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tabRatio="693" activeTab="0"/>
  </bookViews>
  <sheets>
    <sheet name="kenbetu27" sheetId="1" r:id="rId1"/>
    <sheet name="１２月" sheetId="2" r:id="rId2"/>
    <sheet name="１１月" sheetId="3" r:id="rId3"/>
    <sheet name="１０月" sheetId="4" r:id="rId4"/>
    <sheet name="９月" sheetId="5" r:id="rId5"/>
    <sheet name="８月" sheetId="6" r:id="rId6"/>
    <sheet name="７月" sheetId="7" r:id="rId7"/>
    <sheet name="６月" sheetId="8" r:id="rId8"/>
    <sheet name="５月" sheetId="9" r:id="rId9"/>
    <sheet name="４月" sheetId="10" r:id="rId10"/>
    <sheet name="３月" sheetId="11" r:id="rId11"/>
    <sheet name="２月" sheetId="12" r:id="rId12"/>
    <sheet name="１月" sheetId="13" r:id="rId13"/>
  </sheets>
  <definedNames>
    <definedName name="_xlnm.Print_Area" localSheetId="3">'１０月'!$A$1:$P$67</definedName>
    <definedName name="_xlnm.Print_Area" localSheetId="2">'１１月'!$A$1:$P$67</definedName>
    <definedName name="_xlnm.Print_Area" localSheetId="1">'１２月'!$A$1:$P$67</definedName>
    <definedName name="_xlnm.Print_Area" localSheetId="12">'１月'!$A$1:$P$67</definedName>
    <definedName name="_xlnm.Print_Area" localSheetId="11">'２月'!$A$1:$P$67</definedName>
    <definedName name="_xlnm.Print_Area" localSheetId="10">'３月'!$A$1:$P$67</definedName>
    <definedName name="_xlnm.Print_Area" localSheetId="9">'４月'!$A$1:$P$67</definedName>
    <definedName name="_xlnm.Print_Area" localSheetId="8">'５月'!$A$1:$P$67</definedName>
    <definedName name="_xlnm.Print_Area" localSheetId="7">'６月'!$A$1:$P$67</definedName>
    <definedName name="_xlnm.Print_Area" localSheetId="6">'７月'!$A$1:$P$68</definedName>
    <definedName name="_xlnm.Print_Area" localSheetId="5">'８月'!$A$1:$P$67</definedName>
    <definedName name="_xlnm.Print_Area" localSheetId="4">'９月'!$A$1:$P$67</definedName>
    <definedName name="_xlnm.Print_Area" localSheetId="0">'kenbetu27'!$A$1:$P$67</definedName>
  </definedNames>
  <calcPr fullCalcOnLoad="1"/>
</workbook>
</file>

<file path=xl/sharedStrings.xml><?xml version="1.0" encoding="utf-8"?>
<sst xmlns="http://schemas.openxmlformats.org/spreadsheetml/2006/main" count="4517" uniqueCount="166">
  <si>
    <t>対前年</t>
  </si>
  <si>
    <t>戸数</t>
  </si>
  <si>
    <t>同月比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</si>
  <si>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</si>
  <si>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</si>
  <si>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</si>
  <si>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</si>
  <si>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</si>
  <si>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</si>
  <si>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</si>
  <si>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</si>
  <si>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</si>
  <si>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</si>
  <si>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</si>
  <si>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</si>
  <si>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</si>
  <si>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</si>
  <si>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</si>
  <si>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</si>
  <si>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</si>
  <si>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</si>
  <si>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</si>
  <si>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</si>
  <si>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</si>
  <si>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</si>
  <si>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</si>
  <si>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</si>
  <si>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</si>
  <si>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</si>
  <si>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</si>
  <si>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</si>
  <si>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</si>
  <si>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</si>
  <si>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</si>
  <si>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</si>
  <si>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</si>
  <si>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</si>
  <si>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</si>
  <si>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</si>
  <si>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</si>
  <si>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</si>
  <si>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</si>
  <si>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</si>
  <si>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</si>
  <si>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</si>
  <si>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</si>
  <si>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</si>
  <si>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</si>
  <si>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</si>
  <si>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</si>
  <si>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</si>
  <si>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</si>
  <si>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</si>
  <si>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</si>
  <si>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</si>
  <si>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</si>
  <si>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</si>
  <si>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</si>
  <si>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</si>
  <si>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</si>
  <si>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</si>
  <si>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</si>
  <si>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その他地域</t>
  </si>
  <si>
    <t xml:space="preserve">     -   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</si>
  <si>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</si>
  <si>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</si>
  <si>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</si>
  <si>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</si>
  <si>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</si>
  <si>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</si>
  <si>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</si>
  <si>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（単位：戸，％）</t>
  </si>
  <si>
    <t xml:space="preserve">  -100.0</t>
  </si>
  <si>
    <t>0.0</t>
  </si>
  <si>
    <t>-</t>
  </si>
  <si>
    <t>平成２７年　１２月分着工新設住宅戸数：利用関係別・都道府県別表</t>
  </si>
  <si>
    <t>平成２７年　１１月分着工新設住宅戸数：利用関係別・都道府県別表</t>
  </si>
  <si>
    <t>（単位：戸、％）</t>
  </si>
  <si>
    <t>調査年</t>
  </si>
  <si>
    <t>調査月</t>
  </si>
  <si>
    <t>県コード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</si>
  <si>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</si>
  <si>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</si>
  <si>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</si>
  <si>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</si>
  <si>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</si>
  <si>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</si>
  <si>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</si>
  <si>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当年当月</t>
  </si>
  <si>
    <t>2015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</si>
  <si>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</si>
  <si>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</si>
  <si>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</si>
  <si>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</si>
  <si>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</si>
  <si>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</si>
  <si>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</si>
  <si>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</si>
  <si>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</si>
  <si>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</si>
  <si>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</si>
  <si>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</si>
  <si>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</si>
  <si>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</si>
  <si>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</si>
  <si>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</si>
  <si>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</si>
  <si>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</si>
  <si>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</si>
  <si>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</si>
  <si>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</si>
  <si>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</si>
  <si>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</si>
  <si>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</si>
  <si>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</si>
  <si>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</si>
  <si>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</si>
  <si>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</si>
  <si>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</si>
  <si>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</si>
  <si>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</si>
  <si>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</si>
  <si>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</si>
  <si>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</si>
  <si>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</si>
  <si>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</si>
  <si>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</si>
  <si>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</si>
  <si>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</si>
  <si>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</si>
  <si>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</si>
  <si>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</si>
  <si>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</si>
  <si>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</si>
  <si>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</si>
  <si>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</si>
  <si>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</si>
  <si>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前年同月</t>
  </si>
  <si>
    <t>2014</t>
  </si>
  <si>
    <t>（単位：戸、％）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</si>
  <si>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</si>
  <si>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</si>
  <si>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</si>
  <si>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</si>
  <si>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</si>
  <si>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</si>
  <si>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</si>
  <si>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（単位：戸、％）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</si>
  <si>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</si>
  <si>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</si>
  <si>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</si>
  <si>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</si>
  <si>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</si>
  <si>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</si>
  <si>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</si>
  <si>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開始年月</t>
  </si>
  <si>
    <t>対象年月</t>
  </si>
  <si>
    <t>総  戸  数</t>
  </si>
  <si>
    <t>持    家</t>
  </si>
  <si>
    <t>貸    家</t>
  </si>
  <si>
    <t>給    与</t>
  </si>
  <si>
    <t>分    譲</t>
  </si>
  <si>
    <t>戸  数</t>
  </si>
  <si>
    <t>当年</t>
  </si>
  <si>
    <t>前年</t>
  </si>
  <si>
    <t>対前年比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</si>
</sst>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%"/>
    <numFmt numFmtId="179" formatCode="0.00000"/>
    <numFmt numFmtId="180" formatCode="0.0000"/>
    <numFmt numFmtId="181" formatCode="0.000"/>
    <numFmt numFmtId="182" formatCode="0.0_ "/>
    <numFmt numFmtId="183" formatCode="0.0_);\(0.0\)"/>
    <numFmt numFmtId="184" formatCode="0.0;[Red]0.0"/>
    <numFmt numFmtId="185" formatCode="0_ "/>
    <numFmt numFmtId="186" formatCode="#,##0.0"/>
    <numFmt numFmtId="187" formatCode="0.0_ ;[Red]\-0.0\ "/>
    <numFmt numFmtId="188" formatCode="#,##0_);[Red]\(#,##0\)"/>
    <numFmt numFmtId="189" formatCode="#,##0.0_ ;[Red]\-#,##0.0\ "/>
    <numFmt numFmtId="190" formatCode="#,##0_ ;[Red]\-#,##0\ "/>
    <numFmt numFmtId="191" formatCode="#,##0.0;&quot;△ &quot;#,##0.0"/>
    <numFmt numFmtId="192" formatCode="0.0;&quot;△ &quot;0.0"/>
    <numFmt numFmtId="193" formatCode="0_ ;[Red]\-0\ "/>
  </numFmts>
  <fonts count="5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2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0000FF"/>
      <name val="ＭＳ ゴシック"/>
      <family val="3"/>
    </font>
    <font>
      <sz val="11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gray0625">
        <bgColor indexed="41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8"/>
      </top>
      <bottom style="medium">
        <color indexed="8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11" fillId="0" borderId="0">
      <alignment/>
      <protection/>
    </xf>
    <xf numFmtId="0" fontId="4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 quotePrefix="1">
      <alignment horizontal="left"/>
      <protection/>
    </xf>
    <xf numFmtId="0" fontId="7" fillId="0" borderId="0" xfId="0" applyFont="1" applyBorder="1" applyAlignment="1" applyProtection="1" quotePrefix="1">
      <alignment horizontal="left"/>
      <protection/>
    </xf>
    <xf numFmtId="0" fontId="7" fillId="0" borderId="13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77" fontId="7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7" fillId="0" borderId="0" xfId="0" applyNumberFormat="1" applyFont="1" applyAlignment="1" quotePrefix="1">
      <alignment horizontal="left"/>
    </xf>
    <xf numFmtId="0" fontId="48" fillId="0" borderId="0" xfId="61" applyFont="1" applyFill="1" applyAlignment="1">
      <alignment vertical="center"/>
      <protection/>
    </xf>
    <xf numFmtId="189" fontId="7" fillId="0" borderId="20" xfId="0" applyNumberFormat="1" applyFont="1" applyBorder="1" applyAlignment="1" applyProtection="1">
      <alignment horizontal="center"/>
      <protection/>
    </xf>
    <xf numFmtId="189" fontId="7" fillId="0" borderId="21" xfId="0" applyNumberFormat="1" applyFont="1" applyBorder="1" applyAlignment="1" applyProtection="1">
      <alignment horizontal="center"/>
      <protection/>
    </xf>
    <xf numFmtId="189" fontId="7" fillId="0" borderId="22" xfId="0" applyNumberFormat="1" applyFont="1" applyBorder="1" applyAlignment="1" applyProtection="1">
      <alignment horizontal="center"/>
      <protection/>
    </xf>
    <xf numFmtId="189" fontId="7" fillId="0" borderId="23" xfId="0" applyNumberFormat="1" applyFont="1" applyBorder="1" applyAlignment="1" applyProtection="1">
      <alignment horizontal="center"/>
      <protection/>
    </xf>
    <xf numFmtId="190" fontId="49" fillId="0" borderId="24" xfId="49" applyNumberFormat="1" applyFont="1" applyFill="1" applyBorder="1" applyAlignment="1">
      <alignment horizontal="right" vertical="center"/>
    </xf>
    <xf numFmtId="189" fontId="49" fillId="0" borderId="25" xfId="49" applyNumberFormat="1" applyFont="1" applyFill="1" applyBorder="1" applyAlignment="1">
      <alignment horizontal="right" vertical="center"/>
    </xf>
    <xf numFmtId="190" fontId="49" fillId="0" borderId="25" xfId="49" applyNumberFormat="1" applyFont="1" applyFill="1" applyBorder="1" applyAlignment="1">
      <alignment horizontal="right" vertical="center"/>
    </xf>
    <xf numFmtId="189" fontId="49" fillId="0" borderId="26" xfId="49" applyNumberFormat="1" applyFont="1" applyFill="1" applyBorder="1" applyAlignment="1">
      <alignment horizontal="right" vertical="center"/>
    </xf>
    <xf numFmtId="190" fontId="49" fillId="0" borderId="27" xfId="49" applyNumberFormat="1" applyFont="1" applyFill="1" applyBorder="1" applyAlignment="1">
      <alignment horizontal="right" vertical="center"/>
    </xf>
    <xf numFmtId="189" fontId="49" fillId="0" borderId="28" xfId="49" applyNumberFormat="1" applyFont="1" applyFill="1" applyBorder="1" applyAlignment="1">
      <alignment horizontal="right" vertical="center"/>
    </xf>
    <xf numFmtId="190" fontId="49" fillId="0" borderId="28" xfId="49" applyNumberFormat="1" applyFont="1" applyFill="1" applyBorder="1" applyAlignment="1">
      <alignment horizontal="right" vertical="center"/>
    </xf>
    <xf numFmtId="189" fontId="49" fillId="0" borderId="29" xfId="49" applyNumberFormat="1" applyFont="1" applyFill="1" applyBorder="1" applyAlignment="1">
      <alignment horizontal="right" vertical="center"/>
    </xf>
    <xf numFmtId="190" fontId="49" fillId="0" borderId="30" xfId="49" applyNumberFormat="1" applyFont="1" applyFill="1" applyBorder="1" applyAlignment="1">
      <alignment horizontal="right" vertical="center"/>
    </xf>
    <xf numFmtId="189" fontId="49" fillId="0" borderId="31" xfId="49" applyNumberFormat="1" applyFont="1" applyFill="1" applyBorder="1" applyAlignment="1">
      <alignment horizontal="right" vertical="center"/>
    </xf>
    <xf numFmtId="190" fontId="49" fillId="0" borderId="31" xfId="49" applyNumberFormat="1" applyFont="1" applyFill="1" applyBorder="1" applyAlignment="1">
      <alignment horizontal="right" vertical="center"/>
    </xf>
    <xf numFmtId="189" fontId="49" fillId="0" borderId="32" xfId="49" applyNumberFormat="1" applyFont="1" applyFill="1" applyBorder="1" applyAlignment="1">
      <alignment horizontal="right" vertical="center"/>
    </xf>
    <xf numFmtId="189" fontId="49" fillId="0" borderId="33" xfId="49" applyNumberFormat="1" applyFont="1" applyFill="1" applyBorder="1" applyAlignment="1">
      <alignment horizontal="right" vertical="center"/>
    </xf>
    <xf numFmtId="0" fontId="0" fillId="0" borderId="0" xfId="0" applyNumberFormat="1" applyAlignment="1">
      <alignment/>
    </xf>
    <xf numFmtId="189" fontId="49" fillId="0" borderId="33" xfId="49" applyNumberFormat="1" applyFont="1" applyFill="1" applyBorder="1" applyAlignment="1" quotePrefix="1">
      <alignment horizontal="right" vertical="center"/>
    </xf>
    <xf numFmtId="190" fontId="49" fillId="0" borderId="25" xfId="61" applyNumberFormat="1" applyFont="1" applyFill="1" applyBorder="1" applyAlignment="1">
      <alignment horizontal="right" vertical="center"/>
      <protection/>
    </xf>
    <xf numFmtId="189" fontId="49" fillId="0" borderId="26" xfId="61" applyNumberFormat="1" applyFont="1" applyFill="1" applyBorder="1" applyAlignment="1">
      <alignment horizontal="right" vertical="center"/>
      <protection/>
    </xf>
    <xf numFmtId="0" fontId="7" fillId="0" borderId="0" xfId="0" applyFont="1" applyAlignment="1" quotePrefix="1">
      <alignment horizontal="left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4" xfId="0" applyFont="1" applyBorder="1" applyAlignment="1" applyProtection="1" quotePrefix="1">
      <alignment horizontal="center"/>
      <protection/>
    </xf>
    <xf numFmtId="0" fontId="7" fillId="0" borderId="20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 applyProtection="1">
      <alignment horizontal="center"/>
      <protection/>
    </xf>
    <xf numFmtId="38" fontId="10" fillId="0" borderId="24" xfId="49" applyFont="1" applyBorder="1" applyAlignment="1">
      <alignment horizontal="right"/>
    </xf>
    <xf numFmtId="177" fontId="10" fillId="0" borderId="25" xfId="49" applyNumberFormat="1" applyFont="1" applyBorder="1" applyAlignment="1">
      <alignment horizontal="right"/>
    </xf>
    <xf numFmtId="38" fontId="10" fillId="0" borderId="25" xfId="49" applyFont="1" applyBorder="1" applyAlignment="1">
      <alignment horizontal="right"/>
    </xf>
    <xf numFmtId="177" fontId="10" fillId="0" borderId="26" xfId="49" applyNumberFormat="1" applyFont="1" applyBorder="1" applyAlignment="1">
      <alignment horizontal="right"/>
    </xf>
    <xf numFmtId="49" fontId="7" fillId="33" borderId="39" xfId="0" applyNumberFormat="1" applyFont="1" applyFill="1" applyBorder="1" applyAlignment="1">
      <alignment horizontal="right"/>
    </xf>
    <xf numFmtId="188" fontId="7" fillId="33" borderId="40" xfId="0" applyNumberFormat="1" applyFont="1" applyFill="1" applyBorder="1" applyAlignment="1">
      <alignment/>
    </xf>
    <xf numFmtId="188" fontId="7" fillId="33" borderId="39" xfId="0" applyNumberFormat="1" applyFont="1" applyFill="1" applyBorder="1" applyAlignment="1">
      <alignment/>
    </xf>
    <xf numFmtId="38" fontId="10" fillId="0" borderId="27" xfId="49" applyFont="1" applyBorder="1" applyAlignment="1">
      <alignment horizontal="right"/>
    </xf>
    <xf numFmtId="177" fontId="10" fillId="0" borderId="28" xfId="49" applyNumberFormat="1" applyFont="1" applyBorder="1" applyAlignment="1">
      <alignment horizontal="right"/>
    </xf>
    <xf numFmtId="38" fontId="10" fillId="0" borderId="28" xfId="49" applyFont="1" applyBorder="1" applyAlignment="1">
      <alignment horizontal="right"/>
    </xf>
    <xf numFmtId="177" fontId="10" fillId="0" borderId="29" xfId="49" applyNumberFormat="1" applyFont="1" applyBorder="1" applyAlignment="1">
      <alignment horizontal="right"/>
    </xf>
    <xf numFmtId="38" fontId="10" fillId="0" borderId="30" xfId="49" applyFont="1" applyBorder="1" applyAlignment="1">
      <alignment horizontal="right"/>
    </xf>
    <xf numFmtId="177" fontId="10" fillId="0" borderId="31" xfId="49" applyNumberFormat="1" applyFont="1" applyBorder="1" applyAlignment="1">
      <alignment horizontal="right"/>
    </xf>
    <xf numFmtId="38" fontId="10" fillId="0" borderId="31" xfId="49" applyFont="1" applyBorder="1" applyAlignment="1">
      <alignment horizontal="right"/>
    </xf>
    <xf numFmtId="177" fontId="10" fillId="0" borderId="32" xfId="49" applyNumberFormat="1" applyFont="1" applyBorder="1" applyAlignment="1">
      <alignment horizontal="right"/>
    </xf>
    <xf numFmtId="0" fontId="7" fillId="0" borderId="0" xfId="62" applyFont="1">
      <alignment/>
      <protection/>
    </xf>
    <xf numFmtId="0" fontId="10" fillId="0" borderId="0" xfId="63" applyFont="1">
      <alignment/>
      <protection/>
    </xf>
    <xf numFmtId="0" fontId="10" fillId="34" borderId="39" xfId="63" applyFont="1" applyFill="1" applyBorder="1">
      <alignment/>
      <protection/>
    </xf>
    <xf numFmtId="185" fontId="10" fillId="34" borderId="39" xfId="63" applyNumberFormat="1" applyFont="1" applyFill="1" applyBorder="1" applyAlignment="1">
      <alignment/>
      <protection/>
    </xf>
    <xf numFmtId="0" fontId="7" fillId="0" borderId="0" xfId="62" applyFont="1" applyFill="1">
      <alignment/>
      <protection/>
    </xf>
    <xf numFmtId="0" fontId="7" fillId="0" borderId="0" xfId="62" applyFont="1" applyAlignment="1">
      <alignment horizontal="centerContinuous"/>
      <protection/>
    </xf>
    <xf numFmtId="0" fontId="7" fillId="0" borderId="0" xfId="62" applyFont="1" applyAlignment="1" quotePrefix="1">
      <alignment horizontal="left"/>
      <protection/>
    </xf>
    <xf numFmtId="0" fontId="7" fillId="0" borderId="0" xfId="62" applyFont="1" applyAlignment="1">
      <alignment/>
      <protection/>
    </xf>
    <xf numFmtId="0" fontId="10" fillId="35" borderId="39" xfId="0" applyFont="1" applyFill="1" applyBorder="1" applyAlignment="1">
      <alignment/>
    </xf>
    <xf numFmtId="0" fontId="7" fillId="0" borderId="0" xfId="62" applyFont="1" applyAlignment="1">
      <alignment horizontal="center"/>
      <protection/>
    </xf>
    <xf numFmtId="0" fontId="7" fillId="0" borderId="10" xfId="62" applyFont="1" applyBorder="1" applyAlignment="1" applyProtection="1">
      <alignment horizontal="center"/>
      <protection/>
    </xf>
    <xf numFmtId="0" fontId="7" fillId="0" borderId="34" xfId="62" applyFont="1" applyBorder="1" applyAlignment="1">
      <alignment horizontal="center"/>
      <protection/>
    </xf>
    <xf numFmtId="0" fontId="7" fillId="0" borderId="35" xfId="62" applyFont="1" applyBorder="1" applyAlignment="1">
      <alignment horizontal="center"/>
      <protection/>
    </xf>
    <xf numFmtId="0" fontId="7" fillId="0" borderId="34" xfId="62" applyFont="1" applyBorder="1" applyAlignment="1" applyProtection="1" quotePrefix="1">
      <alignment horizontal="center"/>
      <protection/>
    </xf>
    <xf numFmtId="0" fontId="7" fillId="0" borderId="11" xfId="62" applyFont="1" applyBorder="1" applyProtection="1">
      <alignment/>
      <protection/>
    </xf>
    <xf numFmtId="0" fontId="7" fillId="0" borderId="12" xfId="62" applyFont="1" applyBorder="1" applyAlignment="1" applyProtection="1" quotePrefix="1">
      <alignment horizontal="left"/>
      <protection/>
    </xf>
    <xf numFmtId="0" fontId="7" fillId="0" borderId="20" xfId="62" applyFont="1" applyBorder="1" applyAlignment="1" applyProtection="1">
      <alignment horizontal="center"/>
      <protection/>
    </xf>
    <xf numFmtId="0" fontId="7" fillId="0" borderId="0" xfId="62" applyFont="1" applyBorder="1" applyAlignment="1" applyProtection="1" quotePrefix="1">
      <alignment horizontal="left"/>
      <protection/>
    </xf>
    <xf numFmtId="0" fontId="7" fillId="0" borderId="22" xfId="62" applyFont="1" applyBorder="1" applyAlignment="1" applyProtection="1">
      <alignment horizontal="center"/>
      <protection/>
    </xf>
    <xf numFmtId="0" fontId="7" fillId="0" borderId="36" xfId="62" applyFont="1" applyBorder="1" applyAlignment="1">
      <alignment horizontal="center"/>
      <protection/>
    </xf>
    <xf numFmtId="0" fontId="7" fillId="0" borderId="37" xfId="62" applyFont="1" applyBorder="1" applyAlignment="1">
      <alignment horizontal="center"/>
      <protection/>
    </xf>
    <xf numFmtId="0" fontId="7" fillId="0" borderId="36" xfId="62" applyFont="1" applyBorder="1" applyAlignment="1" applyProtection="1">
      <alignment horizontal="center"/>
      <protection/>
    </xf>
    <xf numFmtId="0" fontId="7" fillId="0" borderId="13" xfId="62" applyFont="1" applyBorder="1" applyProtection="1">
      <alignment/>
      <protection/>
    </xf>
    <xf numFmtId="0" fontId="7" fillId="0" borderId="14" xfId="62" applyFont="1" applyBorder="1" applyAlignment="1" applyProtection="1">
      <alignment horizontal="center"/>
      <protection/>
    </xf>
    <xf numFmtId="0" fontId="7" fillId="0" borderId="21" xfId="62" applyFont="1" applyBorder="1" applyAlignment="1" applyProtection="1">
      <alignment horizontal="center"/>
      <protection/>
    </xf>
    <xf numFmtId="0" fontId="7" fillId="0" borderId="23" xfId="62" applyFont="1" applyBorder="1" applyAlignment="1" applyProtection="1">
      <alignment horizontal="center"/>
      <protection/>
    </xf>
    <xf numFmtId="0" fontId="7" fillId="0" borderId="36" xfId="62" applyFont="1" applyBorder="1">
      <alignment/>
      <protection/>
    </xf>
    <xf numFmtId="0" fontId="7" fillId="0" borderId="37" xfId="62" applyFont="1" applyBorder="1">
      <alignment/>
      <protection/>
    </xf>
    <xf numFmtId="0" fontId="7" fillId="0" borderId="38" xfId="62" applyFont="1" applyBorder="1" applyAlignment="1" applyProtection="1">
      <alignment horizontal="center"/>
      <protection/>
    </xf>
    <xf numFmtId="0" fontId="7" fillId="0" borderId="16" xfId="62" applyFont="1" applyBorder="1" applyAlignment="1" applyProtection="1">
      <alignment horizontal="center"/>
      <protection/>
    </xf>
    <xf numFmtId="49" fontId="7" fillId="33" borderId="39" xfId="62" applyNumberFormat="1" applyFont="1" applyFill="1" applyBorder="1" applyAlignment="1">
      <alignment horizontal="right"/>
      <protection/>
    </xf>
    <xf numFmtId="188" fontId="7" fillId="33" borderId="40" xfId="62" applyNumberFormat="1" applyFont="1" applyFill="1" applyBorder="1" applyAlignment="1">
      <alignment/>
      <protection/>
    </xf>
    <xf numFmtId="188" fontId="7" fillId="33" borderId="39" xfId="62" applyNumberFormat="1" applyFont="1" applyFill="1" applyBorder="1" applyAlignment="1">
      <alignment/>
      <protection/>
    </xf>
    <xf numFmtId="0" fontId="7" fillId="0" borderId="17" xfId="62" applyFont="1" applyBorder="1" applyAlignment="1" applyProtection="1">
      <alignment horizontal="center"/>
      <protection/>
    </xf>
    <xf numFmtId="0" fontId="7" fillId="0" borderId="18" xfId="62" applyFont="1" applyBorder="1" applyAlignment="1">
      <alignment horizontal="center"/>
      <protection/>
    </xf>
    <xf numFmtId="0" fontId="7" fillId="0" borderId="19" xfId="62" applyFont="1" applyBorder="1" applyAlignment="1">
      <alignment horizontal="center"/>
      <protection/>
    </xf>
    <xf numFmtId="0" fontId="8" fillId="0" borderId="19" xfId="62" applyFont="1" applyBorder="1" applyAlignment="1">
      <alignment horizontal="center"/>
      <protection/>
    </xf>
    <xf numFmtId="0" fontId="7" fillId="0" borderId="41" xfId="62" applyFont="1" applyBorder="1" applyAlignment="1" applyProtection="1">
      <alignment horizontal="center"/>
      <protection/>
    </xf>
    <xf numFmtId="0" fontId="0" fillId="0" borderId="42" xfId="62" applyBorder="1" applyAlignment="1">
      <alignment horizontal="center"/>
      <protection/>
    </xf>
    <xf numFmtId="0" fontId="7" fillId="0" borderId="43" xfId="62" applyFont="1" applyBorder="1" applyAlignment="1" applyProtection="1">
      <alignment horizontal="center"/>
      <protection/>
    </xf>
    <xf numFmtId="0" fontId="0" fillId="0" borderId="44" xfId="62" applyBorder="1" applyAlignment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>
      <alignment horizontal="center"/>
    </xf>
    <xf numFmtId="0" fontId="7" fillId="0" borderId="43" xfId="0" applyFont="1" applyBorder="1" applyAlignment="1" applyProtection="1">
      <alignment horizontal="center"/>
      <protection/>
    </xf>
    <xf numFmtId="0" fontId="0" fillId="0" borderId="44" xfId="0" applyBorder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pk09" xfId="61"/>
    <cellStyle name="標準_tpi05" xfId="62"/>
    <cellStyle name="標準_tpk01" xfId="63"/>
    <cellStyle name="Followed Hyperlink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99"/>
  <sheetViews>
    <sheetView tabSelected="1" zoomScale="85" zoomScaleNormal="85" zoomScaleSheetLayoutView="75" zoomScalePageLayoutView="0" workbookViewId="0" topLeftCell="A1">
      <selection activeCell="D5" sqref="D5"/>
    </sheetView>
  </sheetViews>
  <sheetFormatPr defaultColWidth="9.140625" defaultRowHeight="18" customHeight="1"/>
  <cols>
    <col min="1" max="1" width="1.421875" style="72" customWidth="1"/>
    <col min="2" max="2" width="10.7109375" style="72" customWidth="1"/>
    <col min="3" max="3" width="13.140625" style="72" customWidth="1"/>
    <col min="4" max="4" width="10.140625" style="72" customWidth="1"/>
    <col min="5" max="5" width="10.28125" style="72" customWidth="1"/>
    <col min="6" max="6" width="10.140625" style="72" customWidth="1"/>
    <col min="7" max="7" width="10.28125" style="72" customWidth="1"/>
    <col min="8" max="8" width="10.140625" style="72" customWidth="1"/>
    <col min="9" max="9" width="10.28125" style="72" customWidth="1"/>
    <col min="10" max="10" width="10.140625" style="72" customWidth="1"/>
    <col min="11" max="11" width="10.28125" style="72" customWidth="1"/>
    <col min="12" max="12" width="10.140625" style="72" customWidth="1"/>
    <col min="13" max="13" width="10.28125" style="72" customWidth="1"/>
    <col min="14" max="14" width="10.140625" style="72" customWidth="1"/>
    <col min="15" max="15" width="10.28125" style="72" customWidth="1"/>
    <col min="16" max="16" width="10.140625" style="72" customWidth="1"/>
    <col min="17" max="17" width="9.140625" style="72" customWidth="1"/>
    <col min="18" max="28" width="15.7109375" style="72" hidden="1" customWidth="1"/>
    <col min="29" max="16384" width="9.140625" style="72" customWidth="1"/>
  </cols>
  <sheetData>
    <row r="1" spans="5:22" ht="15.75" customHeight="1">
      <c r="E1" s="72" t="str">
        <f>S1&amp;T1&amp;"月～"&amp;S2&amp;T2&amp;"分着工新設住宅戸数：利用関係別・都道府県別表（単位：戸、％）"</f>
        <v>平成27年1月～12分着工新設住宅戸数：利用関係別・都道府県別表（単位：戸、％）</v>
      </c>
      <c r="R1" s="73" t="s">
        <v>155</v>
      </c>
      <c r="S1" s="74" t="str">
        <f>IF(VALUE(S6)=1988,"平成元年",IF(VALUE(S6)&gt;1988,"平成"&amp;VALUE(S6)-1988&amp;"年","昭和"&amp;VALUE(S6)-1924&amp;"年"))</f>
        <v>平成27年</v>
      </c>
      <c r="T1" s="75">
        <v>1</v>
      </c>
      <c r="U1" s="73"/>
      <c r="V1" s="76"/>
    </row>
    <row r="2" spans="3:20" ht="15.75" customHeight="1" thickBot="1">
      <c r="C2" s="77"/>
      <c r="D2" s="78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R2" s="73" t="s">
        <v>156</v>
      </c>
      <c r="S2" s="80"/>
      <c r="T2" s="75">
        <f>INT(T6)</f>
        <v>12</v>
      </c>
    </row>
    <row r="3" spans="2:28" s="81" customFormat="1" ht="15.75" customHeight="1">
      <c r="B3" s="82"/>
      <c r="C3" s="111" t="s">
        <v>157</v>
      </c>
      <c r="D3" s="112"/>
      <c r="E3" s="109" t="s">
        <v>158</v>
      </c>
      <c r="F3" s="112"/>
      <c r="G3" s="109" t="s">
        <v>159</v>
      </c>
      <c r="H3" s="112"/>
      <c r="I3" s="109" t="s">
        <v>160</v>
      </c>
      <c r="J3" s="112"/>
      <c r="K3" s="109" t="s">
        <v>161</v>
      </c>
      <c r="L3" s="112"/>
      <c r="M3" s="109" t="s">
        <v>69</v>
      </c>
      <c r="N3" s="112"/>
      <c r="O3" s="109" t="s">
        <v>70</v>
      </c>
      <c r="P3" s="110"/>
      <c r="S3" s="83"/>
      <c r="T3" s="83"/>
      <c r="U3" s="84"/>
      <c r="V3" s="85"/>
      <c r="W3" s="85"/>
      <c r="X3" s="85"/>
      <c r="Y3" s="85"/>
      <c r="Z3" s="85"/>
      <c r="AA3" s="85"/>
      <c r="AB3" s="85"/>
    </row>
    <row r="4" spans="2:28" ht="15.75" customHeight="1">
      <c r="B4" s="86"/>
      <c r="C4" s="87"/>
      <c r="D4" s="88"/>
      <c r="E4" s="89"/>
      <c r="F4" s="88"/>
      <c r="G4" s="89"/>
      <c r="H4" s="88"/>
      <c r="I4" s="89"/>
      <c r="J4" s="88"/>
      <c r="K4" s="89"/>
      <c r="L4" s="88"/>
      <c r="M4" s="89"/>
      <c r="N4" s="88"/>
      <c r="O4" s="89"/>
      <c r="P4" s="90"/>
      <c r="S4" s="91" t="s">
        <v>78</v>
      </c>
      <c r="T4" s="91" t="s">
        <v>79</v>
      </c>
      <c r="U4" s="92" t="s">
        <v>80</v>
      </c>
      <c r="V4" s="93" t="s">
        <v>81</v>
      </c>
      <c r="W4" s="93" t="s">
        <v>82</v>
      </c>
      <c r="X4" s="93" t="s">
        <v>83</v>
      </c>
      <c r="Y4" s="93" t="s">
        <v>84</v>
      </c>
      <c r="Z4" s="93" t="s">
        <v>85</v>
      </c>
      <c r="AA4" s="93" t="s">
        <v>86</v>
      </c>
      <c r="AB4" s="93" t="s">
        <v>87</v>
      </c>
    </row>
    <row r="5" spans="2:28" ht="15.75" customHeight="1" thickBot="1">
      <c r="B5" s="94"/>
      <c r="C5" s="95" t="s">
        <v>162</v>
      </c>
      <c r="D5" s="96" t="s">
        <v>165</v>
      </c>
      <c r="E5" s="96" t="s">
        <v>162</v>
      </c>
      <c r="F5" s="96" t="s">
        <v>165</v>
      </c>
      <c r="G5" s="96" t="s">
        <v>162</v>
      </c>
      <c r="H5" s="96" t="s">
        <v>165</v>
      </c>
      <c r="I5" s="96" t="s">
        <v>162</v>
      </c>
      <c r="J5" s="96" t="s">
        <v>165</v>
      </c>
      <c r="K5" s="96" t="s">
        <v>162</v>
      </c>
      <c r="L5" s="96" t="s">
        <v>165</v>
      </c>
      <c r="M5" s="96" t="s">
        <v>162</v>
      </c>
      <c r="N5" s="96" t="s">
        <v>165</v>
      </c>
      <c r="O5" s="96" t="s">
        <v>162</v>
      </c>
      <c r="P5" s="97" t="s">
        <v>165</v>
      </c>
      <c r="S5" s="98"/>
      <c r="T5" s="98"/>
      <c r="U5" s="99"/>
      <c r="V5" s="100"/>
      <c r="W5" s="100"/>
      <c r="X5" s="100"/>
      <c r="Y5" s="100"/>
      <c r="Z5" s="100"/>
      <c r="AA5" s="100"/>
      <c r="AB5" s="100"/>
    </row>
    <row r="6" spans="2:28" ht="15.75" customHeight="1" thickTop="1">
      <c r="B6" s="101" t="s">
        <v>3</v>
      </c>
      <c r="C6" s="57">
        <f aca="true" t="shared" si="0" ref="C6:C52">IF($V6="","",IF($V6=0,0,$V6))</f>
        <v>33776</v>
      </c>
      <c r="D6" s="58">
        <f aca="true" t="shared" si="1" ref="D6:D52">IF(OR($V6="",$V53=""),"",IF(AND($V6=0,$V53=0),"0.0",IF(AND($V6&gt;0,$V53=0),"     -   ",IF(AND($V6=0,$V53&gt;0),"  -100.0",$V6/$V53*100-100))))</f>
        <v>4.333858462298835</v>
      </c>
      <c r="E6" s="59">
        <f aca="true" t="shared" si="2" ref="E6:E52">IF($W6="","",IF($W6=0,0,$W6))</f>
        <v>10838</v>
      </c>
      <c r="F6" s="58">
        <f aca="true" t="shared" si="3" ref="F6:F52">IF(OR($W6="",$W53=""),"",IF(AND($W6=0,$W53=0),"0.0",IF(AND($W6&gt;0,$W53=0),"     -   ",IF(AND($W6=0,$W53&gt;0),"  -100.0",$W6/$W53*100-100))))</f>
        <v>2.837081317012988</v>
      </c>
      <c r="G6" s="59">
        <f aca="true" t="shared" si="4" ref="G6:G52">IF($X6="","",IF($X6=0,0,$X6))</f>
        <v>18975</v>
      </c>
      <c r="H6" s="58">
        <f aca="true" t="shared" si="5" ref="H6:H52">IF(OR($X6="",$X53=""),"",IF(AND($X6=0,$X53=0),"0.0",IF(AND($X6&gt;0,$X53=0),"     -   ",IF(AND($X6=0,$X53&gt;0),"  -100.0",$X6/$X53*100-100))))</f>
        <v>5.165438120046545</v>
      </c>
      <c r="I6" s="59">
        <f aca="true" t="shared" si="6" ref="I6:I52">IF($Y6="","",IF($Y6=0,0,$Y6))</f>
        <v>313</v>
      </c>
      <c r="J6" s="58">
        <f aca="true" t="shared" si="7" ref="J6:J52">IF(OR($Y6="",$Y53=""),"",IF(AND($Y6=0,$Y53=0),"0.0",IF(AND($Y6&gt;0,$Y53=0),"     -   ",IF(AND($Y6=0,$Y53&gt;0),"  -100.0",$Y6/$Y53*100-100))))</f>
        <v>57.286432160804026</v>
      </c>
      <c r="K6" s="59">
        <f aca="true" t="shared" si="8" ref="K6:K52">IF($Z6="","",IF($Z6=0,0,$Z6))</f>
        <v>3650</v>
      </c>
      <c r="L6" s="58">
        <f aca="true" t="shared" si="9" ref="L6:L52">IF(OR($Z6="",$Z53=""),"",IF(AND($Z6=0,$Z53=0),"0.0",IF(AND($Z6&gt;0,$Z53=0),"     -   ",IF(AND($Z6=0,$Z53&gt;0),"  -100.0",$Z6/$Z53*100-100))))</f>
        <v>1.6146993318485414</v>
      </c>
      <c r="M6" s="59">
        <f aca="true" t="shared" si="10" ref="M6:M52">IF($AA6="","",IF($AA6=0,0,$AA6))</f>
        <v>1898</v>
      </c>
      <c r="N6" s="58">
        <f aca="true" t="shared" si="11" ref="N6:N52">IF(OR($AA6="",$AA53=""),"",IF(AND($AA6=0,$AA53=0),"0.0",IF(AND($AA6&gt;0,$AA53=0),"     -   ",IF(AND($AA6=0,$AA53&gt;0),"  -100.0",$AA6/$AA53*100-100))))</f>
        <v>7.292255511588479</v>
      </c>
      <c r="O6" s="59">
        <f aca="true" t="shared" si="12" ref="O6:O52">IF($AB6="","",IF($AB6=0,0,$AB6))</f>
        <v>1752</v>
      </c>
      <c r="P6" s="60">
        <f aca="true" t="shared" si="13" ref="P6:P52">IF(OR($AB6="",$AB53=""),"",IF(AND($AB6=0,$AB53=0),"0.0",IF(AND($AB6&gt;0,$AB53=0),"     -   ",IF(AND($AB6=0,$AB53&gt;0),"  -100.0",$AB6/$AB53*100-100))))</f>
        <v>-1.6282987085906768</v>
      </c>
      <c r="R6" s="72" t="s">
        <v>163</v>
      </c>
      <c r="S6" s="102" t="s">
        <v>89</v>
      </c>
      <c r="T6" s="102" t="s">
        <v>101</v>
      </c>
      <c r="U6" s="102" t="s">
        <v>91</v>
      </c>
      <c r="V6" s="103">
        <v>33776</v>
      </c>
      <c r="W6" s="103">
        <v>10838</v>
      </c>
      <c r="X6" s="103">
        <v>18975</v>
      </c>
      <c r="Y6" s="103">
        <v>313</v>
      </c>
      <c r="Z6" s="103">
        <v>3650</v>
      </c>
      <c r="AA6" s="103">
        <v>1898</v>
      </c>
      <c r="AB6" s="103">
        <v>1752</v>
      </c>
    </row>
    <row r="7" spans="2:28" ht="15.75" customHeight="1">
      <c r="B7" s="101" t="s">
        <v>4</v>
      </c>
      <c r="C7" s="57">
        <f t="shared" si="0"/>
        <v>5686</v>
      </c>
      <c r="D7" s="58">
        <f t="shared" si="1"/>
        <v>3.9678186140062195</v>
      </c>
      <c r="E7" s="59">
        <f t="shared" si="2"/>
        <v>3336</v>
      </c>
      <c r="F7" s="58">
        <f t="shared" si="3"/>
        <v>-1.5057573073516437</v>
      </c>
      <c r="G7" s="59">
        <f t="shared" si="4"/>
        <v>1820</v>
      </c>
      <c r="H7" s="58">
        <f t="shared" si="5"/>
        <v>5.752469494479968</v>
      </c>
      <c r="I7" s="59">
        <f t="shared" si="6"/>
        <v>19</v>
      </c>
      <c r="J7" s="58">
        <f t="shared" si="7"/>
        <v>171.42857142857144</v>
      </c>
      <c r="K7" s="59">
        <f t="shared" si="8"/>
        <v>511</v>
      </c>
      <c r="L7" s="58">
        <f t="shared" si="9"/>
        <v>44.35028248587571</v>
      </c>
      <c r="M7" s="59">
        <f t="shared" si="10"/>
        <v>35</v>
      </c>
      <c r="N7" s="58" t="str">
        <f t="shared" si="11"/>
        <v>     -   </v>
      </c>
      <c r="O7" s="59">
        <f t="shared" si="12"/>
        <v>459</v>
      </c>
      <c r="P7" s="60">
        <f t="shared" si="13"/>
        <v>31.51862464183381</v>
      </c>
      <c r="S7" s="102" t="s">
        <v>89</v>
      </c>
      <c r="T7" s="102" t="s">
        <v>101</v>
      </c>
      <c r="U7" s="102" t="s">
        <v>92</v>
      </c>
      <c r="V7" s="104">
        <v>5686</v>
      </c>
      <c r="W7" s="104">
        <v>3336</v>
      </c>
      <c r="X7" s="104">
        <v>1820</v>
      </c>
      <c r="Y7" s="104">
        <v>19</v>
      </c>
      <c r="Z7" s="104">
        <v>511</v>
      </c>
      <c r="AA7" s="104">
        <v>35</v>
      </c>
      <c r="AB7" s="104">
        <v>459</v>
      </c>
    </row>
    <row r="8" spans="2:28" ht="15.75" customHeight="1">
      <c r="B8" s="101" t="s">
        <v>5</v>
      </c>
      <c r="C8" s="57">
        <f t="shared" si="0"/>
        <v>8628</v>
      </c>
      <c r="D8" s="58">
        <f t="shared" si="1"/>
        <v>-5.301284162001977</v>
      </c>
      <c r="E8" s="59">
        <f t="shared" si="2"/>
        <v>4425</v>
      </c>
      <c r="F8" s="58">
        <f t="shared" si="3"/>
        <v>-1.688513663630303</v>
      </c>
      <c r="G8" s="59">
        <f t="shared" si="4"/>
        <v>3634</v>
      </c>
      <c r="H8" s="58">
        <f t="shared" si="5"/>
        <v>-1.8368449486763865</v>
      </c>
      <c r="I8" s="59">
        <f t="shared" si="6"/>
        <v>28</v>
      </c>
      <c r="J8" s="58">
        <f t="shared" si="7"/>
        <v>-78.62595419847328</v>
      </c>
      <c r="K8" s="59">
        <f t="shared" si="8"/>
        <v>541</v>
      </c>
      <c r="L8" s="58">
        <f t="shared" si="9"/>
        <v>-30.37323037323037</v>
      </c>
      <c r="M8" s="59">
        <f t="shared" si="10"/>
        <v>176</v>
      </c>
      <c r="N8" s="58">
        <f t="shared" si="11"/>
        <v>-54.40414507772021</v>
      </c>
      <c r="O8" s="59">
        <f t="shared" si="12"/>
        <v>365</v>
      </c>
      <c r="P8" s="60">
        <f t="shared" si="13"/>
        <v>-6.649616368286445</v>
      </c>
      <c r="S8" s="102" t="s">
        <v>89</v>
      </c>
      <c r="T8" s="102" t="s">
        <v>101</v>
      </c>
      <c r="U8" s="102" t="s">
        <v>93</v>
      </c>
      <c r="V8" s="104">
        <v>8628</v>
      </c>
      <c r="W8" s="104">
        <v>4425</v>
      </c>
      <c r="X8" s="104">
        <v>3634</v>
      </c>
      <c r="Y8" s="104">
        <v>28</v>
      </c>
      <c r="Z8" s="104">
        <v>541</v>
      </c>
      <c r="AA8" s="104">
        <v>176</v>
      </c>
      <c r="AB8" s="104">
        <v>365</v>
      </c>
    </row>
    <row r="9" spans="2:28" ht="15.75" customHeight="1">
      <c r="B9" s="101" t="s">
        <v>6</v>
      </c>
      <c r="C9" s="57">
        <f t="shared" si="0"/>
        <v>23719</v>
      </c>
      <c r="D9" s="58">
        <f t="shared" si="1"/>
        <v>-8.909712354545107</v>
      </c>
      <c r="E9" s="59">
        <f t="shared" si="2"/>
        <v>7729</v>
      </c>
      <c r="F9" s="58">
        <f t="shared" si="3"/>
        <v>-0.3738076823923677</v>
      </c>
      <c r="G9" s="59">
        <f t="shared" si="4"/>
        <v>11708</v>
      </c>
      <c r="H9" s="58">
        <f t="shared" si="5"/>
        <v>-14.377651016527722</v>
      </c>
      <c r="I9" s="59">
        <f t="shared" si="6"/>
        <v>175</v>
      </c>
      <c r="J9" s="58">
        <f t="shared" si="7"/>
        <v>-43.36569579288025</v>
      </c>
      <c r="K9" s="59">
        <f t="shared" si="8"/>
        <v>4107</v>
      </c>
      <c r="L9" s="58">
        <f t="shared" si="9"/>
        <v>-4.443927408096798</v>
      </c>
      <c r="M9" s="59">
        <f t="shared" si="10"/>
        <v>1326</v>
      </c>
      <c r="N9" s="58">
        <f t="shared" si="11"/>
        <v>-14.451612903225808</v>
      </c>
      <c r="O9" s="59">
        <f t="shared" si="12"/>
        <v>2738</v>
      </c>
      <c r="P9" s="60">
        <f t="shared" si="13"/>
        <v>0.8843036109064144</v>
      </c>
      <c r="S9" s="102" t="s">
        <v>89</v>
      </c>
      <c r="T9" s="102" t="s">
        <v>101</v>
      </c>
      <c r="U9" s="102" t="s">
        <v>94</v>
      </c>
      <c r="V9" s="104">
        <v>23719</v>
      </c>
      <c r="W9" s="104">
        <v>7729</v>
      </c>
      <c r="X9" s="104">
        <v>11708</v>
      </c>
      <c r="Y9" s="104">
        <v>175</v>
      </c>
      <c r="Z9" s="104">
        <v>4107</v>
      </c>
      <c r="AA9" s="104">
        <v>1326</v>
      </c>
      <c r="AB9" s="104">
        <v>2738</v>
      </c>
    </row>
    <row r="10" spans="2:28" ht="15.75" customHeight="1">
      <c r="B10" s="101" t="s">
        <v>7</v>
      </c>
      <c r="C10" s="57">
        <f t="shared" si="0"/>
        <v>3853</v>
      </c>
      <c r="D10" s="58">
        <f t="shared" si="1"/>
        <v>2.0391949152542423</v>
      </c>
      <c r="E10" s="59">
        <f t="shared" si="2"/>
        <v>2501</v>
      </c>
      <c r="F10" s="58">
        <f t="shared" si="3"/>
        <v>1.0913500404203802</v>
      </c>
      <c r="G10" s="59">
        <f t="shared" si="4"/>
        <v>1016</v>
      </c>
      <c r="H10" s="58">
        <f t="shared" si="5"/>
        <v>4.95867768595042</v>
      </c>
      <c r="I10" s="59">
        <f t="shared" si="6"/>
        <v>19</v>
      </c>
      <c r="J10" s="58">
        <f t="shared" si="7"/>
        <v>35.71428571428572</v>
      </c>
      <c r="K10" s="59">
        <f t="shared" si="8"/>
        <v>317</v>
      </c>
      <c r="L10" s="58">
        <f t="shared" si="9"/>
        <v>-0.9375</v>
      </c>
      <c r="M10" s="59">
        <f t="shared" si="10"/>
        <v>0</v>
      </c>
      <c r="N10" s="58" t="str">
        <f t="shared" si="11"/>
        <v>0.0</v>
      </c>
      <c r="O10" s="59">
        <f t="shared" si="12"/>
        <v>317</v>
      </c>
      <c r="P10" s="60">
        <f t="shared" si="13"/>
        <v>-0.9375</v>
      </c>
      <c r="S10" s="102" t="s">
        <v>89</v>
      </c>
      <c r="T10" s="102" t="s">
        <v>101</v>
      </c>
      <c r="U10" s="102" t="s">
        <v>95</v>
      </c>
      <c r="V10" s="104">
        <v>3853</v>
      </c>
      <c r="W10" s="104">
        <v>2501</v>
      </c>
      <c r="X10" s="104">
        <v>1016</v>
      </c>
      <c r="Y10" s="104">
        <v>19</v>
      </c>
      <c r="Z10" s="104">
        <v>317</v>
      </c>
      <c r="AA10" s="104">
        <v>0</v>
      </c>
      <c r="AB10" s="104">
        <v>317</v>
      </c>
    </row>
    <row r="11" spans="2:28" ht="15.75" customHeight="1">
      <c r="B11" s="101" t="s">
        <v>8</v>
      </c>
      <c r="C11" s="57">
        <f t="shared" si="0"/>
        <v>5403</v>
      </c>
      <c r="D11" s="58">
        <f t="shared" si="1"/>
        <v>18.74725274725276</v>
      </c>
      <c r="E11" s="59">
        <f t="shared" si="2"/>
        <v>3076</v>
      </c>
      <c r="F11" s="58">
        <f t="shared" si="3"/>
        <v>21.629102412020558</v>
      </c>
      <c r="G11" s="59">
        <f t="shared" si="4"/>
        <v>1721</v>
      </c>
      <c r="H11" s="58">
        <f t="shared" si="5"/>
        <v>14.656895403064624</v>
      </c>
      <c r="I11" s="59">
        <f t="shared" si="6"/>
        <v>15</v>
      </c>
      <c r="J11" s="58">
        <f t="shared" si="7"/>
        <v>-81.92771084337349</v>
      </c>
      <c r="K11" s="59">
        <f t="shared" si="8"/>
        <v>591</v>
      </c>
      <c r="L11" s="58">
        <f t="shared" si="9"/>
        <v>35.24027459954232</v>
      </c>
      <c r="M11" s="59">
        <f t="shared" si="10"/>
        <v>52</v>
      </c>
      <c r="N11" s="58" t="str">
        <f t="shared" si="11"/>
        <v>     -   </v>
      </c>
      <c r="O11" s="59">
        <f t="shared" si="12"/>
        <v>539</v>
      </c>
      <c r="P11" s="60">
        <f t="shared" si="13"/>
        <v>23.340961098398168</v>
      </c>
      <c r="S11" s="102" t="s">
        <v>89</v>
      </c>
      <c r="T11" s="102" t="s">
        <v>101</v>
      </c>
      <c r="U11" s="102" t="s">
        <v>96</v>
      </c>
      <c r="V11" s="104">
        <v>5403</v>
      </c>
      <c r="W11" s="104">
        <v>3076</v>
      </c>
      <c r="X11" s="104">
        <v>1721</v>
      </c>
      <c r="Y11" s="104">
        <v>15</v>
      </c>
      <c r="Z11" s="104">
        <v>591</v>
      </c>
      <c r="AA11" s="104">
        <v>52</v>
      </c>
      <c r="AB11" s="104">
        <v>539</v>
      </c>
    </row>
    <row r="12" spans="2:28" ht="15.75" customHeight="1">
      <c r="B12" s="101" t="s">
        <v>9</v>
      </c>
      <c r="C12" s="57">
        <f t="shared" si="0"/>
        <v>15568</v>
      </c>
      <c r="D12" s="58">
        <f t="shared" si="1"/>
        <v>2.6574348829541776</v>
      </c>
      <c r="E12" s="59">
        <f t="shared" si="2"/>
        <v>7241</v>
      </c>
      <c r="F12" s="58">
        <f t="shared" si="3"/>
        <v>-3.7996545768566534</v>
      </c>
      <c r="G12" s="59">
        <f t="shared" si="4"/>
        <v>6744</v>
      </c>
      <c r="H12" s="58">
        <f t="shared" si="5"/>
        <v>6.17128463476071</v>
      </c>
      <c r="I12" s="59">
        <f t="shared" si="6"/>
        <v>86</v>
      </c>
      <c r="J12" s="58">
        <f t="shared" si="7"/>
        <v>-7.5268817204301115</v>
      </c>
      <c r="K12" s="59">
        <f t="shared" si="8"/>
        <v>1497</v>
      </c>
      <c r="L12" s="58">
        <f t="shared" si="9"/>
        <v>25.481978206202854</v>
      </c>
      <c r="M12" s="59">
        <f t="shared" si="10"/>
        <v>220</v>
      </c>
      <c r="N12" s="58">
        <f t="shared" si="11"/>
        <v>-25.423728813559322</v>
      </c>
      <c r="O12" s="59">
        <f t="shared" si="12"/>
        <v>1275</v>
      </c>
      <c r="P12" s="60">
        <f t="shared" si="13"/>
        <v>41.98218262806236</v>
      </c>
      <c r="S12" s="102" t="s">
        <v>89</v>
      </c>
      <c r="T12" s="102" t="s">
        <v>101</v>
      </c>
      <c r="U12" s="102" t="s">
        <v>97</v>
      </c>
      <c r="V12" s="104">
        <v>15568</v>
      </c>
      <c r="W12" s="104">
        <v>7241</v>
      </c>
      <c r="X12" s="104">
        <v>6744</v>
      </c>
      <c r="Y12" s="104">
        <v>86</v>
      </c>
      <c r="Z12" s="104">
        <v>1497</v>
      </c>
      <c r="AA12" s="104">
        <v>220</v>
      </c>
      <c r="AB12" s="104">
        <v>1275</v>
      </c>
    </row>
    <row r="13" spans="2:28" ht="15.75" customHeight="1">
      <c r="B13" s="101" t="s">
        <v>10</v>
      </c>
      <c r="C13" s="57">
        <f t="shared" si="0"/>
        <v>22310</v>
      </c>
      <c r="D13" s="58">
        <f t="shared" si="1"/>
        <v>-0.2726744445934486</v>
      </c>
      <c r="E13" s="59">
        <f t="shared" si="2"/>
        <v>9379</v>
      </c>
      <c r="F13" s="58">
        <f t="shared" si="3"/>
        <v>-6.0502854853250625</v>
      </c>
      <c r="G13" s="59">
        <f t="shared" si="4"/>
        <v>9191</v>
      </c>
      <c r="H13" s="58">
        <f t="shared" si="5"/>
        <v>6.785174857673979</v>
      </c>
      <c r="I13" s="59">
        <f t="shared" si="6"/>
        <v>143</v>
      </c>
      <c r="J13" s="58">
        <f t="shared" si="7"/>
        <v>58.888888888888886</v>
      </c>
      <c r="K13" s="59">
        <f t="shared" si="8"/>
        <v>3597</v>
      </c>
      <c r="L13" s="58">
        <f t="shared" si="9"/>
        <v>-2.5467353020861623</v>
      </c>
      <c r="M13" s="59">
        <f t="shared" si="10"/>
        <v>862</v>
      </c>
      <c r="N13" s="58">
        <f t="shared" si="11"/>
        <v>-29.402129402129404</v>
      </c>
      <c r="O13" s="59">
        <f t="shared" si="12"/>
        <v>2735</v>
      </c>
      <c r="P13" s="60">
        <f t="shared" si="13"/>
        <v>10.728744939271252</v>
      </c>
      <c r="S13" s="102" t="s">
        <v>89</v>
      </c>
      <c r="T13" s="102" t="s">
        <v>101</v>
      </c>
      <c r="U13" s="102" t="s">
        <v>98</v>
      </c>
      <c r="V13" s="104">
        <v>22310</v>
      </c>
      <c r="W13" s="104">
        <v>9379</v>
      </c>
      <c r="X13" s="104">
        <v>9191</v>
      </c>
      <c r="Y13" s="104">
        <v>143</v>
      </c>
      <c r="Z13" s="104">
        <v>3597</v>
      </c>
      <c r="AA13" s="104">
        <v>862</v>
      </c>
      <c r="AB13" s="104">
        <v>2735</v>
      </c>
    </row>
    <row r="14" spans="2:28" ht="15.75" customHeight="1">
      <c r="B14" s="101" t="s">
        <v>11</v>
      </c>
      <c r="C14" s="57">
        <f t="shared" si="0"/>
        <v>13120</v>
      </c>
      <c r="D14" s="58">
        <f t="shared" si="1"/>
        <v>-3.394448126058464</v>
      </c>
      <c r="E14" s="59">
        <f t="shared" si="2"/>
        <v>6214</v>
      </c>
      <c r="F14" s="58">
        <f t="shared" si="3"/>
        <v>-4.502843092054704</v>
      </c>
      <c r="G14" s="59">
        <f t="shared" si="4"/>
        <v>4716</v>
      </c>
      <c r="H14" s="58">
        <f t="shared" si="5"/>
        <v>2.232820290483417</v>
      </c>
      <c r="I14" s="59">
        <f t="shared" si="6"/>
        <v>57</v>
      </c>
      <c r="J14" s="58">
        <f t="shared" si="7"/>
        <v>-27.84810126582279</v>
      </c>
      <c r="K14" s="59">
        <f t="shared" si="8"/>
        <v>2133</v>
      </c>
      <c r="L14" s="58">
        <f t="shared" si="9"/>
        <v>-10.45340050377834</v>
      </c>
      <c r="M14" s="59">
        <f t="shared" si="10"/>
        <v>83</v>
      </c>
      <c r="N14" s="58">
        <f t="shared" si="11"/>
        <v>-71.86440677966101</v>
      </c>
      <c r="O14" s="59">
        <f t="shared" si="12"/>
        <v>2050</v>
      </c>
      <c r="P14" s="60">
        <f t="shared" si="13"/>
        <v>-1.5842534805568818</v>
      </c>
      <c r="S14" s="102" t="s">
        <v>89</v>
      </c>
      <c r="T14" s="102" t="s">
        <v>101</v>
      </c>
      <c r="U14" s="102" t="s">
        <v>99</v>
      </c>
      <c r="V14" s="104">
        <v>13120</v>
      </c>
      <c r="W14" s="104">
        <v>6214</v>
      </c>
      <c r="X14" s="104">
        <v>4716</v>
      </c>
      <c r="Y14" s="104">
        <v>57</v>
      </c>
      <c r="Z14" s="104">
        <v>2133</v>
      </c>
      <c r="AA14" s="104">
        <v>83</v>
      </c>
      <c r="AB14" s="104">
        <v>2050</v>
      </c>
    </row>
    <row r="15" spans="2:28" ht="15.75" customHeight="1">
      <c r="B15" s="101" t="s">
        <v>12</v>
      </c>
      <c r="C15" s="57">
        <f t="shared" si="0"/>
        <v>13174</v>
      </c>
      <c r="D15" s="58">
        <f t="shared" si="1"/>
        <v>8.223116733755049</v>
      </c>
      <c r="E15" s="59">
        <f t="shared" si="2"/>
        <v>6682</v>
      </c>
      <c r="F15" s="58">
        <f t="shared" si="3"/>
        <v>0.5870841487279961</v>
      </c>
      <c r="G15" s="59">
        <f t="shared" si="4"/>
        <v>4449</v>
      </c>
      <c r="H15" s="58">
        <f t="shared" si="5"/>
        <v>28.695400636389934</v>
      </c>
      <c r="I15" s="59">
        <f t="shared" si="6"/>
        <v>45</v>
      </c>
      <c r="J15" s="58">
        <f t="shared" si="7"/>
        <v>-2.173913043478265</v>
      </c>
      <c r="K15" s="59">
        <f t="shared" si="8"/>
        <v>1998</v>
      </c>
      <c r="L15" s="58">
        <f t="shared" si="9"/>
        <v>-1.4306857424765695</v>
      </c>
      <c r="M15" s="59">
        <f t="shared" si="10"/>
        <v>83</v>
      </c>
      <c r="N15" s="58">
        <f t="shared" si="11"/>
        <v>18.57142857142857</v>
      </c>
      <c r="O15" s="59">
        <f t="shared" si="12"/>
        <v>1911</v>
      </c>
      <c r="P15" s="60">
        <f t="shared" si="13"/>
        <v>-2.350536535513541</v>
      </c>
      <c r="S15" s="102" t="s">
        <v>89</v>
      </c>
      <c r="T15" s="102" t="s">
        <v>101</v>
      </c>
      <c r="U15" s="102" t="s">
        <v>90</v>
      </c>
      <c r="V15" s="104">
        <v>13174</v>
      </c>
      <c r="W15" s="104">
        <v>6682</v>
      </c>
      <c r="X15" s="104">
        <v>4449</v>
      </c>
      <c r="Y15" s="104">
        <v>45</v>
      </c>
      <c r="Z15" s="104">
        <v>1998</v>
      </c>
      <c r="AA15" s="104">
        <v>83</v>
      </c>
      <c r="AB15" s="104">
        <v>1911</v>
      </c>
    </row>
    <row r="16" spans="2:28" ht="15.75" customHeight="1">
      <c r="B16" s="101" t="s">
        <v>13</v>
      </c>
      <c r="C16" s="57">
        <f t="shared" si="0"/>
        <v>57357</v>
      </c>
      <c r="D16" s="58">
        <f t="shared" si="1"/>
        <v>1.5096276369814632</v>
      </c>
      <c r="E16" s="59">
        <f t="shared" si="2"/>
        <v>16280</v>
      </c>
      <c r="F16" s="58">
        <f t="shared" si="3"/>
        <v>-1.0995686774801072</v>
      </c>
      <c r="G16" s="59">
        <f t="shared" si="4"/>
        <v>22702</v>
      </c>
      <c r="H16" s="58">
        <f t="shared" si="5"/>
        <v>8.809432515337434</v>
      </c>
      <c r="I16" s="59">
        <f t="shared" si="6"/>
        <v>274</v>
      </c>
      <c r="J16" s="58">
        <f t="shared" si="7"/>
        <v>53.932584269662925</v>
      </c>
      <c r="K16" s="59">
        <f t="shared" si="8"/>
        <v>18101</v>
      </c>
      <c r="L16" s="58">
        <f t="shared" si="9"/>
        <v>-4.736592810904696</v>
      </c>
      <c r="M16" s="59">
        <f t="shared" si="10"/>
        <v>4368</v>
      </c>
      <c r="N16" s="58">
        <f t="shared" si="11"/>
        <v>-19.587628865979383</v>
      </c>
      <c r="O16" s="59">
        <f t="shared" si="12"/>
        <v>13633</v>
      </c>
      <c r="P16" s="60">
        <f t="shared" si="13"/>
        <v>1.5871833084947866</v>
      </c>
      <c r="S16" s="102" t="s">
        <v>89</v>
      </c>
      <c r="T16" s="102" t="s">
        <v>101</v>
      </c>
      <c r="U16" s="102" t="s">
        <v>100</v>
      </c>
      <c r="V16" s="104">
        <v>57357</v>
      </c>
      <c r="W16" s="104">
        <v>16280</v>
      </c>
      <c r="X16" s="104">
        <v>22702</v>
      </c>
      <c r="Y16" s="104">
        <v>274</v>
      </c>
      <c r="Z16" s="104">
        <v>18101</v>
      </c>
      <c r="AA16" s="104">
        <v>4368</v>
      </c>
      <c r="AB16" s="104">
        <v>13633</v>
      </c>
    </row>
    <row r="17" spans="2:28" ht="15.75" customHeight="1">
      <c r="B17" s="101" t="s">
        <v>14</v>
      </c>
      <c r="C17" s="57">
        <f t="shared" si="0"/>
        <v>45784</v>
      </c>
      <c r="D17" s="58">
        <f t="shared" si="1"/>
        <v>-3.4785175190791335</v>
      </c>
      <c r="E17" s="59">
        <f t="shared" si="2"/>
        <v>12307</v>
      </c>
      <c r="F17" s="58">
        <f t="shared" si="3"/>
        <v>-4.641252130791884</v>
      </c>
      <c r="G17" s="59">
        <f t="shared" si="4"/>
        <v>18152</v>
      </c>
      <c r="H17" s="58">
        <f t="shared" si="5"/>
        <v>8.753220298364383</v>
      </c>
      <c r="I17" s="59">
        <f t="shared" si="6"/>
        <v>247</v>
      </c>
      <c r="J17" s="58">
        <f t="shared" si="7"/>
        <v>220.7792207792208</v>
      </c>
      <c r="K17" s="59">
        <f t="shared" si="8"/>
        <v>15078</v>
      </c>
      <c r="L17" s="58">
        <f t="shared" si="9"/>
        <v>-15.101351351351354</v>
      </c>
      <c r="M17" s="59">
        <f t="shared" si="10"/>
        <v>5093</v>
      </c>
      <c r="N17" s="58">
        <f t="shared" si="11"/>
        <v>-28.719384184744584</v>
      </c>
      <c r="O17" s="59">
        <f t="shared" si="12"/>
        <v>9858</v>
      </c>
      <c r="P17" s="60">
        <f t="shared" si="13"/>
        <v>-6.461713635069742</v>
      </c>
      <c r="S17" s="102" t="s">
        <v>89</v>
      </c>
      <c r="T17" s="102" t="s">
        <v>101</v>
      </c>
      <c r="U17" s="102" t="s">
        <v>101</v>
      </c>
      <c r="V17" s="104">
        <v>45784</v>
      </c>
      <c r="W17" s="104">
        <v>12307</v>
      </c>
      <c r="X17" s="104">
        <v>18152</v>
      </c>
      <c r="Y17" s="104">
        <v>247</v>
      </c>
      <c r="Z17" s="104">
        <v>15078</v>
      </c>
      <c r="AA17" s="104">
        <v>5093</v>
      </c>
      <c r="AB17" s="104">
        <v>9858</v>
      </c>
    </row>
    <row r="18" spans="2:28" ht="15.75" customHeight="1">
      <c r="B18" s="101" t="s">
        <v>15</v>
      </c>
      <c r="C18" s="57">
        <f t="shared" si="0"/>
        <v>141978</v>
      </c>
      <c r="D18" s="58">
        <f t="shared" si="1"/>
        <v>-0.30824971737925466</v>
      </c>
      <c r="E18" s="59">
        <f t="shared" si="2"/>
        <v>16651</v>
      </c>
      <c r="F18" s="58">
        <f t="shared" si="3"/>
        <v>-6.61245092540662</v>
      </c>
      <c r="G18" s="59">
        <f t="shared" si="4"/>
        <v>64500</v>
      </c>
      <c r="H18" s="58">
        <f t="shared" si="5"/>
        <v>4.814989355997199</v>
      </c>
      <c r="I18" s="59">
        <f t="shared" si="6"/>
        <v>848</v>
      </c>
      <c r="J18" s="58">
        <f t="shared" si="7"/>
        <v>-66.93957115009746</v>
      </c>
      <c r="K18" s="59">
        <f t="shared" si="8"/>
        <v>59979</v>
      </c>
      <c r="L18" s="58">
        <f t="shared" si="9"/>
        <v>-0.8365710506737116</v>
      </c>
      <c r="M18" s="59">
        <f t="shared" si="10"/>
        <v>41046</v>
      </c>
      <c r="N18" s="58">
        <f t="shared" si="11"/>
        <v>3.5364746241549767</v>
      </c>
      <c r="O18" s="59">
        <f t="shared" si="12"/>
        <v>18377</v>
      </c>
      <c r="P18" s="60">
        <f t="shared" si="13"/>
        <v>-9.845957613814761</v>
      </c>
      <c r="S18" s="102" t="s">
        <v>89</v>
      </c>
      <c r="T18" s="102" t="s">
        <v>101</v>
      </c>
      <c r="U18" s="102" t="s">
        <v>102</v>
      </c>
      <c r="V18" s="104">
        <v>141978</v>
      </c>
      <c r="W18" s="104">
        <v>16651</v>
      </c>
      <c r="X18" s="104">
        <v>64500</v>
      </c>
      <c r="Y18" s="104">
        <v>848</v>
      </c>
      <c r="Z18" s="104">
        <v>59979</v>
      </c>
      <c r="AA18" s="104">
        <v>41046</v>
      </c>
      <c r="AB18" s="104">
        <v>18377</v>
      </c>
    </row>
    <row r="19" spans="2:28" ht="15.75" customHeight="1">
      <c r="B19" s="101" t="s">
        <v>16</v>
      </c>
      <c r="C19" s="57">
        <f t="shared" si="0"/>
        <v>73271</v>
      </c>
      <c r="D19" s="58">
        <f t="shared" si="1"/>
        <v>12.452998142947024</v>
      </c>
      <c r="E19" s="59">
        <f t="shared" si="2"/>
        <v>15222</v>
      </c>
      <c r="F19" s="58">
        <f t="shared" si="3"/>
        <v>4.32458364745392</v>
      </c>
      <c r="G19" s="59">
        <f t="shared" si="4"/>
        <v>29641</v>
      </c>
      <c r="H19" s="58">
        <f t="shared" si="5"/>
        <v>13.53225065114141</v>
      </c>
      <c r="I19" s="59">
        <f t="shared" si="6"/>
        <v>179</v>
      </c>
      <c r="J19" s="58">
        <f t="shared" si="7"/>
        <v>-75.17337031900138</v>
      </c>
      <c r="K19" s="59">
        <f t="shared" si="8"/>
        <v>28229</v>
      </c>
      <c r="L19" s="58">
        <f t="shared" si="9"/>
        <v>18.92404263386274</v>
      </c>
      <c r="M19" s="59">
        <f t="shared" si="10"/>
        <v>12573</v>
      </c>
      <c r="N19" s="58">
        <f t="shared" si="11"/>
        <v>44.10315186246419</v>
      </c>
      <c r="O19" s="59">
        <f t="shared" si="12"/>
        <v>14950</v>
      </c>
      <c r="P19" s="60">
        <f t="shared" si="13"/>
        <v>3.0821209404950736</v>
      </c>
      <c r="S19" s="102" t="s">
        <v>89</v>
      </c>
      <c r="T19" s="102" t="s">
        <v>101</v>
      </c>
      <c r="U19" s="102" t="s">
        <v>103</v>
      </c>
      <c r="V19" s="104">
        <v>73271</v>
      </c>
      <c r="W19" s="104">
        <v>15222</v>
      </c>
      <c r="X19" s="104">
        <v>29641</v>
      </c>
      <c r="Y19" s="104">
        <v>179</v>
      </c>
      <c r="Z19" s="104">
        <v>28229</v>
      </c>
      <c r="AA19" s="104">
        <v>12573</v>
      </c>
      <c r="AB19" s="104">
        <v>14950</v>
      </c>
    </row>
    <row r="20" spans="2:28" ht="15.75" customHeight="1">
      <c r="B20" s="101" t="s">
        <v>17</v>
      </c>
      <c r="C20" s="57">
        <f t="shared" si="0"/>
        <v>11554</v>
      </c>
      <c r="D20" s="58">
        <f t="shared" si="1"/>
        <v>0.8378425554197833</v>
      </c>
      <c r="E20" s="59">
        <f t="shared" si="2"/>
        <v>6345</v>
      </c>
      <c r="F20" s="58">
        <f t="shared" si="3"/>
        <v>-1.2143858010275608</v>
      </c>
      <c r="G20" s="59">
        <f t="shared" si="4"/>
        <v>4123</v>
      </c>
      <c r="H20" s="58">
        <f t="shared" si="5"/>
        <v>-0.12112403100775282</v>
      </c>
      <c r="I20" s="59">
        <f t="shared" si="6"/>
        <v>114</v>
      </c>
      <c r="J20" s="58">
        <f t="shared" si="7"/>
        <v>52</v>
      </c>
      <c r="K20" s="59">
        <f t="shared" si="8"/>
        <v>972</v>
      </c>
      <c r="L20" s="58">
        <f t="shared" si="9"/>
        <v>16.82692307692308</v>
      </c>
      <c r="M20" s="59">
        <f t="shared" si="10"/>
        <v>267</v>
      </c>
      <c r="N20" s="58">
        <f t="shared" si="11"/>
        <v>9.426229508196712</v>
      </c>
      <c r="O20" s="59">
        <f t="shared" si="12"/>
        <v>682</v>
      </c>
      <c r="P20" s="60">
        <f t="shared" si="13"/>
        <v>16.382252559726965</v>
      </c>
      <c r="S20" s="102" t="s">
        <v>89</v>
      </c>
      <c r="T20" s="102" t="s">
        <v>101</v>
      </c>
      <c r="U20" s="102" t="s">
        <v>104</v>
      </c>
      <c r="V20" s="104">
        <v>11554</v>
      </c>
      <c r="W20" s="104">
        <v>6345</v>
      </c>
      <c r="X20" s="104">
        <v>4123</v>
      </c>
      <c r="Y20" s="104">
        <v>114</v>
      </c>
      <c r="Z20" s="104">
        <v>972</v>
      </c>
      <c r="AA20" s="104">
        <v>267</v>
      </c>
      <c r="AB20" s="104">
        <v>682</v>
      </c>
    </row>
    <row r="21" spans="2:28" ht="15.75" customHeight="1">
      <c r="B21" s="101" t="s">
        <v>18</v>
      </c>
      <c r="C21" s="57">
        <f t="shared" si="0"/>
        <v>5828</v>
      </c>
      <c r="D21" s="58">
        <f t="shared" si="1"/>
        <v>5.637121624071057</v>
      </c>
      <c r="E21" s="59">
        <f t="shared" si="2"/>
        <v>3212</v>
      </c>
      <c r="F21" s="58">
        <f t="shared" si="3"/>
        <v>-2.043305885940839</v>
      </c>
      <c r="G21" s="59">
        <f t="shared" si="4"/>
        <v>2090</v>
      </c>
      <c r="H21" s="58">
        <f t="shared" si="5"/>
        <v>19.565217391304344</v>
      </c>
      <c r="I21" s="59">
        <f t="shared" si="6"/>
        <v>62</v>
      </c>
      <c r="J21" s="58">
        <f t="shared" si="7"/>
        <v>-1.5873015873015959</v>
      </c>
      <c r="K21" s="59">
        <f t="shared" si="8"/>
        <v>464</v>
      </c>
      <c r="L21" s="58">
        <f t="shared" si="9"/>
        <v>8.665105386416869</v>
      </c>
      <c r="M21" s="59">
        <f t="shared" si="10"/>
        <v>119</v>
      </c>
      <c r="N21" s="58">
        <f t="shared" si="11"/>
        <v>-7.03125</v>
      </c>
      <c r="O21" s="59">
        <f t="shared" si="12"/>
        <v>341</v>
      </c>
      <c r="P21" s="60">
        <f t="shared" si="13"/>
        <v>14.046822742474902</v>
      </c>
      <c r="S21" s="102" t="s">
        <v>89</v>
      </c>
      <c r="T21" s="102" t="s">
        <v>101</v>
      </c>
      <c r="U21" s="102" t="s">
        <v>105</v>
      </c>
      <c r="V21" s="104">
        <v>5828</v>
      </c>
      <c r="W21" s="104">
        <v>3212</v>
      </c>
      <c r="X21" s="104">
        <v>2090</v>
      </c>
      <c r="Y21" s="104">
        <v>62</v>
      </c>
      <c r="Z21" s="104">
        <v>464</v>
      </c>
      <c r="AA21" s="104">
        <v>119</v>
      </c>
      <c r="AB21" s="104">
        <v>341</v>
      </c>
    </row>
    <row r="22" spans="2:28" ht="15.75" customHeight="1">
      <c r="B22" s="101" t="s">
        <v>19</v>
      </c>
      <c r="C22" s="57">
        <f t="shared" si="0"/>
        <v>7286</v>
      </c>
      <c r="D22" s="58">
        <f t="shared" si="1"/>
        <v>12.873741285824948</v>
      </c>
      <c r="E22" s="59">
        <f t="shared" si="2"/>
        <v>3819</v>
      </c>
      <c r="F22" s="58">
        <f t="shared" si="3"/>
        <v>14.615846338535405</v>
      </c>
      <c r="G22" s="59">
        <f t="shared" si="4"/>
        <v>2539</v>
      </c>
      <c r="H22" s="58">
        <f t="shared" si="5"/>
        <v>14.627539503386004</v>
      </c>
      <c r="I22" s="59">
        <f t="shared" si="6"/>
        <v>19</v>
      </c>
      <c r="J22" s="58">
        <f t="shared" si="7"/>
        <v>26.666666666666657</v>
      </c>
      <c r="K22" s="59">
        <f t="shared" si="8"/>
        <v>909</v>
      </c>
      <c r="L22" s="58">
        <f t="shared" si="9"/>
        <v>1.7917133258678746</v>
      </c>
      <c r="M22" s="59">
        <f t="shared" si="10"/>
        <v>198</v>
      </c>
      <c r="N22" s="58">
        <f t="shared" si="11"/>
        <v>-33.77926421404682</v>
      </c>
      <c r="O22" s="59">
        <f t="shared" si="12"/>
        <v>705</v>
      </c>
      <c r="P22" s="60">
        <f t="shared" si="13"/>
        <v>18.686868686868678</v>
      </c>
      <c r="S22" s="102" t="s">
        <v>89</v>
      </c>
      <c r="T22" s="102" t="s">
        <v>101</v>
      </c>
      <c r="U22" s="102" t="s">
        <v>106</v>
      </c>
      <c r="V22" s="104">
        <v>7286</v>
      </c>
      <c r="W22" s="104">
        <v>3819</v>
      </c>
      <c r="X22" s="104">
        <v>2539</v>
      </c>
      <c r="Y22" s="104">
        <v>19</v>
      </c>
      <c r="Z22" s="104">
        <v>909</v>
      </c>
      <c r="AA22" s="104">
        <v>198</v>
      </c>
      <c r="AB22" s="104">
        <v>705</v>
      </c>
    </row>
    <row r="23" spans="2:28" ht="15.75" customHeight="1">
      <c r="B23" s="101" t="s">
        <v>20</v>
      </c>
      <c r="C23" s="57">
        <f t="shared" si="0"/>
        <v>3911</v>
      </c>
      <c r="D23" s="58">
        <f t="shared" si="1"/>
        <v>11.902718168812584</v>
      </c>
      <c r="E23" s="59">
        <f t="shared" si="2"/>
        <v>2330</v>
      </c>
      <c r="F23" s="58">
        <f t="shared" si="3"/>
        <v>5.286940804338002</v>
      </c>
      <c r="G23" s="59">
        <f t="shared" si="4"/>
        <v>1202</v>
      </c>
      <c r="H23" s="58">
        <f t="shared" si="5"/>
        <v>27.872340425531902</v>
      </c>
      <c r="I23" s="59">
        <f t="shared" si="6"/>
        <v>5</v>
      </c>
      <c r="J23" s="58">
        <f t="shared" si="7"/>
        <v>-73.6842105263158</v>
      </c>
      <c r="K23" s="59">
        <f t="shared" si="8"/>
        <v>374</v>
      </c>
      <c r="L23" s="58">
        <f t="shared" si="9"/>
        <v>15.789473684210535</v>
      </c>
      <c r="M23" s="59">
        <f t="shared" si="10"/>
        <v>68</v>
      </c>
      <c r="N23" s="58">
        <f t="shared" si="11"/>
        <v>134.48275862068962</v>
      </c>
      <c r="O23" s="59">
        <f t="shared" si="12"/>
        <v>306</v>
      </c>
      <c r="P23" s="60">
        <f t="shared" si="13"/>
        <v>4.081632653061234</v>
      </c>
      <c r="S23" s="102" t="s">
        <v>89</v>
      </c>
      <c r="T23" s="102" t="s">
        <v>101</v>
      </c>
      <c r="U23" s="102" t="s">
        <v>107</v>
      </c>
      <c r="V23" s="104">
        <v>3911</v>
      </c>
      <c r="W23" s="104">
        <v>2330</v>
      </c>
      <c r="X23" s="104">
        <v>1202</v>
      </c>
      <c r="Y23" s="104">
        <v>5</v>
      </c>
      <c r="Z23" s="104">
        <v>374</v>
      </c>
      <c r="AA23" s="104">
        <v>68</v>
      </c>
      <c r="AB23" s="104">
        <v>306</v>
      </c>
    </row>
    <row r="24" spans="2:28" ht="15.75" customHeight="1">
      <c r="B24" s="101" t="s">
        <v>21</v>
      </c>
      <c r="C24" s="57">
        <f t="shared" si="0"/>
        <v>4608</v>
      </c>
      <c r="D24" s="58">
        <f t="shared" si="1"/>
        <v>5.712319339298006</v>
      </c>
      <c r="E24" s="59">
        <f t="shared" si="2"/>
        <v>3010</v>
      </c>
      <c r="F24" s="58">
        <f t="shared" si="3"/>
        <v>14.885496183206115</v>
      </c>
      <c r="G24" s="59">
        <f t="shared" si="4"/>
        <v>1158</v>
      </c>
      <c r="H24" s="58">
        <f t="shared" si="5"/>
        <v>-5.7003257328990316</v>
      </c>
      <c r="I24" s="59">
        <f t="shared" si="6"/>
        <v>8</v>
      </c>
      <c r="J24" s="58">
        <f t="shared" si="7"/>
        <v>-94.96855345911949</v>
      </c>
      <c r="K24" s="59">
        <f t="shared" si="8"/>
        <v>432</v>
      </c>
      <c r="L24" s="58">
        <f t="shared" si="9"/>
        <v>22.727272727272734</v>
      </c>
      <c r="M24" s="59">
        <f t="shared" si="10"/>
        <v>168</v>
      </c>
      <c r="N24" s="58">
        <f t="shared" si="11"/>
        <v>205.4545454545455</v>
      </c>
      <c r="O24" s="59">
        <f t="shared" si="12"/>
        <v>264</v>
      </c>
      <c r="P24" s="60">
        <f t="shared" si="13"/>
        <v>-11.111111111111114</v>
      </c>
      <c r="S24" s="102" t="s">
        <v>89</v>
      </c>
      <c r="T24" s="102" t="s">
        <v>101</v>
      </c>
      <c r="U24" s="102" t="s">
        <v>108</v>
      </c>
      <c r="V24" s="104">
        <v>4608</v>
      </c>
      <c r="W24" s="104">
        <v>3010</v>
      </c>
      <c r="X24" s="104">
        <v>1158</v>
      </c>
      <c r="Y24" s="104">
        <v>8</v>
      </c>
      <c r="Z24" s="104">
        <v>432</v>
      </c>
      <c r="AA24" s="104">
        <v>168</v>
      </c>
      <c r="AB24" s="104">
        <v>264</v>
      </c>
    </row>
    <row r="25" spans="2:28" ht="15.75" customHeight="1">
      <c r="B25" s="101" t="s">
        <v>22</v>
      </c>
      <c r="C25" s="57">
        <f t="shared" si="0"/>
        <v>10609</v>
      </c>
      <c r="D25" s="58">
        <f t="shared" si="1"/>
        <v>-3.703367522919123</v>
      </c>
      <c r="E25" s="59">
        <f t="shared" si="2"/>
        <v>6660</v>
      </c>
      <c r="F25" s="58">
        <f t="shared" si="3"/>
        <v>-1.5957446808510696</v>
      </c>
      <c r="G25" s="59">
        <f t="shared" si="4"/>
        <v>2601</v>
      </c>
      <c r="H25" s="58">
        <f t="shared" si="5"/>
        <v>-13.35776149233844</v>
      </c>
      <c r="I25" s="59">
        <f t="shared" si="6"/>
        <v>122</v>
      </c>
      <c r="J25" s="58">
        <f t="shared" si="7"/>
        <v>-47.41379310344828</v>
      </c>
      <c r="K25" s="59">
        <f t="shared" si="8"/>
        <v>1226</v>
      </c>
      <c r="L25" s="58">
        <f t="shared" si="9"/>
        <v>20.78817733990148</v>
      </c>
      <c r="M25" s="59">
        <f t="shared" si="10"/>
        <v>245</v>
      </c>
      <c r="N25" s="58">
        <f t="shared" si="11"/>
        <v>60.13071895424838</v>
      </c>
      <c r="O25" s="59">
        <f t="shared" si="12"/>
        <v>970</v>
      </c>
      <c r="P25" s="60">
        <f t="shared" si="13"/>
        <v>12.529002320185612</v>
      </c>
      <c r="S25" s="102" t="s">
        <v>89</v>
      </c>
      <c r="T25" s="102" t="s">
        <v>101</v>
      </c>
      <c r="U25" s="102" t="s">
        <v>109</v>
      </c>
      <c r="V25" s="104">
        <v>10609</v>
      </c>
      <c r="W25" s="104">
        <v>6660</v>
      </c>
      <c r="X25" s="104">
        <v>2601</v>
      </c>
      <c r="Y25" s="104">
        <v>122</v>
      </c>
      <c r="Z25" s="104">
        <v>1226</v>
      </c>
      <c r="AA25" s="104">
        <v>245</v>
      </c>
      <c r="AB25" s="104">
        <v>970</v>
      </c>
    </row>
    <row r="26" spans="2:28" ht="15.75" customHeight="1">
      <c r="B26" s="101" t="s">
        <v>23</v>
      </c>
      <c r="C26" s="57">
        <f t="shared" si="0"/>
        <v>10436</v>
      </c>
      <c r="D26" s="58">
        <f t="shared" si="1"/>
        <v>1.478024115130296</v>
      </c>
      <c r="E26" s="59">
        <f t="shared" si="2"/>
        <v>6057</v>
      </c>
      <c r="F26" s="58">
        <f t="shared" si="3"/>
        <v>1.338464112430998</v>
      </c>
      <c r="G26" s="59">
        <f t="shared" si="4"/>
        <v>2516</v>
      </c>
      <c r="H26" s="58">
        <f t="shared" si="5"/>
        <v>6.9727891156462505</v>
      </c>
      <c r="I26" s="59">
        <f t="shared" si="6"/>
        <v>37</v>
      </c>
      <c r="J26" s="58">
        <f t="shared" si="7"/>
        <v>54.166666666666686</v>
      </c>
      <c r="K26" s="59">
        <f t="shared" si="8"/>
        <v>1826</v>
      </c>
      <c r="L26" s="58">
        <f t="shared" si="9"/>
        <v>-5.437597099948206</v>
      </c>
      <c r="M26" s="59">
        <f t="shared" si="10"/>
        <v>75</v>
      </c>
      <c r="N26" s="58">
        <f t="shared" si="11"/>
        <v>-76.41509433962264</v>
      </c>
      <c r="O26" s="59">
        <f t="shared" si="12"/>
        <v>1751</v>
      </c>
      <c r="P26" s="60">
        <f t="shared" si="13"/>
        <v>8.555486670799752</v>
      </c>
      <c r="S26" s="102" t="s">
        <v>89</v>
      </c>
      <c r="T26" s="102" t="s">
        <v>101</v>
      </c>
      <c r="U26" s="102" t="s">
        <v>110</v>
      </c>
      <c r="V26" s="104">
        <v>10436</v>
      </c>
      <c r="W26" s="104">
        <v>6057</v>
      </c>
      <c r="X26" s="104">
        <v>2516</v>
      </c>
      <c r="Y26" s="104">
        <v>37</v>
      </c>
      <c r="Z26" s="104">
        <v>1826</v>
      </c>
      <c r="AA26" s="104">
        <v>75</v>
      </c>
      <c r="AB26" s="104">
        <v>1751</v>
      </c>
    </row>
    <row r="27" spans="2:28" ht="15.75" customHeight="1">
      <c r="B27" s="101" t="s">
        <v>24</v>
      </c>
      <c r="C27" s="57">
        <f t="shared" si="0"/>
        <v>24052</v>
      </c>
      <c r="D27" s="58">
        <f t="shared" si="1"/>
        <v>-1.8165489651794076</v>
      </c>
      <c r="E27" s="59">
        <f t="shared" si="2"/>
        <v>12508</v>
      </c>
      <c r="F27" s="58">
        <f t="shared" si="3"/>
        <v>0.07200576046085416</v>
      </c>
      <c r="G27" s="59">
        <f t="shared" si="4"/>
        <v>7408</v>
      </c>
      <c r="H27" s="58">
        <f t="shared" si="5"/>
        <v>-11.504001911360646</v>
      </c>
      <c r="I27" s="59">
        <f t="shared" si="6"/>
        <v>123</v>
      </c>
      <c r="J27" s="58">
        <f t="shared" si="7"/>
        <v>-41.98113207547169</v>
      </c>
      <c r="K27" s="59">
        <f t="shared" si="8"/>
        <v>4013</v>
      </c>
      <c r="L27" s="58">
        <f t="shared" si="9"/>
        <v>17.510980966325036</v>
      </c>
      <c r="M27" s="59">
        <f t="shared" si="10"/>
        <v>1302</v>
      </c>
      <c r="N27" s="58">
        <f t="shared" si="11"/>
        <v>68.2170542635659</v>
      </c>
      <c r="O27" s="59">
        <f t="shared" si="12"/>
        <v>2711</v>
      </c>
      <c r="P27" s="60">
        <f t="shared" si="13"/>
        <v>2.6893939393939377</v>
      </c>
      <c r="S27" s="102" t="s">
        <v>89</v>
      </c>
      <c r="T27" s="102" t="s">
        <v>101</v>
      </c>
      <c r="U27" s="102" t="s">
        <v>111</v>
      </c>
      <c r="V27" s="104">
        <v>24052</v>
      </c>
      <c r="W27" s="104">
        <v>12508</v>
      </c>
      <c r="X27" s="104">
        <v>7408</v>
      </c>
      <c r="Y27" s="104">
        <v>123</v>
      </c>
      <c r="Z27" s="104">
        <v>4013</v>
      </c>
      <c r="AA27" s="104">
        <v>1302</v>
      </c>
      <c r="AB27" s="104">
        <v>2711</v>
      </c>
    </row>
    <row r="28" spans="2:28" ht="15.75" customHeight="1">
      <c r="B28" s="101" t="s">
        <v>25</v>
      </c>
      <c r="C28" s="57">
        <f t="shared" si="0"/>
        <v>58720</v>
      </c>
      <c r="D28" s="58">
        <f t="shared" si="1"/>
        <v>5.067277411966799</v>
      </c>
      <c r="E28" s="59">
        <f t="shared" si="2"/>
        <v>19031</v>
      </c>
      <c r="F28" s="58">
        <f t="shared" si="3"/>
        <v>-4.419667520466078</v>
      </c>
      <c r="G28" s="59">
        <f t="shared" si="4"/>
        <v>23668</v>
      </c>
      <c r="H28" s="58">
        <f t="shared" si="5"/>
        <v>16.988779595669996</v>
      </c>
      <c r="I28" s="59">
        <f t="shared" si="6"/>
        <v>664</v>
      </c>
      <c r="J28" s="58">
        <f t="shared" si="7"/>
        <v>61.55717761557179</v>
      </c>
      <c r="K28" s="59">
        <f t="shared" si="8"/>
        <v>15357</v>
      </c>
      <c r="L28" s="58">
        <f t="shared" si="9"/>
        <v>0.1434626671014172</v>
      </c>
      <c r="M28" s="59">
        <f t="shared" si="10"/>
        <v>5753</v>
      </c>
      <c r="N28" s="58">
        <f t="shared" si="11"/>
        <v>9.915934275888418</v>
      </c>
      <c r="O28" s="59">
        <f t="shared" si="12"/>
        <v>9600</v>
      </c>
      <c r="P28" s="60">
        <f t="shared" si="13"/>
        <v>-4.771352048407891</v>
      </c>
      <c r="S28" s="102" t="s">
        <v>89</v>
      </c>
      <c r="T28" s="102" t="s">
        <v>101</v>
      </c>
      <c r="U28" s="102" t="s">
        <v>112</v>
      </c>
      <c r="V28" s="104">
        <v>58720</v>
      </c>
      <c r="W28" s="104">
        <v>19031</v>
      </c>
      <c r="X28" s="104">
        <v>23668</v>
      </c>
      <c r="Y28" s="104">
        <v>664</v>
      </c>
      <c r="Z28" s="104">
        <v>15357</v>
      </c>
      <c r="AA28" s="104">
        <v>5753</v>
      </c>
      <c r="AB28" s="104">
        <v>9600</v>
      </c>
    </row>
    <row r="29" spans="2:28" ht="15.75" customHeight="1">
      <c r="B29" s="101" t="s">
        <v>26</v>
      </c>
      <c r="C29" s="57">
        <f t="shared" si="0"/>
        <v>10059</v>
      </c>
      <c r="D29" s="58">
        <f t="shared" si="1"/>
        <v>2.038953134510038</v>
      </c>
      <c r="E29" s="59">
        <f t="shared" si="2"/>
        <v>5299</v>
      </c>
      <c r="F29" s="58">
        <f t="shared" si="3"/>
        <v>-3.0729833546734966</v>
      </c>
      <c r="G29" s="59">
        <f t="shared" si="4"/>
        <v>3308</v>
      </c>
      <c r="H29" s="58">
        <f t="shared" si="5"/>
        <v>10.895072075092187</v>
      </c>
      <c r="I29" s="59">
        <f t="shared" si="6"/>
        <v>37</v>
      </c>
      <c r="J29" s="58">
        <f t="shared" si="7"/>
        <v>68.18181818181819</v>
      </c>
      <c r="K29" s="59">
        <f t="shared" si="8"/>
        <v>1415</v>
      </c>
      <c r="L29" s="58">
        <f t="shared" si="9"/>
        <v>2.092352092352101</v>
      </c>
      <c r="M29" s="59">
        <f t="shared" si="10"/>
        <v>381</v>
      </c>
      <c r="N29" s="58">
        <f t="shared" si="11"/>
        <v>102.65957446808511</v>
      </c>
      <c r="O29" s="59">
        <f t="shared" si="12"/>
        <v>1028</v>
      </c>
      <c r="P29" s="60">
        <f t="shared" si="13"/>
        <v>-14.190317195325548</v>
      </c>
      <c r="S29" s="102" t="s">
        <v>89</v>
      </c>
      <c r="T29" s="102" t="s">
        <v>101</v>
      </c>
      <c r="U29" s="102" t="s">
        <v>113</v>
      </c>
      <c r="V29" s="104">
        <v>10059</v>
      </c>
      <c r="W29" s="104">
        <v>5299</v>
      </c>
      <c r="X29" s="104">
        <v>3308</v>
      </c>
      <c r="Y29" s="104">
        <v>37</v>
      </c>
      <c r="Z29" s="104">
        <v>1415</v>
      </c>
      <c r="AA29" s="104">
        <v>381</v>
      </c>
      <c r="AB29" s="104">
        <v>1028</v>
      </c>
    </row>
    <row r="30" spans="2:28" ht="15.75" customHeight="1">
      <c r="B30" s="101" t="s">
        <v>27</v>
      </c>
      <c r="C30" s="57">
        <f t="shared" si="0"/>
        <v>8208</v>
      </c>
      <c r="D30" s="58">
        <f t="shared" si="1"/>
        <v>-2.621900581326372</v>
      </c>
      <c r="E30" s="59">
        <f t="shared" si="2"/>
        <v>4164</v>
      </c>
      <c r="F30" s="58">
        <f t="shared" si="3"/>
        <v>-1.3036264517658225</v>
      </c>
      <c r="G30" s="59">
        <f t="shared" si="4"/>
        <v>2766</v>
      </c>
      <c r="H30" s="58">
        <f t="shared" si="5"/>
        <v>9.284867641248525</v>
      </c>
      <c r="I30" s="59">
        <f t="shared" si="6"/>
        <v>82</v>
      </c>
      <c r="J30" s="58">
        <f t="shared" si="7"/>
        <v>156.25</v>
      </c>
      <c r="K30" s="59">
        <f t="shared" si="8"/>
        <v>1196</v>
      </c>
      <c r="L30" s="58">
        <f t="shared" si="9"/>
        <v>-27.383120825743774</v>
      </c>
      <c r="M30" s="59">
        <f t="shared" si="10"/>
        <v>80</v>
      </c>
      <c r="N30" s="58">
        <f t="shared" si="11"/>
        <v>-80.5352798053528</v>
      </c>
      <c r="O30" s="59">
        <f t="shared" si="12"/>
        <v>1116</v>
      </c>
      <c r="P30" s="60">
        <f t="shared" si="13"/>
        <v>-9.341998375304627</v>
      </c>
      <c r="S30" s="102" t="s">
        <v>89</v>
      </c>
      <c r="T30" s="102" t="s">
        <v>101</v>
      </c>
      <c r="U30" s="102" t="s">
        <v>114</v>
      </c>
      <c r="V30" s="104">
        <v>8208</v>
      </c>
      <c r="W30" s="104">
        <v>4164</v>
      </c>
      <c r="X30" s="104">
        <v>2766</v>
      </c>
      <c r="Y30" s="104">
        <v>82</v>
      </c>
      <c r="Z30" s="104">
        <v>1196</v>
      </c>
      <c r="AA30" s="104">
        <v>80</v>
      </c>
      <c r="AB30" s="104">
        <v>1116</v>
      </c>
    </row>
    <row r="31" spans="2:28" ht="15.75" customHeight="1">
      <c r="B31" s="101" t="s">
        <v>28</v>
      </c>
      <c r="C31" s="57">
        <f t="shared" si="0"/>
        <v>17644</v>
      </c>
      <c r="D31" s="58">
        <f t="shared" si="1"/>
        <v>0.25</v>
      </c>
      <c r="E31" s="59">
        <f t="shared" si="2"/>
        <v>4683</v>
      </c>
      <c r="F31" s="58">
        <f t="shared" si="3"/>
        <v>3.8819875776397623</v>
      </c>
      <c r="G31" s="59">
        <f t="shared" si="4"/>
        <v>6594</v>
      </c>
      <c r="H31" s="58">
        <f t="shared" si="5"/>
        <v>-10.419779921206356</v>
      </c>
      <c r="I31" s="59">
        <f t="shared" si="6"/>
        <v>107</v>
      </c>
      <c r="J31" s="58">
        <f t="shared" si="7"/>
        <v>18.888888888888886</v>
      </c>
      <c r="K31" s="59">
        <f t="shared" si="8"/>
        <v>6260</v>
      </c>
      <c r="L31" s="58">
        <f t="shared" si="9"/>
        <v>10.973231696507696</v>
      </c>
      <c r="M31" s="59">
        <f t="shared" si="10"/>
        <v>3307</v>
      </c>
      <c r="N31" s="58">
        <f t="shared" si="11"/>
        <v>29.48316366483948</v>
      </c>
      <c r="O31" s="59">
        <f t="shared" si="12"/>
        <v>2931</v>
      </c>
      <c r="P31" s="60">
        <f t="shared" si="13"/>
        <v>-4.682926829268297</v>
      </c>
      <c r="S31" s="102" t="s">
        <v>89</v>
      </c>
      <c r="T31" s="102" t="s">
        <v>101</v>
      </c>
      <c r="U31" s="102" t="s">
        <v>115</v>
      </c>
      <c r="V31" s="104">
        <v>17644</v>
      </c>
      <c r="W31" s="104">
        <v>4683</v>
      </c>
      <c r="X31" s="104">
        <v>6594</v>
      </c>
      <c r="Y31" s="104">
        <v>107</v>
      </c>
      <c r="Z31" s="104">
        <v>6260</v>
      </c>
      <c r="AA31" s="104">
        <v>3307</v>
      </c>
      <c r="AB31" s="104">
        <v>2931</v>
      </c>
    </row>
    <row r="32" spans="2:28" ht="15.75" customHeight="1">
      <c r="B32" s="101" t="s">
        <v>29</v>
      </c>
      <c r="C32" s="57">
        <f t="shared" si="0"/>
        <v>64204</v>
      </c>
      <c r="D32" s="58">
        <f t="shared" si="1"/>
        <v>-0.5021076121993531</v>
      </c>
      <c r="E32" s="59">
        <f t="shared" si="2"/>
        <v>9989</v>
      </c>
      <c r="F32" s="58">
        <f t="shared" si="3"/>
        <v>0.26096557261870146</v>
      </c>
      <c r="G32" s="59">
        <f t="shared" si="4"/>
        <v>28608</v>
      </c>
      <c r="H32" s="58">
        <f t="shared" si="5"/>
        <v>-1.704233095107199</v>
      </c>
      <c r="I32" s="59">
        <f t="shared" si="6"/>
        <v>443</v>
      </c>
      <c r="J32" s="58">
        <f t="shared" si="7"/>
        <v>58.214285714285694</v>
      </c>
      <c r="K32" s="59">
        <f t="shared" si="8"/>
        <v>25164</v>
      </c>
      <c r="L32" s="58">
        <f t="shared" si="9"/>
        <v>-0.06751121877606181</v>
      </c>
      <c r="M32" s="59">
        <f t="shared" si="10"/>
        <v>14622</v>
      </c>
      <c r="N32" s="58">
        <f t="shared" si="11"/>
        <v>1.5275656158866724</v>
      </c>
      <c r="O32" s="59">
        <f t="shared" si="12"/>
        <v>10422</v>
      </c>
      <c r="P32" s="60">
        <f t="shared" si="13"/>
        <v>-2.834234570203236</v>
      </c>
      <c r="S32" s="102" t="s">
        <v>89</v>
      </c>
      <c r="T32" s="102" t="s">
        <v>101</v>
      </c>
      <c r="U32" s="102" t="s">
        <v>116</v>
      </c>
      <c r="V32" s="104">
        <v>64204</v>
      </c>
      <c r="W32" s="104">
        <v>9989</v>
      </c>
      <c r="X32" s="104">
        <v>28608</v>
      </c>
      <c r="Y32" s="104">
        <v>443</v>
      </c>
      <c r="Z32" s="104">
        <v>25164</v>
      </c>
      <c r="AA32" s="104">
        <v>14622</v>
      </c>
      <c r="AB32" s="104">
        <v>10422</v>
      </c>
    </row>
    <row r="33" spans="2:28" ht="15.75" customHeight="1">
      <c r="B33" s="101" t="s">
        <v>30</v>
      </c>
      <c r="C33" s="57">
        <f t="shared" si="0"/>
        <v>32696</v>
      </c>
      <c r="D33" s="58">
        <f t="shared" si="1"/>
        <v>-4.7374861604801595</v>
      </c>
      <c r="E33" s="59">
        <f t="shared" si="2"/>
        <v>9950</v>
      </c>
      <c r="F33" s="58">
        <f t="shared" si="3"/>
        <v>-0.45022511255628217</v>
      </c>
      <c r="G33" s="59">
        <f t="shared" si="4"/>
        <v>11324</v>
      </c>
      <c r="H33" s="58">
        <f t="shared" si="5"/>
        <v>-8.662687530246814</v>
      </c>
      <c r="I33" s="59">
        <f t="shared" si="6"/>
        <v>293</v>
      </c>
      <c r="J33" s="58">
        <f t="shared" si="7"/>
        <v>-33.560090702947846</v>
      </c>
      <c r="K33" s="59">
        <f t="shared" si="8"/>
        <v>11129</v>
      </c>
      <c r="L33" s="58">
        <f t="shared" si="9"/>
        <v>-3.125</v>
      </c>
      <c r="M33" s="59">
        <f t="shared" si="10"/>
        <v>5750</v>
      </c>
      <c r="N33" s="58">
        <f t="shared" si="11"/>
        <v>2.331375689624494</v>
      </c>
      <c r="O33" s="59">
        <f t="shared" si="12"/>
        <v>5295</v>
      </c>
      <c r="P33" s="60">
        <f t="shared" si="13"/>
        <v>-9.687873102507254</v>
      </c>
      <c r="S33" s="102" t="s">
        <v>89</v>
      </c>
      <c r="T33" s="102" t="s">
        <v>101</v>
      </c>
      <c r="U33" s="102" t="s">
        <v>117</v>
      </c>
      <c r="V33" s="104">
        <v>32696</v>
      </c>
      <c r="W33" s="104">
        <v>9950</v>
      </c>
      <c r="X33" s="104">
        <v>11324</v>
      </c>
      <c r="Y33" s="104">
        <v>293</v>
      </c>
      <c r="Z33" s="104">
        <v>11129</v>
      </c>
      <c r="AA33" s="104">
        <v>5750</v>
      </c>
      <c r="AB33" s="104">
        <v>5295</v>
      </c>
    </row>
    <row r="34" spans="2:28" ht="15.75" customHeight="1">
      <c r="B34" s="101" t="s">
        <v>31</v>
      </c>
      <c r="C34" s="57">
        <f t="shared" si="0"/>
        <v>6517</v>
      </c>
      <c r="D34" s="58">
        <f t="shared" si="1"/>
        <v>11.458867795450672</v>
      </c>
      <c r="E34" s="59">
        <f t="shared" si="2"/>
        <v>2692</v>
      </c>
      <c r="F34" s="58">
        <f t="shared" si="3"/>
        <v>5.527244217953736</v>
      </c>
      <c r="G34" s="59">
        <f t="shared" si="4"/>
        <v>1717</v>
      </c>
      <c r="H34" s="58">
        <f t="shared" si="5"/>
        <v>-7.339449541284409</v>
      </c>
      <c r="I34" s="59">
        <f t="shared" si="6"/>
        <v>22</v>
      </c>
      <c r="J34" s="58" t="str">
        <f t="shared" si="7"/>
        <v>     -   </v>
      </c>
      <c r="K34" s="59">
        <f t="shared" si="8"/>
        <v>2086</v>
      </c>
      <c r="L34" s="58">
        <f t="shared" si="9"/>
        <v>44.55994455994457</v>
      </c>
      <c r="M34" s="59">
        <f t="shared" si="10"/>
        <v>659</v>
      </c>
      <c r="N34" s="58">
        <f t="shared" si="11"/>
        <v>723.7500000000001</v>
      </c>
      <c r="O34" s="59">
        <f t="shared" si="12"/>
        <v>1417</v>
      </c>
      <c r="P34" s="60">
        <f t="shared" si="13"/>
        <v>4.114621601763417</v>
      </c>
      <c r="S34" s="102" t="s">
        <v>89</v>
      </c>
      <c r="T34" s="102" t="s">
        <v>101</v>
      </c>
      <c r="U34" s="102" t="s">
        <v>118</v>
      </c>
      <c r="V34" s="104">
        <v>6517</v>
      </c>
      <c r="W34" s="104">
        <v>2692</v>
      </c>
      <c r="X34" s="104">
        <v>1717</v>
      </c>
      <c r="Y34" s="104">
        <v>22</v>
      </c>
      <c r="Z34" s="104">
        <v>2086</v>
      </c>
      <c r="AA34" s="104">
        <v>659</v>
      </c>
      <c r="AB34" s="104">
        <v>1417</v>
      </c>
    </row>
    <row r="35" spans="2:28" ht="15.75" customHeight="1">
      <c r="B35" s="101" t="s">
        <v>32</v>
      </c>
      <c r="C35" s="57">
        <f t="shared" si="0"/>
        <v>4909</v>
      </c>
      <c r="D35" s="58">
        <f t="shared" si="1"/>
        <v>-2.094136418029507</v>
      </c>
      <c r="E35" s="59">
        <f t="shared" si="2"/>
        <v>2585</v>
      </c>
      <c r="F35" s="58">
        <f t="shared" si="3"/>
        <v>-4.788213627992633</v>
      </c>
      <c r="G35" s="59">
        <f t="shared" si="4"/>
        <v>1696</v>
      </c>
      <c r="H35" s="58">
        <f t="shared" si="5"/>
        <v>9.702457956015522</v>
      </c>
      <c r="I35" s="59">
        <f t="shared" si="6"/>
        <v>153</v>
      </c>
      <c r="J35" s="58">
        <f t="shared" si="7"/>
        <v>2960</v>
      </c>
      <c r="K35" s="59">
        <f t="shared" si="8"/>
        <v>475</v>
      </c>
      <c r="L35" s="58">
        <f t="shared" si="9"/>
        <v>-36.49732620320856</v>
      </c>
      <c r="M35" s="59">
        <f t="shared" si="10"/>
        <v>0</v>
      </c>
      <c r="N35" s="58" t="str">
        <f t="shared" si="11"/>
        <v>  -100.0</v>
      </c>
      <c r="O35" s="59">
        <f t="shared" si="12"/>
        <v>469</v>
      </c>
      <c r="P35" s="60">
        <f t="shared" si="13"/>
        <v>-4.674796747967477</v>
      </c>
      <c r="S35" s="102" t="s">
        <v>89</v>
      </c>
      <c r="T35" s="102" t="s">
        <v>101</v>
      </c>
      <c r="U35" s="102" t="s">
        <v>119</v>
      </c>
      <c r="V35" s="104">
        <v>4909</v>
      </c>
      <c r="W35" s="104">
        <v>2585</v>
      </c>
      <c r="X35" s="104">
        <v>1696</v>
      </c>
      <c r="Y35" s="104">
        <v>153</v>
      </c>
      <c r="Z35" s="104">
        <v>475</v>
      </c>
      <c r="AA35" s="104">
        <v>0</v>
      </c>
      <c r="AB35" s="104">
        <v>469</v>
      </c>
    </row>
    <row r="36" spans="2:28" ht="15.75" customHeight="1">
      <c r="B36" s="101" t="s">
        <v>33</v>
      </c>
      <c r="C36" s="57">
        <f t="shared" si="0"/>
        <v>2549</v>
      </c>
      <c r="D36" s="58">
        <f t="shared" si="1"/>
        <v>3.8712306438467863</v>
      </c>
      <c r="E36" s="59">
        <f t="shared" si="2"/>
        <v>1289</v>
      </c>
      <c r="F36" s="58">
        <f t="shared" si="3"/>
        <v>3.617363344051455</v>
      </c>
      <c r="G36" s="59">
        <f t="shared" si="4"/>
        <v>1039</v>
      </c>
      <c r="H36" s="58">
        <f t="shared" si="5"/>
        <v>2.263779527559052</v>
      </c>
      <c r="I36" s="59">
        <f t="shared" si="6"/>
        <v>8</v>
      </c>
      <c r="J36" s="58">
        <f t="shared" si="7"/>
        <v>33.333333333333314</v>
      </c>
      <c r="K36" s="59">
        <f t="shared" si="8"/>
        <v>213</v>
      </c>
      <c r="L36" s="58">
        <f t="shared" si="9"/>
        <v>13.297872340425542</v>
      </c>
      <c r="M36" s="59">
        <f t="shared" si="10"/>
        <v>112</v>
      </c>
      <c r="N36" s="58">
        <f t="shared" si="11"/>
        <v>0</v>
      </c>
      <c r="O36" s="59">
        <f t="shared" si="12"/>
        <v>101</v>
      </c>
      <c r="P36" s="60">
        <f t="shared" si="13"/>
        <v>32.89473684210526</v>
      </c>
      <c r="S36" s="102" t="s">
        <v>89</v>
      </c>
      <c r="T36" s="102" t="s">
        <v>101</v>
      </c>
      <c r="U36" s="102" t="s">
        <v>120</v>
      </c>
      <c r="V36" s="104">
        <v>2549</v>
      </c>
      <c r="W36" s="104">
        <v>1289</v>
      </c>
      <c r="X36" s="104">
        <v>1039</v>
      </c>
      <c r="Y36" s="104">
        <v>8</v>
      </c>
      <c r="Z36" s="104">
        <v>213</v>
      </c>
      <c r="AA36" s="104">
        <v>112</v>
      </c>
      <c r="AB36" s="104">
        <v>101</v>
      </c>
    </row>
    <row r="37" spans="2:28" ht="15.75" customHeight="1">
      <c r="B37" s="101" t="s">
        <v>34</v>
      </c>
      <c r="C37" s="57">
        <f t="shared" si="0"/>
        <v>3088</v>
      </c>
      <c r="D37" s="58">
        <f t="shared" si="1"/>
        <v>2.8305028305028372</v>
      </c>
      <c r="E37" s="59">
        <f t="shared" si="2"/>
        <v>1435</v>
      </c>
      <c r="F37" s="58">
        <f t="shared" si="3"/>
        <v>-7.23981900452489</v>
      </c>
      <c r="G37" s="59">
        <f t="shared" si="4"/>
        <v>1236</v>
      </c>
      <c r="H37" s="58">
        <f t="shared" si="5"/>
        <v>-2.982731554160125</v>
      </c>
      <c r="I37" s="59">
        <f t="shared" si="6"/>
        <v>22</v>
      </c>
      <c r="J37" s="58">
        <f t="shared" si="7"/>
        <v>266.66666666666663</v>
      </c>
      <c r="K37" s="59">
        <f t="shared" si="8"/>
        <v>395</v>
      </c>
      <c r="L37" s="58">
        <f t="shared" si="9"/>
        <v>124.43181818181816</v>
      </c>
      <c r="M37" s="59">
        <f t="shared" si="10"/>
        <v>299</v>
      </c>
      <c r="N37" s="58">
        <f t="shared" si="11"/>
        <v>406.77966101694915</v>
      </c>
      <c r="O37" s="59">
        <f t="shared" si="12"/>
        <v>92</v>
      </c>
      <c r="P37" s="60">
        <f t="shared" si="13"/>
        <v>-21.367521367521363</v>
      </c>
      <c r="S37" s="102" t="s">
        <v>89</v>
      </c>
      <c r="T37" s="102" t="s">
        <v>101</v>
      </c>
      <c r="U37" s="102" t="s">
        <v>121</v>
      </c>
      <c r="V37" s="104">
        <v>3088</v>
      </c>
      <c r="W37" s="104">
        <v>1435</v>
      </c>
      <c r="X37" s="104">
        <v>1236</v>
      </c>
      <c r="Y37" s="104">
        <v>22</v>
      </c>
      <c r="Z37" s="104">
        <v>395</v>
      </c>
      <c r="AA37" s="104">
        <v>299</v>
      </c>
      <c r="AB37" s="104">
        <v>92</v>
      </c>
    </row>
    <row r="38" spans="2:28" ht="15.75" customHeight="1">
      <c r="B38" s="101" t="s">
        <v>35</v>
      </c>
      <c r="C38" s="57">
        <f t="shared" si="0"/>
        <v>12392</v>
      </c>
      <c r="D38" s="58">
        <f t="shared" si="1"/>
        <v>13.065693430656935</v>
      </c>
      <c r="E38" s="59">
        <f t="shared" si="2"/>
        <v>5342</v>
      </c>
      <c r="F38" s="58">
        <f t="shared" si="3"/>
        <v>3.286929621036336</v>
      </c>
      <c r="G38" s="59">
        <f t="shared" si="4"/>
        <v>5205</v>
      </c>
      <c r="H38" s="58">
        <f t="shared" si="5"/>
        <v>14.951413427561832</v>
      </c>
      <c r="I38" s="59">
        <f t="shared" si="6"/>
        <v>61</v>
      </c>
      <c r="J38" s="58">
        <f t="shared" si="7"/>
        <v>90.625</v>
      </c>
      <c r="K38" s="59">
        <f t="shared" si="8"/>
        <v>1784</v>
      </c>
      <c r="L38" s="58">
        <f t="shared" si="9"/>
        <v>45.27687296416937</v>
      </c>
      <c r="M38" s="59">
        <f t="shared" si="10"/>
        <v>1009</v>
      </c>
      <c r="N38" s="58">
        <f t="shared" si="11"/>
        <v>167.63925729442974</v>
      </c>
      <c r="O38" s="59">
        <f t="shared" si="12"/>
        <v>773</v>
      </c>
      <c r="P38" s="60">
        <f t="shared" si="13"/>
        <v>-8.30367734282325</v>
      </c>
      <c r="S38" s="102" t="s">
        <v>89</v>
      </c>
      <c r="T38" s="102" t="s">
        <v>101</v>
      </c>
      <c r="U38" s="102" t="s">
        <v>122</v>
      </c>
      <c r="V38" s="104">
        <v>12392</v>
      </c>
      <c r="W38" s="104">
        <v>5342</v>
      </c>
      <c r="X38" s="104">
        <v>5205</v>
      </c>
      <c r="Y38" s="104">
        <v>61</v>
      </c>
      <c r="Z38" s="104">
        <v>1784</v>
      </c>
      <c r="AA38" s="104">
        <v>1009</v>
      </c>
      <c r="AB38" s="104">
        <v>773</v>
      </c>
    </row>
    <row r="39" spans="2:28" ht="15.75" customHeight="1">
      <c r="B39" s="101" t="s">
        <v>36</v>
      </c>
      <c r="C39" s="57">
        <f t="shared" si="0"/>
        <v>16289</v>
      </c>
      <c r="D39" s="58">
        <f t="shared" si="1"/>
        <v>-0.9847425688408009</v>
      </c>
      <c r="E39" s="59">
        <f t="shared" si="2"/>
        <v>5362</v>
      </c>
      <c r="F39" s="58">
        <f t="shared" si="3"/>
        <v>-0.9970457902511072</v>
      </c>
      <c r="G39" s="59">
        <f t="shared" si="4"/>
        <v>6699</v>
      </c>
      <c r="H39" s="58">
        <f t="shared" si="5"/>
        <v>15.202063628546853</v>
      </c>
      <c r="I39" s="59">
        <f t="shared" si="6"/>
        <v>49</v>
      </c>
      <c r="J39" s="58">
        <f t="shared" si="7"/>
        <v>-64.74820143884892</v>
      </c>
      <c r="K39" s="59">
        <f t="shared" si="8"/>
        <v>4179</v>
      </c>
      <c r="L39" s="58">
        <f t="shared" si="9"/>
        <v>-17.75241094272782</v>
      </c>
      <c r="M39" s="59">
        <f t="shared" si="10"/>
        <v>1538</v>
      </c>
      <c r="N39" s="58">
        <f t="shared" si="11"/>
        <v>-41.85255198487713</v>
      </c>
      <c r="O39" s="59">
        <f t="shared" si="12"/>
        <v>2637</v>
      </c>
      <c r="P39" s="60">
        <f t="shared" si="13"/>
        <v>8.251231527093594</v>
      </c>
      <c r="S39" s="102" t="s">
        <v>89</v>
      </c>
      <c r="T39" s="102" t="s">
        <v>101</v>
      </c>
      <c r="U39" s="102" t="s">
        <v>123</v>
      </c>
      <c r="V39" s="104">
        <v>16289</v>
      </c>
      <c r="W39" s="104">
        <v>5362</v>
      </c>
      <c r="X39" s="104">
        <v>6699</v>
      </c>
      <c r="Y39" s="104">
        <v>49</v>
      </c>
      <c r="Z39" s="104">
        <v>4179</v>
      </c>
      <c r="AA39" s="104">
        <v>1538</v>
      </c>
      <c r="AB39" s="104">
        <v>2637</v>
      </c>
    </row>
    <row r="40" spans="2:28" ht="15.75" customHeight="1">
      <c r="B40" s="101" t="s">
        <v>37</v>
      </c>
      <c r="C40" s="57">
        <f t="shared" si="0"/>
        <v>7596</v>
      </c>
      <c r="D40" s="58">
        <f t="shared" si="1"/>
        <v>-1.5296862846772115</v>
      </c>
      <c r="E40" s="59">
        <f t="shared" si="2"/>
        <v>3236</v>
      </c>
      <c r="F40" s="58">
        <f t="shared" si="3"/>
        <v>-3.431811399582216</v>
      </c>
      <c r="G40" s="59">
        <f t="shared" si="4"/>
        <v>3233</v>
      </c>
      <c r="H40" s="58">
        <f t="shared" si="5"/>
        <v>-6.344148319814607</v>
      </c>
      <c r="I40" s="59">
        <f t="shared" si="6"/>
        <v>37</v>
      </c>
      <c r="J40" s="58">
        <f t="shared" si="7"/>
        <v>-43.939393939393945</v>
      </c>
      <c r="K40" s="59">
        <f t="shared" si="8"/>
        <v>1090</v>
      </c>
      <c r="L40" s="58">
        <f t="shared" si="9"/>
        <v>28.994082840236672</v>
      </c>
      <c r="M40" s="59">
        <f t="shared" si="10"/>
        <v>638</v>
      </c>
      <c r="N40" s="58">
        <f t="shared" si="11"/>
        <v>39.60612691466082</v>
      </c>
      <c r="O40" s="59">
        <f t="shared" si="12"/>
        <v>444</v>
      </c>
      <c r="P40" s="60">
        <f t="shared" si="13"/>
        <v>14.43298969072164</v>
      </c>
      <c r="S40" s="102" t="s">
        <v>89</v>
      </c>
      <c r="T40" s="102" t="s">
        <v>101</v>
      </c>
      <c r="U40" s="102" t="s">
        <v>124</v>
      </c>
      <c r="V40" s="104">
        <v>7596</v>
      </c>
      <c r="W40" s="104">
        <v>3236</v>
      </c>
      <c r="X40" s="104">
        <v>3233</v>
      </c>
      <c r="Y40" s="104">
        <v>37</v>
      </c>
      <c r="Z40" s="104">
        <v>1090</v>
      </c>
      <c r="AA40" s="104">
        <v>638</v>
      </c>
      <c r="AB40" s="104">
        <v>444</v>
      </c>
    </row>
    <row r="41" spans="2:28" ht="15.75" customHeight="1">
      <c r="B41" s="101" t="s">
        <v>38</v>
      </c>
      <c r="C41" s="57">
        <f t="shared" si="0"/>
        <v>3802</v>
      </c>
      <c r="D41" s="58">
        <f t="shared" si="1"/>
        <v>-5.493412875963216</v>
      </c>
      <c r="E41" s="59">
        <f t="shared" si="2"/>
        <v>2059</v>
      </c>
      <c r="F41" s="58">
        <f t="shared" si="3"/>
        <v>-0.14548981571289232</v>
      </c>
      <c r="G41" s="59">
        <f t="shared" si="4"/>
        <v>1430</v>
      </c>
      <c r="H41" s="58">
        <f t="shared" si="5"/>
        <v>-12.43110838946724</v>
      </c>
      <c r="I41" s="59">
        <f t="shared" si="6"/>
        <v>7</v>
      </c>
      <c r="J41" s="58">
        <f t="shared" si="7"/>
        <v>-75</v>
      </c>
      <c r="K41" s="59">
        <f t="shared" si="8"/>
        <v>306</v>
      </c>
      <c r="L41" s="58">
        <f t="shared" si="9"/>
        <v>2</v>
      </c>
      <c r="M41" s="59">
        <f t="shared" si="10"/>
        <v>117</v>
      </c>
      <c r="N41" s="58">
        <f t="shared" si="11"/>
        <v>-25.477707006369428</v>
      </c>
      <c r="O41" s="59">
        <f t="shared" si="12"/>
        <v>187</v>
      </c>
      <c r="P41" s="60">
        <f t="shared" si="13"/>
        <v>38.518518518518505</v>
      </c>
      <c r="S41" s="102" t="s">
        <v>89</v>
      </c>
      <c r="T41" s="102" t="s">
        <v>101</v>
      </c>
      <c r="U41" s="102" t="s">
        <v>125</v>
      </c>
      <c r="V41" s="104">
        <v>3802</v>
      </c>
      <c r="W41" s="104">
        <v>2059</v>
      </c>
      <c r="X41" s="104">
        <v>1430</v>
      </c>
      <c r="Y41" s="104">
        <v>7</v>
      </c>
      <c r="Z41" s="104">
        <v>306</v>
      </c>
      <c r="AA41" s="104">
        <v>117</v>
      </c>
      <c r="AB41" s="104">
        <v>187</v>
      </c>
    </row>
    <row r="42" spans="2:28" ht="15.75" customHeight="1">
      <c r="B42" s="101" t="s">
        <v>39</v>
      </c>
      <c r="C42" s="57">
        <f t="shared" si="0"/>
        <v>6412</v>
      </c>
      <c r="D42" s="58">
        <f t="shared" si="1"/>
        <v>8.696389218511612</v>
      </c>
      <c r="E42" s="59">
        <f t="shared" si="2"/>
        <v>2841</v>
      </c>
      <c r="F42" s="58">
        <f t="shared" si="3"/>
        <v>-5.677290836653384</v>
      </c>
      <c r="G42" s="59">
        <f t="shared" si="4"/>
        <v>2504</v>
      </c>
      <c r="H42" s="58">
        <f t="shared" si="5"/>
        <v>10.356985456148095</v>
      </c>
      <c r="I42" s="59">
        <f t="shared" si="6"/>
        <v>72</v>
      </c>
      <c r="J42" s="58">
        <f t="shared" si="7"/>
        <v>188</v>
      </c>
      <c r="K42" s="59">
        <f t="shared" si="8"/>
        <v>995</v>
      </c>
      <c r="L42" s="58">
        <f t="shared" si="9"/>
        <v>67.79089376053963</v>
      </c>
      <c r="M42" s="59">
        <f t="shared" si="10"/>
        <v>591</v>
      </c>
      <c r="N42" s="58">
        <f t="shared" si="11"/>
        <v>95.04950495049505</v>
      </c>
      <c r="O42" s="59">
        <f t="shared" si="12"/>
        <v>398</v>
      </c>
      <c r="P42" s="60">
        <f t="shared" si="13"/>
        <v>44.202898550724626</v>
      </c>
      <c r="S42" s="102" t="s">
        <v>89</v>
      </c>
      <c r="T42" s="102" t="s">
        <v>101</v>
      </c>
      <c r="U42" s="102" t="s">
        <v>126</v>
      </c>
      <c r="V42" s="104">
        <v>6412</v>
      </c>
      <c r="W42" s="104">
        <v>2841</v>
      </c>
      <c r="X42" s="104">
        <v>2504</v>
      </c>
      <c r="Y42" s="104">
        <v>72</v>
      </c>
      <c r="Z42" s="104">
        <v>995</v>
      </c>
      <c r="AA42" s="104">
        <v>591</v>
      </c>
      <c r="AB42" s="104">
        <v>398</v>
      </c>
    </row>
    <row r="43" spans="2:28" ht="15.75" customHeight="1">
      <c r="B43" s="101" t="s">
        <v>40</v>
      </c>
      <c r="C43" s="57">
        <f t="shared" si="0"/>
        <v>6817</v>
      </c>
      <c r="D43" s="58">
        <f t="shared" si="1"/>
        <v>-1.72985440392101</v>
      </c>
      <c r="E43" s="59">
        <f t="shared" si="2"/>
        <v>3528</v>
      </c>
      <c r="F43" s="58">
        <f t="shared" si="3"/>
        <v>-1.1487811711964184</v>
      </c>
      <c r="G43" s="59">
        <f t="shared" si="4"/>
        <v>2301</v>
      </c>
      <c r="H43" s="58">
        <f t="shared" si="5"/>
        <v>-11.329479768786129</v>
      </c>
      <c r="I43" s="59">
        <f t="shared" si="6"/>
        <v>26</v>
      </c>
      <c r="J43" s="58">
        <f t="shared" si="7"/>
        <v>550</v>
      </c>
      <c r="K43" s="59">
        <f t="shared" si="8"/>
        <v>962</v>
      </c>
      <c r="L43" s="58">
        <f t="shared" si="9"/>
        <v>25.09752925877764</v>
      </c>
      <c r="M43" s="59">
        <f t="shared" si="10"/>
        <v>504</v>
      </c>
      <c r="N43" s="58">
        <f t="shared" si="11"/>
        <v>69.69696969696969</v>
      </c>
      <c r="O43" s="59">
        <f t="shared" si="12"/>
        <v>458</v>
      </c>
      <c r="P43" s="60">
        <f t="shared" si="13"/>
        <v>-2.1367521367521363</v>
      </c>
      <c r="S43" s="102" t="s">
        <v>89</v>
      </c>
      <c r="T43" s="102" t="s">
        <v>101</v>
      </c>
      <c r="U43" s="102" t="s">
        <v>127</v>
      </c>
      <c r="V43" s="104">
        <v>6817</v>
      </c>
      <c r="W43" s="104">
        <v>3528</v>
      </c>
      <c r="X43" s="104">
        <v>2301</v>
      </c>
      <c r="Y43" s="104">
        <v>26</v>
      </c>
      <c r="Z43" s="104">
        <v>962</v>
      </c>
      <c r="AA43" s="104">
        <v>504</v>
      </c>
      <c r="AB43" s="104">
        <v>458</v>
      </c>
    </row>
    <row r="44" spans="2:28" ht="15.75" customHeight="1">
      <c r="B44" s="101" t="s">
        <v>41</v>
      </c>
      <c r="C44" s="57">
        <f t="shared" si="0"/>
        <v>2734</v>
      </c>
      <c r="D44" s="58">
        <f t="shared" si="1"/>
        <v>1.0347376201034706</v>
      </c>
      <c r="E44" s="59">
        <f t="shared" si="2"/>
        <v>1477</v>
      </c>
      <c r="F44" s="58">
        <f t="shared" si="3"/>
        <v>-2.892833662064433</v>
      </c>
      <c r="G44" s="59">
        <f t="shared" si="4"/>
        <v>873</v>
      </c>
      <c r="H44" s="58">
        <f t="shared" si="5"/>
        <v>15.171503957783642</v>
      </c>
      <c r="I44" s="59">
        <f t="shared" si="6"/>
        <v>8</v>
      </c>
      <c r="J44" s="58">
        <f t="shared" si="7"/>
        <v>-68</v>
      </c>
      <c r="K44" s="59">
        <f t="shared" si="8"/>
        <v>376</v>
      </c>
      <c r="L44" s="58">
        <f t="shared" si="9"/>
        <v>-6.46766169154229</v>
      </c>
      <c r="M44" s="59">
        <f t="shared" si="10"/>
        <v>115</v>
      </c>
      <c r="N44" s="58">
        <f t="shared" si="11"/>
        <v>-15.441176470588232</v>
      </c>
      <c r="O44" s="59">
        <f t="shared" si="12"/>
        <v>261</v>
      </c>
      <c r="P44" s="60">
        <f t="shared" si="13"/>
        <v>-1.1363636363636402</v>
      </c>
      <c r="S44" s="102" t="s">
        <v>89</v>
      </c>
      <c r="T44" s="102" t="s">
        <v>101</v>
      </c>
      <c r="U44" s="102" t="s">
        <v>128</v>
      </c>
      <c r="V44" s="104">
        <v>2734</v>
      </c>
      <c r="W44" s="104">
        <v>1477</v>
      </c>
      <c r="X44" s="104">
        <v>873</v>
      </c>
      <c r="Y44" s="104">
        <v>8</v>
      </c>
      <c r="Z44" s="104">
        <v>376</v>
      </c>
      <c r="AA44" s="104">
        <v>115</v>
      </c>
      <c r="AB44" s="104">
        <v>261</v>
      </c>
    </row>
    <row r="45" spans="2:28" ht="15.75" customHeight="1">
      <c r="B45" s="101" t="s">
        <v>42</v>
      </c>
      <c r="C45" s="57">
        <f t="shared" si="0"/>
        <v>40415</v>
      </c>
      <c r="D45" s="58">
        <f t="shared" si="1"/>
        <v>9.126501957607672</v>
      </c>
      <c r="E45" s="59">
        <f t="shared" si="2"/>
        <v>9673</v>
      </c>
      <c r="F45" s="58">
        <f t="shared" si="3"/>
        <v>2.07893626002533</v>
      </c>
      <c r="G45" s="59">
        <f t="shared" si="4"/>
        <v>20961</v>
      </c>
      <c r="H45" s="58">
        <f t="shared" si="5"/>
        <v>8.905283940354352</v>
      </c>
      <c r="I45" s="59">
        <f t="shared" si="6"/>
        <v>191</v>
      </c>
      <c r="J45" s="58">
        <f t="shared" si="7"/>
        <v>185.07462686567163</v>
      </c>
      <c r="K45" s="59">
        <f t="shared" si="8"/>
        <v>9590</v>
      </c>
      <c r="L45" s="58">
        <f t="shared" si="9"/>
        <v>16.31291691934507</v>
      </c>
      <c r="M45" s="59">
        <f t="shared" si="10"/>
        <v>6106</v>
      </c>
      <c r="N45" s="58">
        <f t="shared" si="11"/>
        <v>33.11532592108131</v>
      </c>
      <c r="O45" s="59">
        <f t="shared" si="12"/>
        <v>3450</v>
      </c>
      <c r="P45" s="60">
        <f t="shared" si="13"/>
        <v>-3.415453527435602</v>
      </c>
      <c r="S45" s="102" t="s">
        <v>89</v>
      </c>
      <c r="T45" s="102" t="s">
        <v>101</v>
      </c>
      <c r="U45" s="102" t="s">
        <v>129</v>
      </c>
      <c r="V45" s="104">
        <v>40415</v>
      </c>
      <c r="W45" s="104">
        <v>9673</v>
      </c>
      <c r="X45" s="104">
        <v>20961</v>
      </c>
      <c r="Y45" s="104">
        <v>191</v>
      </c>
      <c r="Z45" s="104">
        <v>9590</v>
      </c>
      <c r="AA45" s="104">
        <v>6106</v>
      </c>
      <c r="AB45" s="104">
        <v>3450</v>
      </c>
    </row>
    <row r="46" spans="2:28" ht="15.75" customHeight="1">
      <c r="B46" s="101" t="s">
        <v>43</v>
      </c>
      <c r="C46" s="57">
        <f t="shared" si="0"/>
        <v>4941</v>
      </c>
      <c r="D46" s="58">
        <f t="shared" si="1"/>
        <v>2.298136645962728</v>
      </c>
      <c r="E46" s="59">
        <f t="shared" si="2"/>
        <v>2059</v>
      </c>
      <c r="F46" s="58">
        <f t="shared" si="3"/>
        <v>-3.1514581373471344</v>
      </c>
      <c r="G46" s="59">
        <f t="shared" si="4"/>
        <v>2500</v>
      </c>
      <c r="H46" s="58">
        <f t="shared" si="5"/>
        <v>26.326427488630614</v>
      </c>
      <c r="I46" s="59">
        <f t="shared" si="6"/>
        <v>18</v>
      </c>
      <c r="J46" s="58">
        <f t="shared" si="7"/>
        <v>-14.285714285714292</v>
      </c>
      <c r="K46" s="59">
        <f t="shared" si="8"/>
        <v>364</v>
      </c>
      <c r="L46" s="58">
        <f t="shared" si="9"/>
        <v>-48.29545454545454</v>
      </c>
      <c r="M46" s="59">
        <f t="shared" si="10"/>
        <v>52</v>
      </c>
      <c r="N46" s="58">
        <f t="shared" si="11"/>
        <v>-87.28606356968216</v>
      </c>
      <c r="O46" s="59">
        <f t="shared" si="12"/>
        <v>312</v>
      </c>
      <c r="P46" s="60">
        <f t="shared" si="13"/>
        <v>5.762711864406782</v>
      </c>
      <c r="S46" s="102" t="s">
        <v>89</v>
      </c>
      <c r="T46" s="102" t="s">
        <v>101</v>
      </c>
      <c r="U46" s="102" t="s">
        <v>130</v>
      </c>
      <c r="V46" s="104">
        <v>4941</v>
      </c>
      <c r="W46" s="104">
        <v>2059</v>
      </c>
      <c r="X46" s="104">
        <v>2500</v>
      </c>
      <c r="Y46" s="104">
        <v>18</v>
      </c>
      <c r="Z46" s="104">
        <v>364</v>
      </c>
      <c r="AA46" s="104">
        <v>52</v>
      </c>
      <c r="AB46" s="104">
        <v>312</v>
      </c>
    </row>
    <row r="47" spans="2:28" ht="15.75" customHeight="1">
      <c r="B47" s="101" t="s">
        <v>44</v>
      </c>
      <c r="C47" s="57">
        <f t="shared" si="0"/>
        <v>6262</v>
      </c>
      <c r="D47" s="58">
        <f t="shared" si="1"/>
        <v>-0.33423523794365906</v>
      </c>
      <c r="E47" s="59">
        <f t="shared" si="2"/>
        <v>2856</v>
      </c>
      <c r="F47" s="58">
        <f t="shared" si="3"/>
        <v>-1.0737790093522648</v>
      </c>
      <c r="G47" s="59">
        <f t="shared" si="4"/>
        <v>2844</v>
      </c>
      <c r="H47" s="58">
        <f t="shared" si="5"/>
        <v>14.816310052482848</v>
      </c>
      <c r="I47" s="59">
        <f t="shared" si="6"/>
        <v>32</v>
      </c>
      <c r="J47" s="58">
        <f t="shared" si="7"/>
        <v>-54.92957746478873</v>
      </c>
      <c r="K47" s="59">
        <f t="shared" si="8"/>
        <v>530</v>
      </c>
      <c r="L47" s="58">
        <f t="shared" si="9"/>
        <v>-37.5</v>
      </c>
      <c r="M47" s="59">
        <f t="shared" si="10"/>
        <v>257</v>
      </c>
      <c r="N47" s="58">
        <f t="shared" si="11"/>
        <v>-55.76592082616179</v>
      </c>
      <c r="O47" s="59">
        <f t="shared" si="12"/>
        <v>273</v>
      </c>
      <c r="P47" s="60">
        <f t="shared" si="13"/>
        <v>2.247191011235955</v>
      </c>
      <c r="S47" s="102" t="s">
        <v>89</v>
      </c>
      <c r="T47" s="102" t="s">
        <v>101</v>
      </c>
      <c r="U47" s="102" t="s">
        <v>131</v>
      </c>
      <c r="V47" s="104">
        <v>6262</v>
      </c>
      <c r="W47" s="104">
        <v>2856</v>
      </c>
      <c r="X47" s="104">
        <v>2844</v>
      </c>
      <c r="Y47" s="104">
        <v>32</v>
      </c>
      <c r="Z47" s="104">
        <v>530</v>
      </c>
      <c r="AA47" s="104">
        <v>257</v>
      </c>
      <c r="AB47" s="104">
        <v>273</v>
      </c>
    </row>
    <row r="48" spans="2:28" ht="15.75" customHeight="1">
      <c r="B48" s="101" t="s">
        <v>45</v>
      </c>
      <c r="C48" s="57">
        <f t="shared" si="0"/>
        <v>10723</v>
      </c>
      <c r="D48" s="58">
        <f t="shared" si="1"/>
        <v>-4.828259518949139</v>
      </c>
      <c r="E48" s="59">
        <f t="shared" si="2"/>
        <v>4540</v>
      </c>
      <c r="F48" s="58">
        <f t="shared" si="3"/>
        <v>0.8216744392627078</v>
      </c>
      <c r="G48" s="59">
        <f t="shared" si="4"/>
        <v>4296</v>
      </c>
      <c r="H48" s="58">
        <f t="shared" si="5"/>
        <v>-12.842361533779666</v>
      </c>
      <c r="I48" s="59">
        <f t="shared" si="6"/>
        <v>312</v>
      </c>
      <c r="J48" s="58">
        <f t="shared" si="7"/>
        <v>700</v>
      </c>
      <c r="K48" s="59">
        <f t="shared" si="8"/>
        <v>1575</v>
      </c>
      <c r="L48" s="58">
        <f t="shared" si="9"/>
        <v>-12.30512249443207</v>
      </c>
      <c r="M48" s="59">
        <f t="shared" si="10"/>
        <v>601</v>
      </c>
      <c r="N48" s="58">
        <f t="shared" si="11"/>
        <v>-30.116279069767444</v>
      </c>
      <c r="O48" s="59">
        <f t="shared" si="12"/>
        <v>970</v>
      </c>
      <c r="P48" s="60">
        <f t="shared" si="13"/>
        <v>3.6324786324786373</v>
      </c>
      <c r="S48" s="102" t="s">
        <v>89</v>
      </c>
      <c r="T48" s="102" t="s">
        <v>101</v>
      </c>
      <c r="U48" s="102" t="s">
        <v>132</v>
      </c>
      <c r="V48" s="104">
        <v>10723</v>
      </c>
      <c r="W48" s="104">
        <v>4540</v>
      </c>
      <c r="X48" s="104">
        <v>4296</v>
      </c>
      <c r="Y48" s="104">
        <v>312</v>
      </c>
      <c r="Z48" s="104">
        <v>1575</v>
      </c>
      <c r="AA48" s="104">
        <v>601</v>
      </c>
      <c r="AB48" s="104">
        <v>970</v>
      </c>
    </row>
    <row r="49" spans="2:28" ht="15.75" customHeight="1">
      <c r="B49" s="101" t="s">
        <v>46</v>
      </c>
      <c r="C49" s="57">
        <f t="shared" si="0"/>
        <v>7254</v>
      </c>
      <c r="D49" s="58">
        <f t="shared" si="1"/>
        <v>17.66423357664233</v>
      </c>
      <c r="E49" s="59">
        <f t="shared" si="2"/>
        <v>2804</v>
      </c>
      <c r="F49" s="58">
        <f t="shared" si="3"/>
        <v>3.202061096797948</v>
      </c>
      <c r="G49" s="59">
        <f t="shared" si="4"/>
        <v>3146</v>
      </c>
      <c r="H49" s="58">
        <f t="shared" si="5"/>
        <v>17.475728155339795</v>
      </c>
      <c r="I49" s="59">
        <f t="shared" si="6"/>
        <v>129</v>
      </c>
      <c r="J49" s="58">
        <f t="shared" si="7"/>
        <v>279.4117647058823</v>
      </c>
      <c r="K49" s="59">
        <f t="shared" si="8"/>
        <v>1175</v>
      </c>
      <c r="L49" s="58">
        <f t="shared" si="9"/>
        <v>59.64673913043478</v>
      </c>
      <c r="M49" s="59">
        <f t="shared" si="10"/>
        <v>677</v>
      </c>
      <c r="N49" s="58">
        <f t="shared" si="11"/>
        <v>137.5438596491228</v>
      </c>
      <c r="O49" s="59">
        <f t="shared" si="12"/>
        <v>498</v>
      </c>
      <c r="P49" s="60">
        <f t="shared" si="13"/>
        <v>10.42128603104213</v>
      </c>
      <c r="S49" s="102" t="s">
        <v>89</v>
      </c>
      <c r="T49" s="102" t="s">
        <v>101</v>
      </c>
      <c r="U49" s="102" t="s">
        <v>133</v>
      </c>
      <c r="V49" s="104">
        <v>7254</v>
      </c>
      <c r="W49" s="104">
        <v>2804</v>
      </c>
      <c r="X49" s="104">
        <v>3146</v>
      </c>
      <c r="Y49" s="104">
        <v>129</v>
      </c>
      <c r="Z49" s="104">
        <v>1175</v>
      </c>
      <c r="AA49" s="104">
        <v>677</v>
      </c>
      <c r="AB49" s="104">
        <v>498</v>
      </c>
    </row>
    <row r="50" spans="2:28" ht="15.75" customHeight="1">
      <c r="B50" s="101" t="s">
        <v>47</v>
      </c>
      <c r="C50" s="57">
        <f t="shared" si="0"/>
        <v>6443</v>
      </c>
      <c r="D50" s="58">
        <f t="shared" si="1"/>
        <v>0.04658385093168249</v>
      </c>
      <c r="E50" s="59">
        <f t="shared" si="2"/>
        <v>3092</v>
      </c>
      <c r="F50" s="58">
        <f t="shared" si="3"/>
        <v>0.06472491909386235</v>
      </c>
      <c r="G50" s="59">
        <f t="shared" si="4"/>
        <v>2516</v>
      </c>
      <c r="H50" s="58">
        <f t="shared" si="5"/>
        <v>0.0795544948289546</v>
      </c>
      <c r="I50" s="59">
        <f t="shared" si="6"/>
        <v>34</v>
      </c>
      <c r="J50" s="58">
        <f t="shared" si="7"/>
        <v>21.428571428571416</v>
      </c>
      <c r="K50" s="59">
        <f t="shared" si="8"/>
        <v>801</v>
      </c>
      <c r="L50" s="58">
        <f t="shared" si="9"/>
        <v>-0.8663366336633658</v>
      </c>
      <c r="M50" s="59">
        <f t="shared" si="10"/>
        <v>238</v>
      </c>
      <c r="N50" s="58">
        <f t="shared" si="11"/>
        <v>-20.40133779264214</v>
      </c>
      <c r="O50" s="59">
        <f t="shared" si="12"/>
        <v>563</v>
      </c>
      <c r="P50" s="60">
        <f t="shared" si="13"/>
        <v>10.609037328094303</v>
      </c>
      <c r="S50" s="102" t="s">
        <v>89</v>
      </c>
      <c r="T50" s="102" t="s">
        <v>101</v>
      </c>
      <c r="U50" s="102" t="s">
        <v>134</v>
      </c>
      <c r="V50" s="104">
        <v>6443</v>
      </c>
      <c r="W50" s="104">
        <v>3092</v>
      </c>
      <c r="X50" s="104">
        <v>2516</v>
      </c>
      <c r="Y50" s="104">
        <v>34</v>
      </c>
      <c r="Z50" s="104">
        <v>801</v>
      </c>
      <c r="AA50" s="104">
        <v>238</v>
      </c>
      <c r="AB50" s="104">
        <v>563</v>
      </c>
    </row>
    <row r="51" spans="2:28" ht="15.75" customHeight="1">
      <c r="B51" s="101" t="s">
        <v>48</v>
      </c>
      <c r="C51" s="57">
        <f t="shared" si="0"/>
        <v>10578</v>
      </c>
      <c r="D51" s="58">
        <f t="shared" si="1"/>
        <v>5.99198396793588</v>
      </c>
      <c r="E51" s="59">
        <f t="shared" si="2"/>
        <v>4388</v>
      </c>
      <c r="F51" s="58">
        <f t="shared" si="3"/>
        <v>0.8040431886055615</v>
      </c>
      <c r="G51" s="59">
        <f t="shared" si="4"/>
        <v>4922</v>
      </c>
      <c r="H51" s="58">
        <f t="shared" si="5"/>
        <v>14.892623716153125</v>
      </c>
      <c r="I51" s="59">
        <f t="shared" si="6"/>
        <v>106</v>
      </c>
      <c r="J51" s="58">
        <f t="shared" si="7"/>
        <v>26.19047619047619</v>
      </c>
      <c r="K51" s="59">
        <f t="shared" si="8"/>
        <v>1162</v>
      </c>
      <c r="L51" s="58">
        <f t="shared" si="9"/>
        <v>-7.704527402700563</v>
      </c>
      <c r="M51" s="59">
        <f t="shared" si="10"/>
        <v>304</v>
      </c>
      <c r="N51" s="58">
        <f t="shared" si="11"/>
        <v>-42.964352720450286</v>
      </c>
      <c r="O51" s="59">
        <f t="shared" si="12"/>
        <v>850</v>
      </c>
      <c r="P51" s="60">
        <f t="shared" si="13"/>
        <v>21.08262108262109</v>
      </c>
      <c r="S51" s="102" t="s">
        <v>89</v>
      </c>
      <c r="T51" s="102" t="s">
        <v>101</v>
      </c>
      <c r="U51" s="102" t="s">
        <v>135</v>
      </c>
      <c r="V51" s="104">
        <v>10578</v>
      </c>
      <c r="W51" s="104">
        <v>4388</v>
      </c>
      <c r="X51" s="104">
        <v>4922</v>
      </c>
      <c r="Y51" s="104">
        <v>106</v>
      </c>
      <c r="Z51" s="104">
        <v>1162</v>
      </c>
      <c r="AA51" s="104">
        <v>304</v>
      </c>
      <c r="AB51" s="104">
        <v>850</v>
      </c>
    </row>
    <row r="52" spans="2:28" ht="15.75" customHeight="1" thickBot="1">
      <c r="B52" s="101" t="s">
        <v>49</v>
      </c>
      <c r="C52" s="64">
        <f t="shared" si="0"/>
        <v>16136</v>
      </c>
      <c r="D52" s="65">
        <f t="shared" si="1"/>
        <v>4.602618955011025</v>
      </c>
      <c r="E52" s="66">
        <f t="shared" si="2"/>
        <v>3170</v>
      </c>
      <c r="F52" s="65">
        <f t="shared" si="3"/>
        <v>0.6988564167725713</v>
      </c>
      <c r="G52" s="66">
        <f t="shared" si="4"/>
        <v>10726</v>
      </c>
      <c r="H52" s="65">
        <f t="shared" si="5"/>
        <v>-1.7225581821513742</v>
      </c>
      <c r="I52" s="66">
        <f t="shared" si="6"/>
        <v>163</v>
      </c>
      <c r="J52" s="65">
        <f t="shared" si="7"/>
        <v>552</v>
      </c>
      <c r="K52" s="66">
        <f t="shared" si="8"/>
        <v>2077</v>
      </c>
      <c r="L52" s="65">
        <f t="shared" si="9"/>
        <v>55.11575802837939</v>
      </c>
      <c r="M52" s="66">
        <f t="shared" si="10"/>
        <v>1685</v>
      </c>
      <c r="N52" s="65">
        <f t="shared" si="11"/>
        <v>52.90381125226858</v>
      </c>
      <c r="O52" s="66">
        <f t="shared" si="12"/>
        <v>390</v>
      </c>
      <c r="P52" s="67">
        <f t="shared" si="13"/>
        <v>71.05263157894737</v>
      </c>
      <c r="S52" s="102" t="s">
        <v>89</v>
      </c>
      <c r="T52" s="102" t="s">
        <v>101</v>
      </c>
      <c r="U52" s="102" t="s">
        <v>136</v>
      </c>
      <c r="V52" s="104">
        <v>16136</v>
      </c>
      <c r="W52" s="104">
        <v>3170</v>
      </c>
      <c r="X52" s="104">
        <v>10726</v>
      </c>
      <c r="Y52" s="104">
        <v>163</v>
      </c>
      <c r="Z52" s="104">
        <v>2077</v>
      </c>
      <c r="AA52" s="104">
        <v>1685</v>
      </c>
      <c r="AB52" s="104">
        <v>390</v>
      </c>
    </row>
    <row r="53" spans="2:28" ht="15.75" customHeight="1" thickBot="1" thickTop="1">
      <c r="B53" s="105" t="s">
        <v>50</v>
      </c>
      <c r="C53" s="68">
        <f>SUM($V6:$V52)</f>
        <v>909299</v>
      </c>
      <c r="D53" s="69">
        <f>SUM(V6:V52)/SUM(V53:V99)*100-100</f>
        <v>1.9095309556284406</v>
      </c>
      <c r="E53" s="70">
        <f>SUM($W6:$W52)</f>
        <v>283366</v>
      </c>
      <c r="F53" s="69">
        <f>SUM($W6:$W52)/SUM($W53:$W99)*100-100</f>
        <v>-0.6674378658814533</v>
      </c>
      <c r="G53" s="70">
        <f>SUM($X6:$X52)</f>
        <v>378718</v>
      </c>
      <c r="H53" s="69">
        <f>SUM($X6:X52)/SUM($X53:$X99)*100-100</f>
        <v>4.563062030806947</v>
      </c>
      <c r="I53" s="70">
        <f>SUM($Y6:$Y52)</f>
        <v>6014</v>
      </c>
      <c r="J53" s="69">
        <f>SUM($Y6:$Y52)/SUM($Y53:$Y99)*100-100</f>
        <v>-18.421052631578945</v>
      </c>
      <c r="K53" s="70">
        <f>SUM($Z6:$Z52)</f>
        <v>241201</v>
      </c>
      <c r="L53" s="69">
        <f>SUM($Z6:$Z52)/SUM($Z53:$Z99)*100-100</f>
        <v>1.589113331199357</v>
      </c>
      <c r="M53" s="70">
        <f>SUM($AA6:$AA52)</f>
        <v>115652</v>
      </c>
      <c r="N53" s="69">
        <f>SUM($AA6:$AA52)/SUM($AA53:$AA99)*100-100</f>
        <v>4.686128083276756</v>
      </c>
      <c r="O53" s="70">
        <f>SUM($AB6:$AB52)</f>
        <v>123624</v>
      </c>
      <c r="P53" s="71">
        <f>SUM($AB6:$AB52)/SUM($AB53:$AB99)*100-100</f>
        <v>-1.432774415767696</v>
      </c>
      <c r="R53" s="72" t="s">
        <v>164</v>
      </c>
      <c r="S53" s="102" t="s">
        <v>138</v>
      </c>
      <c r="T53" s="102" t="s">
        <v>101</v>
      </c>
      <c r="U53" s="102" t="s">
        <v>91</v>
      </c>
      <c r="V53" s="104">
        <v>32373</v>
      </c>
      <c r="W53" s="104">
        <v>10539</v>
      </c>
      <c r="X53" s="104">
        <v>18043</v>
      </c>
      <c r="Y53" s="104">
        <v>199</v>
      </c>
      <c r="Z53" s="104">
        <v>3592</v>
      </c>
      <c r="AA53" s="104">
        <v>1769</v>
      </c>
      <c r="AB53" s="104">
        <v>1781</v>
      </c>
    </row>
    <row r="54" spans="2:28" ht="15.75" customHeight="1">
      <c r="B54" s="106" t="s">
        <v>3</v>
      </c>
      <c r="C54" s="59">
        <f>$V6</f>
        <v>33776</v>
      </c>
      <c r="D54" s="58">
        <f>$V6/$V53*100-100</f>
        <v>4.333858462298835</v>
      </c>
      <c r="E54" s="59">
        <f>$W6</f>
        <v>10838</v>
      </c>
      <c r="F54" s="58">
        <f>$W6/$W53*100-100</f>
        <v>2.837081317012988</v>
      </c>
      <c r="G54" s="59">
        <f>$X6</f>
        <v>18975</v>
      </c>
      <c r="H54" s="58">
        <f>$X6/$X53*100-100</f>
        <v>5.165438120046545</v>
      </c>
      <c r="I54" s="59">
        <f>$Y6</f>
        <v>313</v>
      </c>
      <c r="J54" s="58">
        <f>$Y6/$Y53*100-100</f>
        <v>57.286432160804026</v>
      </c>
      <c r="K54" s="59">
        <f>$Z6</f>
        <v>3650</v>
      </c>
      <c r="L54" s="58">
        <f>$Z6/$Z53*100-100</f>
        <v>1.6146993318485414</v>
      </c>
      <c r="M54" s="59">
        <f>$AA6</f>
        <v>1898</v>
      </c>
      <c r="N54" s="58">
        <f>$AA6/$AA53*100-100</f>
        <v>7.292255511588479</v>
      </c>
      <c r="O54" s="59">
        <f>$AB6</f>
        <v>1752</v>
      </c>
      <c r="P54" s="60">
        <f>$AB6/$AB53*100-100</f>
        <v>-1.6282987085906768</v>
      </c>
      <c r="S54" s="102" t="s">
        <v>138</v>
      </c>
      <c r="T54" s="102" t="s">
        <v>101</v>
      </c>
      <c r="U54" s="102" t="s">
        <v>92</v>
      </c>
      <c r="V54" s="104">
        <v>5469</v>
      </c>
      <c r="W54" s="104">
        <v>3387</v>
      </c>
      <c r="X54" s="104">
        <v>1721</v>
      </c>
      <c r="Y54" s="104">
        <v>7</v>
      </c>
      <c r="Z54" s="104">
        <v>354</v>
      </c>
      <c r="AA54" s="104">
        <v>0</v>
      </c>
      <c r="AB54" s="104">
        <v>349</v>
      </c>
    </row>
    <row r="55" spans="2:28" ht="15.75" customHeight="1">
      <c r="B55" s="106" t="s">
        <v>51</v>
      </c>
      <c r="C55" s="59">
        <f>SUM($V7:$V12)</f>
        <v>62857</v>
      </c>
      <c r="D55" s="58">
        <f>SUM($V7:V12)/SUM($V54:$V59)*100-100</f>
        <v>-1.9544532834191273</v>
      </c>
      <c r="E55" s="59">
        <f>SUM($W7:$W12)</f>
        <v>28308</v>
      </c>
      <c r="F55" s="58">
        <f>SUM($W7:W12)/SUM($W54:$W59)*100-100</f>
        <v>0.46848381601363087</v>
      </c>
      <c r="G55" s="59">
        <f>SUM($X7:$X12)</f>
        <v>26643</v>
      </c>
      <c r="H55" s="58">
        <f>SUM($X7:X12)/SUM($X54:$X59)*100-100</f>
        <v>-4.566946056307756</v>
      </c>
      <c r="I55" s="59">
        <f>SUM($Y7:$Y12)</f>
        <v>342</v>
      </c>
      <c r="J55" s="58">
        <f>SUM($Y7:Y12)/SUM($Y54:$Y59)*100-100</f>
        <v>-46.31083202511774</v>
      </c>
      <c r="K55" s="59">
        <f>SUM($Z7:$Z12)</f>
        <v>7564</v>
      </c>
      <c r="L55" s="58">
        <f>SUM($Z7:Z12)/SUM($Z54:$Z59)*100-100</f>
        <v>2.507114785201253</v>
      </c>
      <c r="M55" s="59">
        <f>SUM($AA7:$AA12)</f>
        <v>1809</v>
      </c>
      <c r="N55" s="58">
        <f>SUM($AA7:AA12)/SUM($AA54:$AA59)*100-100</f>
        <v>-18.91528462572836</v>
      </c>
      <c r="O55" s="59">
        <f>SUM($AB7:$AB12)</f>
        <v>5693</v>
      </c>
      <c r="P55" s="60">
        <f>SUM($AB7:AB12)/SUM($AB54:$AB59)*100-100</f>
        <v>11.430808377373268</v>
      </c>
      <c r="S55" s="102" t="s">
        <v>138</v>
      </c>
      <c r="T55" s="102" t="s">
        <v>101</v>
      </c>
      <c r="U55" s="102" t="s">
        <v>93</v>
      </c>
      <c r="V55" s="104">
        <v>9111</v>
      </c>
      <c r="W55" s="104">
        <v>4501</v>
      </c>
      <c r="X55" s="104">
        <v>3702</v>
      </c>
      <c r="Y55" s="104">
        <v>131</v>
      </c>
      <c r="Z55" s="104">
        <v>777</v>
      </c>
      <c r="AA55" s="104">
        <v>386</v>
      </c>
      <c r="AB55" s="104">
        <v>391</v>
      </c>
    </row>
    <row r="56" spans="2:28" ht="15.75" customHeight="1">
      <c r="B56" s="106" t="s">
        <v>52</v>
      </c>
      <c r="C56" s="59">
        <f>SUM($V13:$V19)+SUM($V24:$V25)</f>
        <v>382211</v>
      </c>
      <c r="D56" s="58">
        <f>(SUM($V13:$V19)+SUM($V24:$V25))/(SUM($V60:$V66)+SUM($V71:$V72))*100-100</f>
        <v>1.9194001274622536</v>
      </c>
      <c r="E56" s="59">
        <f>SUM($W13:$W19)+SUM($W24:$W25)</f>
        <v>92405</v>
      </c>
      <c r="F56" s="58">
        <f>(SUM($W13:$W19)+SUM($W24:$W25))/(SUM($W60:$W66)+SUM($W71:$W72))*100-100</f>
        <v>-2.0188953334252346</v>
      </c>
      <c r="G56" s="59">
        <f>SUM($X13:$X19)+SUM($X24:$X25)</f>
        <v>157110</v>
      </c>
      <c r="H56" s="58">
        <f>(SUM($X13:$X19)+SUM($X24:$X25))/(SUM($X60:$X66)+SUM($X71:$X72))*100-100</f>
        <v>7.530782234937419</v>
      </c>
      <c r="I56" s="59">
        <f>SUM($Y13:$Y19)+SUM($Y24:$Y25)</f>
        <v>1923</v>
      </c>
      <c r="J56" s="58">
        <f>(SUM($Y13:$Y19)+SUM($Y24:$Y25))/(SUM($Y60:$Y66)+SUM($Y71:$Y72))*100-100</f>
        <v>-53.629129491198455</v>
      </c>
      <c r="K56" s="59">
        <f>SUM($Z13:$Z19)+SUM($Z24:$Z25)</f>
        <v>130773</v>
      </c>
      <c r="L56" s="58">
        <f>(SUM($Z13:$Z19)+SUM($Z24:$Z25))/(SUM($Z60:$Z66)+SUM($Z71:$Z72))*100-100</f>
        <v>0.2476044461479603</v>
      </c>
      <c r="M56" s="59">
        <f>SUM($AA13:$AA19)+SUM($AA24:$AA25)</f>
        <v>64521</v>
      </c>
      <c r="N56" s="58">
        <f>(SUM($AA13:$AA19)+SUM($AA24:$AA25))/(SUM($AA60:$AA66)+SUM($AA71:$AA72))*100-100</f>
        <v>2.8386993943258005</v>
      </c>
      <c r="O56" s="59">
        <f>SUM($AB13:$AB19)+SUM($AB24:$AB25)</f>
        <v>64748</v>
      </c>
      <c r="P56" s="60">
        <f>(SUM($AB13:$AB19)+SUM($AB24:$AB25))/(SUM($AB60:$AB66)+SUM($AB71:$AB72))*100-100</f>
        <v>-2.6565436367736623</v>
      </c>
      <c r="S56" s="102" t="s">
        <v>138</v>
      </c>
      <c r="T56" s="102" t="s">
        <v>101</v>
      </c>
      <c r="U56" s="102" t="s">
        <v>94</v>
      </c>
      <c r="V56" s="104">
        <v>26039</v>
      </c>
      <c r="W56" s="104">
        <v>7758</v>
      </c>
      <c r="X56" s="104">
        <v>13674</v>
      </c>
      <c r="Y56" s="104">
        <v>309</v>
      </c>
      <c r="Z56" s="104">
        <v>4298</v>
      </c>
      <c r="AA56" s="104">
        <v>1550</v>
      </c>
      <c r="AB56" s="104">
        <v>2714</v>
      </c>
    </row>
    <row r="57" spans="2:28" ht="15.75" customHeight="1">
      <c r="B57" s="106" t="s">
        <v>53</v>
      </c>
      <c r="C57" s="59">
        <f>SUM($V20:$V23)</f>
        <v>28579</v>
      </c>
      <c r="D57" s="58">
        <f>SUM(V20:$V23)/SUM($V67:$V70)*100-100</f>
        <v>6.1429897864438345</v>
      </c>
      <c r="E57" s="59">
        <f>SUM($W20:$W23)</f>
        <v>15706</v>
      </c>
      <c r="F57" s="58">
        <f>SUM($W20:W23)/SUM($W67:$W70)*100-100</f>
        <v>3.010428280973315</v>
      </c>
      <c r="G57" s="59">
        <f>SUM($X20:$X23)</f>
        <v>9954</v>
      </c>
      <c r="H57" s="58">
        <f>SUM($X20:X23)/SUM($X67:$X70)*100-100</f>
        <v>10.220352120473919</v>
      </c>
      <c r="I57" s="59">
        <f>SUM($Y20:$Y23)</f>
        <v>200</v>
      </c>
      <c r="J57" s="58">
        <f>SUM($Y20:Y23)/SUM($Y67:$Y70)*100-100</f>
        <v>16.279069767441868</v>
      </c>
      <c r="K57" s="59">
        <f>SUM($Z20:$Z23)</f>
        <v>2719</v>
      </c>
      <c r="L57" s="58">
        <f>SUM($Z20:Z23)/SUM($Z67:$Z70)*100-100</f>
        <v>9.858585858585855</v>
      </c>
      <c r="M57" s="59">
        <f>SUM($AA20:$AA23)</f>
        <v>652</v>
      </c>
      <c r="N57" s="58">
        <f>SUM($AA20:AA23)/SUM($AA67:$AA70)*100-100</f>
        <v>-6.857142857142861</v>
      </c>
      <c r="O57" s="59">
        <f>SUM($AB20:$AB23)</f>
        <v>2034</v>
      </c>
      <c r="P57" s="60">
        <f>SUM($AB20:AB23)/SUM($AB67:$AB70)*100-100</f>
        <v>14.720812182741128</v>
      </c>
      <c r="S57" s="102" t="s">
        <v>138</v>
      </c>
      <c r="T57" s="102" t="s">
        <v>101</v>
      </c>
      <c r="U57" s="102" t="s">
        <v>95</v>
      </c>
      <c r="V57" s="104">
        <v>3776</v>
      </c>
      <c r="W57" s="104">
        <v>2474</v>
      </c>
      <c r="X57" s="104">
        <v>968</v>
      </c>
      <c r="Y57" s="104">
        <v>14</v>
      </c>
      <c r="Z57" s="104">
        <v>320</v>
      </c>
      <c r="AA57" s="104">
        <v>0</v>
      </c>
      <c r="AB57" s="104">
        <v>320</v>
      </c>
    </row>
    <row r="58" spans="2:28" ht="15.75" customHeight="1">
      <c r="B58" s="106" t="s">
        <v>54</v>
      </c>
      <c r="C58" s="59">
        <f>SUM($V26:$V29)</f>
        <v>103267</v>
      </c>
      <c r="D58" s="58">
        <f>SUM($V26:$V29)/SUM($V73:$V76)*100-100</f>
        <v>2.725635898813252</v>
      </c>
      <c r="E58" s="59">
        <f>SUM($W26:$W29)</f>
        <v>42895</v>
      </c>
      <c r="F58" s="58">
        <f>SUM($W26:$W29)/SUM($W73:$W76)*100-100</f>
        <v>-2.186801660053817</v>
      </c>
      <c r="G58" s="59">
        <f>SUM($X26:$X29)</f>
        <v>36900</v>
      </c>
      <c r="H58" s="58">
        <f>SUM($X26:$X29)/SUM($X73:$X76)*100-100</f>
        <v>8.730883696260719</v>
      </c>
      <c r="I58" s="59">
        <f>SUM($Y26:$Y29)</f>
        <v>861</v>
      </c>
      <c r="J58" s="58">
        <f>SUM($Y26:$Y29)/SUM($Y73:$Y76)*100-100</f>
        <v>28.699551569506724</v>
      </c>
      <c r="K58" s="59">
        <f>SUM($Z26:$Z29)</f>
        <v>22611</v>
      </c>
      <c r="L58" s="58">
        <f>SUM($Z26:$Z29)/SUM($Z73:$Z76)*100-100</f>
        <v>2.465219558616937</v>
      </c>
      <c r="M58" s="59">
        <f>SUM($AA26:$AA29)</f>
        <v>7511</v>
      </c>
      <c r="N58" s="58">
        <f>SUM($AA26:$AA29)/SUM($AA73:$AA76)*100-100</f>
        <v>15.305495855081361</v>
      </c>
      <c r="O58" s="59">
        <f>SUM($AB26:$AB29)</f>
        <v>15090</v>
      </c>
      <c r="P58" s="60">
        <f>SUM($AB26:$AB29)/SUM($AB73:$AB76)*100-100</f>
        <v>-2.8457378315735298</v>
      </c>
      <c r="S58" s="102" t="s">
        <v>138</v>
      </c>
      <c r="T58" s="102" t="s">
        <v>101</v>
      </c>
      <c r="U58" s="102" t="s">
        <v>96</v>
      </c>
      <c r="V58" s="104">
        <v>4550</v>
      </c>
      <c r="W58" s="104">
        <v>2529</v>
      </c>
      <c r="X58" s="104">
        <v>1501</v>
      </c>
      <c r="Y58" s="104">
        <v>83</v>
      </c>
      <c r="Z58" s="104">
        <v>437</v>
      </c>
      <c r="AA58" s="104">
        <v>0</v>
      </c>
      <c r="AB58" s="104">
        <v>437</v>
      </c>
    </row>
    <row r="59" spans="2:28" ht="15.75" customHeight="1">
      <c r="B59" s="106" t="s">
        <v>55</v>
      </c>
      <c r="C59" s="59">
        <f>SUM($V30:$V35)</f>
        <v>134178</v>
      </c>
      <c r="D59" s="58">
        <f>SUM($V30:$V35)/SUM($V77:$V82)*100-100</f>
        <v>-1.1507293354943329</v>
      </c>
      <c r="E59" s="59">
        <f>SUM($W30:$W35)</f>
        <v>34063</v>
      </c>
      <c r="F59" s="58">
        <f>SUM($W30:$W35)/SUM($W77:$W82)*100-100</f>
        <v>0.3298871903625695</v>
      </c>
      <c r="G59" s="59">
        <f>SUM($X30:$X35)</f>
        <v>52705</v>
      </c>
      <c r="H59" s="58">
        <f>SUM($X30:$X35)/SUM($X77:$X82)*100-100</f>
        <v>-3.8107057470844836</v>
      </c>
      <c r="I59" s="59">
        <f>SUM($Y30:$Y35)</f>
        <v>1100</v>
      </c>
      <c r="J59" s="58">
        <f>SUM($Y30:$Y35)/SUM($Y77:$Y82)*100-100</f>
        <v>29.71698113207549</v>
      </c>
      <c r="K59" s="59">
        <f>SUM($Z30:$Z35)</f>
        <v>46310</v>
      </c>
      <c r="L59" s="58">
        <f>SUM($Z30:$Z35)/SUM($Z77:$Z82)*100-100</f>
        <v>0.3510444656323273</v>
      </c>
      <c r="M59" s="59">
        <f>SUM($AA30:$AA35)</f>
        <v>24418</v>
      </c>
      <c r="N59" s="58">
        <f>SUM($AA30:$AA35)/SUM($AA77:$AA82)*100-100</f>
        <v>4.699425435211381</v>
      </c>
      <c r="O59" s="59">
        <f>SUM($AB30:$AB35)</f>
        <v>21650</v>
      </c>
      <c r="P59" s="60">
        <f>SUM($AB30:$AB35)/SUM($AB77:$AB82)*100-100</f>
        <v>-4.826797960260237</v>
      </c>
      <c r="S59" s="102" t="s">
        <v>138</v>
      </c>
      <c r="T59" s="102" t="s">
        <v>101</v>
      </c>
      <c r="U59" s="102" t="s">
        <v>97</v>
      </c>
      <c r="V59" s="104">
        <v>15165</v>
      </c>
      <c r="W59" s="104">
        <v>7527</v>
      </c>
      <c r="X59" s="104">
        <v>6352</v>
      </c>
      <c r="Y59" s="104">
        <v>93</v>
      </c>
      <c r="Z59" s="104">
        <v>1193</v>
      </c>
      <c r="AA59" s="104">
        <v>295</v>
      </c>
      <c r="AB59" s="104">
        <v>898</v>
      </c>
    </row>
    <row r="60" spans="2:28" ht="15.75" customHeight="1">
      <c r="B60" s="106" t="s">
        <v>56</v>
      </c>
      <c r="C60" s="59">
        <f>SUM($V36:$V40)</f>
        <v>41914</v>
      </c>
      <c r="D60" s="58">
        <f>SUM($V36:$V40)/SUM($V83:$V87)*100-100</f>
        <v>3.2822433591247204</v>
      </c>
      <c r="E60" s="59">
        <f>SUM($W36:$W40)</f>
        <v>16664</v>
      </c>
      <c r="F60" s="58">
        <f>SUM($W36:$W40)/SUM($W83:$W87)*100-100</f>
        <v>-0.3945008965929446</v>
      </c>
      <c r="G60" s="59">
        <f>SUM($X36:$X40)</f>
        <v>17412</v>
      </c>
      <c r="H60" s="58">
        <f>SUM($X36:$X40)/SUM($X83:$X87)*100-100</f>
        <v>8.24992228784582</v>
      </c>
      <c r="I60" s="59">
        <f>SUM($Y36:$Y40)</f>
        <v>177</v>
      </c>
      <c r="J60" s="58">
        <f>SUM($Y36:$Y40)/SUM($Y83:$Y87)*100-100</f>
        <v>-28.915662650602414</v>
      </c>
      <c r="K60" s="59">
        <f>SUM($Z36:$Z40)</f>
        <v>7661</v>
      </c>
      <c r="L60" s="58">
        <f>SUM($Z36:$Z40)/SUM($Z83:$Z87)*100-100</f>
        <v>1.9021016227720224</v>
      </c>
      <c r="M60" s="59">
        <f>SUM($AA36:$AA40)</f>
        <v>3596</v>
      </c>
      <c r="N60" s="58">
        <f>SUM($AA36:$AA40)/SUM($AA83:$AA87)*100-100</f>
        <v>-1.4794520547945211</v>
      </c>
      <c r="O60" s="59">
        <f>SUM($AB36:$AB40)</f>
        <v>4047</v>
      </c>
      <c r="P60" s="60">
        <f>SUM($AB36:$AB40)/SUM($AB83:$AB87)*100-100</f>
        <v>4.8445595854922345</v>
      </c>
      <c r="S60" s="102" t="s">
        <v>138</v>
      </c>
      <c r="T60" s="102" t="s">
        <v>101</v>
      </c>
      <c r="U60" s="102" t="s">
        <v>98</v>
      </c>
      <c r="V60" s="104">
        <v>22371</v>
      </c>
      <c r="W60" s="104">
        <v>9983</v>
      </c>
      <c r="X60" s="104">
        <v>8607</v>
      </c>
      <c r="Y60" s="104">
        <v>90</v>
      </c>
      <c r="Z60" s="104">
        <v>3691</v>
      </c>
      <c r="AA60" s="104">
        <v>1221</v>
      </c>
      <c r="AB60" s="104">
        <v>2470</v>
      </c>
    </row>
    <row r="61" spans="2:28" ht="15.75" customHeight="1">
      <c r="B61" s="106" t="s">
        <v>57</v>
      </c>
      <c r="C61" s="59">
        <f>SUM($V41:$V44)</f>
        <v>19765</v>
      </c>
      <c r="D61" s="58">
        <f>SUM($V41:$V44)/SUM($V88:$V91)*100-100</f>
        <v>1.0222335803731255</v>
      </c>
      <c r="E61" s="59">
        <f>SUM($W41:$W44)</f>
        <v>9905</v>
      </c>
      <c r="F61" s="58">
        <f>SUM($W41:$W44)/SUM($W88:$W91)*100-100</f>
        <v>-2.548209366391191</v>
      </c>
      <c r="G61" s="59">
        <f>SUM($X41:$X44)</f>
        <v>7108</v>
      </c>
      <c r="H61" s="58">
        <f>SUM($X41:$X44)/SUM($X88:$X91)*100-100</f>
        <v>-2.026188835286007</v>
      </c>
      <c r="I61" s="59">
        <f>SUM($Y41:$Y44)</f>
        <v>113</v>
      </c>
      <c r="J61" s="58">
        <f>SUM($Y41:$Y44)/SUM($Y88:$Y91)*100-100</f>
        <v>37.804878048780466</v>
      </c>
      <c r="K61" s="59">
        <f>SUM($Z41:$Z44)</f>
        <v>2639</v>
      </c>
      <c r="L61" s="58">
        <f>SUM($Z41:$Z44)/SUM($Z88:$Z91)*100-100</f>
        <v>27.858527131782935</v>
      </c>
      <c r="M61" s="59">
        <f>SUM($AA41:$AA44)</f>
        <v>1327</v>
      </c>
      <c r="N61" s="58">
        <f>SUM($AA41:$AA44)/SUM($AA88:$AA91)*100-100</f>
        <v>48.600223964165735</v>
      </c>
      <c r="O61" s="59">
        <f>SUM($AB41:$AB44)</f>
        <v>1304</v>
      </c>
      <c r="P61" s="60">
        <f>SUM($AB41:$AB44)/SUM($AB88:$AB91)*100-100</f>
        <v>14.085739282589671</v>
      </c>
      <c r="S61" s="102" t="s">
        <v>138</v>
      </c>
      <c r="T61" s="102" t="s">
        <v>101</v>
      </c>
      <c r="U61" s="102" t="s">
        <v>99</v>
      </c>
      <c r="V61" s="104">
        <v>13581</v>
      </c>
      <c r="W61" s="104">
        <v>6507</v>
      </c>
      <c r="X61" s="104">
        <v>4613</v>
      </c>
      <c r="Y61" s="104">
        <v>79</v>
      </c>
      <c r="Z61" s="104">
        <v>2382</v>
      </c>
      <c r="AA61" s="104">
        <v>295</v>
      </c>
      <c r="AB61" s="104">
        <v>2083</v>
      </c>
    </row>
    <row r="62" spans="2:28" ht="15.75" customHeight="1">
      <c r="B62" s="106" t="s">
        <v>58</v>
      </c>
      <c r="C62" s="59">
        <f>SUM($V45:$V51)</f>
        <v>86616</v>
      </c>
      <c r="D62" s="58">
        <f>SUM($V45:$V51)/SUM($V92:$V98)*100-100</f>
        <v>5.629268292682937</v>
      </c>
      <c r="E62" s="59">
        <f>SUM($W45:$W51)</f>
        <v>29412</v>
      </c>
      <c r="F62" s="58">
        <f>SUM($W45:$W51)/SUM($W92:$W98)*100-100</f>
        <v>0.8918770581778404</v>
      </c>
      <c r="G62" s="59">
        <f>SUM($X45:$X51)</f>
        <v>41185</v>
      </c>
      <c r="H62" s="58">
        <f>SUM($X45:$X51)/SUM($X92:$X98)*100-100</f>
        <v>8.074420069276783</v>
      </c>
      <c r="I62" s="59">
        <f>SUM($Y45:$Y51)</f>
        <v>822</v>
      </c>
      <c r="J62" s="58">
        <f>SUM($Y45:$Y51)/SUM($Y92:$Y98)*100-100</f>
        <v>138.953488372093</v>
      </c>
      <c r="K62" s="59">
        <f>SUM($Z45:$Z51)</f>
        <v>15197</v>
      </c>
      <c r="L62" s="58">
        <f>SUM($Z45:$Z51)/SUM($Z92:$Z98)*100-100</f>
        <v>5.564045568213388</v>
      </c>
      <c r="M62" s="59">
        <f>SUM($AA45:$AA51)</f>
        <v>8235</v>
      </c>
      <c r="N62" s="58">
        <f>SUM($AA45:$AA51)/SUM($AA92:$AA98)*100-100</f>
        <v>9.015091342335182</v>
      </c>
      <c r="O62" s="59">
        <f>SUM($AB45:$AB51)</f>
        <v>6916</v>
      </c>
      <c r="P62" s="60">
        <f>SUM($AB45:$AB51)/SUM($AB92:$AB98)*100-100</f>
        <v>2.733214497920386</v>
      </c>
      <c r="S62" s="102" t="s">
        <v>138</v>
      </c>
      <c r="T62" s="102" t="s">
        <v>101</v>
      </c>
      <c r="U62" s="102" t="s">
        <v>90</v>
      </c>
      <c r="V62" s="104">
        <v>12173</v>
      </c>
      <c r="W62" s="104">
        <v>6643</v>
      </c>
      <c r="X62" s="104">
        <v>3457</v>
      </c>
      <c r="Y62" s="104">
        <v>46</v>
      </c>
      <c r="Z62" s="104">
        <v>2027</v>
      </c>
      <c r="AA62" s="104">
        <v>70</v>
      </c>
      <c r="AB62" s="104">
        <v>1957</v>
      </c>
    </row>
    <row r="63" spans="2:28" ht="15.75" customHeight="1" thickBot="1">
      <c r="B63" s="107" t="s">
        <v>49</v>
      </c>
      <c r="C63" s="70">
        <f>$V52</f>
        <v>16136</v>
      </c>
      <c r="D63" s="69">
        <f>$V52/$V99*100-100</f>
        <v>4.602618955011025</v>
      </c>
      <c r="E63" s="70">
        <f>$W52</f>
        <v>3170</v>
      </c>
      <c r="F63" s="69">
        <f>$W52/$W99*100-100</f>
        <v>0.6988564167725713</v>
      </c>
      <c r="G63" s="70">
        <f>$X52</f>
        <v>10726</v>
      </c>
      <c r="H63" s="69">
        <f>$X52/$X99*100-100</f>
        <v>-1.7225581821513742</v>
      </c>
      <c r="I63" s="70">
        <f>$Y52</f>
        <v>163</v>
      </c>
      <c r="J63" s="69">
        <f>$Y52/$Y99*100-100</f>
        <v>552</v>
      </c>
      <c r="K63" s="70">
        <f>$Z52</f>
        <v>2077</v>
      </c>
      <c r="L63" s="69">
        <f>$Z52/$Z99*100-100</f>
        <v>55.11575802837939</v>
      </c>
      <c r="M63" s="70">
        <f>$AA52</f>
        <v>1685</v>
      </c>
      <c r="N63" s="69">
        <f>$AA52/$AA99*100-100</f>
        <v>52.90381125226858</v>
      </c>
      <c r="O63" s="70">
        <f>$AB52</f>
        <v>390</v>
      </c>
      <c r="P63" s="71">
        <f>$AB52/$AB99*100-100</f>
        <v>71.05263157894737</v>
      </c>
      <c r="S63" s="102" t="s">
        <v>138</v>
      </c>
      <c r="T63" s="102" t="s">
        <v>101</v>
      </c>
      <c r="U63" s="102" t="s">
        <v>100</v>
      </c>
      <c r="V63" s="104">
        <v>56504</v>
      </c>
      <c r="W63" s="104">
        <v>16461</v>
      </c>
      <c r="X63" s="104">
        <v>20864</v>
      </c>
      <c r="Y63" s="104">
        <v>178</v>
      </c>
      <c r="Z63" s="104">
        <v>19001</v>
      </c>
      <c r="AA63" s="104">
        <v>5432</v>
      </c>
      <c r="AB63" s="104">
        <v>13420</v>
      </c>
    </row>
    <row r="64" spans="2:28" ht="15.75" customHeight="1">
      <c r="B64" s="106" t="s">
        <v>59</v>
      </c>
      <c r="C64" s="59">
        <f>SUM($V16:$V19)</f>
        <v>318390</v>
      </c>
      <c r="D64" s="58">
        <f>SUM($V16:$V19)/SUM($V63:$V66)*100-100</f>
        <v>2.207940625080255</v>
      </c>
      <c r="E64" s="59">
        <f>SUM($W16:$W19)</f>
        <v>60460</v>
      </c>
      <c r="F64" s="58">
        <f>SUM($W16:$W19)/SUM($W63:$W66)*100-100</f>
        <v>-2.149284650741251</v>
      </c>
      <c r="G64" s="59">
        <f>SUM($X16:$X19)</f>
        <v>134995</v>
      </c>
      <c r="H64" s="58">
        <f>SUM($X16:$X19)/SUM($X63:$X66)*100-100</f>
        <v>7.823482428115014</v>
      </c>
      <c r="I64" s="59">
        <f>SUM($Y16:$Y19)</f>
        <v>1548</v>
      </c>
      <c r="J64" s="58">
        <f>SUM($Y16:$Y19)/SUM($Y63:$Y66)*100-100</f>
        <v>-56.283535724371646</v>
      </c>
      <c r="K64" s="59">
        <f>SUM($Z16:$Z19)</f>
        <v>121387</v>
      </c>
      <c r="L64" s="58">
        <f>SUM($Z16:$Z19)/SUM($Z63:$Z66)*100-100</f>
        <v>0.3339312134762622</v>
      </c>
      <c r="M64" s="59">
        <f>SUM($AA16:$AA19)</f>
        <v>63080</v>
      </c>
      <c r="N64" s="58">
        <f>SUM($AA16:$AA19)/SUM($AA63:$AA66)*100-100</f>
        <v>3.5014603091261023</v>
      </c>
      <c r="O64" s="59">
        <f>SUM($AB16:$AB19)</f>
        <v>56818</v>
      </c>
      <c r="P64" s="60">
        <f>SUM($AB16:$AB19)/SUM($AB63:$AB66)*100-100</f>
        <v>-3.446283519695484</v>
      </c>
      <c r="S64" s="102" t="s">
        <v>138</v>
      </c>
      <c r="T64" s="102" t="s">
        <v>101</v>
      </c>
      <c r="U64" s="102" t="s">
        <v>101</v>
      </c>
      <c r="V64" s="104">
        <v>47434</v>
      </c>
      <c r="W64" s="104">
        <v>12906</v>
      </c>
      <c r="X64" s="104">
        <v>16691</v>
      </c>
      <c r="Y64" s="104">
        <v>77</v>
      </c>
      <c r="Z64" s="104">
        <v>17760</v>
      </c>
      <c r="AA64" s="104">
        <v>7145</v>
      </c>
      <c r="AB64" s="104">
        <v>10539</v>
      </c>
    </row>
    <row r="65" spans="2:28" ht="15.75" customHeight="1">
      <c r="B65" s="106" t="s">
        <v>60</v>
      </c>
      <c r="C65" s="59">
        <f>SUM($V26:$V29)</f>
        <v>103267</v>
      </c>
      <c r="D65" s="58">
        <f>SUM($V26:$V29)/SUM($V73:$V76)*100-100</f>
        <v>2.725635898813252</v>
      </c>
      <c r="E65" s="59">
        <f>SUM($W26:$W29)</f>
        <v>42895</v>
      </c>
      <c r="F65" s="58">
        <f>SUM($W26:$W29)/SUM($W73:$W76)*100-100</f>
        <v>-2.186801660053817</v>
      </c>
      <c r="G65" s="59">
        <f>SUM($X26:$X29)</f>
        <v>36900</v>
      </c>
      <c r="H65" s="58">
        <f>SUM($X26:$X29)/SUM($X73:$X76)*100-100</f>
        <v>8.730883696260719</v>
      </c>
      <c r="I65" s="59">
        <f>SUM($Y26:$Y29)</f>
        <v>861</v>
      </c>
      <c r="J65" s="58">
        <f>SUM($Y26:$Y29)/SUM($Y73:$Y76)*100-100</f>
        <v>28.699551569506724</v>
      </c>
      <c r="K65" s="59">
        <f>SUM($Z26:$Z29)</f>
        <v>22611</v>
      </c>
      <c r="L65" s="58">
        <f>SUM($Z26:$Z29)/SUM($Z73:$Z76)*100-100</f>
        <v>2.465219558616937</v>
      </c>
      <c r="M65" s="59">
        <f>SUM($AA26:$AA29)</f>
        <v>7511</v>
      </c>
      <c r="N65" s="58">
        <f>SUM($AA26:$AA29)/SUM($AA73:$AA76)*100-100</f>
        <v>15.305495855081361</v>
      </c>
      <c r="O65" s="59">
        <f>SUM($AB26:$AB29)</f>
        <v>15090</v>
      </c>
      <c r="P65" s="60">
        <f>SUM($AB26:$AB29)/SUM($AB73:$AB76)*100-100</f>
        <v>-2.8457378315735298</v>
      </c>
      <c r="S65" s="102" t="s">
        <v>138</v>
      </c>
      <c r="T65" s="102" t="s">
        <v>101</v>
      </c>
      <c r="U65" s="102" t="s">
        <v>102</v>
      </c>
      <c r="V65" s="104">
        <v>142417</v>
      </c>
      <c r="W65" s="104">
        <v>17830</v>
      </c>
      <c r="X65" s="104">
        <v>61537</v>
      </c>
      <c r="Y65" s="104">
        <v>2565</v>
      </c>
      <c r="Z65" s="104">
        <v>60485</v>
      </c>
      <c r="AA65" s="104">
        <v>39644</v>
      </c>
      <c r="AB65" s="104">
        <v>20384</v>
      </c>
    </row>
    <row r="66" spans="2:28" ht="15.75" customHeight="1">
      <c r="B66" s="106" t="s">
        <v>61</v>
      </c>
      <c r="C66" s="59">
        <f>SUM($V30:$V35)</f>
        <v>134178</v>
      </c>
      <c r="D66" s="58">
        <f>SUM($V30:$V35)/SUM($V77:$V82)*100-100</f>
        <v>-1.1507293354943329</v>
      </c>
      <c r="E66" s="59">
        <f>SUM($W30:$W35)</f>
        <v>34063</v>
      </c>
      <c r="F66" s="58">
        <f>SUM($W30:$W35)/SUM($W77:$W82)*100-100</f>
        <v>0.3298871903625695</v>
      </c>
      <c r="G66" s="59">
        <f>SUM($X30:$X35)</f>
        <v>52705</v>
      </c>
      <c r="H66" s="58">
        <f>SUM($X30:$X35)/SUM($X77:$X82)*100-100</f>
        <v>-3.8107057470844836</v>
      </c>
      <c r="I66" s="59">
        <f>SUM($Y30:$Y35)</f>
        <v>1100</v>
      </c>
      <c r="J66" s="58">
        <f>SUM($Y30:$Y35)/SUM($Y77:$Y82)*100-100</f>
        <v>29.71698113207549</v>
      </c>
      <c r="K66" s="59">
        <f>SUM($Z30:$Z35)</f>
        <v>46310</v>
      </c>
      <c r="L66" s="58">
        <f>SUM($Z30:$Z35)/SUM($Z77:$Z82)*100-100</f>
        <v>0.3510444656323273</v>
      </c>
      <c r="M66" s="59">
        <f>SUM($AA30:$AA35)</f>
        <v>24418</v>
      </c>
      <c r="N66" s="58">
        <f>SUM($AA30:$AA35)/SUM($AA77:$AA82)*100-100</f>
        <v>4.699425435211381</v>
      </c>
      <c r="O66" s="59">
        <f>SUM($AB30:$AB35)</f>
        <v>21650</v>
      </c>
      <c r="P66" s="60">
        <f>SUM($AB30:$AB35)/SUM($AB77:$AB82)*100-100</f>
        <v>-4.826797960260237</v>
      </c>
      <c r="S66" s="102" t="s">
        <v>138</v>
      </c>
      <c r="T66" s="102" t="s">
        <v>101</v>
      </c>
      <c r="U66" s="102" t="s">
        <v>103</v>
      </c>
      <c r="V66" s="104">
        <v>65157</v>
      </c>
      <c r="W66" s="104">
        <v>14591</v>
      </c>
      <c r="X66" s="104">
        <v>26108</v>
      </c>
      <c r="Y66" s="104">
        <v>721</v>
      </c>
      <c r="Z66" s="104">
        <v>23737</v>
      </c>
      <c r="AA66" s="104">
        <v>8725</v>
      </c>
      <c r="AB66" s="104">
        <v>14503</v>
      </c>
    </row>
    <row r="67" spans="2:28" ht="15.75" customHeight="1" thickBot="1">
      <c r="B67" s="108" t="s">
        <v>62</v>
      </c>
      <c r="C67" s="70">
        <f>SUM($V6:$V15)+SUM($V20:$V25)+SUM($V36:$V52)</f>
        <v>353464</v>
      </c>
      <c r="D67" s="69">
        <f>(SUM($V6:$V15)+SUM($V20:$V25)+SUM($V36:$V52))/(SUM($V53:$V62)+SUM($V67:$V72)+SUM($V83:$V99))*100-100</f>
        <v>2.607393129394282</v>
      </c>
      <c r="E67" s="70">
        <f>SUM($W6:$W15)+SUM($W20:$W25)+SUM($W36:$W52)</f>
        <v>145948</v>
      </c>
      <c r="F67" s="69">
        <f>(SUM($W6:$W15)+SUM($W20:$W25)+SUM($W36:$W52))/(SUM($W53:$W62)+SUM($W67:$W72)+SUM($W83:$W99))*100-100</f>
        <v>0.1860279934375484</v>
      </c>
      <c r="G67" s="70">
        <f>SUM($X6:$X15)+SUM($X20:$X25)+SUM($X36:$X52)</f>
        <v>154118</v>
      </c>
      <c r="H67" s="69">
        <f>(SUM($X6:$X15)+SUM($X20:$X25)+SUM($X36:$X52))/(SUM($X53:$X62)+SUM($X67:$X72)+SUM($X83:$X99))*100-100</f>
        <v>3.950465732728105</v>
      </c>
      <c r="I67" s="70">
        <f>SUM($Y6:$Y15)+SUM($Y20:$Y25)+SUM($Y36:$Y52)</f>
        <v>2505</v>
      </c>
      <c r="J67" s="69">
        <f>(SUM($Y6:$Y15)+SUM($Y20:$Y25)+SUM($Y36:$Y52))/(SUM($Y53:$Y62)+SUM($Y67:$Y72)+SUM($Y83:$Y99))*100-100</f>
        <v>8.254105445116693</v>
      </c>
      <c r="K67" s="70">
        <f>SUM($Z6:$Z15)+SUM($Z20:$Z25)+SUM($Z36:$Z52)</f>
        <v>50893</v>
      </c>
      <c r="L67" s="69">
        <f>(SUM($Z6:$Z15)+SUM($Z20:$Z25)+SUM($Z36:$Z52))/(SUM($Z53:$Z62)+SUM($Z67:$Z72)+SUM($Z83:$Z99))*100-100</f>
        <v>5.5214596724030685</v>
      </c>
      <c r="M67" s="70">
        <f>SUM($AA6:$AA15)+SUM($AA20:$AA25)+SUM($AA36:$AA52)</f>
        <v>20643</v>
      </c>
      <c r="N67" s="69">
        <f>(SUM($AA6:$AA15)+SUM($AA20:$AA25)+SUM($AA36:$AA52))/(SUM($AA53:$AA62)+SUM($AA67:$AA72)+SUM($AA83:$AA99))*100-100</f>
        <v>4.8240491545219015</v>
      </c>
      <c r="O67" s="70">
        <f>SUM($AB6:$AB15)+SUM($AB20:$AB25)+SUM($AB36:$AB52)</f>
        <v>30066</v>
      </c>
      <c r="P67" s="71">
        <f>(SUM($AB6:$AB15)+SUM($AB20:$AB25)+SUM($AB36:$AB52))/(SUM($AB53:$AB62)+SUM($AB67:$AB72)+SUM($AB83:$AB99))*100-100</f>
        <v>6.259056370383462</v>
      </c>
      <c r="S67" s="102" t="s">
        <v>138</v>
      </c>
      <c r="T67" s="102" t="s">
        <v>101</v>
      </c>
      <c r="U67" s="102" t="s">
        <v>104</v>
      </c>
      <c r="V67" s="104">
        <v>11458</v>
      </c>
      <c r="W67" s="104">
        <v>6423</v>
      </c>
      <c r="X67" s="104">
        <v>4128</v>
      </c>
      <c r="Y67" s="104">
        <v>75</v>
      </c>
      <c r="Z67" s="104">
        <v>832</v>
      </c>
      <c r="AA67" s="104">
        <v>244</v>
      </c>
      <c r="AB67" s="104">
        <v>586</v>
      </c>
    </row>
    <row r="68" spans="19:28" ht="15.75" customHeight="1">
      <c r="S68" s="102" t="s">
        <v>138</v>
      </c>
      <c r="T68" s="102" t="s">
        <v>101</v>
      </c>
      <c r="U68" s="102" t="s">
        <v>105</v>
      </c>
      <c r="V68" s="104">
        <v>5517</v>
      </c>
      <c r="W68" s="104">
        <v>3279</v>
      </c>
      <c r="X68" s="104">
        <v>1748</v>
      </c>
      <c r="Y68" s="104">
        <v>63</v>
      </c>
      <c r="Z68" s="104">
        <v>427</v>
      </c>
      <c r="AA68" s="104">
        <v>128</v>
      </c>
      <c r="AB68" s="104">
        <v>299</v>
      </c>
    </row>
    <row r="69" spans="19:28" ht="15.75" customHeight="1">
      <c r="S69" s="102" t="s">
        <v>138</v>
      </c>
      <c r="T69" s="102" t="s">
        <v>101</v>
      </c>
      <c r="U69" s="102" t="s">
        <v>106</v>
      </c>
      <c r="V69" s="104">
        <v>6455</v>
      </c>
      <c r="W69" s="104">
        <v>3332</v>
      </c>
      <c r="X69" s="104">
        <v>2215</v>
      </c>
      <c r="Y69" s="104">
        <v>15</v>
      </c>
      <c r="Z69" s="104">
        <v>893</v>
      </c>
      <c r="AA69" s="104">
        <v>299</v>
      </c>
      <c r="AB69" s="104">
        <v>594</v>
      </c>
    </row>
    <row r="70" spans="19:28" ht="15.75" customHeight="1">
      <c r="S70" s="102" t="s">
        <v>138</v>
      </c>
      <c r="T70" s="102" t="s">
        <v>101</v>
      </c>
      <c r="U70" s="102" t="s">
        <v>107</v>
      </c>
      <c r="V70" s="104">
        <v>3495</v>
      </c>
      <c r="W70" s="104">
        <v>2213</v>
      </c>
      <c r="X70" s="104">
        <v>940</v>
      </c>
      <c r="Y70" s="104">
        <v>19</v>
      </c>
      <c r="Z70" s="104">
        <v>323</v>
      </c>
      <c r="AA70" s="104">
        <v>29</v>
      </c>
      <c r="AB70" s="104">
        <v>294</v>
      </c>
    </row>
    <row r="71" spans="19:28" ht="12">
      <c r="S71" s="102" t="s">
        <v>138</v>
      </c>
      <c r="T71" s="102" t="s">
        <v>101</v>
      </c>
      <c r="U71" s="102" t="s">
        <v>108</v>
      </c>
      <c r="V71" s="104">
        <v>4359</v>
      </c>
      <c r="W71" s="104">
        <v>2620</v>
      </c>
      <c r="X71" s="104">
        <v>1228</v>
      </c>
      <c r="Y71" s="104">
        <v>159</v>
      </c>
      <c r="Z71" s="104">
        <v>352</v>
      </c>
      <c r="AA71" s="104">
        <v>55</v>
      </c>
      <c r="AB71" s="104">
        <v>297</v>
      </c>
    </row>
    <row r="72" spans="19:28" ht="12">
      <c r="S72" s="102" t="s">
        <v>138</v>
      </c>
      <c r="T72" s="102" t="s">
        <v>101</v>
      </c>
      <c r="U72" s="102" t="s">
        <v>109</v>
      </c>
      <c r="V72" s="104">
        <v>11017</v>
      </c>
      <c r="W72" s="104">
        <v>6768</v>
      </c>
      <c r="X72" s="104">
        <v>3002</v>
      </c>
      <c r="Y72" s="104">
        <v>232</v>
      </c>
      <c r="Z72" s="104">
        <v>1015</v>
      </c>
      <c r="AA72" s="104">
        <v>153</v>
      </c>
      <c r="AB72" s="104">
        <v>862</v>
      </c>
    </row>
    <row r="73" spans="19:28" ht="12">
      <c r="S73" s="102" t="s">
        <v>138</v>
      </c>
      <c r="T73" s="102" t="s">
        <v>101</v>
      </c>
      <c r="U73" s="102" t="s">
        <v>110</v>
      </c>
      <c r="V73" s="104">
        <v>10284</v>
      </c>
      <c r="W73" s="104">
        <v>5977</v>
      </c>
      <c r="X73" s="104">
        <v>2352</v>
      </c>
      <c r="Y73" s="104">
        <v>24</v>
      </c>
      <c r="Z73" s="104">
        <v>1931</v>
      </c>
      <c r="AA73" s="104">
        <v>318</v>
      </c>
      <c r="AB73" s="104">
        <v>1613</v>
      </c>
    </row>
    <row r="74" spans="19:28" ht="12">
      <c r="S74" s="102" t="s">
        <v>138</v>
      </c>
      <c r="T74" s="102" t="s">
        <v>101</v>
      </c>
      <c r="U74" s="102" t="s">
        <v>111</v>
      </c>
      <c r="V74" s="104">
        <v>24497</v>
      </c>
      <c r="W74" s="104">
        <v>12499</v>
      </c>
      <c r="X74" s="104">
        <v>8371</v>
      </c>
      <c r="Y74" s="104">
        <v>212</v>
      </c>
      <c r="Z74" s="104">
        <v>3415</v>
      </c>
      <c r="AA74" s="104">
        <v>774</v>
      </c>
      <c r="AB74" s="104">
        <v>2640</v>
      </c>
    </row>
    <row r="75" spans="19:28" ht="12">
      <c r="S75" s="102" t="s">
        <v>138</v>
      </c>
      <c r="T75" s="102" t="s">
        <v>101</v>
      </c>
      <c r="U75" s="102" t="s">
        <v>112</v>
      </c>
      <c r="V75" s="104">
        <v>55888</v>
      </c>
      <c r="W75" s="104">
        <v>19911</v>
      </c>
      <c r="X75" s="104">
        <v>20231</v>
      </c>
      <c r="Y75" s="104">
        <v>411</v>
      </c>
      <c r="Z75" s="104">
        <v>15335</v>
      </c>
      <c r="AA75" s="104">
        <v>5234</v>
      </c>
      <c r="AB75" s="104">
        <v>10081</v>
      </c>
    </row>
    <row r="76" spans="19:28" ht="12">
      <c r="S76" s="102" t="s">
        <v>138</v>
      </c>
      <c r="T76" s="102" t="s">
        <v>101</v>
      </c>
      <c r="U76" s="102" t="s">
        <v>113</v>
      </c>
      <c r="V76" s="104">
        <v>9858</v>
      </c>
      <c r="W76" s="104">
        <v>5467</v>
      </c>
      <c r="X76" s="104">
        <v>2983</v>
      </c>
      <c r="Y76" s="104">
        <v>22</v>
      </c>
      <c r="Z76" s="104">
        <v>1386</v>
      </c>
      <c r="AA76" s="104">
        <v>188</v>
      </c>
      <c r="AB76" s="104">
        <v>1198</v>
      </c>
    </row>
    <row r="77" spans="19:28" ht="12">
      <c r="S77" s="102" t="s">
        <v>138</v>
      </c>
      <c r="T77" s="102" t="s">
        <v>101</v>
      </c>
      <c r="U77" s="102" t="s">
        <v>114</v>
      </c>
      <c r="V77" s="104">
        <v>8429</v>
      </c>
      <c r="W77" s="104">
        <v>4219</v>
      </c>
      <c r="X77" s="104">
        <v>2531</v>
      </c>
      <c r="Y77" s="104">
        <v>32</v>
      </c>
      <c r="Z77" s="104">
        <v>1647</v>
      </c>
      <c r="AA77" s="104">
        <v>411</v>
      </c>
      <c r="AB77" s="104">
        <v>1231</v>
      </c>
    </row>
    <row r="78" spans="19:28" ht="12">
      <c r="S78" s="102" t="s">
        <v>138</v>
      </c>
      <c r="T78" s="102" t="s">
        <v>101</v>
      </c>
      <c r="U78" s="102" t="s">
        <v>115</v>
      </c>
      <c r="V78" s="104">
        <v>17600</v>
      </c>
      <c r="W78" s="104">
        <v>4508</v>
      </c>
      <c r="X78" s="104">
        <v>7361</v>
      </c>
      <c r="Y78" s="104">
        <v>90</v>
      </c>
      <c r="Z78" s="104">
        <v>5641</v>
      </c>
      <c r="AA78" s="104">
        <v>2554</v>
      </c>
      <c r="AB78" s="104">
        <v>3075</v>
      </c>
    </row>
    <row r="79" spans="19:28" ht="12">
      <c r="S79" s="102" t="s">
        <v>138</v>
      </c>
      <c r="T79" s="102" t="s">
        <v>101</v>
      </c>
      <c r="U79" s="102" t="s">
        <v>116</v>
      </c>
      <c r="V79" s="104">
        <v>64528</v>
      </c>
      <c r="W79" s="104">
        <v>9963</v>
      </c>
      <c r="X79" s="104">
        <v>29104</v>
      </c>
      <c r="Y79" s="104">
        <v>280</v>
      </c>
      <c r="Z79" s="104">
        <v>25181</v>
      </c>
      <c r="AA79" s="104">
        <v>14402</v>
      </c>
      <c r="AB79" s="104">
        <v>10726</v>
      </c>
    </row>
    <row r="80" spans="19:28" ht="12">
      <c r="S80" s="102" t="s">
        <v>138</v>
      </c>
      <c r="T80" s="102" t="s">
        <v>101</v>
      </c>
      <c r="U80" s="102" t="s">
        <v>117</v>
      </c>
      <c r="V80" s="104">
        <v>34322</v>
      </c>
      <c r="W80" s="104">
        <v>9995</v>
      </c>
      <c r="X80" s="104">
        <v>12398</v>
      </c>
      <c r="Y80" s="104">
        <v>441</v>
      </c>
      <c r="Z80" s="104">
        <v>11488</v>
      </c>
      <c r="AA80" s="104">
        <v>5619</v>
      </c>
      <c r="AB80" s="104">
        <v>5863</v>
      </c>
    </row>
    <row r="81" spans="19:28" ht="12">
      <c r="S81" s="102" t="s">
        <v>138</v>
      </c>
      <c r="T81" s="102" t="s">
        <v>101</v>
      </c>
      <c r="U81" s="102" t="s">
        <v>118</v>
      </c>
      <c r="V81" s="104">
        <v>5847</v>
      </c>
      <c r="W81" s="104">
        <v>2551</v>
      </c>
      <c r="X81" s="104">
        <v>1853</v>
      </c>
      <c r="Y81" s="104">
        <v>0</v>
      </c>
      <c r="Z81" s="104">
        <v>1443</v>
      </c>
      <c r="AA81" s="104">
        <v>80</v>
      </c>
      <c r="AB81" s="104">
        <v>1361</v>
      </c>
    </row>
    <row r="82" spans="19:28" ht="12">
      <c r="S82" s="102" t="s">
        <v>138</v>
      </c>
      <c r="T82" s="102" t="s">
        <v>101</v>
      </c>
      <c r="U82" s="102" t="s">
        <v>119</v>
      </c>
      <c r="V82" s="104">
        <v>5014</v>
      </c>
      <c r="W82" s="104">
        <v>2715</v>
      </c>
      <c r="X82" s="104">
        <v>1546</v>
      </c>
      <c r="Y82" s="104">
        <v>5</v>
      </c>
      <c r="Z82" s="104">
        <v>748</v>
      </c>
      <c r="AA82" s="104">
        <v>256</v>
      </c>
      <c r="AB82" s="104">
        <v>492</v>
      </c>
    </row>
    <row r="83" spans="19:28" ht="12">
      <c r="S83" s="102" t="s">
        <v>138</v>
      </c>
      <c r="T83" s="102" t="s">
        <v>101</v>
      </c>
      <c r="U83" s="102" t="s">
        <v>120</v>
      </c>
      <c r="V83" s="104">
        <v>2454</v>
      </c>
      <c r="W83" s="104">
        <v>1244</v>
      </c>
      <c r="X83" s="104">
        <v>1016</v>
      </c>
      <c r="Y83" s="104">
        <v>6</v>
      </c>
      <c r="Z83" s="104">
        <v>188</v>
      </c>
      <c r="AA83" s="104">
        <v>112</v>
      </c>
      <c r="AB83" s="104">
        <v>76</v>
      </c>
    </row>
    <row r="84" spans="19:28" ht="12">
      <c r="S84" s="102" t="s">
        <v>138</v>
      </c>
      <c r="T84" s="102" t="s">
        <v>101</v>
      </c>
      <c r="U84" s="102" t="s">
        <v>121</v>
      </c>
      <c r="V84" s="104">
        <v>3003</v>
      </c>
      <c r="W84" s="104">
        <v>1547</v>
      </c>
      <c r="X84" s="104">
        <v>1274</v>
      </c>
      <c r="Y84" s="104">
        <v>6</v>
      </c>
      <c r="Z84" s="104">
        <v>176</v>
      </c>
      <c r="AA84" s="104">
        <v>59</v>
      </c>
      <c r="AB84" s="104">
        <v>117</v>
      </c>
    </row>
    <row r="85" spans="19:28" ht="12">
      <c r="S85" s="102" t="s">
        <v>138</v>
      </c>
      <c r="T85" s="102" t="s">
        <v>101</v>
      </c>
      <c r="U85" s="102" t="s">
        <v>122</v>
      </c>
      <c r="V85" s="104">
        <v>10960</v>
      </c>
      <c r="W85" s="104">
        <v>5172</v>
      </c>
      <c r="X85" s="104">
        <v>4528</v>
      </c>
      <c r="Y85" s="104">
        <v>32</v>
      </c>
      <c r="Z85" s="104">
        <v>1228</v>
      </c>
      <c r="AA85" s="104">
        <v>377</v>
      </c>
      <c r="AB85" s="104">
        <v>843</v>
      </c>
    </row>
    <row r="86" spans="19:28" ht="12">
      <c r="S86" s="102" t="s">
        <v>138</v>
      </c>
      <c r="T86" s="102" t="s">
        <v>101</v>
      </c>
      <c r="U86" s="102" t="s">
        <v>123</v>
      </c>
      <c r="V86" s="104">
        <v>16451</v>
      </c>
      <c r="W86" s="104">
        <v>5416</v>
      </c>
      <c r="X86" s="104">
        <v>5815</v>
      </c>
      <c r="Y86" s="104">
        <v>139</v>
      </c>
      <c r="Z86" s="104">
        <v>5081</v>
      </c>
      <c r="AA86" s="104">
        <v>2645</v>
      </c>
      <c r="AB86" s="104">
        <v>2436</v>
      </c>
    </row>
    <row r="87" spans="19:28" ht="12">
      <c r="S87" s="102" t="s">
        <v>138</v>
      </c>
      <c r="T87" s="102" t="s">
        <v>101</v>
      </c>
      <c r="U87" s="102" t="s">
        <v>124</v>
      </c>
      <c r="V87" s="104">
        <v>7714</v>
      </c>
      <c r="W87" s="104">
        <v>3351</v>
      </c>
      <c r="X87" s="104">
        <v>3452</v>
      </c>
      <c r="Y87" s="104">
        <v>66</v>
      </c>
      <c r="Z87" s="104">
        <v>845</v>
      </c>
      <c r="AA87" s="104">
        <v>457</v>
      </c>
      <c r="AB87" s="104">
        <v>388</v>
      </c>
    </row>
    <row r="88" spans="19:28" ht="12">
      <c r="S88" s="102" t="s">
        <v>138</v>
      </c>
      <c r="T88" s="102" t="s">
        <v>101</v>
      </c>
      <c r="U88" s="102" t="s">
        <v>125</v>
      </c>
      <c r="V88" s="104">
        <v>4023</v>
      </c>
      <c r="W88" s="104">
        <v>2062</v>
      </c>
      <c r="X88" s="104">
        <v>1633</v>
      </c>
      <c r="Y88" s="104">
        <v>28</v>
      </c>
      <c r="Z88" s="104">
        <v>300</v>
      </c>
      <c r="AA88" s="104">
        <v>157</v>
      </c>
      <c r="AB88" s="104">
        <v>135</v>
      </c>
    </row>
    <row r="89" spans="19:28" ht="12">
      <c r="S89" s="102" t="s">
        <v>138</v>
      </c>
      <c r="T89" s="102" t="s">
        <v>101</v>
      </c>
      <c r="U89" s="102" t="s">
        <v>126</v>
      </c>
      <c r="V89" s="104">
        <v>5899</v>
      </c>
      <c r="W89" s="104">
        <v>3012</v>
      </c>
      <c r="X89" s="104">
        <v>2269</v>
      </c>
      <c r="Y89" s="104">
        <v>25</v>
      </c>
      <c r="Z89" s="104">
        <v>593</v>
      </c>
      <c r="AA89" s="104">
        <v>303</v>
      </c>
      <c r="AB89" s="104">
        <v>276</v>
      </c>
    </row>
    <row r="90" spans="19:28" ht="12">
      <c r="S90" s="102" t="s">
        <v>138</v>
      </c>
      <c r="T90" s="102" t="s">
        <v>101</v>
      </c>
      <c r="U90" s="102" t="s">
        <v>127</v>
      </c>
      <c r="V90" s="104">
        <v>6937</v>
      </c>
      <c r="W90" s="104">
        <v>3569</v>
      </c>
      <c r="X90" s="104">
        <v>2595</v>
      </c>
      <c r="Y90" s="104">
        <v>4</v>
      </c>
      <c r="Z90" s="104">
        <v>769</v>
      </c>
      <c r="AA90" s="104">
        <v>297</v>
      </c>
      <c r="AB90" s="104">
        <v>468</v>
      </c>
    </row>
    <row r="91" spans="19:28" ht="12">
      <c r="S91" s="102" t="s">
        <v>138</v>
      </c>
      <c r="T91" s="102" t="s">
        <v>101</v>
      </c>
      <c r="U91" s="102" t="s">
        <v>128</v>
      </c>
      <c r="V91" s="104">
        <v>2706</v>
      </c>
      <c r="W91" s="104">
        <v>1521</v>
      </c>
      <c r="X91" s="104">
        <v>758</v>
      </c>
      <c r="Y91" s="104">
        <v>25</v>
      </c>
      <c r="Z91" s="104">
        <v>402</v>
      </c>
      <c r="AA91" s="104">
        <v>136</v>
      </c>
      <c r="AB91" s="104">
        <v>264</v>
      </c>
    </row>
    <row r="92" spans="19:28" ht="12">
      <c r="S92" s="102" t="s">
        <v>138</v>
      </c>
      <c r="T92" s="102" t="s">
        <v>101</v>
      </c>
      <c r="U92" s="102" t="s">
        <v>129</v>
      </c>
      <c r="V92" s="104">
        <v>37035</v>
      </c>
      <c r="W92" s="104">
        <v>9476</v>
      </c>
      <c r="X92" s="104">
        <v>19247</v>
      </c>
      <c r="Y92" s="104">
        <v>67</v>
      </c>
      <c r="Z92" s="104">
        <v>8245</v>
      </c>
      <c r="AA92" s="104">
        <v>4587</v>
      </c>
      <c r="AB92" s="104">
        <v>3572</v>
      </c>
    </row>
    <row r="93" spans="19:28" ht="12">
      <c r="S93" s="102" t="s">
        <v>138</v>
      </c>
      <c r="T93" s="102" t="s">
        <v>101</v>
      </c>
      <c r="U93" s="102" t="s">
        <v>130</v>
      </c>
      <c r="V93" s="104">
        <v>4830</v>
      </c>
      <c r="W93" s="104">
        <v>2126</v>
      </c>
      <c r="X93" s="104">
        <v>1979</v>
      </c>
      <c r="Y93" s="104">
        <v>21</v>
      </c>
      <c r="Z93" s="104">
        <v>704</v>
      </c>
      <c r="AA93" s="104">
        <v>409</v>
      </c>
      <c r="AB93" s="104">
        <v>295</v>
      </c>
    </row>
    <row r="94" spans="19:28" ht="12">
      <c r="S94" s="102" t="s">
        <v>138</v>
      </c>
      <c r="T94" s="102" t="s">
        <v>101</v>
      </c>
      <c r="U94" s="102" t="s">
        <v>131</v>
      </c>
      <c r="V94" s="104">
        <v>6283</v>
      </c>
      <c r="W94" s="104">
        <v>2887</v>
      </c>
      <c r="X94" s="104">
        <v>2477</v>
      </c>
      <c r="Y94" s="104">
        <v>71</v>
      </c>
      <c r="Z94" s="104">
        <v>848</v>
      </c>
      <c r="AA94" s="104">
        <v>581</v>
      </c>
      <c r="AB94" s="104">
        <v>267</v>
      </c>
    </row>
    <row r="95" spans="19:28" ht="12">
      <c r="S95" s="102" t="s">
        <v>138</v>
      </c>
      <c r="T95" s="102" t="s">
        <v>101</v>
      </c>
      <c r="U95" s="102" t="s">
        <v>132</v>
      </c>
      <c r="V95" s="104">
        <v>11267</v>
      </c>
      <c r="W95" s="104">
        <v>4503</v>
      </c>
      <c r="X95" s="104">
        <v>4929</v>
      </c>
      <c r="Y95" s="104">
        <v>39</v>
      </c>
      <c r="Z95" s="104">
        <v>1796</v>
      </c>
      <c r="AA95" s="104">
        <v>860</v>
      </c>
      <c r="AB95" s="104">
        <v>936</v>
      </c>
    </row>
    <row r="96" spans="19:28" ht="12">
      <c r="S96" s="102" t="s">
        <v>138</v>
      </c>
      <c r="T96" s="102" t="s">
        <v>101</v>
      </c>
      <c r="U96" s="102" t="s">
        <v>133</v>
      </c>
      <c r="V96" s="104">
        <v>6165</v>
      </c>
      <c r="W96" s="104">
        <v>2717</v>
      </c>
      <c r="X96" s="104">
        <v>2678</v>
      </c>
      <c r="Y96" s="104">
        <v>34</v>
      </c>
      <c r="Z96" s="104">
        <v>736</v>
      </c>
      <c r="AA96" s="104">
        <v>285</v>
      </c>
      <c r="AB96" s="104">
        <v>451</v>
      </c>
    </row>
    <row r="97" spans="19:28" ht="12">
      <c r="S97" s="102" t="s">
        <v>138</v>
      </c>
      <c r="T97" s="102" t="s">
        <v>101</v>
      </c>
      <c r="U97" s="102" t="s">
        <v>134</v>
      </c>
      <c r="V97" s="104">
        <v>6440</v>
      </c>
      <c r="W97" s="104">
        <v>3090</v>
      </c>
      <c r="X97" s="104">
        <v>2514</v>
      </c>
      <c r="Y97" s="104">
        <v>28</v>
      </c>
      <c r="Z97" s="104">
        <v>808</v>
      </c>
      <c r="AA97" s="104">
        <v>299</v>
      </c>
      <c r="AB97" s="104">
        <v>509</v>
      </c>
    </row>
    <row r="98" spans="19:28" ht="12">
      <c r="S98" s="102" t="s">
        <v>138</v>
      </c>
      <c r="T98" s="102" t="s">
        <v>101</v>
      </c>
      <c r="U98" s="102" t="s">
        <v>135</v>
      </c>
      <c r="V98" s="104">
        <v>9980</v>
      </c>
      <c r="W98" s="104">
        <v>4353</v>
      </c>
      <c r="X98" s="104">
        <v>4284</v>
      </c>
      <c r="Y98" s="104">
        <v>84</v>
      </c>
      <c r="Z98" s="104">
        <v>1259</v>
      </c>
      <c r="AA98" s="104">
        <v>533</v>
      </c>
      <c r="AB98" s="104">
        <v>702</v>
      </c>
    </row>
    <row r="99" spans="19:28" ht="12">
      <c r="S99" s="102" t="s">
        <v>138</v>
      </c>
      <c r="T99" s="102" t="s">
        <v>101</v>
      </c>
      <c r="U99" s="102" t="s">
        <v>136</v>
      </c>
      <c r="V99" s="104">
        <v>15426</v>
      </c>
      <c r="W99" s="104">
        <v>3148</v>
      </c>
      <c r="X99" s="104">
        <v>10914</v>
      </c>
      <c r="Y99" s="104">
        <v>25</v>
      </c>
      <c r="Z99" s="104">
        <v>1339</v>
      </c>
      <c r="AA99" s="104">
        <v>1102</v>
      </c>
      <c r="AB99" s="104">
        <v>228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 horizontalCentered="1"/>
  <pageMargins left="0.5905511811023623" right="0.2755905511811024" top="0.5118110236220472" bottom="0" header="0.35433070866141736" footer="0.5118110236220472"/>
  <pageSetup fitToHeight="1" fitToWidth="1" horizontalDpi="400" verticalDpi="4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7"/>
  <dimension ref="B2:AB99"/>
  <sheetViews>
    <sheetView zoomScale="85" zoomScaleNormal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2"/>
      <c r="D2" s="43" t="str">
        <f>"平成"&amp;WIDECHAR(VALUE($S6-1988)&amp;"年　"&amp;WIDECHAR(VALUE($T6))&amp;"月分着工新設住宅戸数：利用関係別・都道府県別表")</f>
        <v>平成２７年　４月分着工新設住宅戸数：利用関係別・都道府県別表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139</v>
      </c>
      <c r="P2" s="3"/>
    </row>
    <row r="3" spans="2:28" s="4" customFormat="1" ht="15.75" customHeight="1">
      <c r="B3" s="5"/>
      <c r="C3" s="115" t="s">
        <v>140</v>
      </c>
      <c r="D3" s="116"/>
      <c r="E3" s="113" t="s">
        <v>141</v>
      </c>
      <c r="F3" s="116"/>
      <c r="G3" s="113" t="s">
        <v>142</v>
      </c>
      <c r="H3" s="116"/>
      <c r="I3" s="113" t="s">
        <v>143</v>
      </c>
      <c r="J3" s="116"/>
      <c r="K3" s="113" t="s">
        <v>144</v>
      </c>
      <c r="L3" s="116"/>
      <c r="M3" s="113" t="s">
        <v>145</v>
      </c>
      <c r="N3" s="116"/>
      <c r="O3" s="113" t="s">
        <v>146</v>
      </c>
      <c r="P3" s="114"/>
      <c r="S3" s="44"/>
      <c r="T3" s="44"/>
      <c r="U3" s="45"/>
      <c r="V3" s="46"/>
      <c r="W3" s="46"/>
      <c r="X3" s="46"/>
      <c r="Y3" s="46"/>
      <c r="Z3" s="46"/>
      <c r="AA3" s="46"/>
      <c r="AB3" s="46"/>
    </row>
    <row r="4" spans="2:28" ht="15.75" customHeight="1">
      <c r="B4" s="6"/>
      <c r="C4" s="7"/>
      <c r="D4" s="47" t="s">
        <v>0</v>
      </c>
      <c r="E4" s="8"/>
      <c r="F4" s="47" t="s">
        <v>0</v>
      </c>
      <c r="G4" s="8"/>
      <c r="H4" s="47" t="s">
        <v>0</v>
      </c>
      <c r="I4" s="8"/>
      <c r="J4" s="47" t="s">
        <v>0</v>
      </c>
      <c r="K4" s="8"/>
      <c r="L4" s="47" t="s">
        <v>0</v>
      </c>
      <c r="M4" s="8"/>
      <c r="N4" s="47" t="s">
        <v>0</v>
      </c>
      <c r="O4" s="8"/>
      <c r="P4" s="48" t="s">
        <v>0</v>
      </c>
      <c r="S4" s="49" t="s">
        <v>78</v>
      </c>
      <c r="T4" s="49" t="s">
        <v>79</v>
      </c>
      <c r="U4" s="50" t="s">
        <v>80</v>
      </c>
      <c r="V4" s="51" t="s">
        <v>81</v>
      </c>
      <c r="W4" s="51" t="s">
        <v>82</v>
      </c>
      <c r="X4" s="51" t="s">
        <v>83</v>
      </c>
      <c r="Y4" s="51" t="s">
        <v>84</v>
      </c>
      <c r="Z4" s="51" t="s">
        <v>85</v>
      </c>
      <c r="AA4" s="51" t="s">
        <v>86</v>
      </c>
      <c r="AB4" s="51" t="s">
        <v>87</v>
      </c>
    </row>
    <row r="5" spans="2:28" ht="15.75" customHeight="1" thickBot="1">
      <c r="B5" s="9"/>
      <c r="C5" s="10" t="s">
        <v>1</v>
      </c>
      <c r="D5" s="52" t="s">
        <v>2</v>
      </c>
      <c r="E5" s="11" t="s">
        <v>1</v>
      </c>
      <c r="F5" s="52" t="s">
        <v>2</v>
      </c>
      <c r="G5" s="11" t="s">
        <v>1</v>
      </c>
      <c r="H5" s="52" t="s">
        <v>2</v>
      </c>
      <c r="I5" s="11" t="s">
        <v>1</v>
      </c>
      <c r="J5" s="52" t="s">
        <v>2</v>
      </c>
      <c r="K5" s="11" t="s">
        <v>1</v>
      </c>
      <c r="L5" s="52" t="s">
        <v>2</v>
      </c>
      <c r="M5" s="11" t="s">
        <v>1</v>
      </c>
      <c r="N5" s="52" t="s">
        <v>2</v>
      </c>
      <c r="O5" s="11" t="s">
        <v>1</v>
      </c>
      <c r="P5" s="53" t="s">
        <v>2</v>
      </c>
      <c r="S5" s="54"/>
      <c r="T5" s="54"/>
      <c r="U5" s="55"/>
      <c r="V5" s="56"/>
      <c r="W5" s="56"/>
      <c r="X5" s="56"/>
      <c r="Y5" s="56"/>
      <c r="Z5" s="56"/>
      <c r="AA5" s="56"/>
      <c r="AB5" s="56"/>
    </row>
    <row r="6" spans="2:28" ht="15.75" customHeight="1" thickTop="1">
      <c r="B6" s="12" t="s">
        <v>3</v>
      </c>
      <c r="C6" s="57">
        <f aca="true" t="shared" si="0" ref="C6:C52">IF($V6="","",IF($V6=0,0,$V6))</f>
        <v>3402</v>
      </c>
      <c r="D6" s="58">
        <f aca="true" t="shared" si="1" ref="D6:D52">IF(OR($V6="",$V53=""),"",IF(AND($V6=0,$V53=0),"0.0",IF(AND($V6&gt;0,$V53=0),"     -   ",IF(AND($V6=0,$V53&gt;0),"  -100.0",$V6/$V53*100-100))))</f>
        <v>5.129789864029675</v>
      </c>
      <c r="E6" s="59">
        <f aca="true" t="shared" si="2" ref="E6:E52">IF($W6="","",IF($W6=0,0,$W6))</f>
        <v>918</v>
      </c>
      <c r="F6" s="58">
        <f aca="true" t="shared" si="3" ref="F6:F52">IF(OR($W6="",$W53=""),"",IF(AND($W6=0,$W53=0),"0.0",IF(AND($W6&gt;0,$W53=0),"     -   ",IF(AND($W6=0,$W53&gt;0),"  -100.0",$W6/$W53*100-100))))</f>
        <v>-12.404580152671755</v>
      </c>
      <c r="G6" s="59">
        <f aca="true" t="shared" si="4" ref="G6:G52">IF($X6="","",IF($X6=0,0,$X6))</f>
        <v>1829</v>
      </c>
      <c r="H6" s="58">
        <f aca="true" t="shared" si="5" ref="H6:H52">IF(OR($X6="",$X53=""),"",IF(AND($X6=0,$X53=0),"0.0",IF(AND($X6&gt;0,$X53=0),"     -   ",IF(AND($X6=0,$X53&gt;0),"  -100.0",$X6/$X53*100-100))))</f>
        <v>-3.125</v>
      </c>
      <c r="I6" s="59">
        <f aca="true" t="shared" si="6" ref="I6:I52">IF($Y6="","",IF($Y6=0,0,$Y6))</f>
        <v>33</v>
      </c>
      <c r="J6" s="58">
        <f aca="true" t="shared" si="7" ref="J6:J52">IF(OR($Y6="",$Y53=""),"",IF(AND($Y6=0,$Y53=0),"0.0",IF(AND($Y6&gt;0,$Y53=0),"     -   ",IF(AND($Y6=0,$Y53&gt;0),"  -100.0",$Y6/$Y53*100-100))))</f>
        <v>57.14285714285714</v>
      </c>
      <c r="K6" s="59">
        <f aca="true" t="shared" si="8" ref="K6:K52">IF($Z6="","",IF($Z6=0,0,$Z6))</f>
        <v>622</v>
      </c>
      <c r="L6" s="58">
        <f aca="true" t="shared" si="9" ref="L6:L52">IF(OR($Z6="",$Z53=""),"",IF(AND($Z6=0,$Z53=0),"0.0",IF(AND($Z6&gt;0,$Z53=0),"     -   ",IF(AND($Z6=0,$Z53&gt;0),"  -100.0",$Z6/$Z53*100-100))))</f>
        <v>122.93906810035841</v>
      </c>
      <c r="M6" s="59">
        <f aca="true" t="shared" si="10" ref="M6:M52">IF($AA6="","",IF($AA6=0,0,$AA6))</f>
        <v>490</v>
      </c>
      <c r="N6" s="58">
        <f aca="true" t="shared" si="11" ref="N6:N52">IF(OR($AA6="",$AA53=""),"",IF(AND($AA6=0,$AA53=0),"0.0",IF(AND($AA6&gt;0,$AA53=0),"     -   ",IF(AND($AA6=0,$AA53&gt;0),"  -100.0",$AA6/$AA53*100-100))))</f>
        <v>318.8034188034188</v>
      </c>
      <c r="O6" s="59">
        <f aca="true" t="shared" si="12" ref="O6:O52">IF($AB6="","",IF($AB6=0,0,$AB6))</f>
        <v>132</v>
      </c>
      <c r="P6" s="60">
        <f aca="true" t="shared" si="13" ref="P6:P52">IF(OR($AB6="",$AB53=""),"",IF(AND($AB6=0,$AB53=0),"0.0",IF(AND($AB6&gt;0,$AB53=0),"     -   ",IF(AND($AB6=0,$AB53&gt;0),"  -100.0",$AB6/$AB53*100-100))))</f>
        <v>-12.58278145695364</v>
      </c>
      <c r="R6" s="1" t="s">
        <v>88</v>
      </c>
      <c r="S6" s="61" t="s">
        <v>89</v>
      </c>
      <c r="T6" s="61" t="s">
        <v>94</v>
      </c>
      <c r="U6" s="61" t="s">
        <v>91</v>
      </c>
      <c r="V6" s="62">
        <v>3402</v>
      </c>
      <c r="W6" s="62">
        <v>918</v>
      </c>
      <c r="X6" s="62">
        <v>1829</v>
      </c>
      <c r="Y6" s="62">
        <v>33</v>
      </c>
      <c r="Z6" s="62">
        <v>622</v>
      </c>
      <c r="AA6" s="62">
        <v>490</v>
      </c>
      <c r="AB6" s="62">
        <v>132</v>
      </c>
    </row>
    <row r="7" spans="2:28" ht="15.75" customHeight="1">
      <c r="B7" s="12" t="s">
        <v>4</v>
      </c>
      <c r="C7" s="57">
        <f t="shared" si="0"/>
        <v>582</v>
      </c>
      <c r="D7" s="58">
        <f t="shared" si="1"/>
        <v>10.857142857142861</v>
      </c>
      <c r="E7" s="59">
        <f t="shared" si="2"/>
        <v>403</v>
      </c>
      <c r="F7" s="58">
        <f t="shared" si="3"/>
        <v>3.86597938144331</v>
      </c>
      <c r="G7" s="59">
        <f t="shared" si="4"/>
        <v>151</v>
      </c>
      <c r="H7" s="58">
        <f t="shared" si="5"/>
        <v>41.12149532710282</v>
      </c>
      <c r="I7" s="59">
        <f t="shared" si="6"/>
        <v>0</v>
      </c>
      <c r="J7" s="58" t="str">
        <f t="shared" si="7"/>
        <v>0.0</v>
      </c>
      <c r="K7" s="59">
        <f t="shared" si="8"/>
        <v>28</v>
      </c>
      <c r="L7" s="58">
        <f t="shared" si="9"/>
        <v>-6.666666666666671</v>
      </c>
      <c r="M7" s="59">
        <f t="shared" si="10"/>
        <v>0</v>
      </c>
      <c r="N7" s="58" t="str">
        <f t="shared" si="11"/>
        <v>0.0</v>
      </c>
      <c r="O7" s="59">
        <f t="shared" si="12"/>
        <v>28</v>
      </c>
      <c r="P7" s="60">
        <f t="shared" si="13"/>
        <v>-6.666666666666671</v>
      </c>
      <c r="S7" s="61" t="s">
        <v>89</v>
      </c>
      <c r="T7" s="61" t="s">
        <v>94</v>
      </c>
      <c r="U7" s="61" t="s">
        <v>92</v>
      </c>
      <c r="V7" s="63">
        <v>582</v>
      </c>
      <c r="W7" s="63">
        <v>403</v>
      </c>
      <c r="X7" s="63">
        <v>151</v>
      </c>
      <c r="Y7" s="63">
        <v>0</v>
      </c>
      <c r="Z7" s="63">
        <v>28</v>
      </c>
      <c r="AA7" s="63">
        <v>0</v>
      </c>
      <c r="AB7" s="63">
        <v>28</v>
      </c>
    </row>
    <row r="8" spans="2:28" ht="15.75" customHeight="1">
      <c r="B8" s="12" t="s">
        <v>5</v>
      </c>
      <c r="C8" s="57">
        <f t="shared" si="0"/>
        <v>742</v>
      </c>
      <c r="D8" s="58">
        <f t="shared" si="1"/>
        <v>-7.481296758104733</v>
      </c>
      <c r="E8" s="59">
        <f t="shared" si="2"/>
        <v>390</v>
      </c>
      <c r="F8" s="58">
        <f t="shared" si="3"/>
        <v>-0.255754475703327</v>
      </c>
      <c r="G8" s="59">
        <f t="shared" si="4"/>
        <v>334</v>
      </c>
      <c r="H8" s="58">
        <f t="shared" si="5"/>
        <v>10.963455149501655</v>
      </c>
      <c r="I8" s="59">
        <f t="shared" si="6"/>
        <v>0</v>
      </c>
      <c r="J8" s="58" t="str">
        <f t="shared" si="7"/>
        <v>  -100.0</v>
      </c>
      <c r="K8" s="59">
        <f t="shared" si="8"/>
        <v>18</v>
      </c>
      <c r="L8" s="58">
        <f t="shared" si="9"/>
        <v>-82.85714285714286</v>
      </c>
      <c r="M8" s="59">
        <f t="shared" si="10"/>
        <v>0</v>
      </c>
      <c r="N8" s="58" t="str">
        <f t="shared" si="11"/>
        <v>  -100.0</v>
      </c>
      <c r="O8" s="59">
        <f t="shared" si="12"/>
        <v>18</v>
      </c>
      <c r="P8" s="60">
        <f t="shared" si="13"/>
        <v>-45.45454545454546</v>
      </c>
      <c r="S8" s="61" t="s">
        <v>89</v>
      </c>
      <c r="T8" s="61" t="s">
        <v>94</v>
      </c>
      <c r="U8" s="61" t="s">
        <v>93</v>
      </c>
      <c r="V8" s="63">
        <v>742</v>
      </c>
      <c r="W8" s="63">
        <v>390</v>
      </c>
      <c r="X8" s="63">
        <v>334</v>
      </c>
      <c r="Y8" s="63">
        <v>0</v>
      </c>
      <c r="Z8" s="63">
        <v>18</v>
      </c>
      <c r="AA8" s="63">
        <v>0</v>
      </c>
      <c r="AB8" s="63">
        <v>18</v>
      </c>
    </row>
    <row r="9" spans="2:28" ht="15.75" customHeight="1">
      <c r="B9" s="12" t="s">
        <v>6</v>
      </c>
      <c r="C9" s="57">
        <f t="shared" si="0"/>
        <v>2248</v>
      </c>
      <c r="D9" s="58">
        <f t="shared" si="1"/>
        <v>21.57923201730665</v>
      </c>
      <c r="E9" s="59">
        <f t="shared" si="2"/>
        <v>671</v>
      </c>
      <c r="F9" s="58">
        <f t="shared" si="3"/>
        <v>3.0721966205837106</v>
      </c>
      <c r="G9" s="59">
        <f t="shared" si="4"/>
        <v>1221</v>
      </c>
      <c r="H9" s="58">
        <f t="shared" si="5"/>
        <v>61.507936507936506</v>
      </c>
      <c r="I9" s="59">
        <f t="shared" si="6"/>
        <v>15</v>
      </c>
      <c r="J9" s="58">
        <f t="shared" si="7"/>
        <v>0</v>
      </c>
      <c r="K9" s="59">
        <f t="shared" si="8"/>
        <v>341</v>
      </c>
      <c r="L9" s="58">
        <f t="shared" si="9"/>
        <v>-20.140515222482435</v>
      </c>
      <c r="M9" s="59">
        <f t="shared" si="10"/>
        <v>123</v>
      </c>
      <c r="N9" s="58">
        <f t="shared" si="11"/>
        <v>-35.9375</v>
      </c>
      <c r="O9" s="59">
        <f t="shared" si="12"/>
        <v>212</v>
      </c>
      <c r="P9" s="60">
        <f t="shared" si="13"/>
        <v>-9.787234042553195</v>
      </c>
      <c r="S9" s="61" t="s">
        <v>89</v>
      </c>
      <c r="T9" s="61" t="s">
        <v>94</v>
      </c>
      <c r="U9" s="61" t="s">
        <v>94</v>
      </c>
      <c r="V9" s="63">
        <v>2248</v>
      </c>
      <c r="W9" s="63">
        <v>671</v>
      </c>
      <c r="X9" s="63">
        <v>1221</v>
      </c>
      <c r="Y9" s="63">
        <v>15</v>
      </c>
      <c r="Z9" s="63">
        <v>341</v>
      </c>
      <c r="AA9" s="63">
        <v>123</v>
      </c>
      <c r="AB9" s="63">
        <v>212</v>
      </c>
    </row>
    <row r="10" spans="2:28" ht="15.75" customHeight="1">
      <c r="B10" s="12" t="s">
        <v>7</v>
      </c>
      <c r="C10" s="57">
        <f t="shared" si="0"/>
        <v>328</v>
      </c>
      <c r="D10" s="58">
        <f t="shared" si="1"/>
        <v>-7.605633802816897</v>
      </c>
      <c r="E10" s="59">
        <f t="shared" si="2"/>
        <v>248</v>
      </c>
      <c r="F10" s="58">
        <f t="shared" si="3"/>
        <v>-6.766917293233092</v>
      </c>
      <c r="G10" s="59">
        <f t="shared" si="4"/>
        <v>40</v>
      </c>
      <c r="H10" s="58">
        <f t="shared" si="5"/>
        <v>-36.50793650793651</v>
      </c>
      <c r="I10" s="59">
        <f t="shared" si="6"/>
        <v>3</v>
      </c>
      <c r="J10" s="58">
        <f t="shared" si="7"/>
        <v>0</v>
      </c>
      <c r="K10" s="59">
        <f t="shared" si="8"/>
        <v>37</v>
      </c>
      <c r="L10" s="58">
        <f t="shared" si="9"/>
        <v>60.86956521739131</v>
      </c>
      <c r="M10" s="59">
        <f t="shared" si="10"/>
        <v>0</v>
      </c>
      <c r="N10" s="58" t="str">
        <f t="shared" si="11"/>
        <v>0.0</v>
      </c>
      <c r="O10" s="59">
        <f t="shared" si="12"/>
        <v>37</v>
      </c>
      <c r="P10" s="60">
        <f t="shared" si="13"/>
        <v>60.86956521739131</v>
      </c>
      <c r="S10" s="61" t="s">
        <v>89</v>
      </c>
      <c r="T10" s="61" t="s">
        <v>94</v>
      </c>
      <c r="U10" s="61" t="s">
        <v>95</v>
      </c>
      <c r="V10" s="63">
        <v>328</v>
      </c>
      <c r="W10" s="63">
        <v>248</v>
      </c>
      <c r="X10" s="63">
        <v>40</v>
      </c>
      <c r="Y10" s="63">
        <v>3</v>
      </c>
      <c r="Z10" s="63">
        <v>37</v>
      </c>
      <c r="AA10" s="63">
        <v>0</v>
      </c>
      <c r="AB10" s="63">
        <v>37</v>
      </c>
    </row>
    <row r="11" spans="2:28" ht="15.75" customHeight="1">
      <c r="B11" s="12" t="s">
        <v>8</v>
      </c>
      <c r="C11" s="57">
        <f t="shared" si="0"/>
        <v>452</v>
      </c>
      <c r="D11" s="58">
        <f t="shared" si="1"/>
        <v>4.872389791183295</v>
      </c>
      <c r="E11" s="59">
        <f t="shared" si="2"/>
        <v>302</v>
      </c>
      <c r="F11" s="58">
        <f t="shared" si="3"/>
        <v>11.851851851851848</v>
      </c>
      <c r="G11" s="59">
        <f t="shared" si="4"/>
        <v>105</v>
      </c>
      <c r="H11" s="58">
        <f t="shared" si="5"/>
        <v>-7.079646017699119</v>
      </c>
      <c r="I11" s="59">
        <f t="shared" si="6"/>
        <v>1</v>
      </c>
      <c r="J11" s="58">
        <f t="shared" si="7"/>
        <v>-88.88888888888889</v>
      </c>
      <c r="K11" s="59">
        <f t="shared" si="8"/>
        <v>44</v>
      </c>
      <c r="L11" s="58">
        <f t="shared" si="9"/>
        <v>12.820512820512818</v>
      </c>
      <c r="M11" s="59">
        <f t="shared" si="10"/>
        <v>0</v>
      </c>
      <c r="N11" s="58" t="str">
        <f t="shared" si="11"/>
        <v>0.0</v>
      </c>
      <c r="O11" s="59">
        <f t="shared" si="12"/>
        <v>44</v>
      </c>
      <c r="P11" s="60">
        <f t="shared" si="13"/>
        <v>12.820512820512818</v>
      </c>
      <c r="S11" s="61" t="s">
        <v>89</v>
      </c>
      <c r="T11" s="61" t="s">
        <v>94</v>
      </c>
      <c r="U11" s="61" t="s">
        <v>96</v>
      </c>
      <c r="V11" s="63">
        <v>452</v>
      </c>
      <c r="W11" s="63">
        <v>302</v>
      </c>
      <c r="X11" s="63">
        <v>105</v>
      </c>
      <c r="Y11" s="63">
        <v>1</v>
      </c>
      <c r="Z11" s="63">
        <v>44</v>
      </c>
      <c r="AA11" s="63">
        <v>0</v>
      </c>
      <c r="AB11" s="63">
        <v>44</v>
      </c>
    </row>
    <row r="12" spans="2:28" ht="15.75" customHeight="1">
      <c r="B12" s="12" t="s">
        <v>9</v>
      </c>
      <c r="C12" s="57">
        <f t="shared" si="0"/>
        <v>1245</v>
      </c>
      <c r="D12" s="58">
        <f t="shared" si="1"/>
        <v>34.30420711974108</v>
      </c>
      <c r="E12" s="59">
        <f t="shared" si="2"/>
        <v>510</v>
      </c>
      <c r="F12" s="58">
        <f t="shared" si="3"/>
        <v>-6.9343065693430646</v>
      </c>
      <c r="G12" s="59">
        <f t="shared" si="4"/>
        <v>596</v>
      </c>
      <c r="H12" s="58">
        <f t="shared" si="5"/>
        <v>92.25806451612902</v>
      </c>
      <c r="I12" s="59">
        <f t="shared" si="6"/>
        <v>3</v>
      </c>
      <c r="J12" s="58">
        <f t="shared" si="7"/>
        <v>-25</v>
      </c>
      <c r="K12" s="59">
        <f t="shared" si="8"/>
        <v>136</v>
      </c>
      <c r="L12" s="58">
        <f t="shared" si="9"/>
        <v>109.23076923076925</v>
      </c>
      <c r="M12" s="59">
        <f t="shared" si="10"/>
        <v>87</v>
      </c>
      <c r="N12" s="58" t="str">
        <f t="shared" si="11"/>
        <v>     -   </v>
      </c>
      <c r="O12" s="59">
        <f t="shared" si="12"/>
        <v>49</v>
      </c>
      <c r="P12" s="60">
        <f t="shared" si="13"/>
        <v>-24.615384615384613</v>
      </c>
      <c r="S12" s="61" t="s">
        <v>89</v>
      </c>
      <c r="T12" s="61" t="s">
        <v>94</v>
      </c>
      <c r="U12" s="61" t="s">
        <v>97</v>
      </c>
      <c r="V12" s="63">
        <v>1245</v>
      </c>
      <c r="W12" s="63">
        <v>510</v>
      </c>
      <c r="X12" s="63">
        <v>596</v>
      </c>
      <c r="Y12" s="63">
        <v>3</v>
      </c>
      <c r="Z12" s="63">
        <v>136</v>
      </c>
      <c r="AA12" s="63">
        <v>87</v>
      </c>
      <c r="AB12" s="63">
        <v>49</v>
      </c>
    </row>
    <row r="13" spans="2:28" ht="15.75" customHeight="1">
      <c r="B13" s="12" t="s">
        <v>10</v>
      </c>
      <c r="C13" s="57">
        <f t="shared" si="0"/>
        <v>1772</v>
      </c>
      <c r="D13" s="58">
        <f t="shared" si="1"/>
        <v>-5.341880341880341</v>
      </c>
      <c r="E13" s="59">
        <f t="shared" si="2"/>
        <v>749</v>
      </c>
      <c r="F13" s="58">
        <f t="shared" si="3"/>
        <v>-4.097311139564667</v>
      </c>
      <c r="G13" s="59">
        <f t="shared" si="4"/>
        <v>788</v>
      </c>
      <c r="H13" s="58">
        <f t="shared" si="5"/>
        <v>13.381294964028783</v>
      </c>
      <c r="I13" s="59">
        <f t="shared" si="6"/>
        <v>4</v>
      </c>
      <c r="J13" s="58">
        <f t="shared" si="7"/>
        <v>300</v>
      </c>
      <c r="K13" s="59">
        <f t="shared" si="8"/>
        <v>231</v>
      </c>
      <c r="L13" s="58">
        <f t="shared" si="9"/>
        <v>-41.51898734177215</v>
      </c>
      <c r="M13" s="59">
        <f t="shared" si="10"/>
        <v>0</v>
      </c>
      <c r="N13" s="58" t="str">
        <f t="shared" si="11"/>
        <v>  -100.0</v>
      </c>
      <c r="O13" s="59">
        <f t="shared" si="12"/>
        <v>231</v>
      </c>
      <c r="P13" s="60">
        <f t="shared" si="13"/>
        <v>19.072164948453604</v>
      </c>
      <c r="S13" s="61" t="s">
        <v>89</v>
      </c>
      <c r="T13" s="61" t="s">
        <v>94</v>
      </c>
      <c r="U13" s="61" t="s">
        <v>98</v>
      </c>
      <c r="V13" s="63">
        <v>1772</v>
      </c>
      <c r="W13" s="63">
        <v>749</v>
      </c>
      <c r="X13" s="63">
        <v>788</v>
      </c>
      <c r="Y13" s="63">
        <v>4</v>
      </c>
      <c r="Z13" s="63">
        <v>231</v>
      </c>
      <c r="AA13" s="63">
        <v>0</v>
      </c>
      <c r="AB13" s="63">
        <v>231</v>
      </c>
    </row>
    <row r="14" spans="2:28" ht="15.75" customHeight="1">
      <c r="B14" s="12" t="s">
        <v>11</v>
      </c>
      <c r="C14" s="57">
        <f t="shared" si="0"/>
        <v>1009</v>
      </c>
      <c r="D14" s="58">
        <f t="shared" si="1"/>
        <v>-11.413520632133455</v>
      </c>
      <c r="E14" s="59">
        <f t="shared" si="2"/>
        <v>440</v>
      </c>
      <c r="F14" s="58">
        <f t="shared" si="3"/>
        <v>-18.96869244935543</v>
      </c>
      <c r="G14" s="59">
        <f t="shared" si="4"/>
        <v>423</v>
      </c>
      <c r="H14" s="58">
        <f t="shared" si="5"/>
        <v>8.184143222506407</v>
      </c>
      <c r="I14" s="59">
        <f t="shared" si="6"/>
        <v>6</v>
      </c>
      <c r="J14" s="58">
        <f t="shared" si="7"/>
        <v>200</v>
      </c>
      <c r="K14" s="59">
        <f t="shared" si="8"/>
        <v>140</v>
      </c>
      <c r="L14" s="58">
        <f t="shared" si="9"/>
        <v>-31.034482758620683</v>
      </c>
      <c r="M14" s="59">
        <f t="shared" si="10"/>
        <v>0</v>
      </c>
      <c r="N14" s="58" t="str">
        <f t="shared" si="11"/>
        <v>  -100.0</v>
      </c>
      <c r="O14" s="59">
        <f t="shared" si="12"/>
        <v>140</v>
      </c>
      <c r="P14" s="60">
        <f t="shared" si="13"/>
        <v>-10.256410256410248</v>
      </c>
      <c r="S14" s="61" t="s">
        <v>89</v>
      </c>
      <c r="T14" s="61" t="s">
        <v>94</v>
      </c>
      <c r="U14" s="61" t="s">
        <v>99</v>
      </c>
      <c r="V14" s="63">
        <v>1009</v>
      </c>
      <c r="W14" s="63">
        <v>440</v>
      </c>
      <c r="X14" s="63">
        <v>423</v>
      </c>
      <c r="Y14" s="63">
        <v>6</v>
      </c>
      <c r="Z14" s="63">
        <v>140</v>
      </c>
      <c r="AA14" s="63">
        <v>0</v>
      </c>
      <c r="AB14" s="63">
        <v>140</v>
      </c>
    </row>
    <row r="15" spans="2:28" ht="15.75" customHeight="1">
      <c r="B15" s="12" t="s">
        <v>12</v>
      </c>
      <c r="C15" s="57">
        <f t="shared" si="0"/>
        <v>937</v>
      </c>
      <c r="D15" s="58">
        <f t="shared" si="1"/>
        <v>6.598407281001144</v>
      </c>
      <c r="E15" s="59">
        <f t="shared" si="2"/>
        <v>519</v>
      </c>
      <c r="F15" s="58">
        <f t="shared" si="3"/>
        <v>-2.075471698113205</v>
      </c>
      <c r="G15" s="59">
        <f t="shared" si="4"/>
        <v>257</v>
      </c>
      <c r="H15" s="58">
        <f t="shared" si="5"/>
        <v>17.351598173515995</v>
      </c>
      <c r="I15" s="59">
        <f t="shared" si="6"/>
        <v>5</v>
      </c>
      <c r="J15" s="58" t="str">
        <f t="shared" si="7"/>
        <v>     -   </v>
      </c>
      <c r="K15" s="59">
        <f t="shared" si="8"/>
        <v>156</v>
      </c>
      <c r="L15" s="58">
        <f t="shared" si="9"/>
        <v>20</v>
      </c>
      <c r="M15" s="59">
        <f t="shared" si="10"/>
        <v>0</v>
      </c>
      <c r="N15" s="58" t="str">
        <f t="shared" si="11"/>
        <v>0.0</v>
      </c>
      <c r="O15" s="59">
        <f t="shared" si="12"/>
        <v>156</v>
      </c>
      <c r="P15" s="60">
        <f t="shared" si="13"/>
        <v>20</v>
      </c>
      <c r="S15" s="61" t="s">
        <v>89</v>
      </c>
      <c r="T15" s="61" t="s">
        <v>94</v>
      </c>
      <c r="U15" s="61" t="s">
        <v>90</v>
      </c>
      <c r="V15" s="63">
        <v>937</v>
      </c>
      <c r="W15" s="63">
        <v>519</v>
      </c>
      <c r="X15" s="63">
        <v>257</v>
      </c>
      <c r="Y15" s="63">
        <v>5</v>
      </c>
      <c r="Z15" s="63">
        <v>156</v>
      </c>
      <c r="AA15" s="63">
        <v>0</v>
      </c>
      <c r="AB15" s="63">
        <v>156</v>
      </c>
    </row>
    <row r="16" spans="2:28" ht="15.75" customHeight="1">
      <c r="B16" s="12" t="s">
        <v>13</v>
      </c>
      <c r="C16" s="57">
        <f t="shared" si="0"/>
        <v>4553</v>
      </c>
      <c r="D16" s="58">
        <f t="shared" si="1"/>
        <v>-3.292268479184372</v>
      </c>
      <c r="E16" s="59">
        <f t="shared" si="2"/>
        <v>1244</v>
      </c>
      <c r="F16" s="58">
        <f t="shared" si="3"/>
        <v>-8.529411764705884</v>
      </c>
      <c r="G16" s="59">
        <f t="shared" si="4"/>
        <v>1721</v>
      </c>
      <c r="H16" s="58">
        <f t="shared" si="5"/>
        <v>-0.6351039260970026</v>
      </c>
      <c r="I16" s="59">
        <f t="shared" si="6"/>
        <v>14</v>
      </c>
      <c r="J16" s="58">
        <f t="shared" si="7"/>
        <v>366.6666666666667</v>
      </c>
      <c r="K16" s="59">
        <f t="shared" si="8"/>
        <v>1574</v>
      </c>
      <c r="L16" s="58">
        <f t="shared" si="9"/>
        <v>-2.4178549287042728</v>
      </c>
      <c r="M16" s="59">
        <f t="shared" si="10"/>
        <v>412</v>
      </c>
      <c r="N16" s="58">
        <f t="shared" si="11"/>
        <v>22.61904761904762</v>
      </c>
      <c r="O16" s="59">
        <f t="shared" si="12"/>
        <v>1162</v>
      </c>
      <c r="P16" s="60">
        <f t="shared" si="13"/>
        <v>-8.287292817679557</v>
      </c>
      <c r="S16" s="61" t="s">
        <v>89</v>
      </c>
      <c r="T16" s="61" t="s">
        <v>94</v>
      </c>
      <c r="U16" s="61" t="s">
        <v>100</v>
      </c>
      <c r="V16" s="63">
        <v>4553</v>
      </c>
      <c r="W16" s="63">
        <v>1244</v>
      </c>
      <c r="X16" s="63">
        <v>1721</v>
      </c>
      <c r="Y16" s="63">
        <v>14</v>
      </c>
      <c r="Z16" s="63">
        <v>1574</v>
      </c>
      <c r="AA16" s="63">
        <v>412</v>
      </c>
      <c r="AB16" s="63">
        <v>1162</v>
      </c>
    </row>
    <row r="17" spans="2:28" ht="15.75" customHeight="1">
      <c r="B17" s="12" t="s">
        <v>14</v>
      </c>
      <c r="C17" s="57">
        <f t="shared" si="0"/>
        <v>4286</v>
      </c>
      <c r="D17" s="58">
        <f t="shared" si="1"/>
        <v>1.252067091897004</v>
      </c>
      <c r="E17" s="59">
        <f t="shared" si="2"/>
        <v>1201</v>
      </c>
      <c r="F17" s="58">
        <f t="shared" si="3"/>
        <v>12.769953051643185</v>
      </c>
      <c r="G17" s="59">
        <f t="shared" si="4"/>
        <v>1686</v>
      </c>
      <c r="H17" s="58">
        <f t="shared" si="5"/>
        <v>-9.403546480386893</v>
      </c>
      <c r="I17" s="59">
        <f t="shared" si="6"/>
        <v>19</v>
      </c>
      <c r="J17" s="58">
        <f t="shared" si="7"/>
        <v>1800</v>
      </c>
      <c r="K17" s="59">
        <f t="shared" si="8"/>
        <v>1380</v>
      </c>
      <c r="L17" s="58">
        <f t="shared" si="9"/>
        <v>5.666156202143952</v>
      </c>
      <c r="M17" s="59">
        <f t="shared" si="10"/>
        <v>408</v>
      </c>
      <c r="N17" s="58">
        <f t="shared" si="11"/>
        <v>0.24570024570024884</v>
      </c>
      <c r="O17" s="59">
        <f t="shared" si="12"/>
        <v>935</v>
      </c>
      <c r="P17" s="60">
        <f t="shared" si="13"/>
        <v>4.820627802690595</v>
      </c>
      <c r="S17" s="61" t="s">
        <v>89</v>
      </c>
      <c r="T17" s="61" t="s">
        <v>94</v>
      </c>
      <c r="U17" s="61" t="s">
        <v>101</v>
      </c>
      <c r="V17" s="63">
        <v>4286</v>
      </c>
      <c r="W17" s="63">
        <v>1201</v>
      </c>
      <c r="X17" s="63">
        <v>1686</v>
      </c>
      <c r="Y17" s="63">
        <v>19</v>
      </c>
      <c r="Z17" s="63">
        <v>1380</v>
      </c>
      <c r="AA17" s="63">
        <v>408</v>
      </c>
      <c r="AB17" s="63">
        <v>935</v>
      </c>
    </row>
    <row r="18" spans="2:28" ht="15.75" customHeight="1">
      <c r="B18" s="12" t="s">
        <v>15</v>
      </c>
      <c r="C18" s="57">
        <f t="shared" si="0"/>
        <v>12169</v>
      </c>
      <c r="D18" s="58">
        <f t="shared" si="1"/>
        <v>15.389721221316137</v>
      </c>
      <c r="E18" s="59">
        <f t="shared" si="2"/>
        <v>1348</v>
      </c>
      <c r="F18" s="58">
        <f t="shared" si="3"/>
        <v>-7.098552722260507</v>
      </c>
      <c r="G18" s="59">
        <f t="shared" si="4"/>
        <v>5145</v>
      </c>
      <c r="H18" s="58">
        <f t="shared" si="5"/>
        <v>1.2595945679984197</v>
      </c>
      <c r="I18" s="59">
        <f t="shared" si="6"/>
        <v>27</v>
      </c>
      <c r="J18" s="58">
        <f t="shared" si="7"/>
        <v>-73.7864077669903</v>
      </c>
      <c r="K18" s="59">
        <f t="shared" si="8"/>
        <v>5649</v>
      </c>
      <c r="L18" s="58">
        <f t="shared" si="9"/>
        <v>44.43876246484274</v>
      </c>
      <c r="M18" s="59">
        <f t="shared" si="10"/>
        <v>4285</v>
      </c>
      <c r="N18" s="58">
        <f t="shared" si="11"/>
        <v>126.24076029567055</v>
      </c>
      <c r="O18" s="59">
        <f t="shared" si="12"/>
        <v>1342</v>
      </c>
      <c r="P18" s="60">
        <f t="shared" si="13"/>
        <v>-32.6305220883534</v>
      </c>
      <c r="S18" s="61" t="s">
        <v>89</v>
      </c>
      <c r="T18" s="61" t="s">
        <v>94</v>
      </c>
      <c r="U18" s="61" t="s">
        <v>102</v>
      </c>
      <c r="V18" s="63">
        <v>12169</v>
      </c>
      <c r="W18" s="63">
        <v>1348</v>
      </c>
      <c r="X18" s="63">
        <v>5145</v>
      </c>
      <c r="Y18" s="63">
        <v>27</v>
      </c>
      <c r="Z18" s="63">
        <v>5649</v>
      </c>
      <c r="AA18" s="63">
        <v>4285</v>
      </c>
      <c r="AB18" s="63">
        <v>1342</v>
      </c>
    </row>
    <row r="19" spans="2:28" ht="15.75" customHeight="1">
      <c r="B19" s="12" t="s">
        <v>16</v>
      </c>
      <c r="C19" s="57">
        <f t="shared" si="0"/>
        <v>6695</v>
      </c>
      <c r="D19" s="58">
        <f t="shared" si="1"/>
        <v>23.069852941176478</v>
      </c>
      <c r="E19" s="59">
        <f t="shared" si="2"/>
        <v>1259</v>
      </c>
      <c r="F19" s="58">
        <f t="shared" si="3"/>
        <v>25.523429710867404</v>
      </c>
      <c r="G19" s="59">
        <f t="shared" si="4"/>
        <v>2251</v>
      </c>
      <c r="H19" s="58">
        <f t="shared" si="5"/>
        <v>-16.56782802075611</v>
      </c>
      <c r="I19" s="59">
        <f t="shared" si="6"/>
        <v>0</v>
      </c>
      <c r="J19" s="58" t="str">
        <f t="shared" si="7"/>
        <v>  -100.0</v>
      </c>
      <c r="K19" s="59">
        <f t="shared" si="8"/>
        <v>3185</v>
      </c>
      <c r="L19" s="58">
        <f t="shared" si="9"/>
        <v>113.90194761584956</v>
      </c>
      <c r="M19" s="59">
        <f t="shared" si="10"/>
        <v>1881</v>
      </c>
      <c r="N19" s="58">
        <f t="shared" si="11"/>
        <v>308.0260303687636</v>
      </c>
      <c r="O19" s="59">
        <f t="shared" si="12"/>
        <v>1239</v>
      </c>
      <c r="P19" s="60">
        <f t="shared" si="13"/>
        <v>22.430830039525688</v>
      </c>
      <c r="S19" s="61" t="s">
        <v>89</v>
      </c>
      <c r="T19" s="61" t="s">
        <v>94</v>
      </c>
      <c r="U19" s="61" t="s">
        <v>103</v>
      </c>
      <c r="V19" s="63">
        <v>6695</v>
      </c>
      <c r="W19" s="63">
        <v>1259</v>
      </c>
      <c r="X19" s="63">
        <v>2251</v>
      </c>
      <c r="Y19" s="63">
        <v>0</v>
      </c>
      <c r="Z19" s="63">
        <v>3185</v>
      </c>
      <c r="AA19" s="63">
        <v>1881</v>
      </c>
      <c r="AB19" s="63">
        <v>1239</v>
      </c>
    </row>
    <row r="20" spans="2:28" ht="15.75" customHeight="1">
      <c r="B20" s="12" t="s">
        <v>17</v>
      </c>
      <c r="C20" s="57">
        <f t="shared" si="0"/>
        <v>1112</v>
      </c>
      <c r="D20" s="58">
        <f t="shared" si="1"/>
        <v>-2.6269702276707534</v>
      </c>
      <c r="E20" s="59">
        <f t="shared" si="2"/>
        <v>687</v>
      </c>
      <c r="F20" s="58">
        <f t="shared" si="3"/>
        <v>-6.2755798090041</v>
      </c>
      <c r="G20" s="59">
        <f t="shared" si="4"/>
        <v>339</v>
      </c>
      <c r="H20" s="58">
        <f t="shared" si="5"/>
        <v>-7.629427792915536</v>
      </c>
      <c r="I20" s="59">
        <f t="shared" si="6"/>
        <v>42</v>
      </c>
      <c r="J20" s="58">
        <f t="shared" si="7"/>
        <v>4100</v>
      </c>
      <c r="K20" s="59">
        <f t="shared" si="8"/>
        <v>44</v>
      </c>
      <c r="L20" s="58">
        <f t="shared" si="9"/>
        <v>7.317073170731717</v>
      </c>
      <c r="M20" s="59">
        <f t="shared" si="10"/>
        <v>0</v>
      </c>
      <c r="N20" s="58" t="str">
        <f t="shared" si="11"/>
        <v>0.0</v>
      </c>
      <c r="O20" s="59">
        <f t="shared" si="12"/>
        <v>44</v>
      </c>
      <c r="P20" s="60">
        <f t="shared" si="13"/>
        <v>12.820512820512818</v>
      </c>
      <c r="S20" s="61" t="s">
        <v>89</v>
      </c>
      <c r="T20" s="61" t="s">
        <v>94</v>
      </c>
      <c r="U20" s="61" t="s">
        <v>104</v>
      </c>
      <c r="V20" s="63">
        <v>1112</v>
      </c>
      <c r="W20" s="63">
        <v>687</v>
      </c>
      <c r="X20" s="63">
        <v>339</v>
      </c>
      <c r="Y20" s="63">
        <v>42</v>
      </c>
      <c r="Z20" s="63">
        <v>44</v>
      </c>
      <c r="AA20" s="63">
        <v>0</v>
      </c>
      <c r="AB20" s="63">
        <v>44</v>
      </c>
    </row>
    <row r="21" spans="2:28" ht="15.75" customHeight="1">
      <c r="B21" s="12" t="s">
        <v>18</v>
      </c>
      <c r="C21" s="57">
        <f t="shared" si="0"/>
        <v>470</v>
      </c>
      <c r="D21" s="58">
        <f t="shared" si="1"/>
        <v>2.620087336244552</v>
      </c>
      <c r="E21" s="59">
        <f t="shared" si="2"/>
        <v>282</v>
      </c>
      <c r="F21" s="58">
        <f t="shared" si="3"/>
        <v>2.919708029197082</v>
      </c>
      <c r="G21" s="59">
        <f t="shared" si="4"/>
        <v>150</v>
      </c>
      <c r="H21" s="58">
        <f t="shared" si="5"/>
        <v>-9.090909090909093</v>
      </c>
      <c r="I21" s="59">
        <f t="shared" si="6"/>
        <v>7</v>
      </c>
      <c r="J21" s="58" t="str">
        <f t="shared" si="7"/>
        <v>     -   </v>
      </c>
      <c r="K21" s="59">
        <f t="shared" si="8"/>
        <v>31</v>
      </c>
      <c r="L21" s="58">
        <f t="shared" si="9"/>
        <v>63.15789473684211</v>
      </c>
      <c r="M21" s="59">
        <f t="shared" si="10"/>
        <v>0</v>
      </c>
      <c r="N21" s="58" t="str">
        <f t="shared" si="11"/>
        <v>0.0</v>
      </c>
      <c r="O21" s="59">
        <f t="shared" si="12"/>
        <v>31</v>
      </c>
      <c r="P21" s="60">
        <f t="shared" si="13"/>
        <v>63.15789473684211</v>
      </c>
      <c r="S21" s="61" t="s">
        <v>89</v>
      </c>
      <c r="T21" s="61" t="s">
        <v>94</v>
      </c>
      <c r="U21" s="61" t="s">
        <v>105</v>
      </c>
      <c r="V21" s="63">
        <v>470</v>
      </c>
      <c r="W21" s="63">
        <v>282</v>
      </c>
      <c r="X21" s="63">
        <v>150</v>
      </c>
      <c r="Y21" s="63">
        <v>7</v>
      </c>
      <c r="Z21" s="63">
        <v>31</v>
      </c>
      <c r="AA21" s="63">
        <v>0</v>
      </c>
      <c r="AB21" s="63">
        <v>31</v>
      </c>
    </row>
    <row r="22" spans="2:28" ht="15.75" customHeight="1">
      <c r="B22" s="12" t="s">
        <v>19</v>
      </c>
      <c r="C22" s="57">
        <f t="shared" si="0"/>
        <v>605</v>
      </c>
      <c r="D22" s="58">
        <f t="shared" si="1"/>
        <v>25</v>
      </c>
      <c r="E22" s="59">
        <f t="shared" si="2"/>
        <v>375</v>
      </c>
      <c r="F22" s="58">
        <f t="shared" si="3"/>
        <v>8.069164265129686</v>
      </c>
      <c r="G22" s="59">
        <f t="shared" si="4"/>
        <v>166</v>
      </c>
      <c r="H22" s="58">
        <f t="shared" si="5"/>
        <v>127.39726027397262</v>
      </c>
      <c r="I22" s="59">
        <f t="shared" si="6"/>
        <v>1</v>
      </c>
      <c r="J22" s="58" t="str">
        <f t="shared" si="7"/>
        <v>     -   </v>
      </c>
      <c r="K22" s="59">
        <f t="shared" si="8"/>
        <v>63</v>
      </c>
      <c r="L22" s="58">
        <f t="shared" si="9"/>
        <v>-1.5625</v>
      </c>
      <c r="M22" s="59">
        <f t="shared" si="10"/>
        <v>0</v>
      </c>
      <c r="N22" s="58" t="str">
        <f t="shared" si="11"/>
        <v>0.0</v>
      </c>
      <c r="O22" s="59">
        <f t="shared" si="12"/>
        <v>63</v>
      </c>
      <c r="P22" s="60">
        <f t="shared" si="13"/>
        <v>-1.5625</v>
      </c>
      <c r="S22" s="61" t="s">
        <v>89</v>
      </c>
      <c r="T22" s="61" t="s">
        <v>94</v>
      </c>
      <c r="U22" s="61" t="s">
        <v>106</v>
      </c>
      <c r="V22" s="63">
        <v>605</v>
      </c>
      <c r="W22" s="63">
        <v>375</v>
      </c>
      <c r="X22" s="63">
        <v>166</v>
      </c>
      <c r="Y22" s="63">
        <v>1</v>
      </c>
      <c r="Z22" s="63">
        <v>63</v>
      </c>
      <c r="AA22" s="63">
        <v>0</v>
      </c>
      <c r="AB22" s="63">
        <v>63</v>
      </c>
    </row>
    <row r="23" spans="2:28" ht="15.75" customHeight="1">
      <c r="B23" s="12" t="s">
        <v>20</v>
      </c>
      <c r="C23" s="57">
        <f t="shared" si="0"/>
        <v>265</v>
      </c>
      <c r="D23" s="58">
        <f t="shared" si="1"/>
        <v>-23.41040462427746</v>
      </c>
      <c r="E23" s="59">
        <f t="shared" si="2"/>
        <v>183</v>
      </c>
      <c r="F23" s="58">
        <f t="shared" si="3"/>
        <v>-20.434782608695656</v>
      </c>
      <c r="G23" s="59">
        <f t="shared" si="4"/>
        <v>56</v>
      </c>
      <c r="H23" s="58">
        <f t="shared" si="5"/>
        <v>-34.883720930232556</v>
      </c>
      <c r="I23" s="59">
        <f t="shared" si="6"/>
        <v>0</v>
      </c>
      <c r="J23" s="58" t="str">
        <f t="shared" si="7"/>
        <v>0.0</v>
      </c>
      <c r="K23" s="59">
        <f t="shared" si="8"/>
        <v>26</v>
      </c>
      <c r="L23" s="58">
        <f t="shared" si="9"/>
        <v>-13.333333333333329</v>
      </c>
      <c r="M23" s="59">
        <f t="shared" si="10"/>
        <v>0</v>
      </c>
      <c r="N23" s="58" t="str">
        <f t="shared" si="11"/>
        <v>0.0</v>
      </c>
      <c r="O23" s="59">
        <f t="shared" si="12"/>
        <v>26</v>
      </c>
      <c r="P23" s="60">
        <f t="shared" si="13"/>
        <v>-13.333333333333329</v>
      </c>
      <c r="S23" s="61" t="s">
        <v>89</v>
      </c>
      <c r="T23" s="61" t="s">
        <v>94</v>
      </c>
      <c r="U23" s="61" t="s">
        <v>107</v>
      </c>
      <c r="V23" s="63">
        <v>265</v>
      </c>
      <c r="W23" s="63">
        <v>183</v>
      </c>
      <c r="X23" s="63">
        <v>56</v>
      </c>
      <c r="Y23" s="63">
        <v>0</v>
      </c>
      <c r="Z23" s="63">
        <v>26</v>
      </c>
      <c r="AA23" s="63">
        <v>0</v>
      </c>
      <c r="AB23" s="63">
        <v>26</v>
      </c>
    </row>
    <row r="24" spans="2:28" ht="15.75" customHeight="1">
      <c r="B24" s="12" t="s">
        <v>21</v>
      </c>
      <c r="C24" s="57">
        <f t="shared" si="0"/>
        <v>393</v>
      </c>
      <c r="D24" s="58">
        <f t="shared" si="1"/>
        <v>12.285714285714278</v>
      </c>
      <c r="E24" s="59">
        <f t="shared" si="2"/>
        <v>221</v>
      </c>
      <c r="F24" s="58">
        <f t="shared" si="3"/>
        <v>15.706806282722525</v>
      </c>
      <c r="G24" s="59">
        <f t="shared" si="4"/>
        <v>37</v>
      </c>
      <c r="H24" s="58">
        <f t="shared" si="5"/>
        <v>-70.86614173228347</v>
      </c>
      <c r="I24" s="59">
        <f t="shared" si="6"/>
        <v>1</v>
      </c>
      <c r="J24" s="58" t="str">
        <f t="shared" si="7"/>
        <v>     -   </v>
      </c>
      <c r="K24" s="59">
        <f t="shared" si="8"/>
        <v>134</v>
      </c>
      <c r="L24" s="58">
        <f t="shared" si="9"/>
        <v>318.75</v>
      </c>
      <c r="M24" s="59">
        <f t="shared" si="10"/>
        <v>124</v>
      </c>
      <c r="N24" s="58" t="str">
        <f t="shared" si="11"/>
        <v>     -   </v>
      </c>
      <c r="O24" s="59">
        <f t="shared" si="12"/>
        <v>10</v>
      </c>
      <c r="P24" s="60">
        <f t="shared" si="13"/>
        <v>-68.75</v>
      </c>
      <c r="S24" s="61" t="s">
        <v>89</v>
      </c>
      <c r="T24" s="61" t="s">
        <v>94</v>
      </c>
      <c r="U24" s="61" t="s">
        <v>108</v>
      </c>
      <c r="V24" s="63">
        <v>393</v>
      </c>
      <c r="W24" s="63">
        <v>221</v>
      </c>
      <c r="X24" s="63">
        <v>37</v>
      </c>
      <c r="Y24" s="63">
        <v>1</v>
      </c>
      <c r="Z24" s="63">
        <v>134</v>
      </c>
      <c r="AA24" s="63">
        <v>124</v>
      </c>
      <c r="AB24" s="63">
        <v>10</v>
      </c>
    </row>
    <row r="25" spans="2:28" ht="15.75" customHeight="1">
      <c r="B25" s="12" t="s">
        <v>22</v>
      </c>
      <c r="C25" s="57">
        <f t="shared" si="0"/>
        <v>929</v>
      </c>
      <c r="D25" s="58">
        <f t="shared" si="1"/>
        <v>-6.913827655310627</v>
      </c>
      <c r="E25" s="59">
        <f t="shared" si="2"/>
        <v>621</v>
      </c>
      <c r="F25" s="58">
        <f t="shared" si="3"/>
        <v>14.575645756457561</v>
      </c>
      <c r="G25" s="59">
        <f t="shared" si="4"/>
        <v>188</v>
      </c>
      <c r="H25" s="58">
        <f t="shared" si="5"/>
        <v>-49.46236559139785</v>
      </c>
      <c r="I25" s="59">
        <f t="shared" si="6"/>
        <v>0</v>
      </c>
      <c r="J25" s="58" t="str">
        <f t="shared" si="7"/>
        <v>  -100.0</v>
      </c>
      <c r="K25" s="59">
        <f t="shared" si="8"/>
        <v>120</v>
      </c>
      <c r="L25" s="58">
        <f t="shared" si="9"/>
        <v>50</v>
      </c>
      <c r="M25" s="59">
        <f t="shared" si="10"/>
        <v>41</v>
      </c>
      <c r="N25" s="58">
        <f t="shared" si="11"/>
        <v>5.128205128205138</v>
      </c>
      <c r="O25" s="59">
        <f t="shared" si="12"/>
        <v>73</v>
      </c>
      <c r="P25" s="60">
        <f t="shared" si="13"/>
        <v>78.04878048780489</v>
      </c>
      <c r="S25" s="61" t="s">
        <v>89</v>
      </c>
      <c r="T25" s="61" t="s">
        <v>94</v>
      </c>
      <c r="U25" s="61" t="s">
        <v>109</v>
      </c>
      <c r="V25" s="63">
        <v>929</v>
      </c>
      <c r="W25" s="63">
        <v>621</v>
      </c>
      <c r="X25" s="63">
        <v>188</v>
      </c>
      <c r="Y25" s="63">
        <v>0</v>
      </c>
      <c r="Z25" s="63">
        <v>120</v>
      </c>
      <c r="AA25" s="63">
        <v>41</v>
      </c>
      <c r="AB25" s="63">
        <v>73</v>
      </c>
    </row>
    <row r="26" spans="2:28" ht="15.75" customHeight="1">
      <c r="B26" s="12" t="s">
        <v>23</v>
      </c>
      <c r="C26" s="57">
        <f t="shared" si="0"/>
        <v>831</v>
      </c>
      <c r="D26" s="58">
        <f t="shared" si="1"/>
        <v>1.2180267965895268</v>
      </c>
      <c r="E26" s="59">
        <f t="shared" si="2"/>
        <v>459</v>
      </c>
      <c r="F26" s="58">
        <f t="shared" si="3"/>
        <v>-13.396226415094333</v>
      </c>
      <c r="G26" s="59">
        <f t="shared" si="4"/>
        <v>259</v>
      </c>
      <c r="H26" s="58">
        <f t="shared" si="5"/>
        <v>149.03846153846155</v>
      </c>
      <c r="I26" s="59">
        <f t="shared" si="6"/>
        <v>1</v>
      </c>
      <c r="J26" s="58">
        <f t="shared" si="7"/>
        <v>-50</v>
      </c>
      <c r="K26" s="59">
        <f t="shared" si="8"/>
        <v>112</v>
      </c>
      <c r="L26" s="58">
        <f t="shared" si="9"/>
        <v>-39.45945945945945</v>
      </c>
      <c r="M26" s="59">
        <f t="shared" si="10"/>
        <v>0</v>
      </c>
      <c r="N26" s="58" t="str">
        <f t="shared" si="11"/>
        <v>  -100.0</v>
      </c>
      <c r="O26" s="59">
        <f t="shared" si="12"/>
        <v>112</v>
      </c>
      <c r="P26" s="60">
        <f t="shared" si="13"/>
        <v>-26.797385620915037</v>
      </c>
      <c r="S26" s="61" t="s">
        <v>89</v>
      </c>
      <c r="T26" s="61" t="s">
        <v>94</v>
      </c>
      <c r="U26" s="61" t="s">
        <v>110</v>
      </c>
      <c r="V26" s="63">
        <v>831</v>
      </c>
      <c r="W26" s="63">
        <v>459</v>
      </c>
      <c r="X26" s="63">
        <v>259</v>
      </c>
      <c r="Y26" s="63">
        <v>1</v>
      </c>
      <c r="Z26" s="63">
        <v>112</v>
      </c>
      <c r="AA26" s="63">
        <v>0</v>
      </c>
      <c r="AB26" s="63">
        <v>112</v>
      </c>
    </row>
    <row r="27" spans="2:28" ht="15.75" customHeight="1">
      <c r="B27" s="12" t="s">
        <v>24</v>
      </c>
      <c r="C27" s="57">
        <f t="shared" si="0"/>
        <v>1805</v>
      </c>
      <c r="D27" s="58">
        <f t="shared" si="1"/>
        <v>-20.168067226890756</v>
      </c>
      <c r="E27" s="59">
        <f t="shared" si="2"/>
        <v>1020</v>
      </c>
      <c r="F27" s="58">
        <f t="shared" si="3"/>
        <v>-10.83916083916084</v>
      </c>
      <c r="G27" s="59">
        <f t="shared" si="4"/>
        <v>556</v>
      </c>
      <c r="H27" s="58">
        <f t="shared" si="5"/>
        <v>-17.3848439821694</v>
      </c>
      <c r="I27" s="59">
        <f t="shared" si="6"/>
        <v>5</v>
      </c>
      <c r="J27" s="58">
        <f t="shared" si="7"/>
        <v>-44.44444444444444</v>
      </c>
      <c r="K27" s="59">
        <f t="shared" si="8"/>
        <v>224</v>
      </c>
      <c r="L27" s="58">
        <f t="shared" si="9"/>
        <v>-48.50574712643678</v>
      </c>
      <c r="M27" s="59">
        <f t="shared" si="10"/>
        <v>0</v>
      </c>
      <c r="N27" s="58" t="str">
        <f t="shared" si="11"/>
        <v>  -100.0</v>
      </c>
      <c r="O27" s="59">
        <f t="shared" si="12"/>
        <v>224</v>
      </c>
      <c r="P27" s="60">
        <f t="shared" si="13"/>
        <v>-9.677419354838719</v>
      </c>
      <c r="S27" s="61" t="s">
        <v>89</v>
      </c>
      <c r="T27" s="61" t="s">
        <v>94</v>
      </c>
      <c r="U27" s="61" t="s">
        <v>111</v>
      </c>
      <c r="V27" s="63">
        <v>1805</v>
      </c>
      <c r="W27" s="63">
        <v>1020</v>
      </c>
      <c r="X27" s="63">
        <v>556</v>
      </c>
      <c r="Y27" s="63">
        <v>5</v>
      </c>
      <c r="Z27" s="63">
        <v>224</v>
      </c>
      <c r="AA27" s="63">
        <v>0</v>
      </c>
      <c r="AB27" s="63">
        <v>224</v>
      </c>
    </row>
    <row r="28" spans="2:28" ht="15.75" customHeight="1">
      <c r="B28" s="12" t="s">
        <v>25</v>
      </c>
      <c r="C28" s="57">
        <f t="shared" si="0"/>
        <v>4745</v>
      </c>
      <c r="D28" s="58">
        <f t="shared" si="1"/>
        <v>0.46580563201355574</v>
      </c>
      <c r="E28" s="59">
        <f t="shared" si="2"/>
        <v>1460</v>
      </c>
      <c r="F28" s="58">
        <f t="shared" si="3"/>
        <v>-6.290115532734276</v>
      </c>
      <c r="G28" s="59">
        <f t="shared" si="4"/>
        <v>1818</v>
      </c>
      <c r="H28" s="58">
        <f t="shared" si="5"/>
        <v>9.189189189189179</v>
      </c>
      <c r="I28" s="59">
        <f t="shared" si="6"/>
        <v>213</v>
      </c>
      <c r="J28" s="58">
        <f t="shared" si="7"/>
        <v>2562.5</v>
      </c>
      <c r="K28" s="59">
        <f t="shared" si="8"/>
        <v>1254</v>
      </c>
      <c r="L28" s="58">
        <f t="shared" si="9"/>
        <v>-15.951742627345851</v>
      </c>
      <c r="M28" s="59">
        <f t="shared" si="10"/>
        <v>433</v>
      </c>
      <c r="N28" s="58">
        <f t="shared" si="11"/>
        <v>-29.478827361563518</v>
      </c>
      <c r="O28" s="59">
        <f t="shared" si="12"/>
        <v>817</v>
      </c>
      <c r="P28" s="60">
        <f t="shared" si="13"/>
        <v>-6.947608200455576</v>
      </c>
      <c r="S28" s="61" t="s">
        <v>89</v>
      </c>
      <c r="T28" s="61" t="s">
        <v>94</v>
      </c>
      <c r="U28" s="61" t="s">
        <v>112</v>
      </c>
      <c r="V28" s="63">
        <v>4745</v>
      </c>
      <c r="W28" s="63">
        <v>1460</v>
      </c>
      <c r="X28" s="63">
        <v>1818</v>
      </c>
      <c r="Y28" s="63">
        <v>213</v>
      </c>
      <c r="Z28" s="63">
        <v>1254</v>
      </c>
      <c r="AA28" s="63">
        <v>433</v>
      </c>
      <c r="AB28" s="63">
        <v>817</v>
      </c>
    </row>
    <row r="29" spans="2:28" ht="15.75" customHeight="1">
      <c r="B29" s="12" t="s">
        <v>26</v>
      </c>
      <c r="C29" s="57">
        <f t="shared" si="0"/>
        <v>807</v>
      </c>
      <c r="D29" s="58">
        <f t="shared" si="1"/>
        <v>-1.7052375152253347</v>
      </c>
      <c r="E29" s="59">
        <f t="shared" si="2"/>
        <v>435</v>
      </c>
      <c r="F29" s="58">
        <f t="shared" si="3"/>
        <v>-6.652360515021456</v>
      </c>
      <c r="G29" s="59">
        <f t="shared" si="4"/>
        <v>251</v>
      </c>
      <c r="H29" s="58">
        <f t="shared" si="5"/>
        <v>0.8032128514056325</v>
      </c>
      <c r="I29" s="59">
        <f t="shared" si="6"/>
        <v>2</v>
      </c>
      <c r="J29" s="58">
        <f t="shared" si="7"/>
        <v>-77.77777777777777</v>
      </c>
      <c r="K29" s="59">
        <f t="shared" si="8"/>
        <v>119</v>
      </c>
      <c r="L29" s="58">
        <f t="shared" si="9"/>
        <v>22.680412371134025</v>
      </c>
      <c r="M29" s="59">
        <f t="shared" si="10"/>
        <v>0</v>
      </c>
      <c r="N29" s="58" t="str">
        <f t="shared" si="11"/>
        <v>0.0</v>
      </c>
      <c r="O29" s="59">
        <f t="shared" si="12"/>
        <v>119</v>
      </c>
      <c r="P29" s="60">
        <f t="shared" si="13"/>
        <v>22.680412371134025</v>
      </c>
      <c r="S29" s="61" t="s">
        <v>89</v>
      </c>
      <c r="T29" s="61" t="s">
        <v>94</v>
      </c>
      <c r="U29" s="61" t="s">
        <v>113</v>
      </c>
      <c r="V29" s="63">
        <v>807</v>
      </c>
      <c r="W29" s="63">
        <v>435</v>
      </c>
      <c r="X29" s="63">
        <v>251</v>
      </c>
      <c r="Y29" s="63">
        <v>2</v>
      </c>
      <c r="Z29" s="63">
        <v>119</v>
      </c>
      <c r="AA29" s="63">
        <v>0</v>
      </c>
      <c r="AB29" s="63">
        <v>119</v>
      </c>
    </row>
    <row r="30" spans="2:28" ht="15.75" customHeight="1">
      <c r="B30" s="12" t="s">
        <v>27</v>
      </c>
      <c r="C30" s="57">
        <f t="shared" si="0"/>
        <v>750</v>
      </c>
      <c r="D30" s="58">
        <f t="shared" si="1"/>
        <v>8.695652173913032</v>
      </c>
      <c r="E30" s="59">
        <f t="shared" si="2"/>
        <v>332</v>
      </c>
      <c r="F30" s="58">
        <f t="shared" si="3"/>
        <v>-8.033240997229925</v>
      </c>
      <c r="G30" s="59">
        <f t="shared" si="4"/>
        <v>296</v>
      </c>
      <c r="H30" s="58">
        <f t="shared" si="5"/>
        <v>25.95744680851064</v>
      </c>
      <c r="I30" s="59">
        <f t="shared" si="6"/>
        <v>0</v>
      </c>
      <c r="J30" s="58" t="str">
        <f t="shared" si="7"/>
        <v>  -100.0</v>
      </c>
      <c r="K30" s="59">
        <f t="shared" si="8"/>
        <v>122</v>
      </c>
      <c r="L30" s="58">
        <f t="shared" si="9"/>
        <v>41.86046511627907</v>
      </c>
      <c r="M30" s="59">
        <f t="shared" si="10"/>
        <v>15</v>
      </c>
      <c r="N30" s="58" t="str">
        <f t="shared" si="11"/>
        <v>     -   </v>
      </c>
      <c r="O30" s="59">
        <f t="shared" si="12"/>
        <v>107</v>
      </c>
      <c r="P30" s="60">
        <f t="shared" si="13"/>
        <v>24.418604651162795</v>
      </c>
      <c r="S30" s="61" t="s">
        <v>89</v>
      </c>
      <c r="T30" s="61" t="s">
        <v>94</v>
      </c>
      <c r="U30" s="61" t="s">
        <v>114</v>
      </c>
      <c r="V30" s="63">
        <v>750</v>
      </c>
      <c r="W30" s="63">
        <v>332</v>
      </c>
      <c r="X30" s="63">
        <v>296</v>
      </c>
      <c r="Y30" s="63">
        <v>0</v>
      </c>
      <c r="Z30" s="63">
        <v>122</v>
      </c>
      <c r="AA30" s="63">
        <v>15</v>
      </c>
      <c r="AB30" s="63">
        <v>107</v>
      </c>
    </row>
    <row r="31" spans="2:28" ht="15.75" customHeight="1">
      <c r="B31" s="12" t="s">
        <v>28</v>
      </c>
      <c r="C31" s="57">
        <f t="shared" si="0"/>
        <v>1374</v>
      </c>
      <c r="D31" s="58">
        <f t="shared" si="1"/>
        <v>3.308270676691734</v>
      </c>
      <c r="E31" s="59">
        <f t="shared" si="2"/>
        <v>356</v>
      </c>
      <c r="F31" s="58">
        <f t="shared" si="3"/>
        <v>-6.315789473684205</v>
      </c>
      <c r="G31" s="59">
        <f t="shared" si="4"/>
        <v>448</v>
      </c>
      <c r="H31" s="58">
        <f t="shared" si="5"/>
        <v>-4.680851063829778</v>
      </c>
      <c r="I31" s="59">
        <f t="shared" si="6"/>
        <v>2</v>
      </c>
      <c r="J31" s="58">
        <f t="shared" si="7"/>
        <v>100</v>
      </c>
      <c r="K31" s="59">
        <f t="shared" si="8"/>
        <v>568</v>
      </c>
      <c r="L31" s="58">
        <f t="shared" si="9"/>
        <v>18.580375782881006</v>
      </c>
      <c r="M31" s="59">
        <f t="shared" si="10"/>
        <v>311</v>
      </c>
      <c r="N31" s="58">
        <f t="shared" si="11"/>
        <v>43.981481481481495</v>
      </c>
      <c r="O31" s="59">
        <f t="shared" si="12"/>
        <v>257</v>
      </c>
      <c r="P31" s="60">
        <f t="shared" si="13"/>
        <v>-2.281368821292773</v>
      </c>
      <c r="S31" s="61" t="s">
        <v>89</v>
      </c>
      <c r="T31" s="61" t="s">
        <v>94</v>
      </c>
      <c r="U31" s="61" t="s">
        <v>115</v>
      </c>
      <c r="V31" s="63">
        <v>1374</v>
      </c>
      <c r="W31" s="63">
        <v>356</v>
      </c>
      <c r="X31" s="63">
        <v>448</v>
      </c>
      <c r="Y31" s="63">
        <v>2</v>
      </c>
      <c r="Z31" s="63">
        <v>568</v>
      </c>
      <c r="AA31" s="63">
        <v>311</v>
      </c>
      <c r="AB31" s="63">
        <v>257</v>
      </c>
    </row>
    <row r="32" spans="2:28" ht="15.75" customHeight="1">
      <c r="B32" s="12" t="s">
        <v>29</v>
      </c>
      <c r="C32" s="57">
        <f t="shared" si="0"/>
        <v>4491</v>
      </c>
      <c r="D32" s="58">
        <f t="shared" si="1"/>
        <v>-33.975301381946494</v>
      </c>
      <c r="E32" s="59">
        <f t="shared" si="2"/>
        <v>718</v>
      </c>
      <c r="F32" s="58">
        <f t="shared" si="3"/>
        <v>-2.841677943166445</v>
      </c>
      <c r="G32" s="59">
        <f t="shared" si="4"/>
        <v>1920</v>
      </c>
      <c r="H32" s="58">
        <f t="shared" si="5"/>
        <v>-38.20405535886707</v>
      </c>
      <c r="I32" s="59">
        <f t="shared" si="6"/>
        <v>2</v>
      </c>
      <c r="J32" s="58">
        <f t="shared" si="7"/>
        <v>-97.87234042553192</v>
      </c>
      <c r="K32" s="59">
        <f t="shared" si="8"/>
        <v>1851</v>
      </c>
      <c r="L32" s="58">
        <f t="shared" si="9"/>
        <v>-35.32494758909853</v>
      </c>
      <c r="M32" s="59">
        <f t="shared" si="10"/>
        <v>1057</v>
      </c>
      <c r="N32" s="58">
        <f t="shared" si="11"/>
        <v>-46.64310954063604</v>
      </c>
      <c r="O32" s="59">
        <f t="shared" si="12"/>
        <v>782</v>
      </c>
      <c r="P32" s="60">
        <f t="shared" si="13"/>
        <v>-11.237230419977294</v>
      </c>
      <c r="S32" s="61" t="s">
        <v>89</v>
      </c>
      <c r="T32" s="61" t="s">
        <v>94</v>
      </c>
      <c r="U32" s="61" t="s">
        <v>116</v>
      </c>
      <c r="V32" s="63">
        <v>4491</v>
      </c>
      <c r="W32" s="63">
        <v>718</v>
      </c>
      <c r="X32" s="63">
        <v>1920</v>
      </c>
      <c r="Y32" s="63">
        <v>2</v>
      </c>
      <c r="Z32" s="63">
        <v>1851</v>
      </c>
      <c r="AA32" s="63">
        <v>1057</v>
      </c>
      <c r="AB32" s="63">
        <v>782</v>
      </c>
    </row>
    <row r="33" spans="2:28" ht="15.75" customHeight="1">
      <c r="B33" s="12" t="s">
        <v>30</v>
      </c>
      <c r="C33" s="57">
        <f t="shared" si="0"/>
        <v>2364</v>
      </c>
      <c r="D33" s="58">
        <f t="shared" si="1"/>
        <v>-13.056270687752843</v>
      </c>
      <c r="E33" s="59">
        <f t="shared" si="2"/>
        <v>841</v>
      </c>
      <c r="F33" s="58">
        <f t="shared" si="3"/>
        <v>13.037634408602145</v>
      </c>
      <c r="G33" s="59">
        <f t="shared" si="4"/>
        <v>865</v>
      </c>
      <c r="H33" s="58">
        <f t="shared" si="5"/>
        <v>-8.755274261603375</v>
      </c>
      <c r="I33" s="59">
        <f t="shared" si="6"/>
        <v>1</v>
      </c>
      <c r="J33" s="58">
        <f t="shared" si="7"/>
        <v>-96.875</v>
      </c>
      <c r="K33" s="59">
        <f t="shared" si="8"/>
        <v>657</v>
      </c>
      <c r="L33" s="58">
        <f t="shared" si="9"/>
        <v>-33.96984924623115</v>
      </c>
      <c r="M33" s="59">
        <f t="shared" si="10"/>
        <v>255</v>
      </c>
      <c r="N33" s="58">
        <f t="shared" si="11"/>
        <v>-45.396145610278374</v>
      </c>
      <c r="O33" s="59">
        <f t="shared" si="12"/>
        <v>402</v>
      </c>
      <c r="P33" s="60">
        <f t="shared" si="13"/>
        <v>-23.86363636363636</v>
      </c>
      <c r="S33" s="61" t="s">
        <v>89</v>
      </c>
      <c r="T33" s="61" t="s">
        <v>94</v>
      </c>
      <c r="U33" s="61" t="s">
        <v>117</v>
      </c>
      <c r="V33" s="63">
        <v>2364</v>
      </c>
      <c r="W33" s="63">
        <v>841</v>
      </c>
      <c r="X33" s="63">
        <v>865</v>
      </c>
      <c r="Y33" s="63">
        <v>1</v>
      </c>
      <c r="Z33" s="63">
        <v>657</v>
      </c>
      <c r="AA33" s="63">
        <v>255</v>
      </c>
      <c r="AB33" s="63">
        <v>402</v>
      </c>
    </row>
    <row r="34" spans="2:28" ht="15.75" customHeight="1">
      <c r="B34" s="12" t="s">
        <v>31</v>
      </c>
      <c r="C34" s="57">
        <f t="shared" si="0"/>
        <v>471</v>
      </c>
      <c r="D34" s="58">
        <f t="shared" si="1"/>
        <v>-4.0733197556008065</v>
      </c>
      <c r="E34" s="59">
        <f t="shared" si="2"/>
        <v>204</v>
      </c>
      <c r="F34" s="58">
        <f t="shared" si="3"/>
        <v>-1.923076923076934</v>
      </c>
      <c r="G34" s="59">
        <f t="shared" si="4"/>
        <v>180</v>
      </c>
      <c r="H34" s="58">
        <f t="shared" si="5"/>
        <v>16.129032258064527</v>
      </c>
      <c r="I34" s="59">
        <f t="shared" si="6"/>
        <v>0</v>
      </c>
      <c r="J34" s="58" t="str">
        <f t="shared" si="7"/>
        <v>0.0</v>
      </c>
      <c r="K34" s="59">
        <f t="shared" si="8"/>
        <v>87</v>
      </c>
      <c r="L34" s="58">
        <f t="shared" si="9"/>
        <v>-32.03125</v>
      </c>
      <c r="M34" s="59">
        <f t="shared" si="10"/>
        <v>0</v>
      </c>
      <c r="N34" s="58" t="str">
        <f t="shared" si="11"/>
        <v>0.0</v>
      </c>
      <c r="O34" s="59">
        <f t="shared" si="12"/>
        <v>87</v>
      </c>
      <c r="P34" s="60">
        <f t="shared" si="13"/>
        <v>-32.03125</v>
      </c>
      <c r="S34" s="61" t="s">
        <v>89</v>
      </c>
      <c r="T34" s="61" t="s">
        <v>94</v>
      </c>
      <c r="U34" s="61" t="s">
        <v>118</v>
      </c>
      <c r="V34" s="63">
        <v>471</v>
      </c>
      <c r="W34" s="63">
        <v>204</v>
      </c>
      <c r="X34" s="63">
        <v>180</v>
      </c>
      <c r="Y34" s="63">
        <v>0</v>
      </c>
      <c r="Z34" s="63">
        <v>87</v>
      </c>
      <c r="AA34" s="63">
        <v>0</v>
      </c>
      <c r="AB34" s="63">
        <v>87</v>
      </c>
    </row>
    <row r="35" spans="2:28" ht="15.75" customHeight="1">
      <c r="B35" s="12" t="s">
        <v>32</v>
      </c>
      <c r="C35" s="57">
        <f t="shared" si="0"/>
        <v>373</v>
      </c>
      <c r="D35" s="58">
        <f t="shared" si="1"/>
        <v>-4.846938775510196</v>
      </c>
      <c r="E35" s="59">
        <f t="shared" si="2"/>
        <v>209</v>
      </c>
      <c r="F35" s="58">
        <f t="shared" si="3"/>
        <v>-1.8779342723004788</v>
      </c>
      <c r="G35" s="59">
        <f t="shared" si="4"/>
        <v>136</v>
      </c>
      <c r="H35" s="58">
        <f t="shared" si="5"/>
        <v>7.936507936507937</v>
      </c>
      <c r="I35" s="59">
        <f t="shared" si="6"/>
        <v>1</v>
      </c>
      <c r="J35" s="58" t="str">
        <f t="shared" si="7"/>
        <v>     -   </v>
      </c>
      <c r="K35" s="59">
        <f t="shared" si="8"/>
        <v>27</v>
      </c>
      <c r="L35" s="58">
        <f t="shared" si="9"/>
        <v>-49.056603773584904</v>
      </c>
      <c r="M35" s="59">
        <f t="shared" si="10"/>
        <v>0</v>
      </c>
      <c r="N35" s="58" t="str">
        <f t="shared" si="11"/>
        <v>0.0</v>
      </c>
      <c r="O35" s="59">
        <f t="shared" si="12"/>
        <v>27</v>
      </c>
      <c r="P35" s="60">
        <f t="shared" si="13"/>
        <v>-49.056603773584904</v>
      </c>
      <c r="S35" s="61" t="s">
        <v>89</v>
      </c>
      <c r="T35" s="61" t="s">
        <v>94</v>
      </c>
      <c r="U35" s="61" t="s">
        <v>119</v>
      </c>
      <c r="V35" s="63">
        <v>373</v>
      </c>
      <c r="W35" s="63">
        <v>209</v>
      </c>
      <c r="X35" s="63">
        <v>136</v>
      </c>
      <c r="Y35" s="63">
        <v>1</v>
      </c>
      <c r="Z35" s="63">
        <v>27</v>
      </c>
      <c r="AA35" s="63">
        <v>0</v>
      </c>
      <c r="AB35" s="63">
        <v>27</v>
      </c>
    </row>
    <row r="36" spans="2:28" ht="15.75" customHeight="1">
      <c r="B36" s="12" t="s">
        <v>33</v>
      </c>
      <c r="C36" s="57">
        <f t="shared" si="0"/>
        <v>182</v>
      </c>
      <c r="D36" s="58">
        <f t="shared" si="1"/>
        <v>-4.21052631578948</v>
      </c>
      <c r="E36" s="59">
        <f t="shared" si="2"/>
        <v>117</v>
      </c>
      <c r="F36" s="58">
        <f t="shared" si="3"/>
        <v>18.181818181818187</v>
      </c>
      <c r="G36" s="59">
        <f t="shared" si="4"/>
        <v>48</v>
      </c>
      <c r="H36" s="58">
        <f t="shared" si="5"/>
        <v>-42.168674698795186</v>
      </c>
      <c r="I36" s="59">
        <f t="shared" si="6"/>
        <v>2</v>
      </c>
      <c r="J36" s="58" t="str">
        <f t="shared" si="7"/>
        <v>     -   </v>
      </c>
      <c r="K36" s="59">
        <f t="shared" si="8"/>
        <v>15</v>
      </c>
      <c r="L36" s="58">
        <f t="shared" si="9"/>
        <v>87.5</v>
      </c>
      <c r="M36" s="59">
        <f t="shared" si="10"/>
        <v>0</v>
      </c>
      <c r="N36" s="58" t="str">
        <f t="shared" si="11"/>
        <v>0.0</v>
      </c>
      <c r="O36" s="59">
        <f t="shared" si="12"/>
        <v>15</v>
      </c>
      <c r="P36" s="60">
        <f t="shared" si="13"/>
        <v>87.5</v>
      </c>
      <c r="S36" s="61" t="s">
        <v>89</v>
      </c>
      <c r="T36" s="61" t="s">
        <v>94</v>
      </c>
      <c r="U36" s="61" t="s">
        <v>120</v>
      </c>
      <c r="V36" s="63">
        <v>182</v>
      </c>
      <c r="W36" s="63">
        <v>117</v>
      </c>
      <c r="X36" s="63">
        <v>48</v>
      </c>
      <c r="Y36" s="63">
        <v>2</v>
      </c>
      <c r="Z36" s="63">
        <v>15</v>
      </c>
      <c r="AA36" s="63">
        <v>0</v>
      </c>
      <c r="AB36" s="63">
        <v>15</v>
      </c>
    </row>
    <row r="37" spans="2:28" ht="15.75" customHeight="1">
      <c r="B37" s="12" t="s">
        <v>34</v>
      </c>
      <c r="C37" s="57">
        <f t="shared" si="0"/>
        <v>175</v>
      </c>
      <c r="D37" s="58">
        <f t="shared" si="1"/>
        <v>-44.79495268138801</v>
      </c>
      <c r="E37" s="59">
        <f t="shared" si="2"/>
        <v>106</v>
      </c>
      <c r="F37" s="58">
        <f t="shared" si="3"/>
        <v>-19.696969696969703</v>
      </c>
      <c r="G37" s="59">
        <f t="shared" si="4"/>
        <v>57</v>
      </c>
      <c r="H37" s="58">
        <f t="shared" si="5"/>
        <v>-67.61363636363637</v>
      </c>
      <c r="I37" s="59">
        <f t="shared" si="6"/>
        <v>1</v>
      </c>
      <c r="J37" s="58" t="str">
        <f t="shared" si="7"/>
        <v>     -   </v>
      </c>
      <c r="K37" s="59">
        <f t="shared" si="8"/>
        <v>11</v>
      </c>
      <c r="L37" s="58">
        <f t="shared" si="9"/>
        <v>22.22222222222223</v>
      </c>
      <c r="M37" s="59">
        <f t="shared" si="10"/>
        <v>0</v>
      </c>
      <c r="N37" s="58" t="str">
        <f t="shared" si="11"/>
        <v>0.0</v>
      </c>
      <c r="O37" s="59">
        <f t="shared" si="12"/>
        <v>11</v>
      </c>
      <c r="P37" s="60">
        <f t="shared" si="13"/>
        <v>22.22222222222223</v>
      </c>
      <c r="S37" s="61" t="s">
        <v>89</v>
      </c>
      <c r="T37" s="61" t="s">
        <v>94</v>
      </c>
      <c r="U37" s="61" t="s">
        <v>121</v>
      </c>
      <c r="V37" s="63">
        <v>175</v>
      </c>
      <c r="W37" s="63">
        <v>106</v>
      </c>
      <c r="X37" s="63">
        <v>57</v>
      </c>
      <c r="Y37" s="63">
        <v>1</v>
      </c>
      <c r="Z37" s="63">
        <v>11</v>
      </c>
      <c r="AA37" s="63">
        <v>0</v>
      </c>
      <c r="AB37" s="63">
        <v>11</v>
      </c>
    </row>
    <row r="38" spans="2:28" ht="15.75" customHeight="1">
      <c r="B38" s="12" t="s">
        <v>35</v>
      </c>
      <c r="C38" s="57">
        <f t="shared" si="0"/>
        <v>1140</v>
      </c>
      <c r="D38" s="58">
        <f t="shared" si="1"/>
        <v>60.563380281690144</v>
      </c>
      <c r="E38" s="59">
        <f t="shared" si="2"/>
        <v>392</v>
      </c>
      <c r="F38" s="58">
        <f t="shared" si="3"/>
        <v>-3.209876543209873</v>
      </c>
      <c r="G38" s="59">
        <f t="shared" si="4"/>
        <v>482</v>
      </c>
      <c r="H38" s="58">
        <f t="shared" si="5"/>
        <v>83.96946564885496</v>
      </c>
      <c r="I38" s="59">
        <f t="shared" si="6"/>
        <v>0</v>
      </c>
      <c r="J38" s="58" t="str">
        <f t="shared" si="7"/>
        <v>0.0</v>
      </c>
      <c r="K38" s="59">
        <f t="shared" si="8"/>
        <v>266</v>
      </c>
      <c r="L38" s="58">
        <f t="shared" si="9"/>
        <v>518.6046511627908</v>
      </c>
      <c r="M38" s="59">
        <f t="shared" si="10"/>
        <v>207</v>
      </c>
      <c r="N38" s="58" t="str">
        <f t="shared" si="11"/>
        <v>     -   </v>
      </c>
      <c r="O38" s="59">
        <f t="shared" si="12"/>
        <v>59</v>
      </c>
      <c r="P38" s="60">
        <f t="shared" si="13"/>
        <v>37.209302325581405</v>
      </c>
      <c r="S38" s="61" t="s">
        <v>89</v>
      </c>
      <c r="T38" s="61" t="s">
        <v>94</v>
      </c>
      <c r="U38" s="61" t="s">
        <v>122</v>
      </c>
      <c r="V38" s="63">
        <v>1140</v>
      </c>
      <c r="W38" s="63">
        <v>392</v>
      </c>
      <c r="X38" s="63">
        <v>482</v>
      </c>
      <c r="Y38" s="63">
        <v>0</v>
      </c>
      <c r="Z38" s="63">
        <v>266</v>
      </c>
      <c r="AA38" s="63">
        <v>207</v>
      </c>
      <c r="AB38" s="63">
        <v>59</v>
      </c>
    </row>
    <row r="39" spans="2:28" ht="15.75" customHeight="1">
      <c r="B39" s="12" t="s">
        <v>36</v>
      </c>
      <c r="C39" s="57">
        <f t="shared" si="0"/>
        <v>1422</v>
      </c>
      <c r="D39" s="58">
        <f t="shared" si="1"/>
        <v>-5.136757838559035</v>
      </c>
      <c r="E39" s="59">
        <f t="shared" si="2"/>
        <v>436</v>
      </c>
      <c r="F39" s="58">
        <f t="shared" si="3"/>
        <v>3.5629453681710146</v>
      </c>
      <c r="G39" s="59">
        <f t="shared" si="4"/>
        <v>560</v>
      </c>
      <c r="H39" s="58">
        <f t="shared" si="5"/>
        <v>38.95781637717121</v>
      </c>
      <c r="I39" s="59">
        <f t="shared" si="6"/>
        <v>14</v>
      </c>
      <c r="J39" s="58" t="str">
        <f t="shared" si="7"/>
        <v>     -   </v>
      </c>
      <c r="K39" s="59">
        <f t="shared" si="8"/>
        <v>412</v>
      </c>
      <c r="L39" s="58">
        <f t="shared" si="9"/>
        <v>-38.96296296296297</v>
      </c>
      <c r="M39" s="59">
        <f t="shared" si="10"/>
        <v>191</v>
      </c>
      <c r="N39" s="58">
        <f t="shared" si="11"/>
        <v>-61.49193548387097</v>
      </c>
      <c r="O39" s="59">
        <f t="shared" si="12"/>
        <v>221</v>
      </c>
      <c r="P39" s="60">
        <f t="shared" si="13"/>
        <v>23.463687150838</v>
      </c>
      <c r="S39" s="61" t="s">
        <v>89</v>
      </c>
      <c r="T39" s="61" t="s">
        <v>94</v>
      </c>
      <c r="U39" s="61" t="s">
        <v>123</v>
      </c>
      <c r="V39" s="63">
        <v>1422</v>
      </c>
      <c r="W39" s="63">
        <v>436</v>
      </c>
      <c r="X39" s="63">
        <v>560</v>
      </c>
      <c r="Y39" s="63">
        <v>14</v>
      </c>
      <c r="Z39" s="63">
        <v>412</v>
      </c>
      <c r="AA39" s="63">
        <v>191</v>
      </c>
      <c r="AB39" s="63">
        <v>221</v>
      </c>
    </row>
    <row r="40" spans="2:28" ht="15.75" customHeight="1">
      <c r="B40" s="12" t="s">
        <v>37</v>
      </c>
      <c r="C40" s="57">
        <f t="shared" si="0"/>
        <v>451</v>
      </c>
      <c r="D40" s="58">
        <f t="shared" si="1"/>
        <v>-33.77386196769456</v>
      </c>
      <c r="E40" s="59">
        <f t="shared" si="2"/>
        <v>212</v>
      </c>
      <c r="F40" s="58">
        <f t="shared" si="3"/>
        <v>-31.3915857605178</v>
      </c>
      <c r="G40" s="59">
        <f t="shared" si="4"/>
        <v>161</v>
      </c>
      <c r="H40" s="58">
        <f t="shared" si="5"/>
        <v>-38.31417624521073</v>
      </c>
      <c r="I40" s="59">
        <f t="shared" si="6"/>
        <v>1</v>
      </c>
      <c r="J40" s="58" t="str">
        <f t="shared" si="7"/>
        <v>     -   </v>
      </c>
      <c r="K40" s="59">
        <f t="shared" si="8"/>
        <v>77</v>
      </c>
      <c r="L40" s="58">
        <f t="shared" si="9"/>
        <v>-30.630630630630634</v>
      </c>
      <c r="M40" s="59">
        <f t="shared" si="10"/>
        <v>52</v>
      </c>
      <c r="N40" s="58">
        <f t="shared" si="11"/>
        <v>-20</v>
      </c>
      <c r="O40" s="59">
        <f t="shared" si="12"/>
        <v>25</v>
      </c>
      <c r="P40" s="60">
        <f t="shared" si="13"/>
        <v>-45.652173913043484</v>
      </c>
      <c r="S40" s="61" t="s">
        <v>89</v>
      </c>
      <c r="T40" s="61" t="s">
        <v>94</v>
      </c>
      <c r="U40" s="61" t="s">
        <v>124</v>
      </c>
      <c r="V40" s="63">
        <v>451</v>
      </c>
      <c r="W40" s="63">
        <v>212</v>
      </c>
      <c r="X40" s="63">
        <v>161</v>
      </c>
      <c r="Y40" s="63">
        <v>1</v>
      </c>
      <c r="Z40" s="63">
        <v>77</v>
      </c>
      <c r="AA40" s="63">
        <v>52</v>
      </c>
      <c r="AB40" s="63">
        <v>25</v>
      </c>
    </row>
    <row r="41" spans="2:28" ht="15.75" customHeight="1">
      <c r="B41" s="12" t="s">
        <v>38</v>
      </c>
      <c r="C41" s="57">
        <f t="shared" si="0"/>
        <v>267</v>
      </c>
      <c r="D41" s="58">
        <f t="shared" si="1"/>
        <v>-8.561643835616437</v>
      </c>
      <c r="E41" s="59">
        <f t="shared" si="2"/>
        <v>184</v>
      </c>
      <c r="F41" s="58">
        <f t="shared" si="3"/>
        <v>-4.166666666666657</v>
      </c>
      <c r="G41" s="59">
        <f t="shared" si="4"/>
        <v>67</v>
      </c>
      <c r="H41" s="58">
        <f t="shared" si="5"/>
        <v>-23.86363636363636</v>
      </c>
      <c r="I41" s="59">
        <f t="shared" si="6"/>
        <v>0</v>
      </c>
      <c r="J41" s="58" t="str">
        <f t="shared" si="7"/>
        <v>  -100.0</v>
      </c>
      <c r="K41" s="59">
        <f t="shared" si="8"/>
        <v>16</v>
      </c>
      <c r="L41" s="58">
        <f t="shared" si="9"/>
        <v>100</v>
      </c>
      <c r="M41" s="59">
        <f t="shared" si="10"/>
        <v>0</v>
      </c>
      <c r="N41" s="58" t="str">
        <f t="shared" si="11"/>
        <v>0.0</v>
      </c>
      <c r="O41" s="59">
        <f t="shared" si="12"/>
        <v>16</v>
      </c>
      <c r="P41" s="60">
        <f t="shared" si="13"/>
        <v>100</v>
      </c>
      <c r="S41" s="61" t="s">
        <v>89</v>
      </c>
      <c r="T41" s="61" t="s">
        <v>94</v>
      </c>
      <c r="U41" s="61" t="s">
        <v>125</v>
      </c>
      <c r="V41" s="63">
        <v>267</v>
      </c>
      <c r="W41" s="63">
        <v>184</v>
      </c>
      <c r="X41" s="63">
        <v>67</v>
      </c>
      <c r="Y41" s="63">
        <v>0</v>
      </c>
      <c r="Z41" s="63">
        <v>16</v>
      </c>
      <c r="AA41" s="63">
        <v>0</v>
      </c>
      <c r="AB41" s="63">
        <v>16</v>
      </c>
    </row>
    <row r="42" spans="2:28" ht="15.75" customHeight="1">
      <c r="B42" s="12" t="s">
        <v>39</v>
      </c>
      <c r="C42" s="57">
        <f t="shared" si="0"/>
        <v>625</v>
      </c>
      <c r="D42" s="58">
        <f t="shared" si="1"/>
        <v>55.086848635235754</v>
      </c>
      <c r="E42" s="59">
        <f t="shared" si="2"/>
        <v>249</v>
      </c>
      <c r="F42" s="58">
        <f t="shared" si="3"/>
        <v>28.35051546391753</v>
      </c>
      <c r="G42" s="59">
        <f t="shared" si="4"/>
        <v>211</v>
      </c>
      <c r="H42" s="58">
        <f t="shared" si="5"/>
        <v>10.471204188481693</v>
      </c>
      <c r="I42" s="59">
        <f t="shared" si="6"/>
        <v>0</v>
      </c>
      <c r="J42" s="58" t="str">
        <f t="shared" si="7"/>
        <v>0.0</v>
      </c>
      <c r="K42" s="59">
        <f t="shared" si="8"/>
        <v>165</v>
      </c>
      <c r="L42" s="58">
        <f t="shared" si="9"/>
        <v>816.6666666666666</v>
      </c>
      <c r="M42" s="59">
        <f t="shared" si="10"/>
        <v>134</v>
      </c>
      <c r="N42" s="58" t="str">
        <f t="shared" si="11"/>
        <v>     -   </v>
      </c>
      <c r="O42" s="59">
        <f t="shared" si="12"/>
        <v>31</v>
      </c>
      <c r="P42" s="60">
        <f t="shared" si="13"/>
        <v>72.22222222222223</v>
      </c>
      <c r="S42" s="61" t="s">
        <v>89</v>
      </c>
      <c r="T42" s="61" t="s">
        <v>94</v>
      </c>
      <c r="U42" s="61" t="s">
        <v>126</v>
      </c>
      <c r="V42" s="63">
        <v>625</v>
      </c>
      <c r="W42" s="63">
        <v>249</v>
      </c>
      <c r="X42" s="63">
        <v>211</v>
      </c>
      <c r="Y42" s="63">
        <v>0</v>
      </c>
      <c r="Z42" s="63">
        <v>165</v>
      </c>
      <c r="AA42" s="63">
        <v>134</v>
      </c>
      <c r="AB42" s="63">
        <v>31</v>
      </c>
    </row>
    <row r="43" spans="2:28" ht="15.75" customHeight="1">
      <c r="B43" s="12" t="s">
        <v>40</v>
      </c>
      <c r="C43" s="57">
        <f t="shared" si="0"/>
        <v>586</v>
      </c>
      <c r="D43" s="58">
        <f t="shared" si="1"/>
        <v>2.268760907504358</v>
      </c>
      <c r="E43" s="59">
        <f t="shared" si="2"/>
        <v>293</v>
      </c>
      <c r="F43" s="58">
        <f t="shared" si="3"/>
        <v>9.737827715355806</v>
      </c>
      <c r="G43" s="59">
        <f t="shared" si="4"/>
        <v>208</v>
      </c>
      <c r="H43" s="58">
        <f t="shared" si="5"/>
        <v>-10.34482758620689</v>
      </c>
      <c r="I43" s="59">
        <f t="shared" si="6"/>
        <v>1</v>
      </c>
      <c r="J43" s="58" t="str">
        <f t="shared" si="7"/>
        <v>     -   </v>
      </c>
      <c r="K43" s="59">
        <f t="shared" si="8"/>
        <v>84</v>
      </c>
      <c r="L43" s="58">
        <f t="shared" si="9"/>
        <v>13.513513513513516</v>
      </c>
      <c r="M43" s="59">
        <f t="shared" si="10"/>
        <v>55</v>
      </c>
      <c r="N43" s="58">
        <f t="shared" si="11"/>
        <v>161.90476190476193</v>
      </c>
      <c r="O43" s="59">
        <f t="shared" si="12"/>
        <v>29</v>
      </c>
      <c r="P43" s="60">
        <f t="shared" si="13"/>
        <v>-45.28301886792453</v>
      </c>
      <c r="S43" s="61" t="s">
        <v>89</v>
      </c>
      <c r="T43" s="61" t="s">
        <v>94</v>
      </c>
      <c r="U43" s="61" t="s">
        <v>127</v>
      </c>
      <c r="V43" s="63">
        <v>586</v>
      </c>
      <c r="W43" s="63">
        <v>293</v>
      </c>
      <c r="X43" s="63">
        <v>208</v>
      </c>
      <c r="Y43" s="63">
        <v>1</v>
      </c>
      <c r="Z43" s="63">
        <v>84</v>
      </c>
      <c r="AA43" s="63">
        <v>55</v>
      </c>
      <c r="AB43" s="63">
        <v>29</v>
      </c>
    </row>
    <row r="44" spans="2:28" ht="15.75" customHeight="1">
      <c r="B44" s="12" t="s">
        <v>41</v>
      </c>
      <c r="C44" s="57">
        <f t="shared" si="0"/>
        <v>240</v>
      </c>
      <c r="D44" s="58">
        <f t="shared" si="1"/>
        <v>14.83253588516746</v>
      </c>
      <c r="E44" s="59">
        <f t="shared" si="2"/>
        <v>120</v>
      </c>
      <c r="F44" s="58">
        <f t="shared" si="3"/>
        <v>-11.111111111111114</v>
      </c>
      <c r="G44" s="59">
        <f t="shared" si="4"/>
        <v>99</v>
      </c>
      <c r="H44" s="58">
        <f t="shared" si="5"/>
        <v>167.5675675675676</v>
      </c>
      <c r="I44" s="59">
        <f t="shared" si="6"/>
        <v>0</v>
      </c>
      <c r="J44" s="58" t="str">
        <f t="shared" si="7"/>
        <v>0.0</v>
      </c>
      <c r="K44" s="59">
        <f t="shared" si="8"/>
        <v>21</v>
      </c>
      <c r="L44" s="58">
        <f t="shared" si="9"/>
        <v>-43.24324324324324</v>
      </c>
      <c r="M44" s="59">
        <f t="shared" si="10"/>
        <v>0</v>
      </c>
      <c r="N44" s="58" t="str">
        <f t="shared" si="11"/>
        <v>0.0</v>
      </c>
      <c r="O44" s="59">
        <f t="shared" si="12"/>
        <v>21</v>
      </c>
      <c r="P44" s="60">
        <f t="shared" si="13"/>
        <v>-43.24324324324324</v>
      </c>
      <c r="S44" s="61" t="s">
        <v>89</v>
      </c>
      <c r="T44" s="61" t="s">
        <v>94</v>
      </c>
      <c r="U44" s="61" t="s">
        <v>128</v>
      </c>
      <c r="V44" s="63">
        <v>240</v>
      </c>
      <c r="W44" s="63">
        <v>120</v>
      </c>
      <c r="X44" s="63">
        <v>99</v>
      </c>
      <c r="Y44" s="63">
        <v>0</v>
      </c>
      <c r="Z44" s="63">
        <v>21</v>
      </c>
      <c r="AA44" s="63">
        <v>0</v>
      </c>
      <c r="AB44" s="63">
        <v>21</v>
      </c>
    </row>
    <row r="45" spans="2:28" ht="15.75" customHeight="1">
      <c r="B45" s="12" t="s">
        <v>42</v>
      </c>
      <c r="C45" s="57">
        <f t="shared" si="0"/>
        <v>3446</v>
      </c>
      <c r="D45" s="58">
        <f t="shared" si="1"/>
        <v>8.330713612071676</v>
      </c>
      <c r="E45" s="59">
        <f t="shared" si="2"/>
        <v>721</v>
      </c>
      <c r="F45" s="58">
        <f t="shared" si="3"/>
        <v>-4.122340425531917</v>
      </c>
      <c r="G45" s="59">
        <f t="shared" si="4"/>
        <v>2031</v>
      </c>
      <c r="H45" s="58">
        <f t="shared" si="5"/>
        <v>20.677361853832437</v>
      </c>
      <c r="I45" s="59">
        <f t="shared" si="6"/>
        <v>2</v>
      </c>
      <c r="J45" s="58">
        <f t="shared" si="7"/>
        <v>100</v>
      </c>
      <c r="K45" s="59">
        <f t="shared" si="8"/>
        <v>692</v>
      </c>
      <c r="L45" s="58">
        <f t="shared" si="9"/>
        <v>-7.114093959731548</v>
      </c>
      <c r="M45" s="59">
        <f t="shared" si="10"/>
        <v>407</v>
      </c>
      <c r="N45" s="58">
        <f t="shared" si="11"/>
        <v>-11.713665943600873</v>
      </c>
      <c r="O45" s="59">
        <f t="shared" si="12"/>
        <v>285</v>
      </c>
      <c r="P45" s="60">
        <f t="shared" si="13"/>
        <v>0.35211267605635044</v>
      </c>
      <c r="S45" s="61" t="s">
        <v>89</v>
      </c>
      <c r="T45" s="61" t="s">
        <v>94</v>
      </c>
      <c r="U45" s="61" t="s">
        <v>129</v>
      </c>
      <c r="V45" s="63">
        <v>3446</v>
      </c>
      <c r="W45" s="63">
        <v>721</v>
      </c>
      <c r="X45" s="63">
        <v>2031</v>
      </c>
      <c r="Y45" s="63">
        <v>2</v>
      </c>
      <c r="Z45" s="63">
        <v>692</v>
      </c>
      <c r="AA45" s="63">
        <v>407</v>
      </c>
      <c r="AB45" s="63">
        <v>285</v>
      </c>
    </row>
    <row r="46" spans="2:28" ht="15.75" customHeight="1">
      <c r="B46" s="12" t="s">
        <v>43</v>
      </c>
      <c r="C46" s="57">
        <f t="shared" si="0"/>
        <v>371</v>
      </c>
      <c r="D46" s="58">
        <f t="shared" si="1"/>
        <v>-29.601518026565472</v>
      </c>
      <c r="E46" s="59">
        <f t="shared" si="2"/>
        <v>175</v>
      </c>
      <c r="F46" s="58">
        <f t="shared" si="3"/>
        <v>17.449664429530202</v>
      </c>
      <c r="G46" s="59">
        <f t="shared" si="4"/>
        <v>173</v>
      </c>
      <c r="H46" s="58">
        <f t="shared" si="5"/>
        <v>19.310344827586206</v>
      </c>
      <c r="I46" s="59">
        <f t="shared" si="6"/>
        <v>0</v>
      </c>
      <c r="J46" s="58" t="str">
        <f t="shared" si="7"/>
        <v>0.0</v>
      </c>
      <c r="K46" s="59">
        <f t="shared" si="8"/>
        <v>23</v>
      </c>
      <c r="L46" s="58">
        <f t="shared" si="9"/>
        <v>-90.12875536480686</v>
      </c>
      <c r="M46" s="59">
        <f t="shared" si="10"/>
        <v>0</v>
      </c>
      <c r="N46" s="58" t="str">
        <f t="shared" si="11"/>
        <v>  -100.0</v>
      </c>
      <c r="O46" s="59">
        <f t="shared" si="12"/>
        <v>23</v>
      </c>
      <c r="P46" s="60">
        <f t="shared" si="13"/>
        <v>27.77777777777777</v>
      </c>
      <c r="S46" s="61" t="s">
        <v>89</v>
      </c>
      <c r="T46" s="61" t="s">
        <v>94</v>
      </c>
      <c r="U46" s="61" t="s">
        <v>130</v>
      </c>
      <c r="V46" s="63">
        <v>371</v>
      </c>
      <c r="W46" s="63">
        <v>175</v>
      </c>
      <c r="X46" s="63">
        <v>173</v>
      </c>
      <c r="Y46" s="63">
        <v>0</v>
      </c>
      <c r="Z46" s="63">
        <v>23</v>
      </c>
      <c r="AA46" s="63">
        <v>0</v>
      </c>
      <c r="AB46" s="63">
        <v>23</v>
      </c>
    </row>
    <row r="47" spans="2:28" ht="15.75" customHeight="1">
      <c r="B47" s="12" t="s">
        <v>44</v>
      </c>
      <c r="C47" s="57">
        <f t="shared" si="0"/>
        <v>400</v>
      </c>
      <c r="D47" s="58">
        <f t="shared" si="1"/>
        <v>-31.972789115646265</v>
      </c>
      <c r="E47" s="59">
        <f t="shared" si="2"/>
        <v>197</v>
      </c>
      <c r="F47" s="58">
        <f t="shared" si="3"/>
        <v>-29.136690647482013</v>
      </c>
      <c r="G47" s="59">
        <f t="shared" si="4"/>
        <v>154</v>
      </c>
      <c r="H47" s="58">
        <f t="shared" si="5"/>
        <v>-33.33333333333334</v>
      </c>
      <c r="I47" s="59">
        <f t="shared" si="6"/>
        <v>1</v>
      </c>
      <c r="J47" s="58">
        <f t="shared" si="7"/>
        <v>0</v>
      </c>
      <c r="K47" s="59">
        <f t="shared" si="8"/>
        <v>48</v>
      </c>
      <c r="L47" s="58">
        <f t="shared" si="9"/>
        <v>-38.46153846153846</v>
      </c>
      <c r="M47" s="59">
        <f t="shared" si="10"/>
        <v>33</v>
      </c>
      <c r="N47" s="58">
        <f t="shared" si="11"/>
        <v>-41.07142857142857</v>
      </c>
      <c r="O47" s="59">
        <f t="shared" si="12"/>
        <v>15</v>
      </c>
      <c r="P47" s="60">
        <f t="shared" si="13"/>
        <v>-31.818181818181827</v>
      </c>
      <c r="S47" s="61" t="s">
        <v>89</v>
      </c>
      <c r="T47" s="61" t="s">
        <v>94</v>
      </c>
      <c r="U47" s="61" t="s">
        <v>131</v>
      </c>
      <c r="V47" s="63">
        <v>400</v>
      </c>
      <c r="W47" s="63">
        <v>197</v>
      </c>
      <c r="X47" s="63">
        <v>154</v>
      </c>
      <c r="Y47" s="63">
        <v>1</v>
      </c>
      <c r="Z47" s="63">
        <v>48</v>
      </c>
      <c r="AA47" s="63">
        <v>33</v>
      </c>
      <c r="AB47" s="63">
        <v>15</v>
      </c>
    </row>
    <row r="48" spans="2:28" ht="15.75" customHeight="1">
      <c r="B48" s="12" t="s">
        <v>45</v>
      </c>
      <c r="C48" s="57">
        <f t="shared" si="0"/>
        <v>818</v>
      </c>
      <c r="D48" s="58">
        <f t="shared" si="1"/>
        <v>-22.902921771913284</v>
      </c>
      <c r="E48" s="59">
        <f t="shared" si="2"/>
        <v>342</v>
      </c>
      <c r="F48" s="58">
        <f t="shared" si="3"/>
        <v>-7.567567567567565</v>
      </c>
      <c r="G48" s="59">
        <f t="shared" si="4"/>
        <v>352</v>
      </c>
      <c r="H48" s="58">
        <f t="shared" si="5"/>
        <v>-33.20683111954459</v>
      </c>
      <c r="I48" s="59">
        <f t="shared" si="6"/>
        <v>56</v>
      </c>
      <c r="J48" s="58">
        <f t="shared" si="7"/>
        <v>1766.6666666666667</v>
      </c>
      <c r="K48" s="59">
        <f t="shared" si="8"/>
        <v>68</v>
      </c>
      <c r="L48" s="58">
        <f t="shared" si="9"/>
        <v>-57.7639751552795</v>
      </c>
      <c r="M48" s="59">
        <f t="shared" si="10"/>
        <v>0</v>
      </c>
      <c r="N48" s="58" t="str">
        <f t="shared" si="11"/>
        <v>  -100.0</v>
      </c>
      <c r="O48" s="59">
        <f t="shared" si="12"/>
        <v>68</v>
      </c>
      <c r="P48" s="60">
        <f t="shared" si="13"/>
        <v>-26.08695652173914</v>
      </c>
      <c r="S48" s="61" t="s">
        <v>89</v>
      </c>
      <c r="T48" s="61" t="s">
        <v>94</v>
      </c>
      <c r="U48" s="61" t="s">
        <v>132</v>
      </c>
      <c r="V48" s="63">
        <v>818</v>
      </c>
      <c r="W48" s="63">
        <v>342</v>
      </c>
      <c r="X48" s="63">
        <v>352</v>
      </c>
      <c r="Y48" s="63">
        <v>56</v>
      </c>
      <c r="Z48" s="63">
        <v>68</v>
      </c>
      <c r="AA48" s="63">
        <v>0</v>
      </c>
      <c r="AB48" s="63">
        <v>68</v>
      </c>
    </row>
    <row r="49" spans="2:28" ht="15.75" customHeight="1">
      <c r="B49" s="12" t="s">
        <v>46</v>
      </c>
      <c r="C49" s="57">
        <f t="shared" si="0"/>
        <v>479</v>
      </c>
      <c r="D49" s="58">
        <f t="shared" si="1"/>
        <v>-24.566929133858267</v>
      </c>
      <c r="E49" s="59">
        <f t="shared" si="2"/>
        <v>200</v>
      </c>
      <c r="F49" s="58">
        <f t="shared" si="3"/>
        <v>-29.328621908127204</v>
      </c>
      <c r="G49" s="59">
        <f t="shared" si="4"/>
        <v>137</v>
      </c>
      <c r="H49" s="58">
        <f t="shared" si="5"/>
        <v>-52.0979020979021</v>
      </c>
      <c r="I49" s="59">
        <f t="shared" si="6"/>
        <v>74</v>
      </c>
      <c r="J49" s="58">
        <f t="shared" si="7"/>
        <v>7300</v>
      </c>
      <c r="K49" s="59">
        <f t="shared" si="8"/>
        <v>68</v>
      </c>
      <c r="L49" s="58">
        <f t="shared" si="9"/>
        <v>4.615384615384627</v>
      </c>
      <c r="M49" s="59">
        <f t="shared" si="10"/>
        <v>30</v>
      </c>
      <c r="N49" s="58" t="str">
        <f t="shared" si="11"/>
        <v>     -   </v>
      </c>
      <c r="O49" s="59">
        <f t="shared" si="12"/>
        <v>38</v>
      </c>
      <c r="P49" s="60">
        <f t="shared" si="13"/>
        <v>-41.53846153846153</v>
      </c>
      <c r="S49" s="61" t="s">
        <v>89</v>
      </c>
      <c r="T49" s="61" t="s">
        <v>94</v>
      </c>
      <c r="U49" s="61" t="s">
        <v>133</v>
      </c>
      <c r="V49" s="63">
        <v>479</v>
      </c>
      <c r="W49" s="63">
        <v>200</v>
      </c>
      <c r="X49" s="63">
        <v>137</v>
      </c>
      <c r="Y49" s="63">
        <v>74</v>
      </c>
      <c r="Z49" s="63">
        <v>68</v>
      </c>
      <c r="AA49" s="63">
        <v>30</v>
      </c>
      <c r="AB49" s="63">
        <v>38</v>
      </c>
    </row>
    <row r="50" spans="2:28" ht="15.75" customHeight="1">
      <c r="B50" s="12" t="s">
        <v>47</v>
      </c>
      <c r="C50" s="57">
        <f t="shared" si="0"/>
        <v>711</v>
      </c>
      <c r="D50" s="58">
        <f t="shared" si="1"/>
        <v>46.59793814432987</v>
      </c>
      <c r="E50" s="59">
        <f t="shared" si="2"/>
        <v>244</v>
      </c>
      <c r="F50" s="58">
        <f t="shared" si="3"/>
        <v>-4.6875</v>
      </c>
      <c r="G50" s="59">
        <f t="shared" si="4"/>
        <v>415</v>
      </c>
      <c r="H50" s="58">
        <f t="shared" si="5"/>
        <v>115.0259067357513</v>
      </c>
      <c r="I50" s="59">
        <f t="shared" si="6"/>
        <v>7</v>
      </c>
      <c r="J50" s="58" t="str">
        <f t="shared" si="7"/>
        <v>     -   </v>
      </c>
      <c r="K50" s="59">
        <f t="shared" si="8"/>
        <v>45</v>
      </c>
      <c r="L50" s="58">
        <f t="shared" si="9"/>
        <v>25</v>
      </c>
      <c r="M50" s="59">
        <f t="shared" si="10"/>
        <v>0</v>
      </c>
      <c r="N50" s="58" t="str">
        <f t="shared" si="11"/>
        <v>0.0</v>
      </c>
      <c r="O50" s="59">
        <f t="shared" si="12"/>
        <v>45</v>
      </c>
      <c r="P50" s="60">
        <f t="shared" si="13"/>
        <v>25</v>
      </c>
      <c r="S50" s="61" t="s">
        <v>89</v>
      </c>
      <c r="T50" s="61" t="s">
        <v>94</v>
      </c>
      <c r="U50" s="61" t="s">
        <v>134</v>
      </c>
      <c r="V50" s="63">
        <v>711</v>
      </c>
      <c r="W50" s="63">
        <v>244</v>
      </c>
      <c r="X50" s="63">
        <v>415</v>
      </c>
      <c r="Y50" s="63">
        <v>7</v>
      </c>
      <c r="Z50" s="63">
        <v>45</v>
      </c>
      <c r="AA50" s="63">
        <v>0</v>
      </c>
      <c r="AB50" s="63">
        <v>45</v>
      </c>
    </row>
    <row r="51" spans="2:28" ht="15.75" customHeight="1">
      <c r="B51" s="12" t="s">
        <v>48</v>
      </c>
      <c r="C51" s="57">
        <f t="shared" si="0"/>
        <v>927</v>
      </c>
      <c r="D51" s="58">
        <f t="shared" si="1"/>
        <v>24.09638554216869</v>
      </c>
      <c r="E51" s="59">
        <f t="shared" si="2"/>
        <v>385</v>
      </c>
      <c r="F51" s="58">
        <f t="shared" si="3"/>
        <v>25.81699346405229</v>
      </c>
      <c r="G51" s="59">
        <f t="shared" si="4"/>
        <v>457</v>
      </c>
      <c r="H51" s="58">
        <f t="shared" si="5"/>
        <v>26.944444444444443</v>
      </c>
      <c r="I51" s="59">
        <f t="shared" si="6"/>
        <v>29</v>
      </c>
      <c r="J51" s="58">
        <f t="shared" si="7"/>
        <v>480</v>
      </c>
      <c r="K51" s="59">
        <f t="shared" si="8"/>
        <v>56</v>
      </c>
      <c r="L51" s="58">
        <f t="shared" si="9"/>
        <v>-26.31578947368422</v>
      </c>
      <c r="M51" s="59">
        <f t="shared" si="10"/>
        <v>0</v>
      </c>
      <c r="N51" s="58" t="str">
        <f t="shared" si="11"/>
        <v>  -100.0</v>
      </c>
      <c r="O51" s="59">
        <f t="shared" si="12"/>
        <v>52</v>
      </c>
      <c r="P51" s="60">
        <f t="shared" si="13"/>
        <v>15.555555555555543</v>
      </c>
      <c r="S51" s="61" t="s">
        <v>89</v>
      </c>
      <c r="T51" s="61" t="s">
        <v>94</v>
      </c>
      <c r="U51" s="61" t="s">
        <v>135</v>
      </c>
      <c r="V51" s="63">
        <v>927</v>
      </c>
      <c r="W51" s="63">
        <v>385</v>
      </c>
      <c r="X51" s="63">
        <v>457</v>
      </c>
      <c r="Y51" s="63">
        <v>29</v>
      </c>
      <c r="Z51" s="63">
        <v>56</v>
      </c>
      <c r="AA51" s="63">
        <v>0</v>
      </c>
      <c r="AB51" s="63">
        <v>52</v>
      </c>
    </row>
    <row r="52" spans="2:28" ht="15.75" customHeight="1" thickBot="1">
      <c r="B52" s="12" t="s">
        <v>49</v>
      </c>
      <c r="C52" s="64">
        <f t="shared" si="0"/>
        <v>1172</v>
      </c>
      <c r="D52" s="65">
        <f t="shared" si="1"/>
        <v>-17.348377997179114</v>
      </c>
      <c r="E52" s="66">
        <f t="shared" si="2"/>
        <v>316</v>
      </c>
      <c r="F52" s="65">
        <f t="shared" si="3"/>
        <v>6.756756756756758</v>
      </c>
      <c r="G52" s="66">
        <f t="shared" si="4"/>
        <v>779</v>
      </c>
      <c r="H52" s="65">
        <f t="shared" si="5"/>
        <v>-11.678004535147394</v>
      </c>
      <c r="I52" s="66">
        <f t="shared" si="6"/>
        <v>4</v>
      </c>
      <c r="J52" s="65" t="str">
        <f t="shared" si="7"/>
        <v>     -   </v>
      </c>
      <c r="K52" s="66">
        <f t="shared" si="8"/>
        <v>73</v>
      </c>
      <c r="L52" s="65">
        <f t="shared" si="9"/>
        <v>-69.58333333333334</v>
      </c>
      <c r="M52" s="66">
        <f t="shared" si="10"/>
        <v>40</v>
      </c>
      <c r="N52" s="65">
        <f t="shared" si="11"/>
        <v>-82.22222222222223</v>
      </c>
      <c r="O52" s="66">
        <f t="shared" si="12"/>
        <v>33</v>
      </c>
      <c r="P52" s="67">
        <f t="shared" si="13"/>
        <v>120.00000000000003</v>
      </c>
      <c r="S52" s="61" t="s">
        <v>89</v>
      </c>
      <c r="T52" s="61" t="s">
        <v>94</v>
      </c>
      <c r="U52" s="61" t="s">
        <v>136</v>
      </c>
      <c r="V52" s="63">
        <v>1172</v>
      </c>
      <c r="W52" s="63">
        <v>316</v>
      </c>
      <c r="X52" s="63">
        <v>779</v>
      </c>
      <c r="Y52" s="63">
        <v>4</v>
      </c>
      <c r="Z52" s="63">
        <v>73</v>
      </c>
      <c r="AA52" s="63">
        <v>40</v>
      </c>
      <c r="AB52" s="63">
        <v>33</v>
      </c>
    </row>
    <row r="53" spans="2:28" ht="15.75" customHeight="1" thickBot="1" thickTop="1">
      <c r="B53" s="13" t="s">
        <v>50</v>
      </c>
      <c r="C53" s="68">
        <f>SUM($V6:$V52)</f>
        <v>75617</v>
      </c>
      <c r="D53" s="69">
        <f>SUM(V6:V52)/SUM(V53:V99)*100-100</f>
        <v>0.43965677549610405</v>
      </c>
      <c r="E53" s="70">
        <f>SUM($W6:$W52)</f>
        <v>23294</v>
      </c>
      <c r="F53" s="69">
        <f>SUM($W6:$W52)/SUM($W53:$W99)*100-100</f>
        <v>-2.1219378965502784</v>
      </c>
      <c r="G53" s="70">
        <f>SUM($X6:$X52)</f>
        <v>30603</v>
      </c>
      <c r="H53" s="69">
        <f>SUM($X6:X52)/SUM($X53:$X99)*100-100</f>
        <v>-1.8411008114956502</v>
      </c>
      <c r="I53" s="70">
        <f>SUM($Y6:$Y52)</f>
        <v>600</v>
      </c>
      <c r="J53" s="69">
        <f>SUM($Y6:$Y52)/SUM($Y53:$Y99)*100-100</f>
        <v>0</v>
      </c>
      <c r="K53" s="70">
        <f>SUM($Z6:$Z52)</f>
        <v>21120</v>
      </c>
      <c r="L53" s="69">
        <f>SUM($Z6:$Z52)/SUM($Z53:$Z99)*100-100</f>
        <v>7.153729071537285</v>
      </c>
      <c r="M53" s="70">
        <f>SUM($AA6:$AA52)</f>
        <v>11071</v>
      </c>
      <c r="N53" s="69">
        <f>SUM($AA6:$AA52)/SUM($AA53:$AA99)*100-100</f>
        <v>24.36531116603011</v>
      </c>
      <c r="O53" s="70">
        <f>SUM($AB6:$AB52)</f>
        <v>9893</v>
      </c>
      <c r="P53" s="71">
        <f>SUM($AB6:$AB52)/SUM($AB53:$AB99)*100-100</f>
        <v>-7.860668715656132</v>
      </c>
      <c r="R53" s="1" t="s">
        <v>137</v>
      </c>
      <c r="S53" s="61" t="s">
        <v>138</v>
      </c>
      <c r="T53" s="61" t="s">
        <v>94</v>
      </c>
      <c r="U53" s="61" t="s">
        <v>91</v>
      </c>
      <c r="V53" s="63">
        <v>3236</v>
      </c>
      <c r="W53" s="63">
        <v>1048</v>
      </c>
      <c r="X53" s="63">
        <v>1888</v>
      </c>
      <c r="Y53" s="63">
        <v>21</v>
      </c>
      <c r="Z53" s="63">
        <v>279</v>
      </c>
      <c r="AA53" s="63">
        <v>117</v>
      </c>
      <c r="AB53" s="63">
        <v>151</v>
      </c>
    </row>
    <row r="54" spans="2:28" ht="15.75" customHeight="1">
      <c r="B54" s="14" t="s">
        <v>3</v>
      </c>
      <c r="C54" s="59">
        <f>$V6</f>
        <v>3402</v>
      </c>
      <c r="D54" s="58">
        <f>$V6/$V53*100-100</f>
        <v>5.129789864029675</v>
      </c>
      <c r="E54" s="59">
        <f>$W6</f>
        <v>918</v>
      </c>
      <c r="F54" s="58">
        <f>$W6/$W53*100-100</f>
        <v>-12.404580152671755</v>
      </c>
      <c r="G54" s="59">
        <f>$X6</f>
        <v>1829</v>
      </c>
      <c r="H54" s="58">
        <f>$X6/$X53*100-100</f>
        <v>-3.125</v>
      </c>
      <c r="I54" s="59">
        <f>$Y6</f>
        <v>33</v>
      </c>
      <c r="J54" s="58">
        <f>$Y6/$Y53*100-100</f>
        <v>57.14285714285714</v>
      </c>
      <c r="K54" s="59">
        <f>$Z6</f>
        <v>622</v>
      </c>
      <c r="L54" s="58">
        <f>$Z6/$Z53*100-100</f>
        <v>122.93906810035841</v>
      </c>
      <c r="M54" s="59">
        <f>$AA6</f>
        <v>490</v>
      </c>
      <c r="N54" s="58">
        <f>$AA6/$AA53*100-100</f>
        <v>318.8034188034188</v>
      </c>
      <c r="O54" s="59">
        <f>$AB6</f>
        <v>132</v>
      </c>
      <c r="P54" s="60">
        <f>$AB6/$AB53*100-100</f>
        <v>-12.58278145695364</v>
      </c>
      <c r="S54" s="61" t="s">
        <v>138</v>
      </c>
      <c r="T54" s="61" t="s">
        <v>94</v>
      </c>
      <c r="U54" s="61" t="s">
        <v>92</v>
      </c>
      <c r="V54" s="63">
        <v>525</v>
      </c>
      <c r="W54" s="63">
        <v>388</v>
      </c>
      <c r="X54" s="63">
        <v>107</v>
      </c>
      <c r="Y54" s="63">
        <v>0</v>
      </c>
      <c r="Z54" s="63">
        <v>30</v>
      </c>
      <c r="AA54" s="63">
        <v>0</v>
      </c>
      <c r="AB54" s="63">
        <v>30</v>
      </c>
    </row>
    <row r="55" spans="2:28" ht="15.75" customHeight="1">
      <c r="B55" s="14" t="s">
        <v>51</v>
      </c>
      <c r="C55" s="59">
        <f>SUM($V7:$V12)</f>
        <v>5597</v>
      </c>
      <c r="D55" s="58">
        <f>SUM($V7:V12)/SUM($V54:$V59)*100-100</f>
        <v>14.48148905706688</v>
      </c>
      <c r="E55" s="59">
        <f>SUM($W7:$W12)</f>
        <v>2524</v>
      </c>
      <c r="F55" s="58">
        <f>SUM($W7:W12)/SUM($W54:$W59)*100-100</f>
        <v>0.3977724741447872</v>
      </c>
      <c r="G55" s="59">
        <f>SUM($X7:$X12)</f>
        <v>2447</v>
      </c>
      <c r="H55" s="58">
        <f>SUM($X7:X12)/SUM($X54:$X59)*100-100</f>
        <v>48.30303030303028</v>
      </c>
      <c r="I55" s="59">
        <f>SUM($Y7:$Y12)</f>
        <v>22</v>
      </c>
      <c r="J55" s="58">
        <f>SUM($Y7:Y12)/SUM($Y54:$Y59)*100-100</f>
        <v>-38.888888888888886</v>
      </c>
      <c r="K55" s="59">
        <f>SUM($Z7:$Z12)</f>
        <v>604</v>
      </c>
      <c r="L55" s="58">
        <f>SUM($Z7:Z12)/SUM($Z54:$Z59)*100-100</f>
        <v>-12.336719883889685</v>
      </c>
      <c r="M55" s="59">
        <f>SUM($AA7:$AA12)</f>
        <v>210</v>
      </c>
      <c r="N55" s="58">
        <f>SUM($AA7:AA12)/SUM($AA54:$AA59)*100-100</f>
        <v>-20.454545454545453</v>
      </c>
      <c r="O55" s="59">
        <f>SUM($AB7:$AB12)</f>
        <v>388</v>
      </c>
      <c r="P55" s="60">
        <f>SUM($AB7:AB12)/SUM($AB54:$AB59)*100-100</f>
        <v>-8.705882352941174</v>
      </c>
      <c r="S55" s="61" t="s">
        <v>138</v>
      </c>
      <c r="T55" s="61" t="s">
        <v>94</v>
      </c>
      <c r="U55" s="61" t="s">
        <v>93</v>
      </c>
      <c r="V55" s="63">
        <v>802</v>
      </c>
      <c r="W55" s="63">
        <v>391</v>
      </c>
      <c r="X55" s="63">
        <v>301</v>
      </c>
      <c r="Y55" s="63">
        <v>5</v>
      </c>
      <c r="Z55" s="63">
        <v>105</v>
      </c>
      <c r="AA55" s="63">
        <v>72</v>
      </c>
      <c r="AB55" s="63">
        <v>33</v>
      </c>
    </row>
    <row r="56" spans="2:28" ht="15.75" customHeight="1">
      <c r="B56" s="14" t="s">
        <v>52</v>
      </c>
      <c r="C56" s="59">
        <f>SUM($V13:$V19)+SUM($V24:$V25)</f>
        <v>32743</v>
      </c>
      <c r="D56" s="58">
        <f>(SUM($V13:$V19)+SUM($V24:$V25))/(SUM($V60:$V66)+SUM($V71:$V72))*100-100</f>
        <v>8.546328526437932</v>
      </c>
      <c r="E56" s="59">
        <f>SUM($W13:$W19)+SUM($W24:$W25)</f>
        <v>7602</v>
      </c>
      <c r="F56" s="58">
        <f>(SUM($W13:$W19)+SUM($W24:$W25))/(SUM($W60:$W66)+SUM($W71:$W72))*100-100</f>
        <v>1.8215912135012076</v>
      </c>
      <c r="G56" s="59">
        <f>SUM($X13:$X19)+SUM($X24:$X25)</f>
        <v>12496</v>
      </c>
      <c r="H56" s="58">
        <f>(SUM($X13:$X19)+SUM($X24:$X25))/(SUM($X60:$X66)+SUM($X71:$X72))*100-100</f>
        <v>-5.160898603521559</v>
      </c>
      <c r="I56" s="59">
        <f>SUM($Y13:$Y19)+SUM($Y24:$Y25)</f>
        <v>76</v>
      </c>
      <c r="J56" s="58">
        <f>(SUM($Y13:$Y19)+SUM($Y24:$Y25))/(SUM($Y60:$Y66)+SUM($Y71:$Y72))*100-100</f>
        <v>-79.12087912087912</v>
      </c>
      <c r="K56" s="59">
        <f>SUM($Z13:$Z19)+SUM($Z24:$Z25)</f>
        <v>12569</v>
      </c>
      <c r="L56" s="58">
        <f>(SUM($Z13:$Z19)+SUM($Z24:$Z25))/(SUM($Z60:$Z66)+SUM($Z71:$Z72))*100-100</f>
        <v>37.23113877060814</v>
      </c>
      <c r="M56" s="59">
        <f>SUM($AA13:$AA19)+SUM($AA24:$AA25)</f>
        <v>7151</v>
      </c>
      <c r="N56" s="58">
        <f>(SUM($AA13:$AA19)+SUM($AA24:$AA25))/(SUM($AA60:$AA66)+SUM($AA71:$AA72))*100-100</f>
        <v>111.25553914327918</v>
      </c>
      <c r="O56" s="59">
        <f>SUM($AB13:$AB19)+SUM($AB24:$AB25)</f>
        <v>5288</v>
      </c>
      <c r="P56" s="60">
        <f>(SUM($AB13:$AB19)+SUM($AB24:$AB25))/(SUM($AB60:$AB66)+SUM($AB71:$AB72))*100-100</f>
        <v>-7.487753673897828</v>
      </c>
      <c r="S56" s="61" t="s">
        <v>138</v>
      </c>
      <c r="T56" s="61" t="s">
        <v>94</v>
      </c>
      <c r="U56" s="61" t="s">
        <v>94</v>
      </c>
      <c r="V56" s="63">
        <v>1849</v>
      </c>
      <c r="W56" s="63">
        <v>651</v>
      </c>
      <c r="X56" s="63">
        <v>756</v>
      </c>
      <c r="Y56" s="63">
        <v>15</v>
      </c>
      <c r="Z56" s="63">
        <v>427</v>
      </c>
      <c r="AA56" s="63">
        <v>192</v>
      </c>
      <c r="AB56" s="63">
        <v>235</v>
      </c>
    </row>
    <row r="57" spans="2:28" ht="15.75" customHeight="1">
      <c r="B57" s="14" t="s">
        <v>53</v>
      </c>
      <c r="C57" s="59">
        <f>SUM($V20:$V23)</f>
        <v>2452</v>
      </c>
      <c r="D57" s="58">
        <f>SUM(V20:$V23)/SUM($V67:$V70)*100-100</f>
        <v>0.9053497942386883</v>
      </c>
      <c r="E57" s="59">
        <f>SUM($W20:$W23)</f>
        <v>1527</v>
      </c>
      <c r="F57" s="58">
        <f>SUM($W20:W23)/SUM($W67:$W70)*100-100</f>
        <v>-3.598484848484844</v>
      </c>
      <c r="G57" s="59">
        <f>SUM($X20:$X23)</f>
        <v>711</v>
      </c>
      <c r="H57" s="58">
        <f>SUM($X20:X23)/SUM($X67:$X70)*100-100</f>
        <v>2.8943560057887083</v>
      </c>
      <c r="I57" s="59">
        <f>SUM($Y20:$Y23)</f>
        <v>50</v>
      </c>
      <c r="J57" s="58">
        <f>SUM($Y20:Y23)/SUM($Y67:$Y70)*100-100</f>
        <v>4900</v>
      </c>
      <c r="K57" s="59">
        <f>SUM($Z20:$Z23)</f>
        <v>164</v>
      </c>
      <c r="L57" s="58">
        <f>SUM($Z20:Z23)/SUM($Z67:$Z70)*100-100</f>
        <v>6.493506493506487</v>
      </c>
      <c r="M57" s="59">
        <f>SUM($AA20:$AA23)</f>
        <v>0</v>
      </c>
      <c r="N57" s="58" t="e">
        <f>SUM($AA20:AA23)/SUM($AA67:$AA70)*100-100</f>
        <v>#DIV/0!</v>
      </c>
      <c r="O57" s="59">
        <f>SUM($AB20:$AB23)</f>
        <v>164</v>
      </c>
      <c r="P57" s="60">
        <f>SUM($AB20:AB23)/SUM($AB67:$AB70)*100-100</f>
        <v>7.89473684210526</v>
      </c>
      <c r="S57" s="61" t="s">
        <v>138</v>
      </c>
      <c r="T57" s="61" t="s">
        <v>94</v>
      </c>
      <c r="U57" s="61" t="s">
        <v>95</v>
      </c>
      <c r="V57" s="63">
        <v>355</v>
      </c>
      <c r="W57" s="63">
        <v>266</v>
      </c>
      <c r="X57" s="63">
        <v>63</v>
      </c>
      <c r="Y57" s="63">
        <v>3</v>
      </c>
      <c r="Z57" s="63">
        <v>23</v>
      </c>
      <c r="AA57" s="63">
        <v>0</v>
      </c>
      <c r="AB57" s="63">
        <v>23</v>
      </c>
    </row>
    <row r="58" spans="2:28" ht="15.75" customHeight="1">
      <c r="B58" s="14" t="s">
        <v>54</v>
      </c>
      <c r="C58" s="59">
        <f>SUM($V26:$V29)</f>
        <v>8188</v>
      </c>
      <c r="D58" s="58">
        <f>SUM($V26:$V29)/SUM($V73:$V76)*100-100</f>
        <v>-5.077672153953159</v>
      </c>
      <c r="E58" s="59">
        <f>SUM($W26:$W29)</f>
        <v>3374</v>
      </c>
      <c r="F58" s="58">
        <f>SUM($W26:$W29)/SUM($W73:$W76)*100-100</f>
        <v>-8.761492698756086</v>
      </c>
      <c r="G58" s="59">
        <f>SUM($X26:$X29)</f>
        <v>2884</v>
      </c>
      <c r="H58" s="58">
        <f>SUM($X26:$X29)/SUM($X73:$X76)*100-100</f>
        <v>7.1720549981419595</v>
      </c>
      <c r="I58" s="59">
        <f>SUM($Y26:$Y29)</f>
        <v>221</v>
      </c>
      <c r="J58" s="58">
        <f>SUM($Y26:$Y29)/SUM($Y73:$Y76)*100-100</f>
        <v>689.2857142857143</v>
      </c>
      <c r="K58" s="59">
        <f>SUM($Z26:$Z29)</f>
        <v>1709</v>
      </c>
      <c r="L58" s="58">
        <f>SUM($Z26:$Z29)/SUM($Z73:$Z76)*100-100</f>
        <v>-22.634676324128563</v>
      </c>
      <c r="M58" s="59">
        <f>SUM($AA26:$AA29)</f>
        <v>433</v>
      </c>
      <c r="N58" s="58">
        <f>SUM($AA26:$AA29)/SUM($AA73:$AA76)*100-100</f>
        <v>-48.019207683073226</v>
      </c>
      <c r="O58" s="59">
        <f>SUM($AB26:$AB29)</f>
        <v>1272</v>
      </c>
      <c r="P58" s="60">
        <f>SUM($AB26:$AB29)/SUM($AB73:$AB76)*100-100</f>
        <v>-7.558139534883722</v>
      </c>
      <c r="S58" s="61" t="s">
        <v>138</v>
      </c>
      <c r="T58" s="61" t="s">
        <v>94</v>
      </c>
      <c r="U58" s="61" t="s">
        <v>96</v>
      </c>
      <c r="V58" s="63">
        <v>431</v>
      </c>
      <c r="W58" s="63">
        <v>270</v>
      </c>
      <c r="X58" s="63">
        <v>113</v>
      </c>
      <c r="Y58" s="63">
        <v>9</v>
      </c>
      <c r="Z58" s="63">
        <v>39</v>
      </c>
      <c r="AA58" s="63">
        <v>0</v>
      </c>
      <c r="AB58" s="63">
        <v>39</v>
      </c>
    </row>
    <row r="59" spans="2:28" ht="15.75" customHeight="1">
      <c r="B59" s="14" t="s">
        <v>55</v>
      </c>
      <c r="C59" s="59">
        <f>SUM($V30:$V35)</f>
        <v>9823</v>
      </c>
      <c r="D59" s="58">
        <f>SUM($V30:$V35)/SUM($V77:$V82)*100-100</f>
        <v>-20.935286542176428</v>
      </c>
      <c r="E59" s="59">
        <f>SUM($W30:$W35)</f>
        <v>2660</v>
      </c>
      <c r="F59" s="58">
        <f>SUM($W30:$W35)/SUM($W77:$W82)*100-100</f>
        <v>0.5671077504726014</v>
      </c>
      <c r="G59" s="59">
        <f>SUM($X30:$X35)</f>
        <v>3845</v>
      </c>
      <c r="H59" s="58">
        <f>SUM($X30:$X35)/SUM($X77:$X82)*100-100</f>
        <v>-23.725451299345366</v>
      </c>
      <c r="I59" s="59">
        <f>SUM($Y30:$Y35)</f>
        <v>6</v>
      </c>
      <c r="J59" s="58">
        <f>SUM($Y30:$Y35)/SUM($Y77:$Y82)*100-100</f>
        <v>-95.55555555555556</v>
      </c>
      <c r="K59" s="59">
        <f>SUM($Z30:$Z35)</f>
        <v>3312</v>
      </c>
      <c r="L59" s="58">
        <f>SUM($Z30:$Z35)/SUM($Z77:$Z82)*100-100</f>
        <v>-28.046925917879634</v>
      </c>
      <c r="M59" s="59">
        <f>SUM($AA30:$AA35)</f>
        <v>1638</v>
      </c>
      <c r="N59" s="58">
        <f>SUM($AA30:$AA35)/SUM($AA77:$AA82)*100-100</f>
        <v>-38.51351351351351</v>
      </c>
      <c r="O59" s="59">
        <f>SUM($AB30:$AB35)</f>
        <v>1662</v>
      </c>
      <c r="P59" s="60">
        <f>SUM($AB30:$AB35)/SUM($AB77:$AB82)*100-100</f>
        <v>-14.285714285714292</v>
      </c>
      <c r="S59" s="61" t="s">
        <v>138</v>
      </c>
      <c r="T59" s="61" t="s">
        <v>94</v>
      </c>
      <c r="U59" s="61" t="s">
        <v>97</v>
      </c>
      <c r="V59" s="63">
        <v>927</v>
      </c>
      <c r="W59" s="63">
        <v>548</v>
      </c>
      <c r="X59" s="63">
        <v>310</v>
      </c>
      <c r="Y59" s="63">
        <v>4</v>
      </c>
      <c r="Z59" s="63">
        <v>65</v>
      </c>
      <c r="AA59" s="63">
        <v>0</v>
      </c>
      <c r="AB59" s="63">
        <v>65</v>
      </c>
    </row>
    <row r="60" spans="2:28" ht="15.75" customHeight="1">
      <c r="B60" s="14" t="s">
        <v>56</v>
      </c>
      <c r="C60" s="59">
        <f>SUM($V36:$V40)</f>
        <v>3370</v>
      </c>
      <c r="D60" s="58">
        <f>SUM($V36:$V40)/SUM($V83:$V87)*100-100</f>
        <v>-0.7948189579040275</v>
      </c>
      <c r="E60" s="59">
        <f>SUM($W36:$W40)</f>
        <v>1263</v>
      </c>
      <c r="F60" s="58">
        <f>SUM($W36:$W40)/SUM($W83:$W87)*100-100</f>
        <v>-7.540263543191799</v>
      </c>
      <c r="G60" s="59">
        <f>SUM($X36:$X40)</f>
        <v>1308</v>
      </c>
      <c r="H60" s="58">
        <f>SUM($X36:$X40)/SUM($X83:$X87)*100-100</f>
        <v>10.379746835443044</v>
      </c>
      <c r="I60" s="59">
        <f>SUM($Y36:$Y40)</f>
        <v>18</v>
      </c>
      <c r="J60" s="58" t="e">
        <f>SUM($Y36:$Y40)/SUM($Y83:$Y87)*100-100</f>
        <v>#DIV/0!</v>
      </c>
      <c r="K60" s="59">
        <f>SUM($Z36:$Z40)</f>
        <v>781</v>
      </c>
      <c r="L60" s="58">
        <f>SUM($Z36:$Z40)/SUM($Z83:$Z87)*100-100</f>
        <v>-7.68321513002364</v>
      </c>
      <c r="M60" s="59">
        <f>SUM($AA36:$AA40)</f>
        <v>450</v>
      </c>
      <c r="N60" s="58">
        <f>SUM($AA36:$AA40)/SUM($AA83:$AA87)*100-100</f>
        <v>-19.786096256684488</v>
      </c>
      <c r="O60" s="59">
        <f>SUM($AB36:$AB40)</f>
        <v>331</v>
      </c>
      <c r="P60" s="60">
        <f>SUM($AB36:$AB40)/SUM($AB83:$AB87)*100-100</f>
        <v>16.140350877192986</v>
      </c>
      <c r="S60" s="61" t="s">
        <v>138</v>
      </c>
      <c r="T60" s="61" t="s">
        <v>94</v>
      </c>
      <c r="U60" s="61" t="s">
        <v>98</v>
      </c>
      <c r="V60" s="63">
        <v>1872</v>
      </c>
      <c r="W60" s="63">
        <v>781</v>
      </c>
      <c r="X60" s="63">
        <v>695</v>
      </c>
      <c r="Y60" s="63">
        <v>1</v>
      </c>
      <c r="Z60" s="63">
        <v>395</v>
      </c>
      <c r="AA60" s="63">
        <v>201</v>
      </c>
      <c r="AB60" s="63">
        <v>194</v>
      </c>
    </row>
    <row r="61" spans="2:28" ht="15.75" customHeight="1">
      <c r="B61" s="14" t="s">
        <v>57</v>
      </c>
      <c r="C61" s="59">
        <f>SUM($V41:$V44)</f>
        <v>1718</v>
      </c>
      <c r="D61" s="58">
        <f>SUM($V41:$V44)/SUM($V88:$V91)*100-100</f>
        <v>16.316858496953273</v>
      </c>
      <c r="E61" s="59">
        <f>SUM($W41:$W44)</f>
        <v>846</v>
      </c>
      <c r="F61" s="58">
        <f>SUM($W41:$W44)/SUM($W88:$W91)*100-100</f>
        <v>7.360406091370564</v>
      </c>
      <c r="G61" s="59">
        <f>SUM($X41:$X44)</f>
        <v>585</v>
      </c>
      <c r="H61" s="58">
        <f>SUM($X41:$X44)/SUM($X88:$X91)*100-100</f>
        <v>6.751824817518241</v>
      </c>
      <c r="I61" s="59">
        <f>SUM($Y41:$Y44)</f>
        <v>1</v>
      </c>
      <c r="J61" s="58">
        <f>SUM($Y41:$Y44)/SUM($Y88:$Y91)*100-100</f>
        <v>-75</v>
      </c>
      <c r="K61" s="59">
        <f>SUM($Z41:$Z44)</f>
        <v>286</v>
      </c>
      <c r="L61" s="58">
        <f>SUM($Z41:$Z44)/SUM($Z88:$Z91)*100-100</f>
        <v>108.75912408759123</v>
      </c>
      <c r="M61" s="59">
        <f>SUM($AA41:$AA44)</f>
        <v>189</v>
      </c>
      <c r="N61" s="58">
        <f>SUM($AA41:$AA44)/SUM($AA88:$AA91)*100-100</f>
        <v>800</v>
      </c>
      <c r="O61" s="59">
        <f>SUM($AB41:$AB44)</f>
        <v>97</v>
      </c>
      <c r="P61" s="60">
        <f>SUM($AB41:$AB44)/SUM($AB88:$AB91)*100-100</f>
        <v>-16.379310344827587</v>
      </c>
      <c r="S61" s="61" t="s">
        <v>138</v>
      </c>
      <c r="T61" s="61" t="s">
        <v>94</v>
      </c>
      <c r="U61" s="61" t="s">
        <v>99</v>
      </c>
      <c r="V61" s="63">
        <v>1139</v>
      </c>
      <c r="W61" s="63">
        <v>543</v>
      </c>
      <c r="X61" s="63">
        <v>391</v>
      </c>
      <c r="Y61" s="63">
        <v>2</v>
      </c>
      <c r="Z61" s="63">
        <v>203</v>
      </c>
      <c r="AA61" s="63">
        <v>47</v>
      </c>
      <c r="AB61" s="63">
        <v>156</v>
      </c>
    </row>
    <row r="62" spans="2:28" ht="15.75" customHeight="1">
      <c r="B62" s="14" t="s">
        <v>58</v>
      </c>
      <c r="C62" s="59">
        <f>SUM($V45:$V51)</f>
        <v>7152</v>
      </c>
      <c r="D62" s="58">
        <f>SUM($V45:$V51)/SUM($V92:$V98)*100-100</f>
        <v>-0.9966777408637881</v>
      </c>
      <c r="E62" s="59">
        <f>SUM($W45:$W51)</f>
        <v>2264</v>
      </c>
      <c r="F62" s="58">
        <f>SUM($W45:$W51)/SUM($W92:$W98)*100-100</f>
        <v>-5.430242272347542</v>
      </c>
      <c r="G62" s="59">
        <f>SUM($X45:$X51)</f>
        <v>3719</v>
      </c>
      <c r="H62" s="58">
        <f>SUM($X45:$X51)/SUM($X92:$X98)*100-100</f>
        <v>8.583941605839414</v>
      </c>
      <c r="I62" s="59">
        <f>SUM($Y45:$Y51)</f>
        <v>169</v>
      </c>
      <c r="J62" s="58">
        <f>SUM($Y45:$Y51)/SUM($Y92:$Y98)*100-100</f>
        <v>1436.3636363636363</v>
      </c>
      <c r="K62" s="59">
        <f>SUM($Z45:$Z51)</f>
        <v>1000</v>
      </c>
      <c r="L62" s="58">
        <f>SUM($Z45:$Z51)/SUM($Z92:$Z98)*100-100</f>
        <v>-28.263988522238165</v>
      </c>
      <c r="M62" s="59">
        <f>SUM($AA45:$AA51)</f>
        <v>470</v>
      </c>
      <c r="N62" s="58">
        <f>SUM($AA45:$AA51)/SUM($AA92:$AA98)*100-100</f>
        <v>-43.50961538461539</v>
      </c>
      <c r="O62" s="59">
        <f>SUM($AB45:$AB51)</f>
        <v>526</v>
      </c>
      <c r="P62" s="60">
        <f>SUM($AB45:$AB51)/SUM($AB92:$AB98)*100-100</f>
        <v>-6.405693950177934</v>
      </c>
      <c r="S62" s="61" t="s">
        <v>138</v>
      </c>
      <c r="T62" s="61" t="s">
        <v>94</v>
      </c>
      <c r="U62" s="61" t="s">
        <v>90</v>
      </c>
      <c r="V62" s="63">
        <v>879</v>
      </c>
      <c r="W62" s="63">
        <v>530</v>
      </c>
      <c r="X62" s="63">
        <v>219</v>
      </c>
      <c r="Y62" s="63">
        <v>0</v>
      </c>
      <c r="Z62" s="63">
        <v>130</v>
      </c>
      <c r="AA62" s="63">
        <v>0</v>
      </c>
      <c r="AB62" s="63">
        <v>130</v>
      </c>
    </row>
    <row r="63" spans="2:28" ht="15.75" customHeight="1" thickBot="1">
      <c r="B63" s="15" t="s">
        <v>49</v>
      </c>
      <c r="C63" s="70">
        <f>$V52</f>
        <v>1172</v>
      </c>
      <c r="D63" s="69">
        <f>$V52/$V99*100-100</f>
        <v>-17.348377997179114</v>
      </c>
      <c r="E63" s="70">
        <f>$W52</f>
        <v>316</v>
      </c>
      <c r="F63" s="69">
        <f>$W52/$W99*100-100</f>
        <v>6.756756756756758</v>
      </c>
      <c r="G63" s="70">
        <f>$X52</f>
        <v>779</v>
      </c>
      <c r="H63" s="69">
        <f>$X52/$X99*100-100</f>
        <v>-11.678004535147394</v>
      </c>
      <c r="I63" s="70">
        <f>$Y52</f>
        <v>4</v>
      </c>
      <c r="J63" s="69" t="e">
        <f>$Y52/$Y99*100-100</f>
        <v>#DIV/0!</v>
      </c>
      <c r="K63" s="70">
        <f>$Z52</f>
        <v>73</v>
      </c>
      <c r="L63" s="69">
        <f>$Z52/$Z99*100-100</f>
        <v>-69.58333333333334</v>
      </c>
      <c r="M63" s="70">
        <f>$AA52</f>
        <v>40</v>
      </c>
      <c r="N63" s="69">
        <f>$AA52/$AA99*100-100</f>
        <v>-82.22222222222223</v>
      </c>
      <c r="O63" s="70">
        <f>$AB52</f>
        <v>33</v>
      </c>
      <c r="P63" s="71">
        <f>$AB52/$AB99*100-100</f>
        <v>120.00000000000003</v>
      </c>
      <c r="S63" s="61" t="s">
        <v>138</v>
      </c>
      <c r="T63" s="61" t="s">
        <v>94</v>
      </c>
      <c r="U63" s="61" t="s">
        <v>100</v>
      </c>
      <c r="V63" s="63">
        <v>4708</v>
      </c>
      <c r="W63" s="63">
        <v>1360</v>
      </c>
      <c r="X63" s="63">
        <v>1732</v>
      </c>
      <c r="Y63" s="63">
        <v>3</v>
      </c>
      <c r="Z63" s="63">
        <v>1613</v>
      </c>
      <c r="AA63" s="63">
        <v>336</v>
      </c>
      <c r="AB63" s="63">
        <v>1267</v>
      </c>
    </row>
    <row r="64" spans="2:28" ht="15.75" customHeight="1">
      <c r="B64" s="14" t="s">
        <v>59</v>
      </c>
      <c r="C64" s="59">
        <f>SUM($V16:$V19)</f>
        <v>27703</v>
      </c>
      <c r="D64" s="58">
        <f>SUM($V16:$V19)/SUM($V63:$V66)*100-100</f>
        <v>11.136518634412468</v>
      </c>
      <c r="E64" s="59">
        <f>SUM($W16:$W19)</f>
        <v>5052</v>
      </c>
      <c r="F64" s="58">
        <f>SUM($W16:$W19)/SUM($W63:$W66)*100-100</f>
        <v>3.5458085673293738</v>
      </c>
      <c r="G64" s="59">
        <f>SUM($X16:$X19)</f>
        <v>10803</v>
      </c>
      <c r="H64" s="58">
        <f>SUM($X16:$X19)/SUM($X63:$X66)*100-100</f>
        <v>-5.003517411185371</v>
      </c>
      <c r="I64" s="59">
        <f>SUM($Y16:$Y19)</f>
        <v>60</v>
      </c>
      <c r="J64" s="58">
        <f>SUM($Y16:$Y19)/SUM($Y63:$Y66)*100-100</f>
        <v>-83.19327731092437</v>
      </c>
      <c r="K64" s="59">
        <f>SUM($Z16:$Z19)</f>
        <v>11788</v>
      </c>
      <c r="L64" s="58">
        <f>SUM($Z16:$Z19)/SUM($Z63:$Z66)*100-100</f>
        <v>41.69972352446209</v>
      </c>
      <c r="M64" s="59">
        <f>SUM($AA16:$AA19)</f>
        <v>6986</v>
      </c>
      <c r="N64" s="58">
        <f>SUM($AA16:$AA19)/SUM($AA63:$AA66)*100-100</f>
        <v>125.50032278889606</v>
      </c>
      <c r="O64" s="59">
        <f>SUM($AB16:$AB19)</f>
        <v>4678</v>
      </c>
      <c r="P64" s="60">
        <f>SUM($AB16:$AB19)/SUM($AB63:$AB66)*100-100</f>
        <v>-9.393763315901609</v>
      </c>
      <c r="S64" s="61" t="s">
        <v>138</v>
      </c>
      <c r="T64" s="61" t="s">
        <v>94</v>
      </c>
      <c r="U64" s="61" t="s">
        <v>101</v>
      </c>
      <c r="V64" s="63">
        <v>4233</v>
      </c>
      <c r="W64" s="63">
        <v>1065</v>
      </c>
      <c r="X64" s="63">
        <v>1861</v>
      </c>
      <c r="Y64" s="63">
        <v>1</v>
      </c>
      <c r="Z64" s="63">
        <v>1306</v>
      </c>
      <c r="AA64" s="63">
        <v>407</v>
      </c>
      <c r="AB64" s="63">
        <v>892</v>
      </c>
    </row>
    <row r="65" spans="2:28" ht="15.75" customHeight="1">
      <c r="B65" s="14" t="s">
        <v>60</v>
      </c>
      <c r="C65" s="59">
        <f>SUM($V26:$V29)</f>
        <v>8188</v>
      </c>
      <c r="D65" s="58">
        <f>SUM($V26:$V29)/SUM($V73:$V76)*100-100</f>
        <v>-5.077672153953159</v>
      </c>
      <c r="E65" s="59">
        <f>SUM($W26:$W29)</f>
        <v>3374</v>
      </c>
      <c r="F65" s="58">
        <f>SUM($W26:$W29)/SUM($W73:$W76)*100-100</f>
        <v>-8.761492698756086</v>
      </c>
      <c r="G65" s="59">
        <f>SUM($X26:$X29)</f>
        <v>2884</v>
      </c>
      <c r="H65" s="58">
        <f>SUM($X26:$X29)/SUM($X73:$X76)*100-100</f>
        <v>7.1720549981419595</v>
      </c>
      <c r="I65" s="59">
        <f>SUM($Y26:$Y29)</f>
        <v>221</v>
      </c>
      <c r="J65" s="58">
        <f>SUM($Y26:$Y29)/SUM($Y73:$Y76)*100-100</f>
        <v>689.2857142857143</v>
      </c>
      <c r="K65" s="59">
        <f>SUM($Z26:$Z29)</f>
        <v>1709</v>
      </c>
      <c r="L65" s="58">
        <f>SUM($Z26:$Z29)/SUM($Z73:$Z76)*100-100</f>
        <v>-22.634676324128563</v>
      </c>
      <c r="M65" s="59">
        <f>SUM($AA26:$AA29)</f>
        <v>433</v>
      </c>
      <c r="N65" s="58">
        <f>SUM($AA26:$AA29)/SUM($AA73:$AA76)*100-100</f>
        <v>-48.019207683073226</v>
      </c>
      <c r="O65" s="59">
        <f>SUM($AB26:$AB29)</f>
        <v>1272</v>
      </c>
      <c r="P65" s="60">
        <f>SUM($AB26:$AB29)/SUM($AB73:$AB76)*100-100</f>
        <v>-7.558139534883722</v>
      </c>
      <c r="S65" s="61" t="s">
        <v>138</v>
      </c>
      <c r="T65" s="61" t="s">
        <v>94</v>
      </c>
      <c r="U65" s="61" t="s">
        <v>102</v>
      </c>
      <c r="V65" s="63">
        <v>10546</v>
      </c>
      <c r="W65" s="63">
        <v>1451</v>
      </c>
      <c r="X65" s="63">
        <v>5081</v>
      </c>
      <c r="Y65" s="63">
        <v>103</v>
      </c>
      <c r="Z65" s="63">
        <v>3911</v>
      </c>
      <c r="AA65" s="63">
        <v>1894</v>
      </c>
      <c r="AB65" s="63">
        <v>1992</v>
      </c>
    </row>
    <row r="66" spans="2:28" ht="15.75" customHeight="1">
      <c r="B66" s="14" t="s">
        <v>61</v>
      </c>
      <c r="C66" s="59">
        <f>SUM($V30:$V35)</f>
        <v>9823</v>
      </c>
      <c r="D66" s="58">
        <f>SUM($V30:$V35)/SUM($V77:$V82)*100-100</f>
        <v>-20.935286542176428</v>
      </c>
      <c r="E66" s="59">
        <f>SUM($W30:$W35)</f>
        <v>2660</v>
      </c>
      <c r="F66" s="58">
        <f>SUM($W30:$W35)/SUM($W77:$W82)*100-100</f>
        <v>0.5671077504726014</v>
      </c>
      <c r="G66" s="59">
        <f>SUM($X30:$X35)</f>
        <v>3845</v>
      </c>
      <c r="H66" s="58">
        <f>SUM($X30:$X35)/SUM($X77:$X82)*100-100</f>
        <v>-23.725451299345366</v>
      </c>
      <c r="I66" s="59">
        <f>SUM($Y30:$Y35)</f>
        <v>6</v>
      </c>
      <c r="J66" s="58">
        <f>SUM($Y30:$Y35)/SUM($Y77:$Y82)*100-100</f>
        <v>-95.55555555555556</v>
      </c>
      <c r="K66" s="59">
        <f>SUM($Z30:$Z35)</f>
        <v>3312</v>
      </c>
      <c r="L66" s="58">
        <f>SUM($Z30:$Z35)/SUM($Z77:$Z82)*100-100</f>
        <v>-28.046925917879634</v>
      </c>
      <c r="M66" s="59">
        <f>SUM($AA30:$AA35)</f>
        <v>1638</v>
      </c>
      <c r="N66" s="58">
        <f>SUM($AA30:$AA35)/SUM($AA77:$AA82)*100-100</f>
        <v>-38.51351351351351</v>
      </c>
      <c r="O66" s="59">
        <f>SUM($AB30:$AB35)</f>
        <v>1662</v>
      </c>
      <c r="P66" s="60">
        <f>SUM($AB30:$AB35)/SUM($AB77:$AB82)*100-100</f>
        <v>-14.285714285714292</v>
      </c>
      <c r="S66" s="61" t="s">
        <v>138</v>
      </c>
      <c r="T66" s="61" t="s">
        <v>94</v>
      </c>
      <c r="U66" s="61" t="s">
        <v>103</v>
      </c>
      <c r="V66" s="63">
        <v>5440</v>
      </c>
      <c r="W66" s="63">
        <v>1003</v>
      </c>
      <c r="X66" s="63">
        <v>2698</v>
      </c>
      <c r="Y66" s="63">
        <v>250</v>
      </c>
      <c r="Z66" s="63">
        <v>1489</v>
      </c>
      <c r="AA66" s="63">
        <v>461</v>
      </c>
      <c r="AB66" s="63">
        <v>1012</v>
      </c>
    </row>
    <row r="67" spans="2:28" ht="15.75" customHeight="1" thickBot="1">
      <c r="B67" s="16" t="s">
        <v>62</v>
      </c>
      <c r="C67" s="70">
        <f>SUM($V6:$V15)+SUM($V20:$V25)+SUM($V36:$V52)</f>
        <v>29903</v>
      </c>
      <c r="D67" s="69">
        <f>(SUM($V6:$V15)+SUM($V20:$V25)+SUM($V36:$V52))/(SUM($V53:$V62)+SUM($V67:$V72)+SUM($V83:$V99))*100-100</f>
        <v>2.0266812241973327</v>
      </c>
      <c r="E67" s="70">
        <f>SUM($W6:$W15)+SUM($W20:$W25)+SUM($W36:$W52)</f>
        <v>12208</v>
      </c>
      <c r="F67" s="69">
        <f>(SUM($W6:$W15)+SUM($W20:$W25)+SUM($W36:$W52))/(SUM($W53:$W62)+SUM($W67:$W72)+SUM($W83:$W99))*100-100</f>
        <v>-2.9339270096207457</v>
      </c>
      <c r="G67" s="70">
        <f>SUM($X6:$X15)+SUM($X20:$X25)+SUM($X36:$X52)</f>
        <v>13071</v>
      </c>
      <c r="H67" s="69">
        <f>(SUM($X6:$X15)+SUM($X20:$X25)+SUM($X36:$X52))/(SUM($X53:$X62)+SUM($X67:$X72)+SUM($X83:$X99))*100-100</f>
        <v>8.266379524558928</v>
      </c>
      <c r="I67" s="70">
        <f>SUM($Y6:$Y15)+SUM($Y20:$Y25)+SUM($Y36:$Y52)</f>
        <v>313</v>
      </c>
      <c r="J67" s="69">
        <f>(SUM($Y6:$Y15)+SUM($Y20:$Y25)+SUM($Y36:$Y52))/(SUM($Y53:$Y62)+SUM($Y67:$Y72)+SUM($Y83:$Y99))*100-100</f>
        <v>291.25</v>
      </c>
      <c r="K67" s="70">
        <f>SUM($Z6:$Z15)+SUM($Z20:$Z25)+SUM($Z36:$Z52)</f>
        <v>4311</v>
      </c>
      <c r="L67" s="69">
        <f>(SUM($Z6:$Z15)+SUM($Z20:$Z25)+SUM($Z36:$Z52))/(SUM($Z53:$Z62)+SUM($Z67:$Z72)+SUM($Z83:$Z99))*100-100</f>
        <v>-5.8528062895828725</v>
      </c>
      <c r="M67" s="70">
        <f>SUM($AA6:$AA15)+SUM($AA20:$AA25)+SUM($AA36:$AA52)</f>
        <v>2014</v>
      </c>
      <c r="N67" s="69">
        <f>(SUM($AA6:$AA15)+SUM($AA20:$AA25)+SUM($AA36:$AA52))/(SUM($AA53:$AA62)+SUM($AA67:$AA72)+SUM($AA83:$AA99))*100-100</f>
        <v>-12.700476809709585</v>
      </c>
      <c r="O67" s="70">
        <f>SUM($AB6:$AB15)+SUM($AB20:$AB25)+SUM($AB36:$AB52)</f>
        <v>2281</v>
      </c>
      <c r="P67" s="71">
        <f>(SUM($AB6:$AB15)+SUM($AB20:$AB25)+SUM($AB36:$AB52))/(SUM($AB53:$AB62)+SUM($AB67:$AB72)+SUM($AB83:$AB99))*100-100</f>
        <v>0.9738822487826582</v>
      </c>
      <c r="S67" s="61" t="s">
        <v>138</v>
      </c>
      <c r="T67" s="61" t="s">
        <v>94</v>
      </c>
      <c r="U67" s="61" t="s">
        <v>104</v>
      </c>
      <c r="V67" s="63">
        <v>1142</v>
      </c>
      <c r="W67" s="63">
        <v>733</v>
      </c>
      <c r="X67" s="63">
        <v>367</v>
      </c>
      <c r="Y67" s="63">
        <v>1</v>
      </c>
      <c r="Z67" s="63">
        <v>41</v>
      </c>
      <c r="AA67" s="63">
        <v>0</v>
      </c>
      <c r="AB67" s="63">
        <v>39</v>
      </c>
    </row>
    <row r="68" spans="19:28" ht="15.75" customHeight="1">
      <c r="S68" s="61" t="s">
        <v>138</v>
      </c>
      <c r="T68" s="61" t="s">
        <v>94</v>
      </c>
      <c r="U68" s="61" t="s">
        <v>105</v>
      </c>
      <c r="V68" s="63">
        <v>458</v>
      </c>
      <c r="W68" s="63">
        <v>274</v>
      </c>
      <c r="X68" s="63">
        <v>165</v>
      </c>
      <c r="Y68" s="63">
        <v>0</v>
      </c>
      <c r="Z68" s="63">
        <v>19</v>
      </c>
      <c r="AA68" s="63">
        <v>0</v>
      </c>
      <c r="AB68" s="63">
        <v>19</v>
      </c>
    </row>
    <row r="69" spans="19:28" ht="15.75" customHeight="1">
      <c r="S69" s="61" t="s">
        <v>138</v>
      </c>
      <c r="T69" s="61" t="s">
        <v>94</v>
      </c>
      <c r="U69" s="61" t="s">
        <v>106</v>
      </c>
      <c r="V69" s="63">
        <v>484</v>
      </c>
      <c r="W69" s="63">
        <v>347</v>
      </c>
      <c r="X69" s="63">
        <v>73</v>
      </c>
      <c r="Y69" s="63">
        <v>0</v>
      </c>
      <c r="Z69" s="63">
        <v>64</v>
      </c>
      <c r="AA69" s="63">
        <v>0</v>
      </c>
      <c r="AB69" s="63">
        <v>64</v>
      </c>
    </row>
    <row r="70" spans="19:28" ht="15.75" customHeight="1">
      <c r="S70" s="61" t="s">
        <v>138</v>
      </c>
      <c r="T70" s="61" t="s">
        <v>94</v>
      </c>
      <c r="U70" s="61" t="s">
        <v>107</v>
      </c>
      <c r="V70" s="63">
        <v>346</v>
      </c>
      <c r="W70" s="63">
        <v>230</v>
      </c>
      <c r="X70" s="63">
        <v>86</v>
      </c>
      <c r="Y70" s="63">
        <v>0</v>
      </c>
      <c r="Z70" s="63">
        <v>30</v>
      </c>
      <c r="AA70" s="63">
        <v>0</v>
      </c>
      <c r="AB70" s="63">
        <v>30</v>
      </c>
    </row>
    <row r="71" spans="19:28" ht="12">
      <c r="S71" s="61" t="s">
        <v>138</v>
      </c>
      <c r="T71" s="61" t="s">
        <v>94</v>
      </c>
      <c r="U71" s="61" t="s">
        <v>108</v>
      </c>
      <c r="V71" s="63">
        <v>350</v>
      </c>
      <c r="W71" s="63">
        <v>191</v>
      </c>
      <c r="X71" s="63">
        <v>127</v>
      </c>
      <c r="Y71" s="63">
        <v>0</v>
      </c>
      <c r="Z71" s="63">
        <v>32</v>
      </c>
      <c r="AA71" s="63">
        <v>0</v>
      </c>
      <c r="AB71" s="63">
        <v>32</v>
      </c>
    </row>
    <row r="72" spans="19:28" ht="12">
      <c r="S72" s="61" t="s">
        <v>138</v>
      </c>
      <c r="T72" s="61" t="s">
        <v>94</v>
      </c>
      <c r="U72" s="61" t="s">
        <v>109</v>
      </c>
      <c r="V72" s="63">
        <v>998</v>
      </c>
      <c r="W72" s="63">
        <v>542</v>
      </c>
      <c r="X72" s="63">
        <v>372</v>
      </c>
      <c r="Y72" s="63">
        <v>4</v>
      </c>
      <c r="Z72" s="63">
        <v>80</v>
      </c>
      <c r="AA72" s="63">
        <v>39</v>
      </c>
      <c r="AB72" s="63">
        <v>41</v>
      </c>
    </row>
    <row r="73" spans="19:28" ht="12">
      <c r="S73" s="61" t="s">
        <v>138</v>
      </c>
      <c r="T73" s="61" t="s">
        <v>94</v>
      </c>
      <c r="U73" s="61" t="s">
        <v>110</v>
      </c>
      <c r="V73" s="63">
        <v>821</v>
      </c>
      <c r="W73" s="63">
        <v>530</v>
      </c>
      <c r="X73" s="63">
        <v>104</v>
      </c>
      <c r="Y73" s="63">
        <v>2</v>
      </c>
      <c r="Z73" s="63">
        <v>185</v>
      </c>
      <c r="AA73" s="63">
        <v>32</v>
      </c>
      <c r="AB73" s="63">
        <v>153</v>
      </c>
    </row>
    <row r="74" spans="19:28" ht="12">
      <c r="S74" s="61" t="s">
        <v>138</v>
      </c>
      <c r="T74" s="61" t="s">
        <v>94</v>
      </c>
      <c r="U74" s="61" t="s">
        <v>111</v>
      </c>
      <c r="V74" s="63">
        <v>2261</v>
      </c>
      <c r="W74" s="63">
        <v>1144</v>
      </c>
      <c r="X74" s="63">
        <v>673</v>
      </c>
      <c r="Y74" s="63">
        <v>9</v>
      </c>
      <c r="Z74" s="63">
        <v>435</v>
      </c>
      <c r="AA74" s="63">
        <v>187</v>
      </c>
      <c r="AB74" s="63">
        <v>248</v>
      </c>
    </row>
    <row r="75" spans="19:28" ht="12">
      <c r="S75" s="61" t="s">
        <v>138</v>
      </c>
      <c r="T75" s="61" t="s">
        <v>94</v>
      </c>
      <c r="U75" s="61" t="s">
        <v>112</v>
      </c>
      <c r="V75" s="63">
        <v>4723</v>
      </c>
      <c r="W75" s="63">
        <v>1558</v>
      </c>
      <c r="X75" s="63">
        <v>1665</v>
      </c>
      <c r="Y75" s="63">
        <v>8</v>
      </c>
      <c r="Z75" s="63">
        <v>1492</v>
      </c>
      <c r="AA75" s="63">
        <v>614</v>
      </c>
      <c r="AB75" s="63">
        <v>878</v>
      </c>
    </row>
    <row r="76" spans="19:28" ht="12">
      <c r="S76" s="61" t="s">
        <v>138</v>
      </c>
      <c r="T76" s="61" t="s">
        <v>94</v>
      </c>
      <c r="U76" s="61" t="s">
        <v>113</v>
      </c>
      <c r="V76" s="63">
        <v>821</v>
      </c>
      <c r="W76" s="63">
        <v>466</v>
      </c>
      <c r="X76" s="63">
        <v>249</v>
      </c>
      <c r="Y76" s="63">
        <v>9</v>
      </c>
      <c r="Z76" s="63">
        <v>97</v>
      </c>
      <c r="AA76" s="63">
        <v>0</v>
      </c>
      <c r="AB76" s="63">
        <v>97</v>
      </c>
    </row>
    <row r="77" spans="19:28" ht="12">
      <c r="S77" s="61" t="s">
        <v>138</v>
      </c>
      <c r="T77" s="61" t="s">
        <v>94</v>
      </c>
      <c r="U77" s="61" t="s">
        <v>114</v>
      </c>
      <c r="V77" s="63">
        <v>690</v>
      </c>
      <c r="W77" s="63">
        <v>361</v>
      </c>
      <c r="X77" s="63">
        <v>235</v>
      </c>
      <c r="Y77" s="63">
        <v>8</v>
      </c>
      <c r="Z77" s="63">
        <v>86</v>
      </c>
      <c r="AA77" s="63">
        <v>0</v>
      </c>
      <c r="AB77" s="63">
        <v>86</v>
      </c>
    </row>
    <row r="78" spans="19:28" ht="12">
      <c r="S78" s="61" t="s">
        <v>138</v>
      </c>
      <c r="T78" s="61" t="s">
        <v>94</v>
      </c>
      <c r="U78" s="61" t="s">
        <v>115</v>
      </c>
      <c r="V78" s="63">
        <v>1330</v>
      </c>
      <c r="W78" s="63">
        <v>380</v>
      </c>
      <c r="X78" s="63">
        <v>470</v>
      </c>
      <c r="Y78" s="63">
        <v>1</v>
      </c>
      <c r="Z78" s="63">
        <v>479</v>
      </c>
      <c r="AA78" s="63">
        <v>216</v>
      </c>
      <c r="AB78" s="63">
        <v>263</v>
      </c>
    </row>
    <row r="79" spans="19:28" ht="12">
      <c r="S79" s="61" t="s">
        <v>138</v>
      </c>
      <c r="T79" s="61" t="s">
        <v>94</v>
      </c>
      <c r="U79" s="61" t="s">
        <v>116</v>
      </c>
      <c r="V79" s="63">
        <v>6802</v>
      </c>
      <c r="W79" s="63">
        <v>739</v>
      </c>
      <c r="X79" s="63">
        <v>3107</v>
      </c>
      <c r="Y79" s="63">
        <v>94</v>
      </c>
      <c r="Z79" s="63">
        <v>2862</v>
      </c>
      <c r="AA79" s="63">
        <v>1981</v>
      </c>
      <c r="AB79" s="63">
        <v>881</v>
      </c>
    </row>
    <row r="80" spans="19:28" ht="12">
      <c r="S80" s="61" t="s">
        <v>138</v>
      </c>
      <c r="T80" s="61" t="s">
        <v>94</v>
      </c>
      <c r="U80" s="61" t="s">
        <v>117</v>
      </c>
      <c r="V80" s="63">
        <v>2719</v>
      </c>
      <c r="W80" s="63">
        <v>744</v>
      </c>
      <c r="X80" s="63">
        <v>948</v>
      </c>
      <c r="Y80" s="63">
        <v>32</v>
      </c>
      <c r="Z80" s="63">
        <v>995</v>
      </c>
      <c r="AA80" s="63">
        <v>467</v>
      </c>
      <c r="AB80" s="63">
        <v>528</v>
      </c>
    </row>
    <row r="81" spans="19:28" ht="12">
      <c r="S81" s="61" t="s">
        <v>138</v>
      </c>
      <c r="T81" s="61" t="s">
        <v>94</v>
      </c>
      <c r="U81" s="61" t="s">
        <v>118</v>
      </c>
      <c r="V81" s="63">
        <v>491</v>
      </c>
      <c r="W81" s="63">
        <v>208</v>
      </c>
      <c r="X81" s="63">
        <v>155</v>
      </c>
      <c r="Y81" s="63">
        <v>0</v>
      </c>
      <c r="Z81" s="63">
        <v>128</v>
      </c>
      <c r="AA81" s="63">
        <v>0</v>
      </c>
      <c r="AB81" s="63">
        <v>128</v>
      </c>
    </row>
    <row r="82" spans="19:28" ht="12">
      <c r="S82" s="61" t="s">
        <v>138</v>
      </c>
      <c r="T82" s="61" t="s">
        <v>94</v>
      </c>
      <c r="U82" s="61" t="s">
        <v>119</v>
      </c>
      <c r="V82" s="63">
        <v>392</v>
      </c>
      <c r="W82" s="63">
        <v>213</v>
      </c>
      <c r="X82" s="63">
        <v>126</v>
      </c>
      <c r="Y82" s="63">
        <v>0</v>
      </c>
      <c r="Z82" s="63">
        <v>53</v>
      </c>
      <c r="AA82" s="63">
        <v>0</v>
      </c>
      <c r="AB82" s="63">
        <v>53</v>
      </c>
    </row>
    <row r="83" spans="19:28" ht="12">
      <c r="S83" s="61" t="s">
        <v>138</v>
      </c>
      <c r="T83" s="61" t="s">
        <v>94</v>
      </c>
      <c r="U83" s="61" t="s">
        <v>120</v>
      </c>
      <c r="V83" s="63">
        <v>190</v>
      </c>
      <c r="W83" s="63">
        <v>99</v>
      </c>
      <c r="X83" s="63">
        <v>83</v>
      </c>
      <c r="Y83" s="63">
        <v>0</v>
      </c>
      <c r="Z83" s="63">
        <v>8</v>
      </c>
      <c r="AA83" s="63">
        <v>0</v>
      </c>
      <c r="AB83" s="63">
        <v>8</v>
      </c>
    </row>
    <row r="84" spans="19:28" ht="12">
      <c r="S84" s="61" t="s">
        <v>138</v>
      </c>
      <c r="T84" s="61" t="s">
        <v>94</v>
      </c>
      <c r="U84" s="61" t="s">
        <v>121</v>
      </c>
      <c r="V84" s="63">
        <v>317</v>
      </c>
      <c r="W84" s="63">
        <v>132</v>
      </c>
      <c r="X84" s="63">
        <v>176</v>
      </c>
      <c r="Y84" s="63">
        <v>0</v>
      </c>
      <c r="Z84" s="63">
        <v>9</v>
      </c>
      <c r="AA84" s="63">
        <v>0</v>
      </c>
      <c r="AB84" s="63">
        <v>9</v>
      </c>
    </row>
    <row r="85" spans="19:28" ht="12">
      <c r="S85" s="61" t="s">
        <v>138</v>
      </c>
      <c r="T85" s="61" t="s">
        <v>94</v>
      </c>
      <c r="U85" s="61" t="s">
        <v>122</v>
      </c>
      <c r="V85" s="63">
        <v>710</v>
      </c>
      <c r="W85" s="63">
        <v>405</v>
      </c>
      <c r="X85" s="63">
        <v>262</v>
      </c>
      <c r="Y85" s="63">
        <v>0</v>
      </c>
      <c r="Z85" s="63">
        <v>43</v>
      </c>
      <c r="AA85" s="63">
        <v>0</v>
      </c>
      <c r="AB85" s="63">
        <v>43</v>
      </c>
    </row>
    <row r="86" spans="19:28" ht="12">
      <c r="S86" s="61" t="s">
        <v>138</v>
      </c>
      <c r="T86" s="61" t="s">
        <v>94</v>
      </c>
      <c r="U86" s="61" t="s">
        <v>123</v>
      </c>
      <c r="V86" s="63">
        <v>1499</v>
      </c>
      <c r="W86" s="63">
        <v>421</v>
      </c>
      <c r="X86" s="63">
        <v>403</v>
      </c>
      <c r="Y86" s="63">
        <v>0</v>
      </c>
      <c r="Z86" s="63">
        <v>675</v>
      </c>
      <c r="AA86" s="63">
        <v>496</v>
      </c>
      <c r="AB86" s="63">
        <v>179</v>
      </c>
    </row>
    <row r="87" spans="19:28" ht="12">
      <c r="S87" s="61" t="s">
        <v>138</v>
      </c>
      <c r="T87" s="61" t="s">
        <v>94</v>
      </c>
      <c r="U87" s="61" t="s">
        <v>124</v>
      </c>
      <c r="V87" s="63">
        <v>681</v>
      </c>
      <c r="W87" s="63">
        <v>309</v>
      </c>
      <c r="X87" s="63">
        <v>261</v>
      </c>
      <c r="Y87" s="63">
        <v>0</v>
      </c>
      <c r="Z87" s="63">
        <v>111</v>
      </c>
      <c r="AA87" s="63">
        <v>65</v>
      </c>
      <c r="AB87" s="63">
        <v>46</v>
      </c>
    </row>
    <row r="88" spans="19:28" ht="12">
      <c r="S88" s="61" t="s">
        <v>138</v>
      </c>
      <c r="T88" s="61" t="s">
        <v>94</v>
      </c>
      <c r="U88" s="61" t="s">
        <v>125</v>
      </c>
      <c r="V88" s="63">
        <v>292</v>
      </c>
      <c r="W88" s="63">
        <v>192</v>
      </c>
      <c r="X88" s="63">
        <v>88</v>
      </c>
      <c r="Y88" s="63">
        <v>4</v>
      </c>
      <c r="Z88" s="63">
        <v>8</v>
      </c>
      <c r="AA88" s="63">
        <v>0</v>
      </c>
      <c r="AB88" s="63">
        <v>8</v>
      </c>
    </row>
    <row r="89" spans="19:28" ht="12">
      <c r="S89" s="61" t="s">
        <v>138</v>
      </c>
      <c r="T89" s="61" t="s">
        <v>94</v>
      </c>
      <c r="U89" s="61" t="s">
        <v>126</v>
      </c>
      <c r="V89" s="63">
        <v>403</v>
      </c>
      <c r="W89" s="63">
        <v>194</v>
      </c>
      <c r="X89" s="63">
        <v>191</v>
      </c>
      <c r="Y89" s="63">
        <v>0</v>
      </c>
      <c r="Z89" s="63">
        <v>18</v>
      </c>
      <c r="AA89" s="63">
        <v>0</v>
      </c>
      <c r="AB89" s="63">
        <v>18</v>
      </c>
    </row>
    <row r="90" spans="19:28" ht="12">
      <c r="S90" s="61" t="s">
        <v>138</v>
      </c>
      <c r="T90" s="61" t="s">
        <v>94</v>
      </c>
      <c r="U90" s="61" t="s">
        <v>127</v>
      </c>
      <c r="V90" s="63">
        <v>573</v>
      </c>
      <c r="W90" s="63">
        <v>267</v>
      </c>
      <c r="X90" s="63">
        <v>232</v>
      </c>
      <c r="Y90" s="63">
        <v>0</v>
      </c>
      <c r="Z90" s="63">
        <v>74</v>
      </c>
      <c r="AA90" s="63">
        <v>21</v>
      </c>
      <c r="AB90" s="63">
        <v>53</v>
      </c>
    </row>
    <row r="91" spans="19:28" ht="12">
      <c r="S91" s="61" t="s">
        <v>138</v>
      </c>
      <c r="T91" s="61" t="s">
        <v>94</v>
      </c>
      <c r="U91" s="61" t="s">
        <v>128</v>
      </c>
      <c r="V91" s="63">
        <v>209</v>
      </c>
      <c r="W91" s="63">
        <v>135</v>
      </c>
      <c r="X91" s="63">
        <v>37</v>
      </c>
      <c r="Y91" s="63">
        <v>0</v>
      </c>
      <c r="Z91" s="63">
        <v>37</v>
      </c>
      <c r="AA91" s="63">
        <v>0</v>
      </c>
      <c r="AB91" s="63">
        <v>37</v>
      </c>
    </row>
    <row r="92" spans="19:28" ht="12">
      <c r="S92" s="61" t="s">
        <v>138</v>
      </c>
      <c r="T92" s="61" t="s">
        <v>94</v>
      </c>
      <c r="U92" s="61" t="s">
        <v>129</v>
      </c>
      <c r="V92" s="63">
        <v>3181</v>
      </c>
      <c r="W92" s="63">
        <v>752</v>
      </c>
      <c r="X92" s="63">
        <v>1683</v>
      </c>
      <c r="Y92" s="63">
        <v>1</v>
      </c>
      <c r="Z92" s="63">
        <v>745</v>
      </c>
      <c r="AA92" s="63">
        <v>461</v>
      </c>
      <c r="AB92" s="63">
        <v>284</v>
      </c>
    </row>
    <row r="93" spans="19:28" ht="12">
      <c r="S93" s="61" t="s">
        <v>138</v>
      </c>
      <c r="T93" s="61" t="s">
        <v>94</v>
      </c>
      <c r="U93" s="61" t="s">
        <v>130</v>
      </c>
      <c r="V93" s="63">
        <v>527</v>
      </c>
      <c r="W93" s="63">
        <v>149</v>
      </c>
      <c r="X93" s="63">
        <v>145</v>
      </c>
      <c r="Y93" s="63">
        <v>0</v>
      </c>
      <c r="Z93" s="63">
        <v>233</v>
      </c>
      <c r="AA93" s="63">
        <v>215</v>
      </c>
      <c r="AB93" s="63">
        <v>18</v>
      </c>
    </row>
    <row r="94" spans="19:28" ht="12">
      <c r="S94" s="61" t="s">
        <v>138</v>
      </c>
      <c r="T94" s="61" t="s">
        <v>94</v>
      </c>
      <c r="U94" s="61" t="s">
        <v>131</v>
      </c>
      <c r="V94" s="63">
        <v>588</v>
      </c>
      <c r="W94" s="63">
        <v>278</v>
      </c>
      <c r="X94" s="63">
        <v>231</v>
      </c>
      <c r="Y94" s="63">
        <v>1</v>
      </c>
      <c r="Z94" s="63">
        <v>78</v>
      </c>
      <c r="AA94" s="63">
        <v>56</v>
      </c>
      <c r="AB94" s="63">
        <v>22</v>
      </c>
    </row>
    <row r="95" spans="19:28" ht="12">
      <c r="S95" s="61" t="s">
        <v>138</v>
      </c>
      <c r="T95" s="61" t="s">
        <v>94</v>
      </c>
      <c r="U95" s="61" t="s">
        <v>132</v>
      </c>
      <c r="V95" s="63">
        <v>1061</v>
      </c>
      <c r="W95" s="63">
        <v>370</v>
      </c>
      <c r="X95" s="63">
        <v>527</v>
      </c>
      <c r="Y95" s="63">
        <v>3</v>
      </c>
      <c r="Z95" s="63">
        <v>161</v>
      </c>
      <c r="AA95" s="63">
        <v>69</v>
      </c>
      <c r="AB95" s="63">
        <v>92</v>
      </c>
    </row>
    <row r="96" spans="19:28" ht="12">
      <c r="S96" s="61" t="s">
        <v>138</v>
      </c>
      <c r="T96" s="61" t="s">
        <v>94</v>
      </c>
      <c r="U96" s="61" t="s">
        <v>133</v>
      </c>
      <c r="V96" s="63">
        <v>635</v>
      </c>
      <c r="W96" s="63">
        <v>283</v>
      </c>
      <c r="X96" s="63">
        <v>286</v>
      </c>
      <c r="Y96" s="63">
        <v>1</v>
      </c>
      <c r="Z96" s="63">
        <v>65</v>
      </c>
      <c r="AA96" s="63">
        <v>0</v>
      </c>
      <c r="AB96" s="63">
        <v>65</v>
      </c>
    </row>
    <row r="97" spans="19:28" ht="12">
      <c r="S97" s="61" t="s">
        <v>138</v>
      </c>
      <c r="T97" s="61" t="s">
        <v>94</v>
      </c>
      <c r="U97" s="61" t="s">
        <v>134</v>
      </c>
      <c r="V97" s="63">
        <v>485</v>
      </c>
      <c r="W97" s="63">
        <v>256</v>
      </c>
      <c r="X97" s="63">
        <v>193</v>
      </c>
      <c r="Y97" s="63">
        <v>0</v>
      </c>
      <c r="Z97" s="63">
        <v>36</v>
      </c>
      <c r="AA97" s="63">
        <v>0</v>
      </c>
      <c r="AB97" s="63">
        <v>36</v>
      </c>
    </row>
    <row r="98" spans="19:28" ht="12">
      <c r="S98" s="61" t="s">
        <v>138</v>
      </c>
      <c r="T98" s="61" t="s">
        <v>94</v>
      </c>
      <c r="U98" s="61" t="s">
        <v>135</v>
      </c>
      <c r="V98" s="63">
        <v>747</v>
      </c>
      <c r="W98" s="63">
        <v>306</v>
      </c>
      <c r="X98" s="63">
        <v>360</v>
      </c>
      <c r="Y98" s="63">
        <v>5</v>
      </c>
      <c r="Z98" s="63">
        <v>76</v>
      </c>
      <c r="AA98" s="63">
        <v>31</v>
      </c>
      <c r="AB98" s="63">
        <v>45</v>
      </c>
    </row>
    <row r="99" spans="19:28" ht="12">
      <c r="S99" s="61" t="s">
        <v>138</v>
      </c>
      <c r="T99" s="61" t="s">
        <v>94</v>
      </c>
      <c r="U99" s="61" t="s">
        <v>136</v>
      </c>
      <c r="V99" s="63">
        <v>1418</v>
      </c>
      <c r="W99" s="63">
        <v>296</v>
      </c>
      <c r="X99" s="63">
        <v>882</v>
      </c>
      <c r="Y99" s="63">
        <v>0</v>
      </c>
      <c r="Z99" s="63">
        <v>240</v>
      </c>
      <c r="AA99" s="63">
        <v>225</v>
      </c>
      <c r="AB99" s="63">
        <v>15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55905511811024" right="0.2755905511811024" top="0.5118110236220472" bottom="0" header="0.31496062992125984" footer="0"/>
  <pageSetup horizontalDpi="600" verticalDpi="600" orientation="portrait" paperSize="9" scale="71" r:id="rId1"/>
  <headerFooter alignWithMargins="0">
    <oddHeader>&amp;R&amp;F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6"/>
  <dimension ref="B2:AB99"/>
  <sheetViews>
    <sheetView zoomScale="85" zoomScaleNormal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2"/>
      <c r="D2" s="43" t="str">
        <f>"平成"&amp;WIDECHAR(VALUE($S6-1988)&amp;"年　"&amp;WIDECHAR(VALUE($T6))&amp;"月分着工新設住宅戸数：利用関係別・都道府県別表")</f>
        <v>平成２７年　３月分着工新設住宅戸数：利用関係別・都道府県別表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139</v>
      </c>
      <c r="P2" s="3"/>
    </row>
    <row r="3" spans="2:28" s="4" customFormat="1" ht="15.75" customHeight="1">
      <c r="B3" s="5"/>
      <c r="C3" s="115" t="s">
        <v>140</v>
      </c>
      <c r="D3" s="116"/>
      <c r="E3" s="113" t="s">
        <v>141</v>
      </c>
      <c r="F3" s="116"/>
      <c r="G3" s="113" t="s">
        <v>142</v>
      </c>
      <c r="H3" s="116"/>
      <c r="I3" s="113" t="s">
        <v>143</v>
      </c>
      <c r="J3" s="116"/>
      <c r="K3" s="113" t="s">
        <v>144</v>
      </c>
      <c r="L3" s="116"/>
      <c r="M3" s="113" t="s">
        <v>145</v>
      </c>
      <c r="N3" s="116"/>
      <c r="O3" s="113" t="s">
        <v>146</v>
      </c>
      <c r="P3" s="114"/>
      <c r="S3" s="44"/>
      <c r="T3" s="44"/>
      <c r="U3" s="45"/>
      <c r="V3" s="46"/>
      <c r="W3" s="46"/>
      <c r="X3" s="46"/>
      <c r="Y3" s="46"/>
      <c r="Z3" s="46"/>
      <c r="AA3" s="46"/>
      <c r="AB3" s="46"/>
    </row>
    <row r="4" spans="2:28" ht="15.75" customHeight="1">
      <c r="B4" s="6"/>
      <c r="C4" s="7"/>
      <c r="D4" s="47" t="s">
        <v>0</v>
      </c>
      <c r="E4" s="8"/>
      <c r="F4" s="47" t="s">
        <v>0</v>
      </c>
      <c r="G4" s="8"/>
      <c r="H4" s="47" t="s">
        <v>0</v>
      </c>
      <c r="I4" s="8"/>
      <c r="J4" s="47" t="s">
        <v>0</v>
      </c>
      <c r="K4" s="8"/>
      <c r="L4" s="47" t="s">
        <v>0</v>
      </c>
      <c r="M4" s="8"/>
      <c r="N4" s="47" t="s">
        <v>0</v>
      </c>
      <c r="O4" s="8"/>
      <c r="P4" s="48" t="s">
        <v>0</v>
      </c>
      <c r="S4" s="49" t="s">
        <v>78</v>
      </c>
      <c r="T4" s="49" t="s">
        <v>79</v>
      </c>
      <c r="U4" s="50" t="s">
        <v>80</v>
      </c>
      <c r="V4" s="51" t="s">
        <v>81</v>
      </c>
      <c r="W4" s="51" t="s">
        <v>82</v>
      </c>
      <c r="X4" s="51" t="s">
        <v>83</v>
      </c>
      <c r="Y4" s="51" t="s">
        <v>84</v>
      </c>
      <c r="Z4" s="51" t="s">
        <v>85</v>
      </c>
      <c r="AA4" s="51" t="s">
        <v>86</v>
      </c>
      <c r="AB4" s="51" t="s">
        <v>87</v>
      </c>
    </row>
    <row r="5" spans="2:28" ht="15.75" customHeight="1" thickBot="1">
      <c r="B5" s="9"/>
      <c r="C5" s="10" t="s">
        <v>1</v>
      </c>
      <c r="D5" s="52" t="s">
        <v>2</v>
      </c>
      <c r="E5" s="11" t="s">
        <v>1</v>
      </c>
      <c r="F5" s="52" t="s">
        <v>2</v>
      </c>
      <c r="G5" s="11" t="s">
        <v>1</v>
      </c>
      <c r="H5" s="52" t="s">
        <v>2</v>
      </c>
      <c r="I5" s="11" t="s">
        <v>1</v>
      </c>
      <c r="J5" s="52" t="s">
        <v>2</v>
      </c>
      <c r="K5" s="11" t="s">
        <v>1</v>
      </c>
      <c r="L5" s="52" t="s">
        <v>2</v>
      </c>
      <c r="M5" s="11" t="s">
        <v>1</v>
      </c>
      <c r="N5" s="52" t="s">
        <v>2</v>
      </c>
      <c r="O5" s="11" t="s">
        <v>1</v>
      </c>
      <c r="P5" s="53" t="s">
        <v>2</v>
      </c>
      <c r="S5" s="54"/>
      <c r="T5" s="54"/>
      <c r="U5" s="55"/>
      <c r="V5" s="56"/>
      <c r="W5" s="56"/>
      <c r="X5" s="56"/>
      <c r="Y5" s="56"/>
      <c r="Z5" s="56"/>
      <c r="AA5" s="56"/>
      <c r="AB5" s="56"/>
    </row>
    <row r="6" spans="2:28" ht="15.75" customHeight="1" thickTop="1">
      <c r="B6" s="12" t="s">
        <v>3</v>
      </c>
      <c r="C6" s="57">
        <f aca="true" t="shared" si="0" ref="C6:C52">IF($V6="","",IF($V6=0,0,$V6))</f>
        <v>2284</v>
      </c>
      <c r="D6" s="58">
        <f aca="true" t="shared" si="1" ref="D6:D52">IF(OR($V6="",$V53=""),"",IF(AND($V6=0,$V53=0),"0.0",IF(AND($V6&gt;0,$V53=0),"     -   ",IF(AND($V6=0,$V53&gt;0),"  -100.0",$V6/$V53*100-100))))</f>
        <v>-5.658818669971083</v>
      </c>
      <c r="E6" s="59">
        <f aca="true" t="shared" si="2" ref="E6:E52">IF($W6="","",IF($W6=0,0,$W6))</f>
        <v>595</v>
      </c>
      <c r="F6" s="58">
        <f aca="true" t="shared" si="3" ref="F6:F52">IF(OR($W6="",$W53=""),"",IF(AND($W6=0,$W53=0),"0.0",IF(AND($W6&gt;0,$W53=0),"     -   ",IF(AND($W6=0,$W53&gt;0),"  -100.0",$W6/$W53*100-100))))</f>
        <v>-0.6677796327211922</v>
      </c>
      <c r="G6" s="59">
        <f aca="true" t="shared" si="4" ref="G6:G52">IF($X6="","",IF($X6=0,0,$X6))</f>
        <v>1390</v>
      </c>
      <c r="H6" s="58">
        <f aca="true" t="shared" si="5" ref="H6:H52">IF(OR($X6="",$X53=""),"",IF(AND($X6=0,$X53=0),"0.0",IF(AND($X6&gt;0,$X53=0),"     -   ",IF(AND($X6=0,$X53&gt;0),"  -100.0",$X6/$X53*100-100))))</f>
        <v>-2.4561403508771917</v>
      </c>
      <c r="I6" s="59">
        <f aca="true" t="shared" si="6" ref="I6:I52">IF($Y6="","",IF($Y6=0,0,$Y6))</f>
        <v>35</v>
      </c>
      <c r="J6" s="58">
        <f aca="true" t="shared" si="7" ref="J6:J52">IF(OR($Y6="",$Y53=""),"",IF(AND($Y6=0,$Y53=0),"0.0",IF(AND($Y6&gt;0,$Y53=0),"     -   ",IF(AND($Y6=0,$Y53&gt;0),"  -100.0",$Y6/$Y53*100-100))))</f>
        <v>150</v>
      </c>
      <c r="K6" s="59">
        <f aca="true" t="shared" si="8" ref="K6:K52">IF($Z6="","",IF($Z6=0,0,$Z6))</f>
        <v>264</v>
      </c>
      <c r="L6" s="58">
        <f aca="true" t="shared" si="9" ref="L6:L52">IF(OR($Z6="",$Z53=""),"",IF(AND($Z6=0,$Z53=0),"0.0",IF(AND($Z6&gt;0,$Z53=0),"     -   ",IF(AND($Z6=0,$Z53&gt;0),"  -100.0",$Z6/$Z53*100-100))))</f>
        <v>-31.070496083550907</v>
      </c>
      <c r="M6" s="59">
        <f aca="true" t="shared" si="10" ref="M6:M52">IF($AA6="","",IF($AA6=0,0,$AA6))</f>
        <v>100</v>
      </c>
      <c r="N6" s="58">
        <f aca="true" t="shared" si="11" ref="N6:N52">IF(OR($AA6="",$AA53=""),"",IF(AND($AA6=0,$AA53=0),"0.0",IF(AND($AA6&gt;0,$AA53=0),"     -   ",IF(AND($AA6=0,$AA53&gt;0),"  -100.0",$AA6/$AA53*100-100))))</f>
        <v>-61.08949416342412</v>
      </c>
      <c r="O6" s="59">
        <f aca="true" t="shared" si="12" ref="O6:O52">IF($AB6="","",IF($AB6=0,0,$AB6))</f>
        <v>164</v>
      </c>
      <c r="P6" s="60">
        <f aca="true" t="shared" si="13" ref="P6:P52">IF(OR($AB6="",$AB53=""),"",IF(AND($AB6=0,$AB53=0),"0.0",IF(AND($AB6&gt;0,$AB53=0),"     -   ",IF(AND($AB6=0,$AB53&gt;0),"  -100.0",$AB6/$AB53*100-100))))</f>
        <v>30.15873015873015</v>
      </c>
      <c r="R6" s="1" t="s">
        <v>88</v>
      </c>
      <c r="S6" s="61" t="s">
        <v>89</v>
      </c>
      <c r="T6" s="61" t="s">
        <v>93</v>
      </c>
      <c r="U6" s="61" t="s">
        <v>91</v>
      </c>
      <c r="V6" s="62">
        <v>2284</v>
      </c>
      <c r="W6" s="62">
        <v>595</v>
      </c>
      <c r="X6" s="62">
        <v>1390</v>
      </c>
      <c r="Y6" s="62">
        <v>35</v>
      </c>
      <c r="Z6" s="62">
        <v>264</v>
      </c>
      <c r="AA6" s="62">
        <v>100</v>
      </c>
      <c r="AB6" s="62">
        <v>164</v>
      </c>
    </row>
    <row r="7" spans="2:28" ht="15.75" customHeight="1">
      <c r="B7" s="12" t="s">
        <v>4</v>
      </c>
      <c r="C7" s="57">
        <f t="shared" si="0"/>
        <v>300</v>
      </c>
      <c r="D7" s="58">
        <f t="shared" si="1"/>
        <v>6.007067137809187</v>
      </c>
      <c r="E7" s="59">
        <f t="shared" si="2"/>
        <v>200</v>
      </c>
      <c r="F7" s="58">
        <f t="shared" si="3"/>
        <v>14.285714285714278</v>
      </c>
      <c r="G7" s="59">
        <f t="shared" si="4"/>
        <v>74</v>
      </c>
      <c r="H7" s="58">
        <f t="shared" si="5"/>
        <v>-13.95348837209302</v>
      </c>
      <c r="I7" s="59">
        <f t="shared" si="6"/>
        <v>0</v>
      </c>
      <c r="J7" s="58" t="str">
        <f t="shared" si="7"/>
        <v>0.0</v>
      </c>
      <c r="K7" s="59">
        <f t="shared" si="8"/>
        <v>26</v>
      </c>
      <c r="L7" s="58">
        <f t="shared" si="9"/>
        <v>18.181818181818187</v>
      </c>
      <c r="M7" s="59">
        <f t="shared" si="10"/>
        <v>0</v>
      </c>
      <c r="N7" s="58" t="str">
        <f t="shared" si="11"/>
        <v>0.0</v>
      </c>
      <c r="O7" s="59">
        <f t="shared" si="12"/>
        <v>26</v>
      </c>
      <c r="P7" s="60">
        <f t="shared" si="13"/>
        <v>18.181818181818187</v>
      </c>
      <c r="S7" s="61" t="s">
        <v>89</v>
      </c>
      <c r="T7" s="61" t="s">
        <v>93</v>
      </c>
      <c r="U7" s="61" t="s">
        <v>92</v>
      </c>
      <c r="V7" s="63">
        <v>300</v>
      </c>
      <c r="W7" s="63">
        <v>200</v>
      </c>
      <c r="X7" s="63">
        <v>74</v>
      </c>
      <c r="Y7" s="63">
        <v>0</v>
      </c>
      <c r="Z7" s="63">
        <v>26</v>
      </c>
      <c r="AA7" s="63">
        <v>0</v>
      </c>
      <c r="AB7" s="63">
        <v>26</v>
      </c>
    </row>
    <row r="8" spans="2:28" ht="15.75" customHeight="1">
      <c r="B8" s="12" t="s">
        <v>5</v>
      </c>
      <c r="C8" s="57">
        <f t="shared" si="0"/>
        <v>681</v>
      </c>
      <c r="D8" s="58">
        <f t="shared" si="1"/>
        <v>-14.981273408239701</v>
      </c>
      <c r="E8" s="59">
        <f t="shared" si="2"/>
        <v>301</v>
      </c>
      <c r="F8" s="58">
        <f t="shared" si="3"/>
        <v>3.7931034482758577</v>
      </c>
      <c r="G8" s="59">
        <f t="shared" si="4"/>
        <v>302</v>
      </c>
      <c r="H8" s="58">
        <f t="shared" si="5"/>
        <v>39.17050691244239</v>
      </c>
      <c r="I8" s="59">
        <f t="shared" si="6"/>
        <v>2</v>
      </c>
      <c r="J8" s="58">
        <f t="shared" si="7"/>
        <v>-96.07843137254902</v>
      </c>
      <c r="K8" s="59">
        <f t="shared" si="8"/>
        <v>76</v>
      </c>
      <c r="L8" s="58">
        <f t="shared" si="9"/>
        <v>-68.72427983539094</v>
      </c>
      <c r="M8" s="59">
        <f t="shared" si="10"/>
        <v>59</v>
      </c>
      <c r="N8" s="58">
        <f t="shared" si="11"/>
        <v>-72.30046948356808</v>
      </c>
      <c r="O8" s="59">
        <f t="shared" si="12"/>
        <v>17</v>
      </c>
      <c r="P8" s="60">
        <f t="shared" si="13"/>
        <v>-43.333333333333336</v>
      </c>
      <c r="S8" s="61" t="s">
        <v>89</v>
      </c>
      <c r="T8" s="61" t="s">
        <v>93</v>
      </c>
      <c r="U8" s="61" t="s">
        <v>93</v>
      </c>
      <c r="V8" s="63">
        <v>681</v>
      </c>
      <c r="W8" s="63">
        <v>301</v>
      </c>
      <c r="X8" s="63">
        <v>302</v>
      </c>
      <c r="Y8" s="63">
        <v>2</v>
      </c>
      <c r="Z8" s="63">
        <v>76</v>
      </c>
      <c r="AA8" s="63">
        <v>59</v>
      </c>
      <c r="AB8" s="63">
        <v>17</v>
      </c>
    </row>
    <row r="9" spans="2:28" ht="15.75" customHeight="1">
      <c r="B9" s="12" t="s">
        <v>6</v>
      </c>
      <c r="C9" s="57">
        <f t="shared" si="0"/>
        <v>1523</v>
      </c>
      <c r="D9" s="58">
        <f t="shared" si="1"/>
        <v>-23.15842583249244</v>
      </c>
      <c r="E9" s="59">
        <f t="shared" si="2"/>
        <v>515</v>
      </c>
      <c r="F9" s="58">
        <f t="shared" si="3"/>
        <v>-8.035714285714292</v>
      </c>
      <c r="G9" s="59">
        <f t="shared" si="4"/>
        <v>733</v>
      </c>
      <c r="H9" s="58">
        <f t="shared" si="5"/>
        <v>-39.571310799670236</v>
      </c>
      <c r="I9" s="59">
        <f t="shared" si="6"/>
        <v>12</v>
      </c>
      <c r="J9" s="58">
        <f t="shared" si="7"/>
        <v>300</v>
      </c>
      <c r="K9" s="59">
        <f t="shared" si="8"/>
        <v>263</v>
      </c>
      <c r="L9" s="58">
        <f t="shared" si="9"/>
        <v>27.669902912621367</v>
      </c>
      <c r="M9" s="59">
        <f t="shared" si="10"/>
        <v>0</v>
      </c>
      <c r="N9" s="58" t="str">
        <f t="shared" si="11"/>
        <v>0.0</v>
      </c>
      <c r="O9" s="59">
        <f t="shared" si="12"/>
        <v>234</v>
      </c>
      <c r="P9" s="60">
        <f t="shared" si="13"/>
        <v>13.592233009708735</v>
      </c>
      <c r="S9" s="61" t="s">
        <v>89</v>
      </c>
      <c r="T9" s="61" t="s">
        <v>93</v>
      </c>
      <c r="U9" s="61" t="s">
        <v>94</v>
      </c>
      <c r="V9" s="63">
        <v>1523</v>
      </c>
      <c r="W9" s="63">
        <v>515</v>
      </c>
      <c r="X9" s="63">
        <v>733</v>
      </c>
      <c r="Y9" s="63">
        <v>12</v>
      </c>
      <c r="Z9" s="63">
        <v>263</v>
      </c>
      <c r="AA9" s="63">
        <v>0</v>
      </c>
      <c r="AB9" s="63">
        <v>234</v>
      </c>
    </row>
    <row r="10" spans="2:28" ht="15.75" customHeight="1">
      <c r="B10" s="12" t="s">
        <v>7</v>
      </c>
      <c r="C10" s="57">
        <f t="shared" si="0"/>
        <v>341</v>
      </c>
      <c r="D10" s="58">
        <f t="shared" si="1"/>
        <v>31.15384615384616</v>
      </c>
      <c r="E10" s="59">
        <f t="shared" si="2"/>
        <v>238</v>
      </c>
      <c r="F10" s="58">
        <f t="shared" si="3"/>
        <v>22.051282051282058</v>
      </c>
      <c r="G10" s="59">
        <f t="shared" si="4"/>
        <v>76</v>
      </c>
      <c r="H10" s="58">
        <f t="shared" si="5"/>
        <v>80.95238095238096</v>
      </c>
      <c r="I10" s="59">
        <f t="shared" si="6"/>
        <v>1</v>
      </c>
      <c r="J10" s="58">
        <f t="shared" si="7"/>
        <v>-50</v>
      </c>
      <c r="K10" s="59">
        <f t="shared" si="8"/>
        <v>26</v>
      </c>
      <c r="L10" s="58">
        <f t="shared" si="9"/>
        <v>23.80952380952381</v>
      </c>
      <c r="M10" s="59">
        <f t="shared" si="10"/>
        <v>0</v>
      </c>
      <c r="N10" s="58" t="str">
        <f t="shared" si="11"/>
        <v>0.0</v>
      </c>
      <c r="O10" s="59">
        <f t="shared" si="12"/>
        <v>26</v>
      </c>
      <c r="P10" s="60">
        <f t="shared" si="13"/>
        <v>23.80952380952381</v>
      </c>
      <c r="S10" s="61" t="s">
        <v>89</v>
      </c>
      <c r="T10" s="61" t="s">
        <v>93</v>
      </c>
      <c r="U10" s="61" t="s">
        <v>95</v>
      </c>
      <c r="V10" s="63">
        <v>341</v>
      </c>
      <c r="W10" s="63">
        <v>238</v>
      </c>
      <c r="X10" s="63">
        <v>76</v>
      </c>
      <c r="Y10" s="63">
        <v>1</v>
      </c>
      <c r="Z10" s="63">
        <v>26</v>
      </c>
      <c r="AA10" s="63">
        <v>0</v>
      </c>
      <c r="AB10" s="63">
        <v>26</v>
      </c>
    </row>
    <row r="11" spans="2:28" ht="15.75" customHeight="1">
      <c r="B11" s="12" t="s">
        <v>8</v>
      </c>
      <c r="C11" s="57">
        <f t="shared" si="0"/>
        <v>366</v>
      </c>
      <c r="D11" s="58">
        <f t="shared" si="1"/>
        <v>24.067796610169495</v>
      </c>
      <c r="E11" s="59">
        <f t="shared" si="2"/>
        <v>278</v>
      </c>
      <c r="F11" s="58">
        <f t="shared" si="3"/>
        <v>47.08994708994709</v>
      </c>
      <c r="G11" s="59">
        <f t="shared" si="4"/>
        <v>62</v>
      </c>
      <c r="H11" s="58">
        <f t="shared" si="5"/>
        <v>-31.86813186813187</v>
      </c>
      <c r="I11" s="59">
        <f t="shared" si="6"/>
        <v>1</v>
      </c>
      <c r="J11" s="58">
        <f t="shared" si="7"/>
        <v>0</v>
      </c>
      <c r="K11" s="59">
        <f t="shared" si="8"/>
        <v>25</v>
      </c>
      <c r="L11" s="58">
        <f t="shared" si="9"/>
        <v>78.57142857142858</v>
      </c>
      <c r="M11" s="59">
        <f t="shared" si="10"/>
        <v>0</v>
      </c>
      <c r="N11" s="58" t="str">
        <f t="shared" si="11"/>
        <v>0.0</v>
      </c>
      <c r="O11" s="59">
        <f t="shared" si="12"/>
        <v>25</v>
      </c>
      <c r="P11" s="60">
        <f t="shared" si="13"/>
        <v>78.57142857142858</v>
      </c>
      <c r="S11" s="61" t="s">
        <v>89</v>
      </c>
      <c r="T11" s="61" t="s">
        <v>93</v>
      </c>
      <c r="U11" s="61" t="s">
        <v>96</v>
      </c>
      <c r="V11" s="63">
        <v>366</v>
      </c>
      <c r="W11" s="63">
        <v>278</v>
      </c>
      <c r="X11" s="63">
        <v>62</v>
      </c>
      <c r="Y11" s="63">
        <v>1</v>
      </c>
      <c r="Z11" s="63">
        <v>25</v>
      </c>
      <c r="AA11" s="63">
        <v>0</v>
      </c>
      <c r="AB11" s="63">
        <v>25</v>
      </c>
    </row>
    <row r="12" spans="2:28" ht="15.75" customHeight="1">
      <c r="B12" s="12" t="s">
        <v>9</v>
      </c>
      <c r="C12" s="57">
        <f t="shared" si="0"/>
        <v>947</v>
      </c>
      <c r="D12" s="58">
        <f t="shared" si="1"/>
        <v>-21.280133000831256</v>
      </c>
      <c r="E12" s="59">
        <f t="shared" si="2"/>
        <v>486</v>
      </c>
      <c r="F12" s="58">
        <f t="shared" si="3"/>
        <v>-17.206132879045995</v>
      </c>
      <c r="G12" s="59">
        <f t="shared" si="4"/>
        <v>348</v>
      </c>
      <c r="H12" s="58">
        <f t="shared" si="5"/>
        <v>-36.38025594149909</v>
      </c>
      <c r="I12" s="59">
        <f t="shared" si="6"/>
        <v>5</v>
      </c>
      <c r="J12" s="58">
        <f t="shared" si="7"/>
        <v>25</v>
      </c>
      <c r="K12" s="59">
        <f t="shared" si="8"/>
        <v>108</v>
      </c>
      <c r="L12" s="58">
        <f t="shared" si="9"/>
        <v>66.15384615384616</v>
      </c>
      <c r="M12" s="59">
        <f t="shared" si="10"/>
        <v>0</v>
      </c>
      <c r="N12" s="58" t="str">
        <f t="shared" si="11"/>
        <v>0.0</v>
      </c>
      <c r="O12" s="59">
        <f t="shared" si="12"/>
        <v>108</v>
      </c>
      <c r="P12" s="60">
        <f t="shared" si="13"/>
        <v>66.15384615384616</v>
      </c>
      <c r="S12" s="61" t="s">
        <v>89</v>
      </c>
      <c r="T12" s="61" t="s">
        <v>93</v>
      </c>
      <c r="U12" s="61" t="s">
        <v>97</v>
      </c>
      <c r="V12" s="63">
        <v>947</v>
      </c>
      <c r="W12" s="63">
        <v>486</v>
      </c>
      <c r="X12" s="63">
        <v>348</v>
      </c>
      <c r="Y12" s="63">
        <v>5</v>
      </c>
      <c r="Z12" s="63">
        <v>108</v>
      </c>
      <c r="AA12" s="63">
        <v>0</v>
      </c>
      <c r="AB12" s="63">
        <v>108</v>
      </c>
    </row>
    <row r="13" spans="2:28" ht="15.75" customHeight="1">
      <c r="B13" s="12" t="s">
        <v>10</v>
      </c>
      <c r="C13" s="57">
        <f t="shared" si="0"/>
        <v>1862</v>
      </c>
      <c r="D13" s="58">
        <f t="shared" si="1"/>
        <v>3.1578947368421098</v>
      </c>
      <c r="E13" s="59">
        <f t="shared" si="2"/>
        <v>720</v>
      </c>
      <c r="F13" s="58">
        <f t="shared" si="3"/>
        <v>-12.727272727272734</v>
      </c>
      <c r="G13" s="59">
        <f t="shared" si="4"/>
        <v>917</v>
      </c>
      <c r="H13" s="58">
        <f t="shared" si="5"/>
        <v>30.440967283072553</v>
      </c>
      <c r="I13" s="59">
        <f t="shared" si="6"/>
        <v>1</v>
      </c>
      <c r="J13" s="58">
        <f t="shared" si="7"/>
        <v>-98.27586206896552</v>
      </c>
      <c r="K13" s="59">
        <f t="shared" si="8"/>
        <v>224</v>
      </c>
      <c r="L13" s="58">
        <f t="shared" si="9"/>
        <v>2.2831050228310517</v>
      </c>
      <c r="M13" s="59">
        <f t="shared" si="10"/>
        <v>47</v>
      </c>
      <c r="N13" s="58" t="str">
        <f t="shared" si="11"/>
        <v>     -   </v>
      </c>
      <c r="O13" s="59">
        <f t="shared" si="12"/>
        <v>177</v>
      </c>
      <c r="P13" s="60">
        <f t="shared" si="13"/>
        <v>-19.178082191780817</v>
      </c>
      <c r="S13" s="61" t="s">
        <v>89</v>
      </c>
      <c r="T13" s="61" t="s">
        <v>93</v>
      </c>
      <c r="U13" s="61" t="s">
        <v>98</v>
      </c>
      <c r="V13" s="63">
        <v>1862</v>
      </c>
      <c r="W13" s="63">
        <v>720</v>
      </c>
      <c r="X13" s="63">
        <v>917</v>
      </c>
      <c r="Y13" s="63">
        <v>1</v>
      </c>
      <c r="Z13" s="63">
        <v>224</v>
      </c>
      <c r="AA13" s="63">
        <v>47</v>
      </c>
      <c r="AB13" s="63">
        <v>177</v>
      </c>
    </row>
    <row r="14" spans="2:28" ht="15.75" customHeight="1">
      <c r="B14" s="12" t="s">
        <v>11</v>
      </c>
      <c r="C14" s="57">
        <f t="shared" si="0"/>
        <v>1091</v>
      </c>
      <c r="D14" s="58">
        <f t="shared" si="1"/>
        <v>3.510436432637576</v>
      </c>
      <c r="E14" s="59">
        <f t="shared" si="2"/>
        <v>540</v>
      </c>
      <c r="F14" s="58">
        <f t="shared" si="3"/>
        <v>-0.5524861878453038</v>
      </c>
      <c r="G14" s="59">
        <f t="shared" si="4"/>
        <v>403</v>
      </c>
      <c r="H14" s="58">
        <f t="shared" si="5"/>
        <v>27.936507936507923</v>
      </c>
      <c r="I14" s="59">
        <f t="shared" si="6"/>
        <v>12</v>
      </c>
      <c r="J14" s="58">
        <f t="shared" si="7"/>
        <v>500</v>
      </c>
      <c r="K14" s="59">
        <f t="shared" si="8"/>
        <v>136</v>
      </c>
      <c r="L14" s="58">
        <f t="shared" si="9"/>
        <v>-29.896907216494853</v>
      </c>
      <c r="M14" s="59">
        <f t="shared" si="10"/>
        <v>0</v>
      </c>
      <c r="N14" s="58" t="str">
        <f t="shared" si="11"/>
        <v>0.0</v>
      </c>
      <c r="O14" s="59">
        <f t="shared" si="12"/>
        <v>136</v>
      </c>
      <c r="P14" s="60">
        <f t="shared" si="13"/>
        <v>-29.896907216494853</v>
      </c>
      <c r="S14" s="61" t="s">
        <v>89</v>
      </c>
      <c r="T14" s="61" t="s">
        <v>93</v>
      </c>
      <c r="U14" s="61" t="s">
        <v>99</v>
      </c>
      <c r="V14" s="63">
        <v>1091</v>
      </c>
      <c r="W14" s="63">
        <v>540</v>
      </c>
      <c r="X14" s="63">
        <v>403</v>
      </c>
      <c r="Y14" s="63">
        <v>12</v>
      </c>
      <c r="Z14" s="63">
        <v>136</v>
      </c>
      <c r="AA14" s="63">
        <v>0</v>
      </c>
      <c r="AB14" s="63">
        <v>136</v>
      </c>
    </row>
    <row r="15" spans="2:28" ht="15.75" customHeight="1">
      <c r="B15" s="12" t="s">
        <v>12</v>
      </c>
      <c r="C15" s="57">
        <f t="shared" si="0"/>
        <v>807</v>
      </c>
      <c r="D15" s="58">
        <f t="shared" si="1"/>
        <v>-32.07070707070707</v>
      </c>
      <c r="E15" s="59">
        <f t="shared" si="2"/>
        <v>434</v>
      </c>
      <c r="F15" s="58">
        <f t="shared" si="3"/>
        <v>-22.5</v>
      </c>
      <c r="G15" s="59">
        <f t="shared" si="4"/>
        <v>275</v>
      </c>
      <c r="H15" s="58">
        <f t="shared" si="5"/>
        <v>-28.385416666666657</v>
      </c>
      <c r="I15" s="59">
        <f t="shared" si="6"/>
        <v>0</v>
      </c>
      <c r="J15" s="58" t="str">
        <f t="shared" si="7"/>
        <v>0.0</v>
      </c>
      <c r="K15" s="59">
        <f t="shared" si="8"/>
        <v>98</v>
      </c>
      <c r="L15" s="58">
        <f t="shared" si="9"/>
        <v>-59.83606557377049</v>
      </c>
      <c r="M15" s="59">
        <f t="shared" si="10"/>
        <v>0</v>
      </c>
      <c r="N15" s="58" t="str">
        <f t="shared" si="11"/>
        <v>0.0</v>
      </c>
      <c r="O15" s="59">
        <f t="shared" si="12"/>
        <v>98</v>
      </c>
      <c r="P15" s="60">
        <f t="shared" si="13"/>
        <v>-59.83606557377049</v>
      </c>
      <c r="S15" s="61" t="s">
        <v>89</v>
      </c>
      <c r="T15" s="61" t="s">
        <v>93</v>
      </c>
      <c r="U15" s="61" t="s">
        <v>90</v>
      </c>
      <c r="V15" s="63">
        <v>807</v>
      </c>
      <c r="W15" s="63">
        <v>434</v>
      </c>
      <c r="X15" s="63">
        <v>275</v>
      </c>
      <c r="Y15" s="63">
        <v>0</v>
      </c>
      <c r="Z15" s="63">
        <v>98</v>
      </c>
      <c r="AA15" s="63">
        <v>0</v>
      </c>
      <c r="AB15" s="63">
        <v>98</v>
      </c>
    </row>
    <row r="16" spans="2:28" ht="15.75" customHeight="1">
      <c r="B16" s="12" t="s">
        <v>13</v>
      </c>
      <c r="C16" s="57">
        <f t="shared" si="0"/>
        <v>4612</v>
      </c>
      <c r="D16" s="58">
        <f t="shared" si="1"/>
        <v>8.97920604914934</v>
      </c>
      <c r="E16" s="59">
        <f t="shared" si="2"/>
        <v>1244</v>
      </c>
      <c r="F16" s="58">
        <f t="shared" si="3"/>
        <v>-4.307692307692307</v>
      </c>
      <c r="G16" s="59">
        <f t="shared" si="4"/>
        <v>1804</v>
      </c>
      <c r="H16" s="58">
        <f t="shared" si="5"/>
        <v>9.003021148036254</v>
      </c>
      <c r="I16" s="59">
        <f t="shared" si="6"/>
        <v>42</v>
      </c>
      <c r="J16" s="58">
        <f t="shared" si="7"/>
        <v>950</v>
      </c>
      <c r="K16" s="59">
        <f t="shared" si="8"/>
        <v>1522</v>
      </c>
      <c r="L16" s="58">
        <f t="shared" si="9"/>
        <v>19.560094265514522</v>
      </c>
      <c r="M16" s="59">
        <f t="shared" si="10"/>
        <v>453</v>
      </c>
      <c r="N16" s="58">
        <f t="shared" si="11"/>
        <v>104.97737556561083</v>
      </c>
      <c r="O16" s="59">
        <f t="shared" si="12"/>
        <v>1043</v>
      </c>
      <c r="P16" s="60">
        <f t="shared" si="13"/>
        <v>0.288461538461533</v>
      </c>
      <c r="S16" s="61" t="s">
        <v>89</v>
      </c>
      <c r="T16" s="61" t="s">
        <v>93</v>
      </c>
      <c r="U16" s="61" t="s">
        <v>100</v>
      </c>
      <c r="V16" s="63">
        <v>4612</v>
      </c>
      <c r="W16" s="63">
        <v>1244</v>
      </c>
      <c r="X16" s="63">
        <v>1804</v>
      </c>
      <c r="Y16" s="63">
        <v>42</v>
      </c>
      <c r="Z16" s="63">
        <v>1522</v>
      </c>
      <c r="AA16" s="63">
        <v>453</v>
      </c>
      <c r="AB16" s="63">
        <v>1043</v>
      </c>
    </row>
    <row r="17" spans="2:28" ht="15.75" customHeight="1">
      <c r="B17" s="12" t="s">
        <v>14</v>
      </c>
      <c r="C17" s="57">
        <f t="shared" si="0"/>
        <v>2628</v>
      </c>
      <c r="D17" s="58">
        <f t="shared" si="1"/>
        <v>-18.10532876285447</v>
      </c>
      <c r="E17" s="59">
        <f t="shared" si="2"/>
        <v>792</v>
      </c>
      <c r="F17" s="58">
        <f t="shared" si="3"/>
        <v>-9.897610921501709</v>
      </c>
      <c r="G17" s="59">
        <f t="shared" si="4"/>
        <v>1120</v>
      </c>
      <c r="H17" s="58">
        <f t="shared" si="5"/>
        <v>-16.2303664921466</v>
      </c>
      <c r="I17" s="59">
        <f t="shared" si="6"/>
        <v>1</v>
      </c>
      <c r="J17" s="58">
        <f t="shared" si="7"/>
        <v>0</v>
      </c>
      <c r="K17" s="59">
        <f t="shared" si="8"/>
        <v>715</v>
      </c>
      <c r="L17" s="58">
        <f t="shared" si="9"/>
        <v>-27.923387096774192</v>
      </c>
      <c r="M17" s="59">
        <f t="shared" si="10"/>
        <v>142</v>
      </c>
      <c r="N17" s="58">
        <f t="shared" si="11"/>
        <v>-50.86505190311419</v>
      </c>
      <c r="O17" s="59">
        <f t="shared" si="12"/>
        <v>573</v>
      </c>
      <c r="P17" s="60">
        <f t="shared" si="13"/>
        <v>-18.49217638691323</v>
      </c>
      <c r="S17" s="61" t="s">
        <v>89</v>
      </c>
      <c r="T17" s="61" t="s">
        <v>93</v>
      </c>
      <c r="U17" s="61" t="s">
        <v>101</v>
      </c>
      <c r="V17" s="63">
        <v>2628</v>
      </c>
      <c r="W17" s="63">
        <v>792</v>
      </c>
      <c r="X17" s="63">
        <v>1120</v>
      </c>
      <c r="Y17" s="63">
        <v>1</v>
      </c>
      <c r="Z17" s="63">
        <v>715</v>
      </c>
      <c r="AA17" s="63">
        <v>142</v>
      </c>
      <c r="AB17" s="63">
        <v>573</v>
      </c>
    </row>
    <row r="18" spans="2:28" ht="15.75" customHeight="1">
      <c r="B18" s="12" t="s">
        <v>15</v>
      </c>
      <c r="C18" s="57">
        <f t="shared" si="0"/>
        <v>11299</v>
      </c>
      <c r="D18" s="58">
        <f t="shared" si="1"/>
        <v>6.725229054500787</v>
      </c>
      <c r="E18" s="59">
        <f t="shared" si="2"/>
        <v>1360</v>
      </c>
      <c r="F18" s="58">
        <f t="shared" si="3"/>
        <v>-3.8189533239038127</v>
      </c>
      <c r="G18" s="59">
        <f t="shared" si="4"/>
        <v>5630</v>
      </c>
      <c r="H18" s="58">
        <f t="shared" si="5"/>
        <v>14.083080040526852</v>
      </c>
      <c r="I18" s="59">
        <f t="shared" si="6"/>
        <v>40</v>
      </c>
      <c r="J18" s="58">
        <f t="shared" si="7"/>
        <v>-23.076923076923066</v>
      </c>
      <c r="K18" s="59">
        <f t="shared" si="8"/>
        <v>4269</v>
      </c>
      <c r="L18" s="58">
        <f t="shared" si="9"/>
        <v>1.9827998088867531</v>
      </c>
      <c r="M18" s="59">
        <f t="shared" si="10"/>
        <v>2527</v>
      </c>
      <c r="N18" s="58">
        <f t="shared" si="11"/>
        <v>0.9992006394884214</v>
      </c>
      <c r="O18" s="59">
        <f t="shared" si="12"/>
        <v>1721</v>
      </c>
      <c r="P18" s="60">
        <f t="shared" si="13"/>
        <v>5.5828220858895605</v>
      </c>
      <c r="S18" s="61" t="s">
        <v>89</v>
      </c>
      <c r="T18" s="61" t="s">
        <v>93</v>
      </c>
      <c r="U18" s="61" t="s">
        <v>102</v>
      </c>
      <c r="V18" s="63">
        <v>11299</v>
      </c>
      <c r="W18" s="63">
        <v>1360</v>
      </c>
      <c r="X18" s="63">
        <v>5630</v>
      </c>
      <c r="Y18" s="63">
        <v>40</v>
      </c>
      <c r="Z18" s="63">
        <v>4269</v>
      </c>
      <c r="AA18" s="63">
        <v>2527</v>
      </c>
      <c r="AB18" s="63">
        <v>1721</v>
      </c>
    </row>
    <row r="19" spans="2:28" ht="15.75" customHeight="1">
      <c r="B19" s="12" t="s">
        <v>16</v>
      </c>
      <c r="C19" s="57">
        <f t="shared" si="0"/>
        <v>5563</v>
      </c>
      <c r="D19" s="58">
        <f t="shared" si="1"/>
        <v>13.902538902538893</v>
      </c>
      <c r="E19" s="59">
        <f t="shared" si="2"/>
        <v>1153</v>
      </c>
      <c r="F19" s="58">
        <f t="shared" si="3"/>
        <v>-4.1562759767248565</v>
      </c>
      <c r="G19" s="59">
        <f t="shared" si="4"/>
        <v>2707</v>
      </c>
      <c r="H19" s="58">
        <f t="shared" si="5"/>
        <v>40.76963078523141</v>
      </c>
      <c r="I19" s="59">
        <f t="shared" si="6"/>
        <v>54</v>
      </c>
      <c r="J19" s="58">
        <f t="shared" si="7"/>
        <v>575</v>
      </c>
      <c r="K19" s="59">
        <f t="shared" si="8"/>
        <v>1649</v>
      </c>
      <c r="L19" s="58">
        <f t="shared" si="9"/>
        <v>-5.771428571428572</v>
      </c>
      <c r="M19" s="59">
        <f t="shared" si="10"/>
        <v>384</v>
      </c>
      <c r="N19" s="58">
        <f t="shared" si="11"/>
        <v>-22.424242424242422</v>
      </c>
      <c r="O19" s="59">
        <f t="shared" si="12"/>
        <v>1265</v>
      </c>
      <c r="P19" s="60">
        <f t="shared" si="13"/>
        <v>4.115226337448561</v>
      </c>
      <c r="S19" s="61" t="s">
        <v>89</v>
      </c>
      <c r="T19" s="61" t="s">
        <v>93</v>
      </c>
      <c r="U19" s="61" t="s">
        <v>103</v>
      </c>
      <c r="V19" s="63">
        <v>5563</v>
      </c>
      <c r="W19" s="63">
        <v>1153</v>
      </c>
      <c r="X19" s="63">
        <v>2707</v>
      </c>
      <c r="Y19" s="63">
        <v>54</v>
      </c>
      <c r="Z19" s="63">
        <v>1649</v>
      </c>
      <c r="AA19" s="63">
        <v>384</v>
      </c>
      <c r="AB19" s="63">
        <v>1265</v>
      </c>
    </row>
    <row r="20" spans="2:28" ht="15.75" customHeight="1">
      <c r="B20" s="12" t="s">
        <v>17</v>
      </c>
      <c r="C20" s="57">
        <f t="shared" si="0"/>
        <v>1066</v>
      </c>
      <c r="D20" s="58">
        <f t="shared" si="1"/>
        <v>8.886618998978562</v>
      </c>
      <c r="E20" s="59">
        <f t="shared" si="2"/>
        <v>553</v>
      </c>
      <c r="F20" s="58">
        <f t="shared" si="3"/>
        <v>6.96324951644101</v>
      </c>
      <c r="G20" s="59">
        <f t="shared" si="4"/>
        <v>315</v>
      </c>
      <c r="H20" s="58">
        <f t="shared" si="5"/>
        <v>-22.60442260442261</v>
      </c>
      <c r="I20" s="59">
        <f t="shared" si="6"/>
        <v>3</v>
      </c>
      <c r="J20" s="58">
        <f t="shared" si="7"/>
        <v>200</v>
      </c>
      <c r="K20" s="59">
        <f t="shared" si="8"/>
        <v>195</v>
      </c>
      <c r="L20" s="58">
        <f t="shared" si="9"/>
        <v>261.11111111111114</v>
      </c>
      <c r="M20" s="59">
        <f t="shared" si="10"/>
        <v>136</v>
      </c>
      <c r="N20" s="58" t="str">
        <f t="shared" si="11"/>
        <v>     -   </v>
      </c>
      <c r="O20" s="59">
        <f t="shared" si="12"/>
        <v>59</v>
      </c>
      <c r="P20" s="60">
        <f t="shared" si="13"/>
        <v>9.259259259259252</v>
      </c>
      <c r="S20" s="61" t="s">
        <v>89</v>
      </c>
      <c r="T20" s="61" t="s">
        <v>93</v>
      </c>
      <c r="U20" s="61" t="s">
        <v>104</v>
      </c>
      <c r="V20" s="63">
        <v>1066</v>
      </c>
      <c r="W20" s="63">
        <v>553</v>
      </c>
      <c r="X20" s="63">
        <v>315</v>
      </c>
      <c r="Y20" s="63">
        <v>3</v>
      </c>
      <c r="Z20" s="63">
        <v>195</v>
      </c>
      <c r="AA20" s="63">
        <v>136</v>
      </c>
      <c r="AB20" s="63">
        <v>59</v>
      </c>
    </row>
    <row r="21" spans="2:28" ht="15.75" customHeight="1">
      <c r="B21" s="12" t="s">
        <v>18</v>
      </c>
      <c r="C21" s="57">
        <f t="shared" si="0"/>
        <v>510</v>
      </c>
      <c r="D21" s="58">
        <f t="shared" si="1"/>
        <v>74.65753424657535</v>
      </c>
      <c r="E21" s="59">
        <f t="shared" si="2"/>
        <v>350</v>
      </c>
      <c r="F21" s="58">
        <f t="shared" si="3"/>
        <v>33.07984790874525</v>
      </c>
      <c r="G21" s="59">
        <f t="shared" si="4"/>
        <v>144</v>
      </c>
      <c r="H21" s="58">
        <f t="shared" si="5"/>
        <v>800</v>
      </c>
      <c r="I21" s="59">
        <f t="shared" si="6"/>
        <v>1</v>
      </c>
      <c r="J21" s="58" t="str">
        <f t="shared" si="7"/>
        <v>     -   </v>
      </c>
      <c r="K21" s="59">
        <f t="shared" si="8"/>
        <v>15</v>
      </c>
      <c r="L21" s="58">
        <f t="shared" si="9"/>
        <v>15.384615384615373</v>
      </c>
      <c r="M21" s="59">
        <f t="shared" si="10"/>
        <v>0</v>
      </c>
      <c r="N21" s="58" t="str">
        <f t="shared" si="11"/>
        <v>0.0</v>
      </c>
      <c r="O21" s="59">
        <f t="shared" si="12"/>
        <v>15</v>
      </c>
      <c r="P21" s="60">
        <f t="shared" si="13"/>
        <v>15.384615384615373</v>
      </c>
      <c r="S21" s="61" t="s">
        <v>89</v>
      </c>
      <c r="T21" s="61" t="s">
        <v>93</v>
      </c>
      <c r="U21" s="61" t="s">
        <v>105</v>
      </c>
      <c r="V21" s="63">
        <v>510</v>
      </c>
      <c r="W21" s="63">
        <v>350</v>
      </c>
      <c r="X21" s="63">
        <v>144</v>
      </c>
      <c r="Y21" s="63">
        <v>1</v>
      </c>
      <c r="Z21" s="63">
        <v>15</v>
      </c>
      <c r="AA21" s="63">
        <v>0</v>
      </c>
      <c r="AB21" s="63">
        <v>15</v>
      </c>
    </row>
    <row r="22" spans="2:28" ht="15.75" customHeight="1">
      <c r="B22" s="12" t="s">
        <v>19</v>
      </c>
      <c r="C22" s="57">
        <f t="shared" si="0"/>
        <v>568</v>
      </c>
      <c r="D22" s="58">
        <f t="shared" si="1"/>
        <v>8.60420650095601</v>
      </c>
      <c r="E22" s="59">
        <f t="shared" si="2"/>
        <v>343</v>
      </c>
      <c r="F22" s="58">
        <f t="shared" si="3"/>
        <v>28.94736842105263</v>
      </c>
      <c r="G22" s="59">
        <f t="shared" si="4"/>
        <v>162</v>
      </c>
      <c r="H22" s="58">
        <f t="shared" si="5"/>
        <v>63.636363636363654</v>
      </c>
      <c r="I22" s="59">
        <f t="shared" si="6"/>
        <v>2</v>
      </c>
      <c r="J22" s="58" t="str">
        <f t="shared" si="7"/>
        <v>     -   </v>
      </c>
      <c r="K22" s="59">
        <f t="shared" si="8"/>
        <v>61</v>
      </c>
      <c r="L22" s="58">
        <f t="shared" si="9"/>
        <v>-61.392405063291136</v>
      </c>
      <c r="M22" s="59">
        <f t="shared" si="10"/>
        <v>0</v>
      </c>
      <c r="N22" s="58" t="str">
        <f t="shared" si="11"/>
        <v>  -100.0</v>
      </c>
      <c r="O22" s="59">
        <f t="shared" si="12"/>
        <v>61</v>
      </c>
      <c r="P22" s="60">
        <f t="shared" si="13"/>
        <v>35.55555555555557</v>
      </c>
      <c r="S22" s="61" t="s">
        <v>89</v>
      </c>
      <c r="T22" s="61" t="s">
        <v>93</v>
      </c>
      <c r="U22" s="61" t="s">
        <v>106</v>
      </c>
      <c r="V22" s="63">
        <v>568</v>
      </c>
      <c r="W22" s="63">
        <v>343</v>
      </c>
      <c r="X22" s="63">
        <v>162</v>
      </c>
      <c r="Y22" s="63">
        <v>2</v>
      </c>
      <c r="Z22" s="63">
        <v>61</v>
      </c>
      <c r="AA22" s="63">
        <v>0</v>
      </c>
      <c r="AB22" s="63">
        <v>61</v>
      </c>
    </row>
    <row r="23" spans="2:28" ht="15.75" customHeight="1">
      <c r="B23" s="12" t="s">
        <v>20</v>
      </c>
      <c r="C23" s="57">
        <f t="shared" si="0"/>
        <v>437</v>
      </c>
      <c r="D23" s="58">
        <f t="shared" si="1"/>
        <v>24.147727272727266</v>
      </c>
      <c r="E23" s="59">
        <f t="shared" si="2"/>
        <v>255</v>
      </c>
      <c r="F23" s="58">
        <f t="shared" si="3"/>
        <v>7.594936708860757</v>
      </c>
      <c r="G23" s="59">
        <f t="shared" si="4"/>
        <v>158</v>
      </c>
      <c r="H23" s="58">
        <f t="shared" si="5"/>
        <v>68.08510638297872</v>
      </c>
      <c r="I23" s="59">
        <f t="shared" si="6"/>
        <v>0</v>
      </c>
      <c r="J23" s="58" t="str">
        <f t="shared" si="7"/>
        <v>0.0</v>
      </c>
      <c r="K23" s="59">
        <f t="shared" si="8"/>
        <v>24</v>
      </c>
      <c r="L23" s="58">
        <f t="shared" si="9"/>
        <v>14.285714285714278</v>
      </c>
      <c r="M23" s="59">
        <f t="shared" si="10"/>
        <v>0</v>
      </c>
      <c r="N23" s="58" t="str">
        <f t="shared" si="11"/>
        <v>0.0</v>
      </c>
      <c r="O23" s="59">
        <f t="shared" si="12"/>
        <v>24</v>
      </c>
      <c r="P23" s="60">
        <f t="shared" si="13"/>
        <v>14.285714285714278</v>
      </c>
      <c r="S23" s="61" t="s">
        <v>89</v>
      </c>
      <c r="T23" s="61" t="s">
        <v>93</v>
      </c>
      <c r="U23" s="61" t="s">
        <v>107</v>
      </c>
      <c r="V23" s="63">
        <v>437</v>
      </c>
      <c r="W23" s="63">
        <v>255</v>
      </c>
      <c r="X23" s="63">
        <v>158</v>
      </c>
      <c r="Y23" s="63">
        <v>0</v>
      </c>
      <c r="Z23" s="63">
        <v>24</v>
      </c>
      <c r="AA23" s="63">
        <v>0</v>
      </c>
      <c r="AB23" s="63">
        <v>24</v>
      </c>
    </row>
    <row r="24" spans="2:28" ht="15.75" customHeight="1">
      <c r="B24" s="12" t="s">
        <v>21</v>
      </c>
      <c r="C24" s="57">
        <f t="shared" si="0"/>
        <v>374</v>
      </c>
      <c r="D24" s="58">
        <f t="shared" si="1"/>
        <v>36</v>
      </c>
      <c r="E24" s="59">
        <f t="shared" si="2"/>
        <v>249</v>
      </c>
      <c r="F24" s="58">
        <f t="shared" si="3"/>
        <v>31.05263157894737</v>
      </c>
      <c r="G24" s="59">
        <f t="shared" si="4"/>
        <v>104</v>
      </c>
      <c r="H24" s="58">
        <f t="shared" si="5"/>
        <v>85.71428571428572</v>
      </c>
      <c r="I24" s="59">
        <f t="shared" si="6"/>
        <v>0</v>
      </c>
      <c r="J24" s="58" t="str">
        <f t="shared" si="7"/>
        <v>  -100.0</v>
      </c>
      <c r="K24" s="59">
        <f t="shared" si="8"/>
        <v>21</v>
      </c>
      <c r="L24" s="58">
        <f t="shared" si="9"/>
        <v>-25</v>
      </c>
      <c r="M24" s="59">
        <f t="shared" si="10"/>
        <v>0</v>
      </c>
      <c r="N24" s="58" t="str">
        <f t="shared" si="11"/>
        <v>0.0</v>
      </c>
      <c r="O24" s="59">
        <f t="shared" si="12"/>
        <v>21</v>
      </c>
      <c r="P24" s="60">
        <f t="shared" si="13"/>
        <v>-25</v>
      </c>
      <c r="S24" s="61" t="s">
        <v>89</v>
      </c>
      <c r="T24" s="61" t="s">
        <v>93</v>
      </c>
      <c r="U24" s="61" t="s">
        <v>108</v>
      </c>
      <c r="V24" s="63">
        <v>374</v>
      </c>
      <c r="W24" s="63">
        <v>249</v>
      </c>
      <c r="X24" s="63">
        <v>104</v>
      </c>
      <c r="Y24" s="63">
        <v>0</v>
      </c>
      <c r="Z24" s="63">
        <v>21</v>
      </c>
      <c r="AA24" s="63">
        <v>0</v>
      </c>
      <c r="AB24" s="63">
        <v>21</v>
      </c>
    </row>
    <row r="25" spans="2:28" ht="15.75" customHeight="1">
      <c r="B25" s="12" t="s">
        <v>22</v>
      </c>
      <c r="C25" s="57">
        <f t="shared" si="0"/>
        <v>670</v>
      </c>
      <c r="D25" s="58">
        <f t="shared" si="1"/>
        <v>12.794612794612803</v>
      </c>
      <c r="E25" s="59">
        <f t="shared" si="2"/>
        <v>451</v>
      </c>
      <c r="F25" s="58">
        <f t="shared" si="3"/>
        <v>11.91066997518611</v>
      </c>
      <c r="G25" s="59">
        <f t="shared" si="4"/>
        <v>143</v>
      </c>
      <c r="H25" s="58">
        <f t="shared" si="5"/>
        <v>10.852713178294564</v>
      </c>
      <c r="I25" s="59">
        <f t="shared" si="6"/>
        <v>0</v>
      </c>
      <c r="J25" s="58" t="str">
        <f t="shared" si="7"/>
        <v>0.0</v>
      </c>
      <c r="K25" s="59">
        <f t="shared" si="8"/>
        <v>76</v>
      </c>
      <c r="L25" s="58">
        <f t="shared" si="9"/>
        <v>22.58064516129032</v>
      </c>
      <c r="M25" s="59">
        <f t="shared" si="10"/>
        <v>0</v>
      </c>
      <c r="N25" s="58" t="str">
        <f t="shared" si="11"/>
        <v>0.0</v>
      </c>
      <c r="O25" s="59">
        <f t="shared" si="12"/>
        <v>76</v>
      </c>
      <c r="P25" s="60">
        <f t="shared" si="13"/>
        <v>22.58064516129032</v>
      </c>
      <c r="S25" s="61" t="s">
        <v>89</v>
      </c>
      <c r="T25" s="61" t="s">
        <v>93</v>
      </c>
      <c r="U25" s="61" t="s">
        <v>109</v>
      </c>
      <c r="V25" s="63">
        <v>670</v>
      </c>
      <c r="W25" s="63">
        <v>451</v>
      </c>
      <c r="X25" s="63">
        <v>143</v>
      </c>
      <c r="Y25" s="63">
        <v>0</v>
      </c>
      <c r="Z25" s="63">
        <v>76</v>
      </c>
      <c r="AA25" s="63">
        <v>0</v>
      </c>
      <c r="AB25" s="63">
        <v>76</v>
      </c>
    </row>
    <row r="26" spans="2:28" ht="15.75" customHeight="1">
      <c r="B26" s="12" t="s">
        <v>23</v>
      </c>
      <c r="C26" s="57">
        <f t="shared" si="0"/>
        <v>883</v>
      </c>
      <c r="D26" s="58">
        <f t="shared" si="1"/>
        <v>15.727391874180867</v>
      </c>
      <c r="E26" s="59">
        <f t="shared" si="2"/>
        <v>493</v>
      </c>
      <c r="F26" s="58">
        <f t="shared" si="3"/>
        <v>15.18691588785046</v>
      </c>
      <c r="G26" s="59">
        <f t="shared" si="4"/>
        <v>260</v>
      </c>
      <c r="H26" s="58">
        <f t="shared" si="5"/>
        <v>34.71502590673575</v>
      </c>
      <c r="I26" s="59">
        <f t="shared" si="6"/>
        <v>5</v>
      </c>
      <c r="J26" s="58">
        <f t="shared" si="7"/>
        <v>150</v>
      </c>
      <c r="K26" s="59">
        <f t="shared" si="8"/>
        <v>125</v>
      </c>
      <c r="L26" s="58">
        <f t="shared" si="9"/>
        <v>-10.714285714285708</v>
      </c>
      <c r="M26" s="59">
        <f t="shared" si="10"/>
        <v>0</v>
      </c>
      <c r="N26" s="58" t="str">
        <f t="shared" si="11"/>
        <v>  -100.0</v>
      </c>
      <c r="O26" s="59">
        <f t="shared" si="12"/>
        <v>125</v>
      </c>
      <c r="P26" s="60">
        <f t="shared" si="13"/>
        <v>22.54901960784315</v>
      </c>
      <c r="S26" s="61" t="s">
        <v>89</v>
      </c>
      <c r="T26" s="61" t="s">
        <v>93</v>
      </c>
      <c r="U26" s="61" t="s">
        <v>110</v>
      </c>
      <c r="V26" s="63">
        <v>883</v>
      </c>
      <c r="W26" s="63">
        <v>493</v>
      </c>
      <c r="X26" s="63">
        <v>260</v>
      </c>
      <c r="Y26" s="63">
        <v>5</v>
      </c>
      <c r="Z26" s="63">
        <v>125</v>
      </c>
      <c r="AA26" s="63">
        <v>0</v>
      </c>
      <c r="AB26" s="63">
        <v>125</v>
      </c>
    </row>
    <row r="27" spans="2:28" ht="15.75" customHeight="1">
      <c r="B27" s="12" t="s">
        <v>24</v>
      </c>
      <c r="C27" s="57">
        <f t="shared" si="0"/>
        <v>1751</v>
      </c>
      <c r="D27" s="58">
        <f t="shared" si="1"/>
        <v>-7.354497354497354</v>
      </c>
      <c r="E27" s="59">
        <f t="shared" si="2"/>
        <v>969</v>
      </c>
      <c r="F27" s="58">
        <f t="shared" si="3"/>
        <v>6.366630076838646</v>
      </c>
      <c r="G27" s="59">
        <f t="shared" si="4"/>
        <v>597</v>
      </c>
      <c r="H27" s="58">
        <f t="shared" si="5"/>
        <v>-20.39999999999999</v>
      </c>
      <c r="I27" s="59">
        <f t="shared" si="6"/>
        <v>9</v>
      </c>
      <c r="J27" s="58">
        <f t="shared" si="7"/>
        <v>28.571428571428584</v>
      </c>
      <c r="K27" s="59">
        <f t="shared" si="8"/>
        <v>176</v>
      </c>
      <c r="L27" s="58">
        <f t="shared" si="9"/>
        <v>-20.72072072072072</v>
      </c>
      <c r="M27" s="59">
        <f t="shared" si="10"/>
        <v>0</v>
      </c>
      <c r="N27" s="58" t="str">
        <f t="shared" si="11"/>
        <v>0.0</v>
      </c>
      <c r="O27" s="59">
        <f t="shared" si="12"/>
        <v>176</v>
      </c>
      <c r="P27" s="60">
        <f t="shared" si="13"/>
        <v>-20.72072072072072</v>
      </c>
      <c r="S27" s="61" t="s">
        <v>89</v>
      </c>
      <c r="T27" s="61" t="s">
        <v>93</v>
      </c>
      <c r="U27" s="61" t="s">
        <v>111</v>
      </c>
      <c r="V27" s="63">
        <v>1751</v>
      </c>
      <c r="W27" s="63">
        <v>969</v>
      </c>
      <c r="X27" s="63">
        <v>597</v>
      </c>
      <c r="Y27" s="63">
        <v>9</v>
      </c>
      <c r="Z27" s="63">
        <v>176</v>
      </c>
      <c r="AA27" s="63">
        <v>0</v>
      </c>
      <c r="AB27" s="63">
        <v>176</v>
      </c>
    </row>
    <row r="28" spans="2:28" ht="15.75" customHeight="1">
      <c r="B28" s="12" t="s">
        <v>25</v>
      </c>
      <c r="C28" s="57">
        <f t="shared" si="0"/>
        <v>4944</v>
      </c>
      <c r="D28" s="58">
        <f t="shared" si="1"/>
        <v>7.175373943203994</v>
      </c>
      <c r="E28" s="59">
        <f t="shared" si="2"/>
        <v>1385</v>
      </c>
      <c r="F28" s="58">
        <f t="shared" si="3"/>
        <v>-11.103979460847242</v>
      </c>
      <c r="G28" s="59">
        <f t="shared" si="4"/>
        <v>1877</v>
      </c>
      <c r="H28" s="58">
        <f t="shared" si="5"/>
        <v>18.27347195967232</v>
      </c>
      <c r="I28" s="59">
        <f t="shared" si="6"/>
        <v>63</v>
      </c>
      <c r="J28" s="58">
        <f t="shared" si="7"/>
        <v>-45.21739130434783</v>
      </c>
      <c r="K28" s="59">
        <f t="shared" si="8"/>
        <v>1619</v>
      </c>
      <c r="L28" s="58">
        <f t="shared" si="9"/>
        <v>19.660014781965998</v>
      </c>
      <c r="M28" s="59">
        <f t="shared" si="10"/>
        <v>889</v>
      </c>
      <c r="N28" s="58">
        <f t="shared" si="11"/>
        <v>83.29896907216494</v>
      </c>
      <c r="O28" s="59">
        <f t="shared" si="12"/>
        <v>730</v>
      </c>
      <c r="P28" s="60">
        <f t="shared" si="13"/>
        <v>-15.89861751152074</v>
      </c>
      <c r="S28" s="61" t="s">
        <v>89</v>
      </c>
      <c r="T28" s="61" t="s">
        <v>93</v>
      </c>
      <c r="U28" s="61" t="s">
        <v>112</v>
      </c>
      <c r="V28" s="63">
        <v>4944</v>
      </c>
      <c r="W28" s="63">
        <v>1385</v>
      </c>
      <c r="X28" s="63">
        <v>1877</v>
      </c>
      <c r="Y28" s="63">
        <v>63</v>
      </c>
      <c r="Z28" s="63">
        <v>1619</v>
      </c>
      <c r="AA28" s="63">
        <v>889</v>
      </c>
      <c r="AB28" s="63">
        <v>730</v>
      </c>
    </row>
    <row r="29" spans="2:28" ht="15.75" customHeight="1">
      <c r="B29" s="12" t="s">
        <v>26</v>
      </c>
      <c r="C29" s="57">
        <f t="shared" si="0"/>
        <v>837</v>
      </c>
      <c r="D29" s="58">
        <f t="shared" si="1"/>
        <v>14.032697547683924</v>
      </c>
      <c r="E29" s="59">
        <f t="shared" si="2"/>
        <v>422</v>
      </c>
      <c r="F29" s="58">
        <f t="shared" si="3"/>
        <v>3.1784841075794645</v>
      </c>
      <c r="G29" s="59">
        <f t="shared" si="4"/>
        <v>237</v>
      </c>
      <c r="H29" s="58">
        <f t="shared" si="5"/>
        <v>9.722222222222229</v>
      </c>
      <c r="I29" s="59">
        <f t="shared" si="6"/>
        <v>2</v>
      </c>
      <c r="J29" s="58">
        <f t="shared" si="7"/>
        <v>0</v>
      </c>
      <c r="K29" s="59">
        <f t="shared" si="8"/>
        <v>176</v>
      </c>
      <c r="L29" s="58">
        <f t="shared" si="9"/>
        <v>64.4859813084112</v>
      </c>
      <c r="M29" s="59">
        <f t="shared" si="10"/>
        <v>87</v>
      </c>
      <c r="N29" s="58" t="str">
        <f t="shared" si="11"/>
        <v>     -   </v>
      </c>
      <c r="O29" s="59">
        <f t="shared" si="12"/>
        <v>89</v>
      </c>
      <c r="P29" s="60">
        <f t="shared" si="13"/>
        <v>-16.822429906542055</v>
      </c>
      <c r="S29" s="61" t="s">
        <v>89</v>
      </c>
      <c r="T29" s="61" t="s">
        <v>93</v>
      </c>
      <c r="U29" s="61" t="s">
        <v>113</v>
      </c>
      <c r="V29" s="63">
        <v>837</v>
      </c>
      <c r="W29" s="63">
        <v>422</v>
      </c>
      <c r="X29" s="63">
        <v>237</v>
      </c>
      <c r="Y29" s="63">
        <v>2</v>
      </c>
      <c r="Z29" s="63">
        <v>176</v>
      </c>
      <c r="AA29" s="63">
        <v>87</v>
      </c>
      <c r="AB29" s="63">
        <v>89</v>
      </c>
    </row>
    <row r="30" spans="2:28" ht="15.75" customHeight="1">
      <c r="B30" s="12" t="s">
        <v>27</v>
      </c>
      <c r="C30" s="57">
        <f t="shared" si="0"/>
        <v>566</v>
      </c>
      <c r="D30" s="58">
        <f t="shared" si="1"/>
        <v>-15.522388059701498</v>
      </c>
      <c r="E30" s="59">
        <f t="shared" si="2"/>
        <v>316</v>
      </c>
      <c r="F30" s="58">
        <f t="shared" si="3"/>
        <v>7.118644067796609</v>
      </c>
      <c r="G30" s="59">
        <f t="shared" si="4"/>
        <v>156</v>
      </c>
      <c r="H30" s="58">
        <f t="shared" si="5"/>
        <v>-31.27753303964758</v>
      </c>
      <c r="I30" s="59">
        <f t="shared" si="6"/>
        <v>22</v>
      </c>
      <c r="J30" s="58" t="str">
        <f t="shared" si="7"/>
        <v>     -   </v>
      </c>
      <c r="K30" s="59">
        <f t="shared" si="8"/>
        <v>72</v>
      </c>
      <c r="L30" s="58">
        <f t="shared" si="9"/>
        <v>-51.35135135135135</v>
      </c>
      <c r="M30" s="59">
        <f t="shared" si="10"/>
        <v>0</v>
      </c>
      <c r="N30" s="58" t="str">
        <f t="shared" si="11"/>
        <v>  -100.0</v>
      </c>
      <c r="O30" s="59">
        <f t="shared" si="12"/>
        <v>72</v>
      </c>
      <c r="P30" s="60">
        <f t="shared" si="13"/>
        <v>-10</v>
      </c>
      <c r="S30" s="61" t="s">
        <v>89</v>
      </c>
      <c r="T30" s="61" t="s">
        <v>93</v>
      </c>
      <c r="U30" s="61" t="s">
        <v>114</v>
      </c>
      <c r="V30" s="63">
        <v>566</v>
      </c>
      <c r="W30" s="63">
        <v>316</v>
      </c>
      <c r="X30" s="63">
        <v>156</v>
      </c>
      <c r="Y30" s="63">
        <v>22</v>
      </c>
      <c r="Z30" s="63">
        <v>72</v>
      </c>
      <c r="AA30" s="63">
        <v>0</v>
      </c>
      <c r="AB30" s="63">
        <v>72</v>
      </c>
    </row>
    <row r="31" spans="2:28" ht="15.75" customHeight="1">
      <c r="B31" s="12" t="s">
        <v>28</v>
      </c>
      <c r="C31" s="57">
        <f t="shared" si="0"/>
        <v>1254</v>
      </c>
      <c r="D31" s="58">
        <f t="shared" si="1"/>
        <v>-16.34422948632421</v>
      </c>
      <c r="E31" s="59">
        <f t="shared" si="2"/>
        <v>361</v>
      </c>
      <c r="F31" s="58">
        <f t="shared" si="3"/>
        <v>-5.7441253263707495</v>
      </c>
      <c r="G31" s="59">
        <f t="shared" si="4"/>
        <v>569</v>
      </c>
      <c r="H31" s="58">
        <f t="shared" si="5"/>
        <v>-22.795115332428765</v>
      </c>
      <c r="I31" s="59">
        <f t="shared" si="6"/>
        <v>6</v>
      </c>
      <c r="J31" s="58">
        <f t="shared" si="7"/>
        <v>-60</v>
      </c>
      <c r="K31" s="59">
        <f t="shared" si="8"/>
        <v>318</v>
      </c>
      <c r="L31" s="58">
        <f t="shared" si="9"/>
        <v>-12.637362637362642</v>
      </c>
      <c r="M31" s="59">
        <f t="shared" si="10"/>
        <v>72</v>
      </c>
      <c r="N31" s="58">
        <f t="shared" si="11"/>
        <v>-36.283185840707965</v>
      </c>
      <c r="O31" s="59">
        <f t="shared" si="12"/>
        <v>246</v>
      </c>
      <c r="P31" s="60">
        <f t="shared" si="13"/>
        <v>-1.9920318725099548</v>
      </c>
      <c r="S31" s="61" t="s">
        <v>89</v>
      </c>
      <c r="T31" s="61" t="s">
        <v>93</v>
      </c>
      <c r="U31" s="61" t="s">
        <v>115</v>
      </c>
      <c r="V31" s="63">
        <v>1254</v>
      </c>
      <c r="W31" s="63">
        <v>361</v>
      </c>
      <c r="X31" s="63">
        <v>569</v>
      </c>
      <c r="Y31" s="63">
        <v>6</v>
      </c>
      <c r="Z31" s="63">
        <v>318</v>
      </c>
      <c r="AA31" s="63">
        <v>72</v>
      </c>
      <c r="AB31" s="63">
        <v>246</v>
      </c>
    </row>
    <row r="32" spans="2:28" ht="15.75" customHeight="1">
      <c r="B32" s="12" t="s">
        <v>29</v>
      </c>
      <c r="C32" s="57">
        <f t="shared" si="0"/>
        <v>5285</v>
      </c>
      <c r="D32" s="58">
        <f t="shared" si="1"/>
        <v>-2.6524221771965273</v>
      </c>
      <c r="E32" s="59">
        <f t="shared" si="2"/>
        <v>773</v>
      </c>
      <c r="F32" s="58">
        <f t="shared" si="3"/>
        <v>-6.642512077294683</v>
      </c>
      <c r="G32" s="59">
        <f t="shared" si="4"/>
        <v>2427</v>
      </c>
      <c r="H32" s="58">
        <f t="shared" si="5"/>
        <v>27.13462545835516</v>
      </c>
      <c r="I32" s="59">
        <f t="shared" si="6"/>
        <v>1</v>
      </c>
      <c r="J32" s="58">
        <f t="shared" si="7"/>
        <v>0</v>
      </c>
      <c r="K32" s="59">
        <f t="shared" si="8"/>
        <v>2084</v>
      </c>
      <c r="L32" s="58">
        <f t="shared" si="9"/>
        <v>-22.556670382757332</v>
      </c>
      <c r="M32" s="59">
        <f t="shared" si="10"/>
        <v>1190</v>
      </c>
      <c r="N32" s="58">
        <f t="shared" si="11"/>
        <v>-34.54345434543454</v>
      </c>
      <c r="O32" s="59">
        <f t="shared" si="12"/>
        <v>880</v>
      </c>
      <c r="P32" s="60">
        <f t="shared" si="13"/>
        <v>0.8018327605956443</v>
      </c>
      <c r="S32" s="61" t="s">
        <v>89</v>
      </c>
      <c r="T32" s="61" t="s">
        <v>93</v>
      </c>
      <c r="U32" s="61" t="s">
        <v>116</v>
      </c>
      <c r="V32" s="63">
        <v>5285</v>
      </c>
      <c r="W32" s="63">
        <v>773</v>
      </c>
      <c r="X32" s="63">
        <v>2427</v>
      </c>
      <c r="Y32" s="63">
        <v>1</v>
      </c>
      <c r="Z32" s="63">
        <v>2084</v>
      </c>
      <c r="AA32" s="63">
        <v>1190</v>
      </c>
      <c r="AB32" s="63">
        <v>880</v>
      </c>
    </row>
    <row r="33" spans="2:28" ht="15.75" customHeight="1">
      <c r="B33" s="12" t="s">
        <v>30</v>
      </c>
      <c r="C33" s="57">
        <f t="shared" si="0"/>
        <v>2898</v>
      </c>
      <c r="D33" s="58">
        <f t="shared" si="1"/>
        <v>13.870333988212181</v>
      </c>
      <c r="E33" s="59">
        <f t="shared" si="2"/>
        <v>764</v>
      </c>
      <c r="F33" s="58">
        <f t="shared" si="3"/>
        <v>-0.5208333333333428</v>
      </c>
      <c r="G33" s="59">
        <f t="shared" si="4"/>
        <v>1074</v>
      </c>
      <c r="H33" s="58">
        <f t="shared" si="5"/>
        <v>1.8009478672985892</v>
      </c>
      <c r="I33" s="59">
        <f t="shared" si="6"/>
        <v>70</v>
      </c>
      <c r="J33" s="58">
        <f t="shared" si="7"/>
        <v>2233.333333333333</v>
      </c>
      <c r="K33" s="59">
        <f t="shared" si="8"/>
        <v>990</v>
      </c>
      <c r="L33" s="58">
        <f t="shared" si="9"/>
        <v>37.69123783031989</v>
      </c>
      <c r="M33" s="59">
        <f t="shared" si="10"/>
        <v>509</v>
      </c>
      <c r="N33" s="58">
        <f t="shared" si="11"/>
        <v>136.74418604651163</v>
      </c>
      <c r="O33" s="59">
        <f t="shared" si="12"/>
        <v>473</v>
      </c>
      <c r="P33" s="60">
        <f t="shared" si="13"/>
        <v>-5.0200803212851355</v>
      </c>
      <c r="S33" s="61" t="s">
        <v>89</v>
      </c>
      <c r="T33" s="61" t="s">
        <v>93</v>
      </c>
      <c r="U33" s="61" t="s">
        <v>117</v>
      </c>
      <c r="V33" s="63">
        <v>2898</v>
      </c>
      <c r="W33" s="63">
        <v>764</v>
      </c>
      <c r="X33" s="63">
        <v>1074</v>
      </c>
      <c r="Y33" s="63">
        <v>70</v>
      </c>
      <c r="Z33" s="63">
        <v>990</v>
      </c>
      <c r="AA33" s="63">
        <v>509</v>
      </c>
      <c r="AB33" s="63">
        <v>473</v>
      </c>
    </row>
    <row r="34" spans="2:28" ht="15.75" customHeight="1">
      <c r="B34" s="12" t="s">
        <v>31</v>
      </c>
      <c r="C34" s="57">
        <f t="shared" si="0"/>
        <v>506</v>
      </c>
      <c r="D34" s="58">
        <f t="shared" si="1"/>
        <v>0.5964214711729596</v>
      </c>
      <c r="E34" s="59">
        <f t="shared" si="2"/>
        <v>199</v>
      </c>
      <c r="F34" s="58">
        <f t="shared" si="3"/>
        <v>5.291005291005305</v>
      </c>
      <c r="G34" s="59">
        <f t="shared" si="4"/>
        <v>196</v>
      </c>
      <c r="H34" s="58">
        <f t="shared" si="5"/>
        <v>2.0833333333333286</v>
      </c>
      <c r="I34" s="59">
        <f t="shared" si="6"/>
        <v>0</v>
      </c>
      <c r="J34" s="58" t="str">
        <f t="shared" si="7"/>
        <v>0.0</v>
      </c>
      <c r="K34" s="59">
        <f t="shared" si="8"/>
        <v>111</v>
      </c>
      <c r="L34" s="58">
        <f t="shared" si="9"/>
        <v>-9.016393442622956</v>
      </c>
      <c r="M34" s="59">
        <f t="shared" si="10"/>
        <v>0</v>
      </c>
      <c r="N34" s="58" t="str">
        <f t="shared" si="11"/>
        <v>  -100.0</v>
      </c>
      <c r="O34" s="59">
        <f t="shared" si="12"/>
        <v>111</v>
      </c>
      <c r="P34" s="60">
        <f t="shared" si="13"/>
        <v>-4.310344827586206</v>
      </c>
      <c r="S34" s="61" t="s">
        <v>89</v>
      </c>
      <c r="T34" s="61" t="s">
        <v>93</v>
      </c>
      <c r="U34" s="61" t="s">
        <v>118</v>
      </c>
      <c r="V34" s="63">
        <v>506</v>
      </c>
      <c r="W34" s="63">
        <v>199</v>
      </c>
      <c r="X34" s="63">
        <v>196</v>
      </c>
      <c r="Y34" s="63">
        <v>0</v>
      </c>
      <c r="Z34" s="63">
        <v>111</v>
      </c>
      <c r="AA34" s="63">
        <v>0</v>
      </c>
      <c r="AB34" s="63">
        <v>111</v>
      </c>
    </row>
    <row r="35" spans="2:28" ht="15.75" customHeight="1">
      <c r="B35" s="12" t="s">
        <v>32</v>
      </c>
      <c r="C35" s="57">
        <f t="shared" si="0"/>
        <v>323</v>
      </c>
      <c r="D35" s="58">
        <f t="shared" si="1"/>
        <v>-38.358778625954194</v>
      </c>
      <c r="E35" s="59">
        <f t="shared" si="2"/>
        <v>180</v>
      </c>
      <c r="F35" s="58">
        <f t="shared" si="3"/>
        <v>-2.7027027027026946</v>
      </c>
      <c r="G35" s="59">
        <f t="shared" si="4"/>
        <v>95</v>
      </c>
      <c r="H35" s="58">
        <f t="shared" si="5"/>
        <v>-48.924731182795696</v>
      </c>
      <c r="I35" s="59">
        <f t="shared" si="6"/>
        <v>1</v>
      </c>
      <c r="J35" s="58" t="str">
        <f t="shared" si="7"/>
        <v>     -   </v>
      </c>
      <c r="K35" s="59">
        <f t="shared" si="8"/>
        <v>47</v>
      </c>
      <c r="L35" s="58">
        <f t="shared" si="9"/>
        <v>-69.28104575163398</v>
      </c>
      <c r="M35" s="59">
        <f t="shared" si="10"/>
        <v>0</v>
      </c>
      <c r="N35" s="58" t="str">
        <f t="shared" si="11"/>
        <v>  -100.0</v>
      </c>
      <c r="O35" s="59">
        <f t="shared" si="12"/>
        <v>47</v>
      </c>
      <c r="P35" s="60">
        <f t="shared" si="13"/>
        <v>34.28571428571428</v>
      </c>
      <c r="S35" s="61" t="s">
        <v>89</v>
      </c>
      <c r="T35" s="61" t="s">
        <v>93</v>
      </c>
      <c r="U35" s="61" t="s">
        <v>119</v>
      </c>
      <c r="V35" s="63">
        <v>323</v>
      </c>
      <c r="W35" s="63">
        <v>180</v>
      </c>
      <c r="X35" s="63">
        <v>95</v>
      </c>
      <c r="Y35" s="63">
        <v>1</v>
      </c>
      <c r="Z35" s="63">
        <v>47</v>
      </c>
      <c r="AA35" s="63">
        <v>0</v>
      </c>
      <c r="AB35" s="63">
        <v>47</v>
      </c>
    </row>
    <row r="36" spans="2:28" ht="15.75" customHeight="1">
      <c r="B36" s="12" t="s">
        <v>33</v>
      </c>
      <c r="C36" s="57">
        <f t="shared" si="0"/>
        <v>185</v>
      </c>
      <c r="D36" s="58">
        <f t="shared" si="1"/>
        <v>66.66666666666669</v>
      </c>
      <c r="E36" s="59">
        <f t="shared" si="2"/>
        <v>72</v>
      </c>
      <c r="F36" s="58">
        <f t="shared" si="3"/>
        <v>-13.253012048192772</v>
      </c>
      <c r="G36" s="59">
        <f t="shared" si="4"/>
        <v>102</v>
      </c>
      <c r="H36" s="58">
        <f t="shared" si="5"/>
        <v>409.99999999999994</v>
      </c>
      <c r="I36" s="59">
        <f t="shared" si="6"/>
        <v>2</v>
      </c>
      <c r="J36" s="58">
        <f t="shared" si="7"/>
        <v>0</v>
      </c>
      <c r="K36" s="59">
        <f t="shared" si="8"/>
        <v>9</v>
      </c>
      <c r="L36" s="58">
        <f t="shared" si="9"/>
        <v>50</v>
      </c>
      <c r="M36" s="59">
        <f t="shared" si="10"/>
        <v>0</v>
      </c>
      <c r="N36" s="58" t="str">
        <f t="shared" si="11"/>
        <v>0.0</v>
      </c>
      <c r="O36" s="59">
        <f t="shared" si="12"/>
        <v>9</v>
      </c>
      <c r="P36" s="60">
        <f t="shared" si="13"/>
        <v>50</v>
      </c>
      <c r="S36" s="61" t="s">
        <v>89</v>
      </c>
      <c r="T36" s="61" t="s">
        <v>93</v>
      </c>
      <c r="U36" s="61" t="s">
        <v>120</v>
      </c>
      <c r="V36" s="63">
        <v>185</v>
      </c>
      <c r="W36" s="63">
        <v>72</v>
      </c>
      <c r="X36" s="63">
        <v>102</v>
      </c>
      <c r="Y36" s="63">
        <v>2</v>
      </c>
      <c r="Z36" s="63">
        <v>9</v>
      </c>
      <c r="AA36" s="63">
        <v>0</v>
      </c>
      <c r="AB36" s="63">
        <v>9</v>
      </c>
    </row>
    <row r="37" spans="2:28" ht="15.75" customHeight="1">
      <c r="B37" s="12" t="s">
        <v>34</v>
      </c>
      <c r="C37" s="57">
        <f t="shared" si="0"/>
        <v>228</v>
      </c>
      <c r="D37" s="58">
        <f t="shared" si="1"/>
        <v>31.791907514450855</v>
      </c>
      <c r="E37" s="59">
        <f t="shared" si="2"/>
        <v>105</v>
      </c>
      <c r="F37" s="58">
        <f t="shared" si="3"/>
        <v>-5.4054054054054035</v>
      </c>
      <c r="G37" s="59">
        <f t="shared" si="4"/>
        <v>102</v>
      </c>
      <c r="H37" s="58">
        <f t="shared" si="5"/>
        <v>88.88888888888889</v>
      </c>
      <c r="I37" s="59">
        <f t="shared" si="6"/>
        <v>4</v>
      </c>
      <c r="J37" s="58" t="str">
        <f t="shared" si="7"/>
        <v>     -   </v>
      </c>
      <c r="K37" s="59">
        <f t="shared" si="8"/>
        <v>17</v>
      </c>
      <c r="L37" s="58">
        <f t="shared" si="9"/>
        <v>112.5</v>
      </c>
      <c r="M37" s="59">
        <f t="shared" si="10"/>
        <v>0</v>
      </c>
      <c r="N37" s="58" t="str">
        <f t="shared" si="11"/>
        <v>  -100.0</v>
      </c>
      <c r="O37" s="59">
        <f t="shared" si="12"/>
        <v>17</v>
      </c>
      <c r="P37" s="60">
        <f t="shared" si="13"/>
        <v>183.33333333333337</v>
      </c>
      <c r="S37" s="61" t="s">
        <v>89</v>
      </c>
      <c r="T37" s="61" t="s">
        <v>93</v>
      </c>
      <c r="U37" s="61" t="s">
        <v>121</v>
      </c>
      <c r="V37" s="63">
        <v>228</v>
      </c>
      <c r="W37" s="63">
        <v>105</v>
      </c>
      <c r="X37" s="63">
        <v>102</v>
      </c>
      <c r="Y37" s="63">
        <v>4</v>
      </c>
      <c r="Z37" s="63">
        <v>17</v>
      </c>
      <c r="AA37" s="63">
        <v>0</v>
      </c>
      <c r="AB37" s="63">
        <v>17</v>
      </c>
    </row>
    <row r="38" spans="2:28" ht="15.75" customHeight="1">
      <c r="B38" s="12" t="s">
        <v>35</v>
      </c>
      <c r="C38" s="57">
        <f t="shared" si="0"/>
        <v>807</v>
      </c>
      <c r="D38" s="58">
        <f t="shared" si="1"/>
        <v>-17.737003058103966</v>
      </c>
      <c r="E38" s="59">
        <f t="shared" si="2"/>
        <v>394</v>
      </c>
      <c r="F38" s="58">
        <f t="shared" si="3"/>
        <v>-4.368932038834956</v>
      </c>
      <c r="G38" s="59">
        <f t="shared" si="4"/>
        <v>322</v>
      </c>
      <c r="H38" s="58">
        <f t="shared" si="5"/>
        <v>-35.85657370517929</v>
      </c>
      <c r="I38" s="59">
        <f t="shared" si="6"/>
        <v>0</v>
      </c>
      <c r="J38" s="58" t="str">
        <f t="shared" si="7"/>
        <v>  -100.0</v>
      </c>
      <c r="K38" s="59">
        <f t="shared" si="8"/>
        <v>91</v>
      </c>
      <c r="L38" s="58">
        <f t="shared" si="9"/>
        <v>40</v>
      </c>
      <c r="M38" s="59">
        <f t="shared" si="10"/>
        <v>27</v>
      </c>
      <c r="N38" s="58">
        <f t="shared" si="11"/>
        <v>2600</v>
      </c>
      <c r="O38" s="59">
        <f t="shared" si="12"/>
        <v>64</v>
      </c>
      <c r="P38" s="60">
        <f t="shared" si="13"/>
        <v>0</v>
      </c>
      <c r="S38" s="61" t="s">
        <v>89</v>
      </c>
      <c r="T38" s="61" t="s">
        <v>93</v>
      </c>
      <c r="U38" s="61" t="s">
        <v>122</v>
      </c>
      <c r="V38" s="63">
        <v>807</v>
      </c>
      <c r="W38" s="63">
        <v>394</v>
      </c>
      <c r="X38" s="63">
        <v>322</v>
      </c>
      <c r="Y38" s="63">
        <v>0</v>
      </c>
      <c r="Z38" s="63">
        <v>91</v>
      </c>
      <c r="AA38" s="63">
        <v>27</v>
      </c>
      <c r="AB38" s="63">
        <v>64</v>
      </c>
    </row>
    <row r="39" spans="2:28" ht="15.75" customHeight="1">
      <c r="B39" s="12" t="s">
        <v>36</v>
      </c>
      <c r="C39" s="57">
        <f t="shared" si="0"/>
        <v>1488</v>
      </c>
      <c r="D39" s="58">
        <f t="shared" si="1"/>
        <v>15.7076205287714</v>
      </c>
      <c r="E39" s="59">
        <f t="shared" si="2"/>
        <v>429</v>
      </c>
      <c r="F39" s="58">
        <f t="shared" si="3"/>
        <v>3.3734939759036138</v>
      </c>
      <c r="G39" s="59">
        <f t="shared" si="4"/>
        <v>721</v>
      </c>
      <c r="H39" s="58">
        <f t="shared" si="5"/>
        <v>47.44376278118608</v>
      </c>
      <c r="I39" s="59">
        <f t="shared" si="6"/>
        <v>4</v>
      </c>
      <c r="J39" s="58">
        <f t="shared" si="7"/>
        <v>33.333333333333314</v>
      </c>
      <c r="K39" s="59">
        <f t="shared" si="8"/>
        <v>334</v>
      </c>
      <c r="L39" s="58">
        <f t="shared" si="9"/>
        <v>-11.873350923482846</v>
      </c>
      <c r="M39" s="59">
        <f t="shared" si="10"/>
        <v>105</v>
      </c>
      <c r="N39" s="58">
        <f t="shared" si="11"/>
        <v>-51.162790697674424</v>
      </c>
      <c r="O39" s="59">
        <f t="shared" si="12"/>
        <v>229</v>
      </c>
      <c r="P39" s="60">
        <f t="shared" si="13"/>
        <v>39.634146341463406</v>
      </c>
      <c r="S39" s="61" t="s">
        <v>89</v>
      </c>
      <c r="T39" s="61" t="s">
        <v>93</v>
      </c>
      <c r="U39" s="61" t="s">
        <v>123</v>
      </c>
      <c r="V39" s="63">
        <v>1488</v>
      </c>
      <c r="W39" s="63">
        <v>429</v>
      </c>
      <c r="X39" s="63">
        <v>721</v>
      </c>
      <c r="Y39" s="63">
        <v>4</v>
      </c>
      <c r="Z39" s="63">
        <v>334</v>
      </c>
      <c r="AA39" s="63">
        <v>105</v>
      </c>
      <c r="AB39" s="63">
        <v>229</v>
      </c>
    </row>
    <row r="40" spans="2:28" ht="15.75" customHeight="1">
      <c r="B40" s="12" t="s">
        <v>37</v>
      </c>
      <c r="C40" s="57">
        <f t="shared" si="0"/>
        <v>495</v>
      </c>
      <c r="D40" s="58">
        <f t="shared" si="1"/>
        <v>10.738255033557053</v>
      </c>
      <c r="E40" s="59">
        <f t="shared" si="2"/>
        <v>243</v>
      </c>
      <c r="F40" s="58">
        <f t="shared" si="3"/>
        <v>2.100840336134439</v>
      </c>
      <c r="G40" s="59">
        <f t="shared" si="4"/>
        <v>219</v>
      </c>
      <c r="H40" s="58">
        <f t="shared" si="5"/>
        <v>25.86206896551724</v>
      </c>
      <c r="I40" s="59">
        <f t="shared" si="6"/>
        <v>2</v>
      </c>
      <c r="J40" s="58">
        <f t="shared" si="7"/>
        <v>100</v>
      </c>
      <c r="K40" s="59">
        <f t="shared" si="8"/>
        <v>31</v>
      </c>
      <c r="L40" s="58">
        <f t="shared" si="9"/>
        <v>-8.82352941176471</v>
      </c>
      <c r="M40" s="59">
        <f t="shared" si="10"/>
        <v>0</v>
      </c>
      <c r="N40" s="58" t="str">
        <f t="shared" si="11"/>
        <v>0.0</v>
      </c>
      <c r="O40" s="59">
        <f t="shared" si="12"/>
        <v>31</v>
      </c>
      <c r="P40" s="60">
        <f t="shared" si="13"/>
        <v>-8.82352941176471</v>
      </c>
      <c r="S40" s="61" t="s">
        <v>89</v>
      </c>
      <c r="T40" s="61" t="s">
        <v>93</v>
      </c>
      <c r="U40" s="61" t="s">
        <v>124</v>
      </c>
      <c r="V40" s="63">
        <v>495</v>
      </c>
      <c r="W40" s="63">
        <v>243</v>
      </c>
      <c r="X40" s="63">
        <v>219</v>
      </c>
      <c r="Y40" s="63">
        <v>2</v>
      </c>
      <c r="Z40" s="63">
        <v>31</v>
      </c>
      <c r="AA40" s="63">
        <v>0</v>
      </c>
      <c r="AB40" s="63">
        <v>31</v>
      </c>
    </row>
    <row r="41" spans="2:28" ht="15.75" customHeight="1">
      <c r="B41" s="12" t="s">
        <v>38</v>
      </c>
      <c r="C41" s="57">
        <f t="shared" si="0"/>
        <v>240</v>
      </c>
      <c r="D41" s="58">
        <f t="shared" si="1"/>
        <v>3.896103896103881</v>
      </c>
      <c r="E41" s="59">
        <f t="shared" si="2"/>
        <v>137</v>
      </c>
      <c r="F41" s="58">
        <f t="shared" si="3"/>
        <v>2.2388059701492438</v>
      </c>
      <c r="G41" s="59">
        <f t="shared" si="4"/>
        <v>86</v>
      </c>
      <c r="H41" s="58">
        <f t="shared" si="5"/>
        <v>1.17647058823529</v>
      </c>
      <c r="I41" s="59">
        <f t="shared" si="6"/>
        <v>1</v>
      </c>
      <c r="J41" s="58">
        <f t="shared" si="7"/>
        <v>-66.66666666666667</v>
      </c>
      <c r="K41" s="59">
        <f t="shared" si="8"/>
        <v>16</v>
      </c>
      <c r="L41" s="58">
        <f t="shared" si="9"/>
        <v>77.77777777777777</v>
      </c>
      <c r="M41" s="59">
        <f t="shared" si="10"/>
        <v>0</v>
      </c>
      <c r="N41" s="58" t="str">
        <f t="shared" si="11"/>
        <v>0.0</v>
      </c>
      <c r="O41" s="59">
        <f t="shared" si="12"/>
        <v>16</v>
      </c>
      <c r="P41" s="60">
        <f t="shared" si="13"/>
        <v>77.77777777777777</v>
      </c>
      <c r="S41" s="61" t="s">
        <v>89</v>
      </c>
      <c r="T41" s="61" t="s">
        <v>93</v>
      </c>
      <c r="U41" s="61" t="s">
        <v>125</v>
      </c>
      <c r="V41" s="63">
        <v>240</v>
      </c>
      <c r="W41" s="63">
        <v>137</v>
      </c>
      <c r="X41" s="63">
        <v>86</v>
      </c>
      <c r="Y41" s="63">
        <v>1</v>
      </c>
      <c r="Z41" s="63">
        <v>16</v>
      </c>
      <c r="AA41" s="63">
        <v>0</v>
      </c>
      <c r="AB41" s="63">
        <v>16</v>
      </c>
    </row>
    <row r="42" spans="2:28" ht="15.75" customHeight="1">
      <c r="B42" s="12" t="s">
        <v>39</v>
      </c>
      <c r="C42" s="57">
        <f t="shared" si="0"/>
        <v>474</v>
      </c>
      <c r="D42" s="58">
        <f t="shared" si="1"/>
        <v>16.176470588235304</v>
      </c>
      <c r="E42" s="59">
        <f t="shared" si="2"/>
        <v>222</v>
      </c>
      <c r="F42" s="58">
        <f t="shared" si="3"/>
        <v>-12.5984251968504</v>
      </c>
      <c r="G42" s="59">
        <f t="shared" si="4"/>
        <v>210</v>
      </c>
      <c r="H42" s="58">
        <f t="shared" si="5"/>
        <v>61.53846153846155</v>
      </c>
      <c r="I42" s="59">
        <f t="shared" si="6"/>
        <v>0</v>
      </c>
      <c r="J42" s="58" t="str">
        <f t="shared" si="7"/>
        <v>  -100.0</v>
      </c>
      <c r="K42" s="59">
        <f t="shared" si="8"/>
        <v>42</v>
      </c>
      <c r="L42" s="58">
        <f t="shared" si="9"/>
        <v>82.6086956521739</v>
      </c>
      <c r="M42" s="59">
        <f t="shared" si="10"/>
        <v>0</v>
      </c>
      <c r="N42" s="58" t="str">
        <f t="shared" si="11"/>
        <v>0.0</v>
      </c>
      <c r="O42" s="59">
        <f t="shared" si="12"/>
        <v>42</v>
      </c>
      <c r="P42" s="60">
        <f t="shared" si="13"/>
        <v>82.6086956521739</v>
      </c>
      <c r="S42" s="61" t="s">
        <v>89</v>
      </c>
      <c r="T42" s="61" t="s">
        <v>93</v>
      </c>
      <c r="U42" s="61" t="s">
        <v>126</v>
      </c>
      <c r="V42" s="63">
        <v>474</v>
      </c>
      <c r="W42" s="63">
        <v>222</v>
      </c>
      <c r="X42" s="63">
        <v>210</v>
      </c>
      <c r="Y42" s="63">
        <v>0</v>
      </c>
      <c r="Z42" s="63">
        <v>42</v>
      </c>
      <c r="AA42" s="63">
        <v>0</v>
      </c>
      <c r="AB42" s="63">
        <v>42</v>
      </c>
    </row>
    <row r="43" spans="2:28" ht="15.75" customHeight="1">
      <c r="B43" s="12" t="s">
        <v>40</v>
      </c>
      <c r="C43" s="57">
        <f t="shared" si="0"/>
        <v>636</v>
      </c>
      <c r="D43" s="58">
        <f t="shared" si="1"/>
        <v>-7.153284671532845</v>
      </c>
      <c r="E43" s="59">
        <f t="shared" si="2"/>
        <v>244</v>
      </c>
      <c r="F43" s="58">
        <f t="shared" si="3"/>
        <v>-18.394648829431432</v>
      </c>
      <c r="G43" s="59">
        <f t="shared" si="4"/>
        <v>236</v>
      </c>
      <c r="H43" s="58">
        <f t="shared" si="5"/>
        <v>17.41293532338308</v>
      </c>
      <c r="I43" s="59">
        <f t="shared" si="6"/>
        <v>6</v>
      </c>
      <c r="J43" s="58" t="str">
        <f t="shared" si="7"/>
        <v>     -   </v>
      </c>
      <c r="K43" s="59">
        <f t="shared" si="8"/>
        <v>150</v>
      </c>
      <c r="L43" s="58">
        <f t="shared" si="9"/>
        <v>-18.91891891891892</v>
      </c>
      <c r="M43" s="59">
        <f t="shared" si="10"/>
        <v>122</v>
      </c>
      <c r="N43" s="58">
        <f t="shared" si="11"/>
        <v>-19.73684210526315</v>
      </c>
      <c r="O43" s="59">
        <f t="shared" si="12"/>
        <v>28</v>
      </c>
      <c r="P43" s="60">
        <f t="shared" si="13"/>
        <v>-15.151515151515156</v>
      </c>
      <c r="S43" s="61" t="s">
        <v>89</v>
      </c>
      <c r="T43" s="61" t="s">
        <v>93</v>
      </c>
      <c r="U43" s="61" t="s">
        <v>127</v>
      </c>
      <c r="V43" s="63">
        <v>636</v>
      </c>
      <c r="W43" s="63">
        <v>244</v>
      </c>
      <c r="X43" s="63">
        <v>236</v>
      </c>
      <c r="Y43" s="63">
        <v>6</v>
      </c>
      <c r="Z43" s="63">
        <v>150</v>
      </c>
      <c r="AA43" s="63">
        <v>122</v>
      </c>
      <c r="AB43" s="63">
        <v>28</v>
      </c>
    </row>
    <row r="44" spans="2:28" ht="15.75" customHeight="1">
      <c r="B44" s="12" t="s">
        <v>41</v>
      </c>
      <c r="C44" s="57">
        <f t="shared" si="0"/>
        <v>258</v>
      </c>
      <c r="D44" s="58">
        <f t="shared" si="1"/>
        <v>41.75824175824175</v>
      </c>
      <c r="E44" s="59">
        <f t="shared" si="2"/>
        <v>117</v>
      </c>
      <c r="F44" s="58">
        <f t="shared" si="3"/>
        <v>3.5398230088495666</v>
      </c>
      <c r="G44" s="59">
        <f t="shared" si="4"/>
        <v>49</v>
      </c>
      <c r="H44" s="58">
        <f t="shared" si="5"/>
        <v>16.66666666666667</v>
      </c>
      <c r="I44" s="59">
        <f t="shared" si="6"/>
        <v>0</v>
      </c>
      <c r="J44" s="58" t="str">
        <f t="shared" si="7"/>
        <v>  -100.0</v>
      </c>
      <c r="K44" s="59">
        <f t="shared" si="8"/>
        <v>92</v>
      </c>
      <c r="L44" s="58">
        <f t="shared" si="9"/>
        <v>283.33333333333337</v>
      </c>
      <c r="M44" s="59">
        <f t="shared" si="10"/>
        <v>70</v>
      </c>
      <c r="N44" s="58" t="str">
        <f t="shared" si="11"/>
        <v>     -   </v>
      </c>
      <c r="O44" s="59">
        <f t="shared" si="12"/>
        <v>22</v>
      </c>
      <c r="P44" s="60">
        <f t="shared" si="13"/>
        <v>-8.333333333333343</v>
      </c>
      <c r="S44" s="61" t="s">
        <v>89</v>
      </c>
      <c r="T44" s="61" t="s">
        <v>93</v>
      </c>
      <c r="U44" s="61" t="s">
        <v>128</v>
      </c>
      <c r="V44" s="63">
        <v>258</v>
      </c>
      <c r="W44" s="63">
        <v>117</v>
      </c>
      <c r="X44" s="63">
        <v>49</v>
      </c>
      <c r="Y44" s="63">
        <v>0</v>
      </c>
      <c r="Z44" s="63">
        <v>92</v>
      </c>
      <c r="AA44" s="63">
        <v>70</v>
      </c>
      <c r="AB44" s="63">
        <v>22</v>
      </c>
    </row>
    <row r="45" spans="2:28" ht="15.75" customHeight="1">
      <c r="B45" s="12" t="s">
        <v>42</v>
      </c>
      <c r="C45" s="57">
        <f t="shared" si="0"/>
        <v>3358</v>
      </c>
      <c r="D45" s="58">
        <f t="shared" si="1"/>
        <v>-8.47642409375851</v>
      </c>
      <c r="E45" s="59">
        <f t="shared" si="2"/>
        <v>729</v>
      </c>
      <c r="F45" s="58">
        <f t="shared" si="3"/>
        <v>12.15384615384616</v>
      </c>
      <c r="G45" s="59">
        <f t="shared" si="4"/>
        <v>1745</v>
      </c>
      <c r="H45" s="58">
        <f t="shared" si="5"/>
        <v>-15.700483091787447</v>
      </c>
      <c r="I45" s="59">
        <f t="shared" si="6"/>
        <v>54</v>
      </c>
      <c r="J45" s="58">
        <f t="shared" si="7"/>
        <v>2600</v>
      </c>
      <c r="K45" s="59">
        <f t="shared" si="8"/>
        <v>830</v>
      </c>
      <c r="L45" s="58">
        <f t="shared" si="9"/>
        <v>-12.35480464625131</v>
      </c>
      <c r="M45" s="59">
        <f t="shared" si="10"/>
        <v>549</v>
      </c>
      <c r="N45" s="58">
        <f t="shared" si="11"/>
        <v>-11.59420289855072</v>
      </c>
      <c r="O45" s="59">
        <f t="shared" si="12"/>
        <v>281</v>
      </c>
      <c r="P45" s="60">
        <f t="shared" si="13"/>
        <v>-7.5657894736842195</v>
      </c>
      <c r="S45" s="61" t="s">
        <v>89</v>
      </c>
      <c r="T45" s="61" t="s">
        <v>93</v>
      </c>
      <c r="U45" s="61" t="s">
        <v>129</v>
      </c>
      <c r="V45" s="63">
        <v>3358</v>
      </c>
      <c r="W45" s="63">
        <v>729</v>
      </c>
      <c r="X45" s="63">
        <v>1745</v>
      </c>
      <c r="Y45" s="63">
        <v>54</v>
      </c>
      <c r="Z45" s="63">
        <v>830</v>
      </c>
      <c r="AA45" s="63">
        <v>549</v>
      </c>
      <c r="AB45" s="63">
        <v>281</v>
      </c>
    </row>
    <row r="46" spans="2:28" ht="15.75" customHeight="1">
      <c r="B46" s="12" t="s">
        <v>43</v>
      </c>
      <c r="C46" s="57">
        <f t="shared" si="0"/>
        <v>233</v>
      </c>
      <c r="D46" s="58">
        <f t="shared" si="1"/>
        <v>-33.61823361823362</v>
      </c>
      <c r="E46" s="59">
        <f t="shared" si="2"/>
        <v>162</v>
      </c>
      <c r="F46" s="58">
        <f t="shared" si="3"/>
        <v>-6.3583815028901824</v>
      </c>
      <c r="G46" s="59">
        <f t="shared" si="4"/>
        <v>50</v>
      </c>
      <c r="H46" s="58">
        <f t="shared" si="5"/>
        <v>-64.02877697841727</v>
      </c>
      <c r="I46" s="59">
        <f t="shared" si="6"/>
        <v>0</v>
      </c>
      <c r="J46" s="58" t="str">
        <f t="shared" si="7"/>
        <v>0.0</v>
      </c>
      <c r="K46" s="59">
        <f t="shared" si="8"/>
        <v>21</v>
      </c>
      <c r="L46" s="58">
        <f t="shared" si="9"/>
        <v>-46.15384615384615</v>
      </c>
      <c r="M46" s="59">
        <f t="shared" si="10"/>
        <v>0</v>
      </c>
      <c r="N46" s="58" t="str">
        <f t="shared" si="11"/>
        <v>0.0</v>
      </c>
      <c r="O46" s="59">
        <f t="shared" si="12"/>
        <v>21</v>
      </c>
      <c r="P46" s="60">
        <f t="shared" si="13"/>
        <v>-46.15384615384615</v>
      </c>
      <c r="S46" s="61" t="s">
        <v>89</v>
      </c>
      <c r="T46" s="61" t="s">
        <v>93</v>
      </c>
      <c r="U46" s="61" t="s">
        <v>130</v>
      </c>
      <c r="V46" s="63">
        <v>233</v>
      </c>
      <c r="W46" s="63">
        <v>162</v>
      </c>
      <c r="X46" s="63">
        <v>50</v>
      </c>
      <c r="Y46" s="63">
        <v>0</v>
      </c>
      <c r="Z46" s="63">
        <v>21</v>
      </c>
      <c r="AA46" s="63">
        <v>0</v>
      </c>
      <c r="AB46" s="63">
        <v>21</v>
      </c>
    </row>
    <row r="47" spans="2:28" ht="15.75" customHeight="1">
      <c r="B47" s="12" t="s">
        <v>44</v>
      </c>
      <c r="C47" s="57">
        <f t="shared" si="0"/>
        <v>678</v>
      </c>
      <c r="D47" s="58">
        <f t="shared" si="1"/>
        <v>58.041958041958054</v>
      </c>
      <c r="E47" s="59">
        <f t="shared" si="2"/>
        <v>251</v>
      </c>
      <c r="F47" s="58">
        <f t="shared" si="3"/>
        <v>1.6194331983805625</v>
      </c>
      <c r="G47" s="59">
        <f t="shared" si="4"/>
        <v>402</v>
      </c>
      <c r="H47" s="58">
        <f t="shared" si="5"/>
        <v>232.23140495867767</v>
      </c>
      <c r="I47" s="59">
        <f t="shared" si="6"/>
        <v>1</v>
      </c>
      <c r="J47" s="58" t="str">
        <f t="shared" si="7"/>
        <v>     -   </v>
      </c>
      <c r="K47" s="59">
        <f t="shared" si="8"/>
        <v>24</v>
      </c>
      <c r="L47" s="58">
        <f t="shared" si="9"/>
        <v>-60.65573770491803</v>
      </c>
      <c r="M47" s="59">
        <f t="shared" si="10"/>
        <v>0</v>
      </c>
      <c r="N47" s="58" t="str">
        <f t="shared" si="11"/>
        <v>  -100.0</v>
      </c>
      <c r="O47" s="59">
        <f t="shared" si="12"/>
        <v>24</v>
      </c>
      <c r="P47" s="60">
        <f t="shared" si="13"/>
        <v>33.333333333333314</v>
      </c>
      <c r="S47" s="61" t="s">
        <v>89</v>
      </c>
      <c r="T47" s="61" t="s">
        <v>93</v>
      </c>
      <c r="U47" s="61" t="s">
        <v>131</v>
      </c>
      <c r="V47" s="63">
        <v>678</v>
      </c>
      <c r="W47" s="63">
        <v>251</v>
      </c>
      <c r="X47" s="63">
        <v>402</v>
      </c>
      <c r="Y47" s="63">
        <v>1</v>
      </c>
      <c r="Z47" s="63">
        <v>24</v>
      </c>
      <c r="AA47" s="63">
        <v>0</v>
      </c>
      <c r="AB47" s="63">
        <v>24</v>
      </c>
    </row>
    <row r="48" spans="2:28" ht="15.75" customHeight="1">
      <c r="B48" s="12" t="s">
        <v>45</v>
      </c>
      <c r="C48" s="57">
        <f t="shared" si="0"/>
        <v>970</v>
      </c>
      <c r="D48" s="58">
        <f t="shared" si="1"/>
        <v>6.476399560922047</v>
      </c>
      <c r="E48" s="59">
        <f t="shared" si="2"/>
        <v>341</v>
      </c>
      <c r="F48" s="58">
        <f t="shared" si="3"/>
        <v>15.986394557823132</v>
      </c>
      <c r="G48" s="59">
        <f t="shared" si="4"/>
        <v>314</v>
      </c>
      <c r="H48" s="58">
        <f t="shared" si="5"/>
        <v>-30.989010989010993</v>
      </c>
      <c r="I48" s="59">
        <f t="shared" si="6"/>
        <v>179</v>
      </c>
      <c r="J48" s="58">
        <f t="shared" si="7"/>
        <v>17800</v>
      </c>
      <c r="K48" s="59">
        <f t="shared" si="8"/>
        <v>136</v>
      </c>
      <c r="L48" s="58">
        <f t="shared" si="9"/>
        <v>-15.527950310559007</v>
      </c>
      <c r="M48" s="59">
        <f t="shared" si="10"/>
        <v>52</v>
      </c>
      <c r="N48" s="58">
        <f t="shared" si="11"/>
        <v>-45.833333333333336</v>
      </c>
      <c r="O48" s="59">
        <f t="shared" si="12"/>
        <v>84</v>
      </c>
      <c r="P48" s="60">
        <f t="shared" si="13"/>
        <v>29.230769230769226</v>
      </c>
      <c r="S48" s="61" t="s">
        <v>89</v>
      </c>
      <c r="T48" s="61" t="s">
        <v>93</v>
      </c>
      <c r="U48" s="61" t="s">
        <v>132</v>
      </c>
      <c r="V48" s="63">
        <v>970</v>
      </c>
      <c r="W48" s="63">
        <v>341</v>
      </c>
      <c r="X48" s="63">
        <v>314</v>
      </c>
      <c r="Y48" s="63">
        <v>179</v>
      </c>
      <c r="Z48" s="63">
        <v>136</v>
      </c>
      <c r="AA48" s="63">
        <v>52</v>
      </c>
      <c r="AB48" s="63">
        <v>84</v>
      </c>
    </row>
    <row r="49" spans="2:28" ht="15.75" customHeight="1">
      <c r="B49" s="12" t="s">
        <v>46</v>
      </c>
      <c r="C49" s="57">
        <f t="shared" si="0"/>
        <v>536</v>
      </c>
      <c r="D49" s="58">
        <f t="shared" si="1"/>
        <v>36.04060913705584</v>
      </c>
      <c r="E49" s="59">
        <f t="shared" si="2"/>
        <v>245</v>
      </c>
      <c r="F49" s="58">
        <f t="shared" si="3"/>
        <v>18.357487922705303</v>
      </c>
      <c r="G49" s="59">
        <f t="shared" si="4"/>
        <v>234</v>
      </c>
      <c r="H49" s="58">
        <f t="shared" si="5"/>
        <v>53.94736842105263</v>
      </c>
      <c r="I49" s="59">
        <f t="shared" si="6"/>
        <v>4</v>
      </c>
      <c r="J49" s="58" t="str">
        <f t="shared" si="7"/>
        <v>     -   </v>
      </c>
      <c r="K49" s="59">
        <f t="shared" si="8"/>
        <v>53</v>
      </c>
      <c r="L49" s="58">
        <f t="shared" si="9"/>
        <v>51.428571428571416</v>
      </c>
      <c r="M49" s="59">
        <f t="shared" si="10"/>
        <v>0</v>
      </c>
      <c r="N49" s="58" t="str">
        <f t="shared" si="11"/>
        <v>0.0</v>
      </c>
      <c r="O49" s="59">
        <f t="shared" si="12"/>
        <v>53</v>
      </c>
      <c r="P49" s="60">
        <f t="shared" si="13"/>
        <v>51.428571428571416</v>
      </c>
      <c r="S49" s="61" t="s">
        <v>89</v>
      </c>
      <c r="T49" s="61" t="s">
        <v>93</v>
      </c>
      <c r="U49" s="61" t="s">
        <v>133</v>
      </c>
      <c r="V49" s="63">
        <v>536</v>
      </c>
      <c r="W49" s="63">
        <v>245</v>
      </c>
      <c r="X49" s="63">
        <v>234</v>
      </c>
      <c r="Y49" s="63">
        <v>4</v>
      </c>
      <c r="Z49" s="63">
        <v>53</v>
      </c>
      <c r="AA49" s="63">
        <v>0</v>
      </c>
      <c r="AB49" s="63">
        <v>53</v>
      </c>
    </row>
    <row r="50" spans="2:28" ht="15.75" customHeight="1">
      <c r="B50" s="12" t="s">
        <v>47</v>
      </c>
      <c r="C50" s="57">
        <f t="shared" si="0"/>
        <v>375</v>
      </c>
      <c r="D50" s="58">
        <f t="shared" si="1"/>
        <v>-6.483790523690772</v>
      </c>
      <c r="E50" s="59">
        <f t="shared" si="2"/>
        <v>216</v>
      </c>
      <c r="F50" s="58">
        <f t="shared" si="3"/>
        <v>40.259740259740255</v>
      </c>
      <c r="G50" s="59">
        <f t="shared" si="4"/>
        <v>104</v>
      </c>
      <c r="H50" s="58">
        <f t="shared" si="5"/>
        <v>-49.51456310679612</v>
      </c>
      <c r="I50" s="59">
        <f t="shared" si="6"/>
        <v>2</v>
      </c>
      <c r="J50" s="58">
        <f t="shared" si="7"/>
        <v>100</v>
      </c>
      <c r="K50" s="59">
        <f t="shared" si="8"/>
        <v>53</v>
      </c>
      <c r="L50" s="58">
        <f t="shared" si="9"/>
        <v>32.5</v>
      </c>
      <c r="M50" s="59">
        <f t="shared" si="10"/>
        <v>0</v>
      </c>
      <c r="N50" s="58" t="str">
        <f t="shared" si="11"/>
        <v>0.0</v>
      </c>
      <c r="O50" s="59">
        <f t="shared" si="12"/>
        <v>53</v>
      </c>
      <c r="P50" s="60">
        <f t="shared" si="13"/>
        <v>32.5</v>
      </c>
      <c r="S50" s="61" t="s">
        <v>89</v>
      </c>
      <c r="T50" s="61" t="s">
        <v>93</v>
      </c>
      <c r="U50" s="61" t="s">
        <v>134</v>
      </c>
      <c r="V50" s="63">
        <v>375</v>
      </c>
      <c r="W50" s="63">
        <v>216</v>
      </c>
      <c r="X50" s="63">
        <v>104</v>
      </c>
      <c r="Y50" s="63">
        <v>2</v>
      </c>
      <c r="Z50" s="63">
        <v>53</v>
      </c>
      <c r="AA50" s="63">
        <v>0</v>
      </c>
      <c r="AB50" s="63">
        <v>53</v>
      </c>
    </row>
    <row r="51" spans="2:28" ht="15.75" customHeight="1">
      <c r="B51" s="12" t="s">
        <v>48</v>
      </c>
      <c r="C51" s="57">
        <f t="shared" si="0"/>
        <v>770</v>
      </c>
      <c r="D51" s="58">
        <f t="shared" si="1"/>
        <v>-6.439854191980558</v>
      </c>
      <c r="E51" s="59">
        <f t="shared" si="2"/>
        <v>318</v>
      </c>
      <c r="F51" s="58">
        <f t="shared" si="3"/>
        <v>-14.054054054054049</v>
      </c>
      <c r="G51" s="59">
        <f t="shared" si="4"/>
        <v>383</v>
      </c>
      <c r="H51" s="58">
        <f t="shared" si="5"/>
        <v>39.27272727272728</v>
      </c>
      <c r="I51" s="59">
        <f t="shared" si="6"/>
        <v>0</v>
      </c>
      <c r="J51" s="58" t="str">
        <f t="shared" si="7"/>
        <v>  -100.0</v>
      </c>
      <c r="K51" s="59">
        <f t="shared" si="8"/>
        <v>69</v>
      </c>
      <c r="L51" s="58">
        <f t="shared" si="9"/>
        <v>-60.79545454545455</v>
      </c>
      <c r="M51" s="59">
        <f t="shared" si="10"/>
        <v>0</v>
      </c>
      <c r="N51" s="58" t="str">
        <f t="shared" si="11"/>
        <v>  -100.0</v>
      </c>
      <c r="O51" s="59">
        <f t="shared" si="12"/>
        <v>69</v>
      </c>
      <c r="P51" s="60">
        <f t="shared" si="13"/>
        <v>23.214285714285722</v>
      </c>
      <c r="S51" s="61" t="s">
        <v>89</v>
      </c>
      <c r="T51" s="61" t="s">
        <v>93</v>
      </c>
      <c r="U51" s="61" t="s">
        <v>135</v>
      </c>
      <c r="V51" s="63">
        <v>770</v>
      </c>
      <c r="W51" s="63">
        <v>318</v>
      </c>
      <c r="X51" s="63">
        <v>383</v>
      </c>
      <c r="Y51" s="63">
        <v>0</v>
      </c>
      <c r="Z51" s="63">
        <v>69</v>
      </c>
      <c r="AA51" s="63">
        <v>0</v>
      </c>
      <c r="AB51" s="63">
        <v>69</v>
      </c>
    </row>
    <row r="52" spans="2:28" ht="15.75" customHeight="1" thickBot="1">
      <c r="B52" s="12" t="s">
        <v>49</v>
      </c>
      <c r="C52" s="64">
        <f t="shared" si="0"/>
        <v>980</v>
      </c>
      <c r="D52" s="65">
        <f t="shared" si="1"/>
        <v>-36.36363636363637</v>
      </c>
      <c r="E52" s="66">
        <f t="shared" si="2"/>
        <v>208</v>
      </c>
      <c r="F52" s="65">
        <f t="shared" si="3"/>
        <v>-40.05763688760807</v>
      </c>
      <c r="G52" s="66">
        <f t="shared" si="4"/>
        <v>609</v>
      </c>
      <c r="H52" s="65">
        <f t="shared" si="5"/>
        <v>-43.81918819188192</v>
      </c>
      <c r="I52" s="66">
        <f t="shared" si="6"/>
        <v>82</v>
      </c>
      <c r="J52" s="65" t="str">
        <f t="shared" si="7"/>
        <v>     -   </v>
      </c>
      <c r="K52" s="66">
        <f t="shared" si="8"/>
        <v>81</v>
      </c>
      <c r="L52" s="65">
        <f t="shared" si="9"/>
        <v>-25.68807339449542</v>
      </c>
      <c r="M52" s="66">
        <f t="shared" si="10"/>
        <v>55</v>
      </c>
      <c r="N52" s="65">
        <f t="shared" si="11"/>
        <v>-38.20224719101124</v>
      </c>
      <c r="O52" s="66">
        <f t="shared" si="12"/>
        <v>26</v>
      </c>
      <c r="P52" s="67">
        <f t="shared" si="13"/>
        <v>30</v>
      </c>
      <c r="S52" s="61" t="s">
        <v>89</v>
      </c>
      <c r="T52" s="61" t="s">
        <v>93</v>
      </c>
      <c r="U52" s="61" t="s">
        <v>136</v>
      </c>
      <c r="V52" s="63">
        <v>980</v>
      </c>
      <c r="W52" s="63">
        <v>208</v>
      </c>
      <c r="X52" s="63">
        <v>609</v>
      </c>
      <c r="Y52" s="63">
        <v>82</v>
      </c>
      <c r="Z52" s="63">
        <v>81</v>
      </c>
      <c r="AA52" s="63">
        <v>55</v>
      </c>
      <c r="AB52" s="63">
        <v>26</v>
      </c>
    </row>
    <row r="53" spans="2:28" ht="15.75" customHeight="1" thickBot="1" thickTop="1">
      <c r="B53" s="13" t="s">
        <v>50</v>
      </c>
      <c r="C53" s="68">
        <f>SUM($V6:$V52)</f>
        <v>69887</v>
      </c>
      <c r="D53" s="69">
        <f>SUM(V6:V52)/SUM(V53:V99)*100-100</f>
        <v>0.6857702669605743</v>
      </c>
      <c r="E53" s="70">
        <f>SUM($W6:$W52)</f>
        <v>21352</v>
      </c>
      <c r="F53" s="69">
        <f>SUM($W6:$W52)/SUM($W53:$W99)*100-100</f>
        <v>-1.3764434180138636</v>
      </c>
      <c r="G53" s="70">
        <f>SUM($X6:$X52)</f>
        <v>30243</v>
      </c>
      <c r="H53" s="69">
        <f>SUM($X6:X52)/SUM($X53:$X99)*100-100</f>
        <v>4.55661192739845</v>
      </c>
      <c r="I53" s="70">
        <f>SUM($Y6:$Y52)</f>
        <v>732</v>
      </c>
      <c r="J53" s="69">
        <f>SUM($Y6:$Y52)/SUM($Y53:$Y99)*100-100</f>
        <v>98.91304347826087</v>
      </c>
      <c r="K53" s="70">
        <f>SUM($Z6:$Z52)</f>
        <v>17560</v>
      </c>
      <c r="L53" s="69">
        <f>SUM($Z6:$Z52)/SUM($Z53:$Z99)*100-100</f>
        <v>-4.916612518951695</v>
      </c>
      <c r="M53" s="70">
        <f>SUM($AA6:$AA52)</f>
        <v>7575</v>
      </c>
      <c r="N53" s="69">
        <f>SUM($AA6:$AA52)/SUM($AA53:$AA99)*100-100</f>
        <v>-8.624849215922808</v>
      </c>
      <c r="O53" s="70">
        <f>SUM($AB6:$AB52)</f>
        <v>9887</v>
      </c>
      <c r="P53" s="71">
        <f>SUM($AB6:$AB52)/SUM($AB53:$AB99)*100-100</f>
        <v>-1.5631222620469885</v>
      </c>
      <c r="R53" s="1" t="s">
        <v>137</v>
      </c>
      <c r="S53" s="61" t="s">
        <v>138</v>
      </c>
      <c r="T53" s="61" t="s">
        <v>93</v>
      </c>
      <c r="U53" s="61" t="s">
        <v>91</v>
      </c>
      <c r="V53" s="63">
        <v>2421</v>
      </c>
      <c r="W53" s="63">
        <v>599</v>
      </c>
      <c r="X53" s="63">
        <v>1425</v>
      </c>
      <c r="Y53" s="63">
        <v>14</v>
      </c>
      <c r="Z53" s="63">
        <v>383</v>
      </c>
      <c r="AA53" s="63">
        <v>257</v>
      </c>
      <c r="AB53" s="63">
        <v>126</v>
      </c>
    </row>
    <row r="54" spans="2:28" ht="15.75" customHeight="1">
      <c r="B54" s="14" t="s">
        <v>3</v>
      </c>
      <c r="C54" s="59">
        <f>$V6</f>
        <v>2284</v>
      </c>
      <c r="D54" s="58">
        <f>$V6/$V53*100-100</f>
        <v>-5.658818669971083</v>
      </c>
      <c r="E54" s="59">
        <f>$W6</f>
        <v>595</v>
      </c>
      <c r="F54" s="58">
        <f>$W6/$W53*100-100</f>
        <v>-0.6677796327211922</v>
      </c>
      <c r="G54" s="59">
        <f>$X6</f>
        <v>1390</v>
      </c>
      <c r="H54" s="58">
        <f>$X6/$X53*100-100</f>
        <v>-2.4561403508771917</v>
      </c>
      <c r="I54" s="59">
        <f>$Y6</f>
        <v>35</v>
      </c>
      <c r="J54" s="58">
        <f>$Y6/$Y53*100-100</f>
        <v>150</v>
      </c>
      <c r="K54" s="59">
        <f>$Z6</f>
        <v>264</v>
      </c>
      <c r="L54" s="58">
        <f>$Z6/$Z53*100-100</f>
        <v>-31.070496083550907</v>
      </c>
      <c r="M54" s="59">
        <f>$AA6</f>
        <v>100</v>
      </c>
      <c r="N54" s="58">
        <f>$AA6/$AA53*100-100</f>
        <v>-61.08949416342412</v>
      </c>
      <c r="O54" s="59">
        <f>$AB6</f>
        <v>164</v>
      </c>
      <c r="P54" s="60">
        <f>$AB6/$AB53*100-100</f>
        <v>30.15873015873015</v>
      </c>
      <c r="S54" s="61" t="s">
        <v>138</v>
      </c>
      <c r="T54" s="61" t="s">
        <v>93</v>
      </c>
      <c r="U54" s="61" t="s">
        <v>92</v>
      </c>
      <c r="V54" s="63">
        <v>283</v>
      </c>
      <c r="W54" s="63">
        <v>175</v>
      </c>
      <c r="X54" s="63">
        <v>86</v>
      </c>
      <c r="Y54" s="63">
        <v>0</v>
      </c>
      <c r="Z54" s="63">
        <v>22</v>
      </c>
      <c r="AA54" s="63">
        <v>0</v>
      </c>
      <c r="AB54" s="63">
        <v>22</v>
      </c>
    </row>
    <row r="55" spans="2:28" ht="15.75" customHeight="1">
      <c r="B55" s="14" t="s">
        <v>51</v>
      </c>
      <c r="C55" s="59">
        <f>SUM($V7:$V12)</f>
        <v>4158</v>
      </c>
      <c r="D55" s="58">
        <f>SUM($V7:V12)/SUM($V54:$V59)*100-100</f>
        <v>-13.805970149253739</v>
      </c>
      <c r="E55" s="59">
        <f>SUM($W7:$W12)</f>
        <v>2018</v>
      </c>
      <c r="F55" s="58">
        <f>SUM($W7:W12)/SUM($W54:$W59)*100-100</f>
        <v>1.1022044088176273</v>
      </c>
      <c r="G55" s="59">
        <f>SUM($X7:$X12)</f>
        <v>1595</v>
      </c>
      <c r="H55" s="58">
        <f>SUM($X7:X12)/SUM($X54:$X59)*100-100</f>
        <v>-27.367941712204</v>
      </c>
      <c r="I55" s="59">
        <f>SUM($Y7:$Y12)</f>
        <v>21</v>
      </c>
      <c r="J55" s="58">
        <f>SUM($Y7:Y12)/SUM($Y54:$Y59)*100-100</f>
        <v>-65.57377049180329</v>
      </c>
      <c r="K55" s="59">
        <f>SUM($Z7:$Z12)</f>
        <v>524</v>
      </c>
      <c r="L55" s="58">
        <f>SUM($Z7:Z12)/SUM($Z54:$Z59)*100-100</f>
        <v>-8.231173380035031</v>
      </c>
      <c r="M55" s="59">
        <f>SUM($AA7:$AA12)</f>
        <v>59</v>
      </c>
      <c r="N55" s="58">
        <f>SUM($AA7:AA12)/SUM($AA54:$AA59)*100-100</f>
        <v>-72.30046948356808</v>
      </c>
      <c r="O55" s="59">
        <f>SUM($AB7:$AB12)</f>
        <v>436</v>
      </c>
      <c r="P55" s="60">
        <f>SUM($AB7:AB12)/SUM($AB54:$AB59)*100-100</f>
        <v>21.78770949720669</v>
      </c>
      <c r="S55" s="61" t="s">
        <v>138</v>
      </c>
      <c r="T55" s="61" t="s">
        <v>93</v>
      </c>
      <c r="U55" s="61" t="s">
        <v>93</v>
      </c>
      <c r="V55" s="63">
        <v>801</v>
      </c>
      <c r="W55" s="63">
        <v>290</v>
      </c>
      <c r="X55" s="63">
        <v>217</v>
      </c>
      <c r="Y55" s="63">
        <v>51</v>
      </c>
      <c r="Z55" s="63">
        <v>243</v>
      </c>
      <c r="AA55" s="63">
        <v>213</v>
      </c>
      <c r="AB55" s="63">
        <v>30</v>
      </c>
    </row>
    <row r="56" spans="2:28" ht="15.75" customHeight="1">
      <c r="B56" s="14" t="s">
        <v>52</v>
      </c>
      <c r="C56" s="59">
        <f>SUM($V13:$V19)+SUM($V24:$V25)</f>
        <v>28906</v>
      </c>
      <c r="D56" s="58">
        <f>(SUM($V13:$V19)+SUM($V24:$V25))/(SUM($V60:$V66)+SUM($V71:$V72))*100-100</f>
        <v>3.873796176512869</v>
      </c>
      <c r="E56" s="59">
        <f>SUM($W13:$W19)+SUM($W24:$W25)</f>
        <v>6943</v>
      </c>
      <c r="F56" s="58">
        <f>(SUM($W13:$W19)+SUM($W24:$W25))/(SUM($W60:$W66)+SUM($W71:$W72))*100-100</f>
        <v>-5.111384447177798</v>
      </c>
      <c r="G56" s="59">
        <f>SUM($X13:$X19)+SUM($X24:$X25)</f>
        <v>13103</v>
      </c>
      <c r="H56" s="58">
        <f>(SUM($X13:$X19)+SUM($X24:$X25))/(SUM($X60:$X66)+SUM($X71:$X72))*100-100</f>
        <v>14.56675701670018</v>
      </c>
      <c r="I56" s="59">
        <f>SUM($Y13:$Y19)+SUM($Y24:$Y25)</f>
        <v>150</v>
      </c>
      <c r="J56" s="58">
        <f>(SUM($Y13:$Y19)+SUM($Y24:$Y25))/(SUM($Y60:$Y66)+SUM($Y71:$Y72))*100-100</f>
        <v>19.04761904761905</v>
      </c>
      <c r="K56" s="59">
        <f>SUM($Z13:$Z19)+SUM($Z24:$Z25)</f>
        <v>8710</v>
      </c>
      <c r="L56" s="58">
        <f>(SUM($Z13:$Z19)+SUM($Z24:$Z25))/(SUM($Z60:$Z66)+SUM($Z71:$Z72))*100-100</f>
        <v>-2.659812248547169</v>
      </c>
      <c r="M56" s="59">
        <f>SUM($AA13:$AA19)+SUM($AA24:$AA25)</f>
        <v>3553</v>
      </c>
      <c r="N56" s="58">
        <f>(SUM($AA13:$AA19)+SUM($AA24:$AA25))/(SUM($AA60:$AA66)+SUM($AA71:$AA72))*100-100</f>
        <v>1.3116623895067079</v>
      </c>
      <c r="O56" s="59">
        <f>SUM($AB13:$AB19)+SUM($AB24:$AB25)</f>
        <v>5110</v>
      </c>
      <c r="P56" s="60">
        <f>(SUM($AB13:$AB19)+SUM($AB24:$AB25))/(SUM($AB60:$AB66)+SUM($AB71:$AB72))*100-100</f>
        <v>-4.217432052483588</v>
      </c>
      <c r="S56" s="61" t="s">
        <v>138</v>
      </c>
      <c r="T56" s="61" t="s">
        <v>93</v>
      </c>
      <c r="U56" s="61" t="s">
        <v>94</v>
      </c>
      <c r="V56" s="63">
        <v>1982</v>
      </c>
      <c r="W56" s="63">
        <v>560</v>
      </c>
      <c r="X56" s="63">
        <v>1213</v>
      </c>
      <c r="Y56" s="63">
        <v>3</v>
      </c>
      <c r="Z56" s="63">
        <v>206</v>
      </c>
      <c r="AA56" s="63">
        <v>0</v>
      </c>
      <c r="AB56" s="63">
        <v>206</v>
      </c>
    </row>
    <row r="57" spans="2:28" ht="15.75" customHeight="1">
      <c r="B57" s="14" t="s">
        <v>53</v>
      </c>
      <c r="C57" s="59">
        <f>SUM($V20:$V23)</f>
        <v>2581</v>
      </c>
      <c r="D57" s="58">
        <f>SUM(V20:$V23)/SUM($V67:$V70)*100-100</f>
        <v>20.27027027027026</v>
      </c>
      <c r="E57" s="59">
        <f>SUM($W20:$W23)</f>
        <v>1501</v>
      </c>
      <c r="F57" s="58">
        <f>SUM($W20:W23)/SUM($W67:$W70)*100-100</f>
        <v>16.991426344505058</v>
      </c>
      <c r="G57" s="59">
        <f>SUM($X20:$X23)</f>
        <v>779</v>
      </c>
      <c r="H57" s="58">
        <f>SUM($X20:X23)/SUM($X67:$X70)*100-100</f>
        <v>26.461038961038952</v>
      </c>
      <c r="I57" s="59">
        <f>SUM($Y20:$Y23)</f>
        <v>6</v>
      </c>
      <c r="J57" s="58">
        <f>SUM($Y20:Y23)/SUM($Y67:$Y70)*100-100</f>
        <v>500</v>
      </c>
      <c r="K57" s="59">
        <f>SUM($Z20:$Z23)</f>
        <v>295</v>
      </c>
      <c r="L57" s="58">
        <f>SUM($Z20:Z23)/SUM($Z67:$Z70)*100-100</f>
        <v>19.918699186991873</v>
      </c>
      <c r="M57" s="59">
        <f>SUM($AA20:$AA23)</f>
        <v>136</v>
      </c>
      <c r="N57" s="58">
        <f>SUM($AA20:AA23)/SUM($AA67:$AA70)*100-100</f>
        <v>20.353982300884965</v>
      </c>
      <c r="O57" s="59">
        <f>SUM($AB20:$AB23)</f>
        <v>159</v>
      </c>
      <c r="P57" s="60">
        <f>SUM($AB20:AB23)/SUM($AB67:$AB70)*100-100</f>
        <v>19.54887218045114</v>
      </c>
      <c r="S57" s="61" t="s">
        <v>138</v>
      </c>
      <c r="T57" s="61" t="s">
        <v>93</v>
      </c>
      <c r="U57" s="61" t="s">
        <v>95</v>
      </c>
      <c r="V57" s="63">
        <v>260</v>
      </c>
      <c r="W57" s="63">
        <v>195</v>
      </c>
      <c r="X57" s="63">
        <v>42</v>
      </c>
      <c r="Y57" s="63">
        <v>2</v>
      </c>
      <c r="Z57" s="63">
        <v>21</v>
      </c>
      <c r="AA57" s="63">
        <v>0</v>
      </c>
      <c r="AB57" s="63">
        <v>21</v>
      </c>
    </row>
    <row r="58" spans="2:28" ht="15.75" customHeight="1">
      <c r="B58" s="14" t="s">
        <v>54</v>
      </c>
      <c r="C58" s="59">
        <f>SUM($V26:$V29)</f>
        <v>8415</v>
      </c>
      <c r="D58" s="58">
        <f>SUM($V26:$V29)/SUM($V73:$V76)*100-100</f>
        <v>5.187499999999986</v>
      </c>
      <c r="E58" s="59">
        <f>SUM($W26:$W29)</f>
        <v>3269</v>
      </c>
      <c r="F58" s="58">
        <f>SUM($W26:$W29)/SUM($W73:$W76)*100-100</f>
        <v>-1.1191772534785258</v>
      </c>
      <c r="G58" s="59">
        <f>SUM($X26:$X29)</f>
        <v>2971</v>
      </c>
      <c r="H58" s="58">
        <f>SUM($X26:$X29)/SUM($X73:$X76)*100-100</f>
        <v>8.193736343772756</v>
      </c>
      <c r="I58" s="59">
        <f>SUM($Y26:$Y29)</f>
        <v>79</v>
      </c>
      <c r="J58" s="58">
        <f>SUM($Y26:$Y29)/SUM($Y73:$Y76)*100-100</f>
        <v>-37.301587301587304</v>
      </c>
      <c r="K58" s="59">
        <f>SUM($Z26:$Z29)</f>
        <v>2096</v>
      </c>
      <c r="L58" s="58">
        <f>SUM($Z26:$Z29)/SUM($Z73:$Z76)*100-100</f>
        <v>15.038419319429195</v>
      </c>
      <c r="M58" s="59">
        <f>SUM($AA26:$AA29)</f>
        <v>976</v>
      </c>
      <c r="N58" s="58">
        <f>SUM($AA26:$AA29)/SUM($AA73:$AA76)*100-100</f>
        <v>86.61567877629065</v>
      </c>
      <c r="O58" s="59">
        <f>SUM($AB26:$AB29)</f>
        <v>1120</v>
      </c>
      <c r="P58" s="60">
        <f>SUM($AB26:$AB29)/SUM($AB73:$AB76)*100-100</f>
        <v>-13.779830638953044</v>
      </c>
      <c r="S58" s="61" t="s">
        <v>138</v>
      </c>
      <c r="T58" s="61" t="s">
        <v>93</v>
      </c>
      <c r="U58" s="61" t="s">
        <v>96</v>
      </c>
      <c r="V58" s="63">
        <v>295</v>
      </c>
      <c r="W58" s="63">
        <v>189</v>
      </c>
      <c r="X58" s="63">
        <v>91</v>
      </c>
      <c r="Y58" s="63">
        <v>1</v>
      </c>
      <c r="Z58" s="63">
        <v>14</v>
      </c>
      <c r="AA58" s="63">
        <v>0</v>
      </c>
      <c r="AB58" s="63">
        <v>14</v>
      </c>
    </row>
    <row r="59" spans="2:28" ht="15.75" customHeight="1">
      <c r="B59" s="14" t="s">
        <v>55</v>
      </c>
      <c r="C59" s="59">
        <f>SUM($V30:$V35)</f>
        <v>10832</v>
      </c>
      <c r="D59" s="58">
        <f>SUM($V30:$V35)/SUM($V77:$V82)*100-100</f>
        <v>-3.0259623992837987</v>
      </c>
      <c r="E59" s="59">
        <f>SUM($W30:$W35)</f>
        <v>2593</v>
      </c>
      <c r="F59" s="58">
        <f>SUM($W30:$W35)/SUM($W77:$W82)*100-100</f>
        <v>-2.0770392749244735</v>
      </c>
      <c r="G59" s="59">
        <f>SUM($X30:$X35)</f>
        <v>4517</v>
      </c>
      <c r="H59" s="58">
        <f>SUM($X30:$X35)/SUM($X77:$X82)*100-100</f>
        <v>4.900139340455183</v>
      </c>
      <c r="I59" s="59">
        <f>SUM($Y30:$Y35)</f>
        <v>100</v>
      </c>
      <c r="J59" s="58">
        <f>SUM($Y30:$Y35)/SUM($Y77:$Y82)*100-100</f>
        <v>426.3157894736843</v>
      </c>
      <c r="K59" s="59">
        <f>SUM($Z30:$Z35)</f>
        <v>3622</v>
      </c>
      <c r="L59" s="58">
        <f>SUM($Z30:$Z35)/SUM($Z77:$Z82)*100-100</f>
        <v>-13.700262091970444</v>
      </c>
      <c r="M59" s="59">
        <f>SUM($AA30:$AA35)</f>
        <v>1771</v>
      </c>
      <c r="N59" s="58">
        <f>SUM($AA30:$AA35)/SUM($AA77:$AA82)*100-100</f>
        <v>-24.251497005988014</v>
      </c>
      <c r="O59" s="59">
        <f>SUM($AB30:$AB35)</f>
        <v>1829</v>
      </c>
      <c r="P59" s="60">
        <f>SUM($AB30:$AB35)/SUM($AB77:$AB82)*100-100</f>
        <v>-1.2951969778737151</v>
      </c>
      <c r="S59" s="61" t="s">
        <v>138</v>
      </c>
      <c r="T59" s="61" t="s">
        <v>93</v>
      </c>
      <c r="U59" s="61" t="s">
        <v>97</v>
      </c>
      <c r="V59" s="63">
        <v>1203</v>
      </c>
      <c r="W59" s="63">
        <v>587</v>
      </c>
      <c r="X59" s="63">
        <v>547</v>
      </c>
      <c r="Y59" s="63">
        <v>4</v>
      </c>
      <c r="Z59" s="63">
        <v>65</v>
      </c>
      <c r="AA59" s="63">
        <v>0</v>
      </c>
      <c r="AB59" s="63">
        <v>65</v>
      </c>
    </row>
    <row r="60" spans="2:28" ht="15.75" customHeight="1">
      <c r="B60" s="14" t="s">
        <v>56</v>
      </c>
      <c r="C60" s="59">
        <f>SUM($V36:$V40)</f>
        <v>3203</v>
      </c>
      <c r="D60" s="58">
        <f>SUM($V36:$V40)/SUM($V83:$V87)*100-100</f>
        <v>6.837891927951972</v>
      </c>
      <c r="E60" s="59">
        <f>SUM($W36:$W40)</f>
        <v>1243</v>
      </c>
      <c r="F60" s="58">
        <f>SUM($W36:$W40)/SUM($W83:$W87)*100-100</f>
        <v>-1.2708498808578241</v>
      </c>
      <c r="G60" s="59">
        <f>SUM($X36:$X40)</f>
        <v>1466</v>
      </c>
      <c r="H60" s="58">
        <f>SUM($X36:$X40)/SUM($X83:$X87)*100-100</f>
        <v>18.321226795803057</v>
      </c>
      <c r="I60" s="59">
        <f>SUM($Y36:$Y40)</f>
        <v>12</v>
      </c>
      <c r="J60" s="58">
        <f>SUM($Y36:$Y40)/SUM($Y83:$Y87)*100-100</f>
        <v>50</v>
      </c>
      <c r="K60" s="59">
        <f>SUM($Z36:$Z40)</f>
        <v>482</v>
      </c>
      <c r="L60" s="58">
        <f>SUM($Z36:$Z40)/SUM($Z83:$Z87)*100-100</f>
        <v>-2.032520325203251</v>
      </c>
      <c r="M60" s="59">
        <f>SUM($AA36:$AA40)</f>
        <v>132</v>
      </c>
      <c r="N60" s="58">
        <f>SUM($AA36:$AA40)/SUM($AA83:$AA87)*100-100</f>
        <v>-39.449541284403665</v>
      </c>
      <c r="O60" s="59">
        <f>SUM($AB36:$AB40)</f>
        <v>350</v>
      </c>
      <c r="P60" s="60">
        <f>SUM($AB36:$AB40)/SUM($AB83:$AB87)*100-100</f>
        <v>27.737226277372272</v>
      </c>
      <c r="S60" s="61" t="s">
        <v>138</v>
      </c>
      <c r="T60" s="61" t="s">
        <v>93</v>
      </c>
      <c r="U60" s="61" t="s">
        <v>98</v>
      </c>
      <c r="V60" s="63">
        <v>1805</v>
      </c>
      <c r="W60" s="63">
        <v>825</v>
      </c>
      <c r="X60" s="63">
        <v>703</v>
      </c>
      <c r="Y60" s="63">
        <v>58</v>
      </c>
      <c r="Z60" s="63">
        <v>219</v>
      </c>
      <c r="AA60" s="63">
        <v>0</v>
      </c>
      <c r="AB60" s="63">
        <v>219</v>
      </c>
    </row>
    <row r="61" spans="2:28" ht="15.75" customHeight="1">
      <c r="B61" s="14" t="s">
        <v>57</v>
      </c>
      <c r="C61" s="59">
        <f>SUM($V41:$V44)</f>
        <v>1608</v>
      </c>
      <c r="D61" s="58">
        <f>SUM($V41:$V44)/SUM($V88:$V91)*100-100</f>
        <v>6.772908366533855</v>
      </c>
      <c r="E61" s="59">
        <f>SUM($W41:$W44)</f>
        <v>720</v>
      </c>
      <c r="F61" s="58">
        <f>SUM($W41:$W44)/SUM($W88:$W91)*100-100</f>
        <v>-10</v>
      </c>
      <c r="G61" s="59">
        <f>SUM($X41:$X44)</f>
        <v>581</v>
      </c>
      <c r="H61" s="58">
        <f>SUM($X41:$X44)/SUM($X88:$X91)*100-100</f>
        <v>26.85589519650655</v>
      </c>
      <c r="I61" s="59">
        <f>SUM($Y41:$Y44)</f>
        <v>7</v>
      </c>
      <c r="J61" s="58">
        <f>SUM($Y41:$Y44)/SUM($Y88:$Y91)*100-100</f>
        <v>0</v>
      </c>
      <c r="K61" s="59">
        <f>SUM($Z41:$Z44)</f>
        <v>300</v>
      </c>
      <c r="L61" s="58">
        <f>SUM($Z41:$Z44)/SUM($Z88:$Z91)*100-100</f>
        <v>24.481327800829874</v>
      </c>
      <c r="M61" s="59">
        <f>SUM($AA41:$AA44)</f>
        <v>192</v>
      </c>
      <c r="N61" s="58">
        <f>SUM($AA41:$AA44)/SUM($AA88:$AA91)*100-100</f>
        <v>26.315789473684205</v>
      </c>
      <c r="O61" s="59">
        <f>SUM($AB41:$AB44)</f>
        <v>108</v>
      </c>
      <c r="P61" s="60">
        <f>SUM($AB41:$AB44)/SUM($AB88:$AB91)*100-100</f>
        <v>21.34831460674158</v>
      </c>
      <c r="S61" s="61" t="s">
        <v>138</v>
      </c>
      <c r="T61" s="61" t="s">
        <v>93</v>
      </c>
      <c r="U61" s="61" t="s">
        <v>99</v>
      </c>
      <c r="V61" s="63">
        <v>1054</v>
      </c>
      <c r="W61" s="63">
        <v>543</v>
      </c>
      <c r="X61" s="63">
        <v>315</v>
      </c>
      <c r="Y61" s="63">
        <v>2</v>
      </c>
      <c r="Z61" s="63">
        <v>194</v>
      </c>
      <c r="AA61" s="63">
        <v>0</v>
      </c>
      <c r="AB61" s="63">
        <v>194</v>
      </c>
    </row>
    <row r="62" spans="2:28" ht="15.75" customHeight="1">
      <c r="B62" s="14" t="s">
        <v>58</v>
      </c>
      <c r="C62" s="59">
        <f>SUM($V45:$V51)</f>
        <v>6920</v>
      </c>
      <c r="D62" s="58">
        <f>SUM($V45:$V51)/SUM($V92:$V98)*100-100</f>
        <v>-0.8311837202636809</v>
      </c>
      <c r="E62" s="59">
        <f>SUM($W45:$W51)</f>
        <v>2262</v>
      </c>
      <c r="F62" s="58">
        <f>SUM($W45:$W51)/SUM($W92:$W98)*100-100</f>
        <v>7.971360381861572</v>
      </c>
      <c r="G62" s="59">
        <f>SUM($X45:$X51)</f>
        <v>3232</v>
      </c>
      <c r="H62" s="58">
        <f>SUM($X45:$X51)/SUM($X92:$X98)*100-100</f>
        <v>-5.441778818022243</v>
      </c>
      <c r="I62" s="59">
        <f>SUM($Y45:$Y51)</f>
        <v>240</v>
      </c>
      <c r="J62" s="58">
        <f>SUM($Y45:$Y51)/SUM($Y92:$Y98)*100-100</f>
        <v>3900</v>
      </c>
      <c r="K62" s="59">
        <f>SUM($Z45:$Z51)</f>
        <v>1186</v>
      </c>
      <c r="L62" s="58">
        <f>SUM($Z45:$Z51)/SUM($Z92:$Z98)*100-100</f>
        <v>-18.711446196024667</v>
      </c>
      <c r="M62" s="59">
        <f>SUM($AA45:$AA51)</f>
        <v>601</v>
      </c>
      <c r="N62" s="58">
        <f>SUM($AA45:$AA51)/SUM($AA92:$AA98)*100-100</f>
        <v>-31.704545454545453</v>
      </c>
      <c r="O62" s="59">
        <f>SUM($AB45:$AB51)</f>
        <v>585</v>
      </c>
      <c r="P62" s="60">
        <f>SUM($AB45:$AB51)/SUM($AB92:$AB98)*100-100</f>
        <v>5.026929982046681</v>
      </c>
      <c r="S62" s="61" t="s">
        <v>138</v>
      </c>
      <c r="T62" s="61" t="s">
        <v>93</v>
      </c>
      <c r="U62" s="61" t="s">
        <v>90</v>
      </c>
      <c r="V62" s="63">
        <v>1188</v>
      </c>
      <c r="W62" s="63">
        <v>560</v>
      </c>
      <c r="X62" s="63">
        <v>384</v>
      </c>
      <c r="Y62" s="63">
        <v>0</v>
      </c>
      <c r="Z62" s="63">
        <v>244</v>
      </c>
      <c r="AA62" s="63">
        <v>0</v>
      </c>
      <c r="AB62" s="63">
        <v>244</v>
      </c>
    </row>
    <row r="63" spans="2:28" ht="15.75" customHeight="1" thickBot="1">
      <c r="B63" s="15" t="s">
        <v>49</v>
      </c>
      <c r="C63" s="70">
        <f>$V52</f>
        <v>980</v>
      </c>
      <c r="D63" s="69">
        <f>$V52/$V99*100-100</f>
        <v>-36.36363636363637</v>
      </c>
      <c r="E63" s="70">
        <f>$W52</f>
        <v>208</v>
      </c>
      <c r="F63" s="69">
        <f>$W52/$W99*100-100</f>
        <v>-40.05763688760807</v>
      </c>
      <c r="G63" s="70">
        <f>$X52</f>
        <v>609</v>
      </c>
      <c r="H63" s="69">
        <f>$X52/$X99*100-100</f>
        <v>-43.81918819188192</v>
      </c>
      <c r="I63" s="70">
        <f>$Y52</f>
        <v>82</v>
      </c>
      <c r="J63" s="69" t="e">
        <f>$Y52/$Y99*100-100</f>
        <v>#DIV/0!</v>
      </c>
      <c r="K63" s="70">
        <f>$Z52</f>
        <v>81</v>
      </c>
      <c r="L63" s="69">
        <f>$Z52/$Z99*100-100</f>
        <v>-25.68807339449542</v>
      </c>
      <c r="M63" s="70">
        <f>$AA52</f>
        <v>55</v>
      </c>
      <c r="N63" s="69">
        <f>$AA52/$AA99*100-100</f>
        <v>-38.20224719101124</v>
      </c>
      <c r="O63" s="70">
        <f>$AB52</f>
        <v>26</v>
      </c>
      <c r="P63" s="71">
        <f>$AB52/$AB99*100-100</f>
        <v>30</v>
      </c>
      <c r="S63" s="61" t="s">
        <v>138</v>
      </c>
      <c r="T63" s="61" t="s">
        <v>93</v>
      </c>
      <c r="U63" s="61" t="s">
        <v>100</v>
      </c>
      <c r="V63" s="63">
        <v>4232</v>
      </c>
      <c r="W63" s="63">
        <v>1300</v>
      </c>
      <c r="X63" s="63">
        <v>1655</v>
      </c>
      <c r="Y63" s="63">
        <v>4</v>
      </c>
      <c r="Z63" s="63">
        <v>1273</v>
      </c>
      <c r="AA63" s="63">
        <v>221</v>
      </c>
      <c r="AB63" s="63">
        <v>1040</v>
      </c>
    </row>
    <row r="64" spans="2:28" ht="15.75" customHeight="1">
      <c r="B64" s="14" t="s">
        <v>59</v>
      </c>
      <c r="C64" s="59">
        <f>SUM($V16:$V19)</f>
        <v>24102</v>
      </c>
      <c r="D64" s="58">
        <f>SUM($V16:$V19)/SUM($V63:$V66)*100-100</f>
        <v>5.193784916201125</v>
      </c>
      <c r="E64" s="59">
        <f>SUM($W16:$W19)</f>
        <v>4549</v>
      </c>
      <c r="F64" s="58">
        <f>SUM($W16:$W19)/SUM($W63:$W66)*100-100</f>
        <v>-5.150125104253547</v>
      </c>
      <c r="G64" s="59">
        <f>SUM($X16:$X19)</f>
        <v>11261</v>
      </c>
      <c r="H64" s="58">
        <f>SUM($X16:$X19)/SUM($X63:$X66)*100-100</f>
        <v>14.324873096446694</v>
      </c>
      <c r="I64" s="59">
        <f>SUM($Y16:$Y19)</f>
        <v>137</v>
      </c>
      <c r="J64" s="58">
        <f>SUM($Y16:$Y19)/SUM($Y63:$Y66)*100-100</f>
        <v>110.76923076923077</v>
      </c>
      <c r="K64" s="59">
        <f>SUM($Z16:$Z19)</f>
        <v>8155</v>
      </c>
      <c r="L64" s="58">
        <f>SUM($Z16:$Z19)/SUM($Z63:$Z66)*100-100</f>
        <v>-0.5609072064382445</v>
      </c>
      <c r="M64" s="59">
        <f>SUM($AA16:$AA19)</f>
        <v>3506</v>
      </c>
      <c r="N64" s="58">
        <f>SUM($AA16:$AA19)/SUM($AA63:$AA66)*100-100</f>
        <v>-0.028514399771879084</v>
      </c>
      <c r="O64" s="59">
        <f>SUM($AB16:$AB19)</f>
        <v>4602</v>
      </c>
      <c r="P64" s="60">
        <f>SUM($AB16:$AB19)/SUM($AB63:$AB66)*100-100</f>
        <v>0.3051438535309501</v>
      </c>
      <c r="S64" s="61" t="s">
        <v>138</v>
      </c>
      <c r="T64" s="61" t="s">
        <v>93</v>
      </c>
      <c r="U64" s="61" t="s">
        <v>101</v>
      </c>
      <c r="V64" s="63">
        <v>3209</v>
      </c>
      <c r="W64" s="63">
        <v>879</v>
      </c>
      <c r="X64" s="63">
        <v>1337</v>
      </c>
      <c r="Y64" s="63">
        <v>1</v>
      </c>
      <c r="Z64" s="63">
        <v>992</v>
      </c>
      <c r="AA64" s="63">
        <v>289</v>
      </c>
      <c r="AB64" s="63">
        <v>703</v>
      </c>
    </row>
    <row r="65" spans="2:28" ht="15.75" customHeight="1">
      <c r="B65" s="14" t="s">
        <v>60</v>
      </c>
      <c r="C65" s="59">
        <f>SUM($V26:$V29)</f>
        <v>8415</v>
      </c>
      <c r="D65" s="58">
        <f>SUM($V26:$V29)/SUM($V73:$V76)*100-100</f>
        <v>5.187499999999986</v>
      </c>
      <c r="E65" s="59">
        <f>SUM($W26:$W29)</f>
        <v>3269</v>
      </c>
      <c r="F65" s="58">
        <f>SUM($W26:$W29)/SUM($W73:$W76)*100-100</f>
        <v>-1.1191772534785258</v>
      </c>
      <c r="G65" s="59">
        <f>SUM($X26:$X29)</f>
        <v>2971</v>
      </c>
      <c r="H65" s="58">
        <f>SUM($X26:$X29)/SUM($X73:$X76)*100-100</f>
        <v>8.193736343772756</v>
      </c>
      <c r="I65" s="59">
        <f>SUM($Y26:$Y29)</f>
        <v>79</v>
      </c>
      <c r="J65" s="58">
        <f>SUM($Y26:$Y29)/SUM($Y73:$Y76)*100-100</f>
        <v>-37.301587301587304</v>
      </c>
      <c r="K65" s="59">
        <f>SUM($Z26:$Z29)</f>
        <v>2096</v>
      </c>
      <c r="L65" s="58">
        <f>SUM($Z26:$Z29)/SUM($Z73:$Z76)*100-100</f>
        <v>15.038419319429195</v>
      </c>
      <c r="M65" s="59">
        <f>SUM($AA26:$AA29)</f>
        <v>976</v>
      </c>
      <c r="N65" s="58">
        <f>SUM($AA26:$AA29)/SUM($AA73:$AA76)*100-100</f>
        <v>86.61567877629065</v>
      </c>
      <c r="O65" s="59">
        <f>SUM($AB26:$AB29)</f>
        <v>1120</v>
      </c>
      <c r="P65" s="60">
        <f>SUM($AB26:$AB29)/SUM($AB73:$AB76)*100-100</f>
        <v>-13.779830638953044</v>
      </c>
      <c r="S65" s="61" t="s">
        <v>138</v>
      </c>
      <c r="T65" s="61" t="s">
        <v>93</v>
      </c>
      <c r="U65" s="61" t="s">
        <v>102</v>
      </c>
      <c r="V65" s="63">
        <v>10587</v>
      </c>
      <c r="W65" s="63">
        <v>1414</v>
      </c>
      <c r="X65" s="63">
        <v>4935</v>
      </c>
      <c r="Y65" s="63">
        <v>52</v>
      </c>
      <c r="Z65" s="63">
        <v>4186</v>
      </c>
      <c r="AA65" s="63">
        <v>2502</v>
      </c>
      <c r="AB65" s="63">
        <v>1630</v>
      </c>
    </row>
    <row r="66" spans="2:28" ht="15.75" customHeight="1">
      <c r="B66" s="14" t="s">
        <v>61</v>
      </c>
      <c r="C66" s="59">
        <f>SUM($V30:$V35)</f>
        <v>10832</v>
      </c>
      <c r="D66" s="58">
        <f>SUM($V30:$V35)/SUM($V77:$V82)*100-100</f>
        <v>-3.0259623992837987</v>
      </c>
      <c r="E66" s="59">
        <f>SUM($W30:$W35)</f>
        <v>2593</v>
      </c>
      <c r="F66" s="58">
        <f>SUM($W30:$W35)/SUM($W77:$W82)*100-100</f>
        <v>-2.0770392749244735</v>
      </c>
      <c r="G66" s="59">
        <f>SUM($X30:$X35)</f>
        <v>4517</v>
      </c>
      <c r="H66" s="58">
        <f>SUM($X30:$X35)/SUM($X77:$X82)*100-100</f>
        <v>4.900139340455183</v>
      </c>
      <c r="I66" s="59">
        <f>SUM($Y30:$Y35)</f>
        <v>100</v>
      </c>
      <c r="J66" s="58">
        <f>SUM($Y30:$Y35)/SUM($Y77:$Y82)*100-100</f>
        <v>426.3157894736843</v>
      </c>
      <c r="K66" s="59">
        <f>SUM($Z30:$Z35)</f>
        <v>3622</v>
      </c>
      <c r="L66" s="58">
        <f>SUM($Z30:$Z35)/SUM($Z77:$Z82)*100-100</f>
        <v>-13.700262091970444</v>
      </c>
      <c r="M66" s="59">
        <f>SUM($AA30:$AA35)</f>
        <v>1771</v>
      </c>
      <c r="N66" s="58">
        <f>SUM($AA30:$AA35)/SUM($AA77:$AA82)*100-100</f>
        <v>-24.251497005988014</v>
      </c>
      <c r="O66" s="59">
        <f>SUM($AB30:$AB35)</f>
        <v>1829</v>
      </c>
      <c r="P66" s="60">
        <f>SUM($AB30:$AB35)/SUM($AB77:$AB82)*100-100</f>
        <v>-1.2951969778737151</v>
      </c>
      <c r="S66" s="61" t="s">
        <v>138</v>
      </c>
      <c r="T66" s="61" t="s">
        <v>93</v>
      </c>
      <c r="U66" s="61" t="s">
        <v>103</v>
      </c>
      <c r="V66" s="63">
        <v>4884</v>
      </c>
      <c r="W66" s="63">
        <v>1203</v>
      </c>
      <c r="X66" s="63">
        <v>1923</v>
      </c>
      <c r="Y66" s="63">
        <v>8</v>
      </c>
      <c r="Z66" s="63">
        <v>1750</v>
      </c>
      <c r="AA66" s="63">
        <v>495</v>
      </c>
      <c r="AB66" s="63">
        <v>1215</v>
      </c>
    </row>
    <row r="67" spans="2:28" ht="15.75" customHeight="1" thickBot="1">
      <c r="B67" s="16" t="s">
        <v>62</v>
      </c>
      <c r="C67" s="70">
        <f>SUM($V6:$V15)+SUM($V20:$V25)+SUM($V36:$V52)</f>
        <v>26538</v>
      </c>
      <c r="D67" s="69">
        <f>(SUM($V6:$V15)+SUM($V20:$V25)+SUM($V36:$V52))/(SUM($V53:$V62)+SUM($V67:$V72)+SUM($V83:$V99))*100-100</f>
        <v>-2.8943613011818883</v>
      </c>
      <c r="E67" s="70">
        <f>SUM($W6:$W15)+SUM($W20:$W25)+SUM($W36:$W52)</f>
        <v>10941</v>
      </c>
      <c r="F67" s="69">
        <f>(SUM($W6:$W15)+SUM($W20:$W25)+SUM($W36:$W52))/(SUM($W53:$W62)+SUM($W67:$W72)+SUM($W83:$W99))*100-100</f>
        <v>0.3761467889908232</v>
      </c>
      <c r="G67" s="70">
        <f>SUM($X6:$X15)+SUM($X20:$X25)+SUM($X36:$X52)</f>
        <v>11494</v>
      </c>
      <c r="H67" s="69">
        <f>(SUM($X6:$X15)+SUM($X20:$X25)+SUM($X36:$X52))/(SUM($X53:$X62)+SUM($X67:$X72)+SUM($X83:$X99))*100-100</f>
        <v>-4.399900191300006</v>
      </c>
      <c r="I67" s="70">
        <f>SUM($Y6:$Y15)+SUM($Y20:$Y25)+SUM($Y36:$Y52)</f>
        <v>416</v>
      </c>
      <c r="J67" s="69">
        <f>(SUM($Y6:$Y15)+SUM($Y20:$Y25)+SUM($Y36:$Y52))/(SUM($Y53:$Y62)+SUM($Y67:$Y72)+SUM($Y83:$Y99))*100-100</f>
        <v>163.2911392405063</v>
      </c>
      <c r="K67" s="70">
        <f>SUM($Z6:$Z15)+SUM($Z20:$Z25)+SUM($Z36:$Z52)</f>
        <v>3687</v>
      </c>
      <c r="L67" s="69">
        <f>(SUM($Z6:$Z15)+SUM($Z20:$Z25)+SUM($Z36:$Z52))/(SUM($Z53:$Z62)+SUM($Z67:$Z72)+SUM($Z83:$Z99))*100-100</f>
        <v>-13.206214689265536</v>
      </c>
      <c r="M67" s="70">
        <f>SUM($AA6:$AA15)+SUM($AA20:$AA25)+SUM($AA36:$AA52)</f>
        <v>1322</v>
      </c>
      <c r="N67" s="69">
        <f>(SUM($AA6:$AA15)+SUM($AA20:$AA25)+SUM($AA36:$AA52))/(SUM($AA53:$AA62)+SUM($AA67:$AA72)+SUM($AA83:$AA99))*100-100</f>
        <v>-31.217481789802292</v>
      </c>
      <c r="O67" s="70">
        <f>SUM($AB6:$AB15)+SUM($AB20:$AB25)+SUM($AB36:$AB52)</f>
        <v>2336</v>
      </c>
      <c r="P67" s="71">
        <f>(SUM($AB6:$AB15)+SUM($AB20:$AB25)+SUM($AB36:$AB52))/(SUM($AB53:$AB62)+SUM($AB67:$AB72)+SUM($AB83:$AB99))*100-100</f>
        <v>1.3888888888888857</v>
      </c>
      <c r="S67" s="61" t="s">
        <v>138</v>
      </c>
      <c r="T67" s="61" t="s">
        <v>93</v>
      </c>
      <c r="U67" s="61" t="s">
        <v>104</v>
      </c>
      <c r="V67" s="63">
        <v>979</v>
      </c>
      <c r="W67" s="63">
        <v>517</v>
      </c>
      <c r="X67" s="63">
        <v>407</v>
      </c>
      <c r="Y67" s="63">
        <v>1</v>
      </c>
      <c r="Z67" s="63">
        <v>54</v>
      </c>
      <c r="AA67" s="63">
        <v>0</v>
      </c>
      <c r="AB67" s="63">
        <v>54</v>
      </c>
    </row>
    <row r="68" spans="19:28" ht="15.75" customHeight="1">
      <c r="S68" s="61" t="s">
        <v>138</v>
      </c>
      <c r="T68" s="61" t="s">
        <v>93</v>
      </c>
      <c r="U68" s="61" t="s">
        <v>105</v>
      </c>
      <c r="V68" s="63">
        <v>292</v>
      </c>
      <c r="W68" s="63">
        <v>263</v>
      </c>
      <c r="X68" s="63">
        <v>16</v>
      </c>
      <c r="Y68" s="63">
        <v>0</v>
      </c>
      <c r="Z68" s="63">
        <v>13</v>
      </c>
      <c r="AA68" s="63">
        <v>0</v>
      </c>
      <c r="AB68" s="63">
        <v>13</v>
      </c>
    </row>
    <row r="69" spans="19:28" ht="15.75" customHeight="1">
      <c r="S69" s="61" t="s">
        <v>138</v>
      </c>
      <c r="T69" s="61" t="s">
        <v>93</v>
      </c>
      <c r="U69" s="61" t="s">
        <v>106</v>
      </c>
      <c r="V69" s="63">
        <v>523</v>
      </c>
      <c r="W69" s="63">
        <v>266</v>
      </c>
      <c r="X69" s="63">
        <v>99</v>
      </c>
      <c r="Y69" s="63">
        <v>0</v>
      </c>
      <c r="Z69" s="63">
        <v>158</v>
      </c>
      <c r="AA69" s="63">
        <v>113</v>
      </c>
      <c r="AB69" s="63">
        <v>45</v>
      </c>
    </row>
    <row r="70" spans="19:28" ht="15.75" customHeight="1">
      <c r="S70" s="61" t="s">
        <v>138</v>
      </c>
      <c r="T70" s="61" t="s">
        <v>93</v>
      </c>
      <c r="U70" s="61" t="s">
        <v>107</v>
      </c>
      <c r="V70" s="63">
        <v>352</v>
      </c>
      <c r="W70" s="63">
        <v>237</v>
      </c>
      <c r="X70" s="63">
        <v>94</v>
      </c>
      <c r="Y70" s="63">
        <v>0</v>
      </c>
      <c r="Z70" s="63">
        <v>21</v>
      </c>
      <c r="AA70" s="63">
        <v>0</v>
      </c>
      <c r="AB70" s="63">
        <v>21</v>
      </c>
    </row>
    <row r="71" spans="19:28" ht="12">
      <c r="S71" s="61" t="s">
        <v>138</v>
      </c>
      <c r="T71" s="61" t="s">
        <v>93</v>
      </c>
      <c r="U71" s="61" t="s">
        <v>108</v>
      </c>
      <c r="V71" s="63">
        <v>275</v>
      </c>
      <c r="W71" s="63">
        <v>190</v>
      </c>
      <c r="X71" s="63">
        <v>56</v>
      </c>
      <c r="Y71" s="63">
        <v>1</v>
      </c>
      <c r="Z71" s="63">
        <v>28</v>
      </c>
      <c r="AA71" s="63">
        <v>0</v>
      </c>
      <c r="AB71" s="63">
        <v>28</v>
      </c>
    </row>
    <row r="72" spans="19:28" ht="12">
      <c r="S72" s="61" t="s">
        <v>138</v>
      </c>
      <c r="T72" s="61" t="s">
        <v>93</v>
      </c>
      <c r="U72" s="61" t="s">
        <v>109</v>
      </c>
      <c r="V72" s="63">
        <v>594</v>
      </c>
      <c r="W72" s="63">
        <v>403</v>
      </c>
      <c r="X72" s="63">
        <v>129</v>
      </c>
      <c r="Y72" s="63">
        <v>0</v>
      </c>
      <c r="Z72" s="63">
        <v>62</v>
      </c>
      <c r="AA72" s="63">
        <v>0</v>
      </c>
      <c r="AB72" s="63">
        <v>62</v>
      </c>
    </row>
    <row r="73" spans="19:28" ht="12">
      <c r="S73" s="61" t="s">
        <v>138</v>
      </c>
      <c r="T73" s="61" t="s">
        <v>93</v>
      </c>
      <c r="U73" s="61" t="s">
        <v>110</v>
      </c>
      <c r="V73" s="63">
        <v>763</v>
      </c>
      <c r="W73" s="63">
        <v>428</v>
      </c>
      <c r="X73" s="63">
        <v>193</v>
      </c>
      <c r="Y73" s="63">
        <v>2</v>
      </c>
      <c r="Z73" s="63">
        <v>140</v>
      </c>
      <c r="AA73" s="63">
        <v>38</v>
      </c>
      <c r="AB73" s="63">
        <v>102</v>
      </c>
    </row>
    <row r="74" spans="19:28" ht="12">
      <c r="S74" s="61" t="s">
        <v>138</v>
      </c>
      <c r="T74" s="61" t="s">
        <v>93</v>
      </c>
      <c r="U74" s="61" t="s">
        <v>111</v>
      </c>
      <c r="V74" s="63">
        <v>1890</v>
      </c>
      <c r="W74" s="63">
        <v>911</v>
      </c>
      <c r="X74" s="63">
        <v>750</v>
      </c>
      <c r="Y74" s="63">
        <v>7</v>
      </c>
      <c r="Z74" s="63">
        <v>222</v>
      </c>
      <c r="AA74" s="63">
        <v>0</v>
      </c>
      <c r="AB74" s="63">
        <v>222</v>
      </c>
    </row>
    <row r="75" spans="19:28" ht="12">
      <c r="S75" s="61" t="s">
        <v>138</v>
      </c>
      <c r="T75" s="61" t="s">
        <v>93</v>
      </c>
      <c r="U75" s="61" t="s">
        <v>112</v>
      </c>
      <c r="V75" s="63">
        <v>4613</v>
      </c>
      <c r="W75" s="63">
        <v>1558</v>
      </c>
      <c r="X75" s="63">
        <v>1587</v>
      </c>
      <c r="Y75" s="63">
        <v>115</v>
      </c>
      <c r="Z75" s="63">
        <v>1353</v>
      </c>
      <c r="AA75" s="63">
        <v>485</v>
      </c>
      <c r="AB75" s="63">
        <v>868</v>
      </c>
    </row>
    <row r="76" spans="19:28" ht="12">
      <c r="S76" s="61" t="s">
        <v>138</v>
      </c>
      <c r="T76" s="61" t="s">
        <v>93</v>
      </c>
      <c r="U76" s="61" t="s">
        <v>113</v>
      </c>
      <c r="V76" s="63">
        <v>734</v>
      </c>
      <c r="W76" s="63">
        <v>409</v>
      </c>
      <c r="X76" s="63">
        <v>216</v>
      </c>
      <c r="Y76" s="63">
        <v>2</v>
      </c>
      <c r="Z76" s="63">
        <v>107</v>
      </c>
      <c r="AA76" s="63">
        <v>0</v>
      </c>
      <c r="AB76" s="63">
        <v>107</v>
      </c>
    </row>
    <row r="77" spans="19:28" ht="12">
      <c r="S77" s="61" t="s">
        <v>138</v>
      </c>
      <c r="T77" s="61" t="s">
        <v>93</v>
      </c>
      <c r="U77" s="61" t="s">
        <v>114</v>
      </c>
      <c r="V77" s="63">
        <v>670</v>
      </c>
      <c r="W77" s="63">
        <v>295</v>
      </c>
      <c r="X77" s="63">
        <v>227</v>
      </c>
      <c r="Y77" s="63">
        <v>0</v>
      </c>
      <c r="Z77" s="63">
        <v>148</v>
      </c>
      <c r="AA77" s="63">
        <v>68</v>
      </c>
      <c r="AB77" s="63">
        <v>80</v>
      </c>
    </row>
    <row r="78" spans="19:28" ht="12">
      <c r="S78" s="61" t="s">
        <v>138</v>
      </c>
      <c r="T78" s="61" t="s">
        <v>93</v>
      </c>
      <c r="U78" s="61" t="s">
        <v>115</v>
      </c>
      <c r="V78" s="63">
        <v>1499</v>
      </c>
      <c r="W78" s="63">
        <v>383</v>
      </c>
      <c r="X78" s="63">
        <v>737</v>
      </c>
      <c r="Y78" s="63">
        <v>15</v>
      </c>
      <c r="Z78" s="63">
        <v>364</v>
      </c>
      <c r="AA78" s="63">
        <v>113</v>
      </c>
      <c r="AB78" s="63">
        <v>251</v>
      </c>
    </row>
    <row r="79" spans="19:28" ht="12">
      <c r="S79" s="61" t="s">
        <v>138</v>
      </c>
      <c r="T79" s="61" t="s">
        <v>93</v>
      </c>
      <c r="U79" s="61" t="s">
        <v>116</v>
      </c>
      <c r="V79" s="63">
        <v>5429</v>
      </c>
      <c r="W79" s="63">
        <v>828</v>
      </c>
      <c r="X79" s="63">
        <v>1909</v>
      </c>
      <c r="Y79" s="63">
        <v>1</v>
      </c>
      <c r="Z79" s="63">
        <v>2691</v>
      </c>
      <c r="AA79" s="63">
        <v>1818</v>
      </c>
      <c r="AB79" s="63">
        <v>873</v>
      </c>
    </row>
    <row r="80" spans="19:28" ht="12">
      <c r="S80" s="61" t="s">
        <v>138</v>
      </c>
      <c r="T80" s="61" t="s">
        <v>93</v>
      </c>
      <c r="U80" s="61" t="s">
        <v>117</v>
      </c>
      <c r="V80" s="63">
        <v>2545</v>
      </c>
      <c r="W80" s="63">
        <v>768</v>
      </c>
      <c r="X80" s="63">
        <v>1055</v>
      </c>
      <c r="Y80" s="63">
        <v>3</v>
      </c>
      <c r="Z80" s="63">
        <v>719</v>
      </c>
      <c r="AA80" s="63">
        <v>215</v>
      </c>
      <c r="AB80" s="63">
        <v>498</v>
      </c>
    </row>
    <row r="81" spans="19:28" ht="12">
      <c r="S81" s="61" t="s">
        <v>138</v>
      </c>
      <c r="T81" s="61" t="s">
        <v>93</v>
      </c>
      <c r="U81" s="61" t="s">
        <v>118</v>
      </c>
      <c r="V81" s="63">
        <v>503</v>
      </c>
      <c r="W81" s="63">
        <v>189</v>
      </c>
      <c r="X81" s="63">
        <v>192</v>
      </c>
      <c r="Y81" s="63">
        <v>0</v>
      </c>
      <c r="Z81" s="63">
        <v>122</v>
      </c>
      <c r="AA81" s="63">
        <v>6</v>
      </c>
      <c r="AB81" s="63">
        <v>116</v>
      </c>
    </row>
    <row r="82" spans="19:28" ht="12">
      <c r="S82" s="61" t="s">
        <v>138</v>
      </c>
      <c r="T82" s="61" t="s">
        <v>93</v>
      </c>
      <c r="U82" s="61" t="s">
        <v>119</v>
      </c>
      <c r="V82" s="63">
        <v>524</v>
      </c>
      <c r="W82" s="63">
        <v>185</v>
      </c>
      <c r="X82" s="63">
        <v>186</v>
      </c>
      <c r="Y82" s="63">
        <v>0</v>
      </c>
      <c r="Z82" s="63">
        <v>153</v>
      </c>
      <c r="AA82" s="63">
        <v>118</v>
      </c>
      <c r="AB82" s="63">
        <v>35</v>
      </c>
    </row>
    <row r="83" spans="19:28" ht="12">
      <c r="S83" s="61" t="s">
        <v>138</v>
      </c>
      <c r="T83" s="61" t="s">
        <v>93</v>
      </c>
      <c r="U83" s="61" t="s">
        <v>120</v>
      </c>
      <c r="V83" s="63">
        <v>111</v>
      </c>
      <c r="W83" s="63">
        <v>83</v>
      </c>
      <c r="X83" s="63">
        <v>20</v>
      </c>
      <c r="Y83" s="63">
        <v>2</v>
      </c>
      <c r="Z83" s="63">
        <v>6</v>
      </c>
      <c r="AA83" s="63">
        <v>0</v>
      </c>
      <c r="AB83" s="63">
        <v>6</v>
      </c>
    </row>
    <row r="84" spans="19:28" ht="12">
      <c r="S84" s="61" t="s">
        <v>138</v>
      </c>
      <c r="T84" s="61" t="s">
        <v>93</v>
      </c>
      <c r="U84" s="61" t="s">
        <v>121</v>
      </c>
      <c r="V84" s="63">
        <v>173</v>
      </c>
      <c r="W84" s="63">
        <v>111</v>
      </c>
      <c r="X84" s="63">
        <v>54</v>
      </c>
      <c r="Y84" s="63">
        <v>0</v>
      </c>
      <c r="Z84" s="63">
        <v>8</v>
      </c>
      <c r="AA84" s="63">
        <v>2</v>
      </c>
      <c r="AB84" s="63">
        <v>6</v>
      </c>
    </row>
    <row r="85" spans="19:28" ht="12">
      <c r="S85" s="61" t="s">
        <v>138</v>
      </c>
      <c r="T85" s="61" t="s">
        <v>93</v>
      </c>
      <c r="U85" s="61" t="s">
        <v>122</v>
      </c>
      <c r="V85" s="63">
        <v>981</v>
      </c>
      <c r="W85" s="63">
        <v>412</v>
      </c>
      <c r="X85" s="63">
        <v>502</v>
      </c>
      <c r="Y85" s="63">
        <v>2</v>
      </c>
      <c r="Z85" s="63">
        <v>65</v>
      </c>
      <c r="AA85" s="63">
        <v>1</v>
      </c>
      <c r="AB85" s="63">
        <v>64</v>
      </c>
    </row>
    <row r="86" spans="19:28" ht="12">
      <c r="S86" s="61" t="s">
        <v>138</v>
      </c>
      <c r="T86" s="61" t="s">
        <v>93</v>
      </c>
      <c r="U86" s="61" t="s">
        <v>123</v>
      </c>
      <c r="V86" s="63">
        <v>1286</v>
      </c>
      <c r="W86" s="63">
        <v>415</v>
      </c>
      <c r="X86" s="63">
        <v>489</v>
      </c>
      <c r="Y86" s="63">
        <v>3</v>
      </c>
      <c r="Z86" s="63">
        <v>379</v>
      </c>
      <c r="AA86" s="63">
        <v>215</v>
      </c>
      <c r="AB86" s="63">
        <v>164</v>
      </c>
    </row>
    <row r="87" spans="19:28" ht="12">
      <c r="S87" s="61" t="s">
        <v>138</v>
      </c>
      <c r="T87" s="61" t="s">
        <v>93</v>
      </c>
      <c r="U87" s="61" t="s">
        <v>124</v>
      </c>
      <c r="V87" s="63">
        <v>447</v>
      </c>
      <c r="W87" s="63">
        <v>238</v>
      </c>
      <c r="X87" s="63">
        <v>174</v>
      </c>
      <c r="Y87" s="63">
        <v>1</v>
      </c>
      <c r="Z87" s="63">
        <v>34</v>
      </c>
      <c r="AA87" s="63">
        <v>0</v>
      </c>
      <c r="AB87" s="63">
        <v>34</v>
      </c>
    </row>
    <row r="88" spans="19:28" ht="12">
      <c r="S88" s="61" t="s">
        <v>138</v>
      </c>
      <c r="T88" s="61" t="s">
        <v>93</v>
      </c>
      <c r="U88" s="61" t="s">
        <v>125</v>
      </c>
      <c r="V88" s="63">
        <v>231</v>
      </c>
      <c r="W88" s="63">
        <v>134</v>
      </c>
      <c r="X88" s="63">
        <v>85</v>
      </c>
      <c r="Y88" s="63">
        <v>3</v>
      </c>
      <c r="Z88" s="63">
        <v>9</v>
      </c>
      <c r="AA88" s="63">
        <v>0</v>
      </c>
      <c r="AB88" s="63">
        <v>9</v>
      </c>
    </row>
    <row r="89" spans="19:28" ht="12">
      <c r="S89" s="61" t="s">
        <v>138</v>
      </c>
      <c r="T89" s="61" t="s">
        <v>93</v>
      </c>
      <c r="U89" s="61" t="s">
        <v>126</v>
      </c>
      <c r="V89" s="63">
        <v>408</v>
      </c>
      <c r="W89" s="63">
        <v>254</v>
      </c>
      <c r="X89" s="63">
        <v>130</v>
      </c>
      <c r="Y89" s="63">
        <v>1</v>
      </c>
      <c r="Z89" s="63">
        <v>23</v>
      </c>
      <c r="AA89" s="63">
        <v>0</v>
      </c>
      <c r="AB89" s="63">
        <v>23</v>
      </c>
    </row>
    <row r="90" spans="19:28" ht="12">
      <c r="S90" s="61" t="s">
        <v>138</v>
      </c>
      <c r="T90" s="61" t="s">
        <v>93</v>
      </c>
      <c r="U90" s="61" t="s">
        <v>127</v>
      </c>
      <c r="V90" s="63">
        <v>685</v>
      </c>
      <c r="W90" s="63">
        <v>299</v>
      </c>
      <c r="X90" s="63">
        <v>201</v>
      </c>
      <c r="Y90" s="63">
        <v>0</v>
      </c>
      <c r="Z90" s="63">
        <v>185</v>
      </c>
      <c r="AA90" s="63">
        <v>152</v>
      </c>
      <c r="AB90" s="63">
        <v>33</v>
      </c>
    </row>
    <row r="91" spans="19:28" ht="12">
      <c r="S91" s="61" t="s">
        <v>138</v>
      </c>
      <c r="T91" s="61" t="s">
        <v>93</v>
      </c>
      <c r="U91" s="61" t="s">
        <v>128</v>
      </c>
      <c r="V91" s="63">
        <v>182</v>
      </c>
      <c r="W91" s="63">
        <v>113</v>
      </c>
      <c r="X91" s="63">
        <v>42</v>
      </c>
      <c r="Y91" s="63">
        <v>3</v>
      </c>
      <c r="Z91" s="63">
        <v>24</v>
      </c>
      <c r="AA91" s="63">
        <v>0</v>
      </c>
      <c r="AB91" s="63">
        <v>24</v>
      </c>
    </row>
    <row r="92" spans="19:28" ht="12">
      <c r="S92" s="61" t="s">
        <v>138</v>
      </c>
      <c r="T92" s="61" t="s">
        <v>93</v>
      </c>
      <c r="U92" s="61" t="s">
        <v>129</v>
      </c>
      <c r="V92" s="63">
        <v>3669</v>
      </c>
      <c r="W92" s="63">
        <v>650</v>
      </c>
      <c r="X92" s="63">
        <v>2070</v>
      </c>
      <c r="Y92" s="63">
        <v>2</v>
      </c>
      <c r="Z92" s="63">
        <v>947</v>
      </c>
      <c r="AA92" s="63">
        <v>621</v>
      </c>
      <c r="AB92" s="63">
        <v>304</v>
      </c>
    </row>
    <row r="93" spans="19:28" ht="12">
      <c r="S93" s="61" t="s">
        <v>138</v>
      </c>
      <c r="T93" s="61" t="s">
        <v>93</v>
      </c>
      <c r="U93" s="61" t="s">
        <v>130</v>
      </c>
      <c r="V93" s="63">
        <v>351</v>
      </c>
      <c r="W93" s="63">
        <v>173</v>
      </c>
      <c r="X93" s="63">
        <v>139</v>
      </c>
      <c r="Y93" s="63">
        <v>0</v>
      </c>
      <c r="Z93" s="63">
        <v>39</v>
      </c>
      <c r="AA93" s="63">
        <v>0</v>
      </c>
      <c r="AB93" s="63">
        <v>39</v>
      </c>
    </row>
    <row r="94" spans="19:28" ht="12">
      <c r="S94" s="61" t="s">
        <v>138</v>
      </c>
      <c r="T94" s="61" t="s">
        <v>93</v>
      </c>
      <c r="U94" s="61" t="s">
        <v>131</v>
      </c>
      <c r="V94" s="63">
        <v>429</v>
      </c>
      <c r="W94" s="63">
        <v>247</v>
      </c>
      <c r="X94" s="63">
        <v>121</v>
      </c>
      <c r="Y94" s="63">
        <v>0</v>
      </c>
      <c r="Z94" s="63">
        <v>61</v>
      </c>
      <c r="AA94" s="63">
        <v>43</v>
      </c>
      <c r="AB94" s="63">
        <v>18</v>
      </c>
    </row>
    <row r="95" spans="19:28" ht="12">
      <c r="S95" s="61" t="s">
        <v>138</v>
      </c>
      <c r="T95" s="61" t="s">
        <v>93</v>
      </c>
      <c r="U95" s="61" t="s">
        <v>132</v>
      </c>
      <c r="V95" s="63">
        <v>911</v>
      </c>
      <c r="W95" s="63">
        <v>294</v>
      </c>
      <c r="X95" s="63">
        <v>455</v>
      </c>
      <c r="Y95" s="63">
        <v>1</v>
      </c>
      <c r="Z95" s="63">
        <v>161</v>
      </c>
      <c r="AA95" s="63">
        <v>96</v>
      </c>
      <c r="AB95" s="63">
        <v>65</v>
      </c>
    </row>
    <row r="96" spans="19:28" ht="12">
      <c r="S96" s="61" t="s">
        <v>138</v>
      </c>
      <c r="T96" s="61" t="s">
        <v>93</v>
      </c>
      <c r="U96" s="61" t="s">
        <v>133</v>
      </c>
      <c r="V96" s="63">
        <v>394</v>
      </c>
      <c r="W96" s="63">
        <v>207</v>
      </c>
      <c r="X96" s="63">
        <v>152</v>
      </c>
      <c r="Y96" s="63">
        <v>0</v>
      </c>
      <c r="Z96" s="63">
        <v>35</v>
      </c>
      <c r="AA96" s="63">
        <v>0</v>
      </c>
      <c r="AB96" s="63">
        <v>35</v>
      </c>
    </row>
    <row r="97" spans="19:28" ht="12">
      <c r="S97" s="61" t="s">
        <v>138</v>
      </c>
      <c r="T97" s="61" t="s">
        <v>93</v>
      </c>
      <c r="U97" s="61" t="s">
        <v>134</v>
      </c>
      <c r="V97" s="63">
        <v>401</v>
      </c>
      <c r="W97" s="63">
        <v>154</v>
      </c>
      <c r="X97" s="63">
        <v>206</v>
      </c>
      <c r="Y97" s="63">
        <v>1</v>
      </c>
      <c r="Z97" s="63">
        <v>40</v>
      </c>
      <c r="AA97" s="63">
        <v>0</v>
      </c>
      <c r="AB97" s="63">
        <v>40</v>
      </c>
    </row>
    <row r="98" spans="19:28" ht="12">
      <c r="S98" s="61" t="s">
        <v>138</v>
      </c>
      <c r="T98" s="61" t="s">
        <v>93</v>
      </c>
      <c r="U98" s="61" t="s">
        <v>135</v>
      </c>
      <c r="V98" s="63">
        <v>823</v>
      </c>
      <c r="W98" s="63">
        <v>370</v>
      </c>
      <c r="X98" s="63">
        <v>275</v>
      </c>
      <c r="Y98" s="63">
        <v>2</v>
      </c>
      <c r="Z98" s="63">
        <v>176</v>
      </c>
      <c r="AA98" s="63">
        <v>120</v>
      </c>
      <c r="AB98" s="63">
        <v>56</v>
      </c>
    </row>
    <row r="99" spans="19:28" ht="12">
      <c r="S99" s="61" t="s">
        <v>138</v>
      </c>
      <c r="T99" s="61" t="s">
        <v>93</v>
      </c>
      <c r="U99" s="61" t="s">
        <v>136</v>
      </c>
      <c r="V99" s="63">
        <v>1540</v>
      </c>
      <c r="W99" s="63">
        <v>347</v>
      </c>
      <c r="X99" s="63">
        <v>1084</v>
      </c>
      <c r="Y99" s="63">
        <v>0</v>
      </c>
      <c r="Z99" s="63">
        <v>109</v>
      </c>
      <c r="AA99" s="63">
        <v>89</v>
      </c>
      <c r="AB99" s="63">
        <v>20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55905511811024" right="0.2755905511811024" top="0.5118110236220472" bottom="0" header="0.31496062992125984" footer="0"/>
  <pageSetup horizontalDpi="600" verticalDpi="600" orientation="portrait" paperSize="9" scale="71" r:id="rId1"/>
  <headerFooter alignWithMargins="0">
    <oddHeader>&amp;R&amp;F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5"/>
  <dimension ref="B2:AB99"/>
  <sheetViews>
    <sheetView zoomScale="85" zoomScaleNormal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2"/>
      <c r="D2" s="43" t="str">
        <f>"平成"&amp;WIDECHAR(VALUE($S6-1988)&amp;"年　"&amp;WIDECHAR(VALUE($T6))&amp;"月分着工新設住宅戸数：利用関係別・都道府県別表")</f>
        <v>平成２７年　２月分着工新設住宅戸数：利用関係別・都道府県別表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139</v>
      </c>
      <c r="P2" s="3"/>
    </row>
    <row r="3" spans="2:28" s="4" customFormat="1" ht="15.75" customHeight="1">
      <c r="B3" s="5"/>
      <c r="C3" s="115" t="s">
        <v>140</v>
      </c>
      <c r="D3" s="116"/>
      <c r="E3" s="113" t="s">
        <v>141</v>
      </c>
      <c r="F3" s="116"/>
      <c r="G3" s="113" t="s">
        <v>142</v>
      </c>
      <c r="H3" s="116"/>
      <c r="I3" s="113" t="s">
        <v>143</v>
      </c>
      <c r="J3" s="116"/>
      <c r="K3" s="113" t="s">
        <v>144</v>
      </c>
      <c r="L3" s="116"/>
      <c r="M3" s="113" t="s">
        <v>145</v>
      </c>
      <c r="N3" s="116"/>
      <c r="O3" s="113" t="s">
        <v>146</v>
      </c>
      <c r="P3" s="114"/>
      <c r="S3" s="44"/>
      <c r="T3" s="44"/>
      <c r="U3" s="45"/>
      <c r="V3" s="46"/>
      <c r="W3" s="46"/>
      <c r="X3" s="46"/>
      <c r="Y3" s="46"/>
      <c r="Z3" s="46"/>
      <c r="AA3" s="46"/>
      <c r="AB3" s="46"/>
    </row>
    <row r="4" spans="2:28" ht="15.75" customHeight="1">
      <c r="B4" s="6"/>
      <c r="C4" s="7"/>
      <c r="D4" s="47" t="s">
        <v>0</v>
      </c>
      <c r="E4" s="8"/>
      <c r="F4" s="47" t="s">
        <v>0</v>
      </c>
      <c r="G4" s="8"/>
      <c r="H4" s="47" t="s">
        <v>0</v>
      </c>
      <c r="I4" s="8"/>
      <c r="J4" s="47" t="s">
        <v>0</v>
      </c>
      <c r="K4" s="8"/>
      <c r="L4" s="47" t="s">
        <v>0</v>
      </c>
      <c r="M4" s="8"/>
      <c r="N4" s="47" t="s">
        <v>0</v>
      </c>
      <c r="O4" s="8"/>
      <c r="P4" s="48" t="s">
        <v>0</v>
      </c>
      <c r="S4" s="49" t="s">
        <v>78</v>
      </c>
      <c r="T4" s="49" t="s">
        <v>79</v>
      </c>
      <c r="U4" s="50" t="s">
        <v>80</v>
      </c>
      <c r="V4" s="51" t="s">
        <v>81</v>
      </c>
      <c r="W4" s="51" t="s">
        <v>82</v>
      </c>
      <c r="X4" s="51" t="s">
        <v>83</v>
      </c>
      <c r="Y4" s="51" t="s">
        <v>84</v>
      </c>
      <c r="Z4" s="51" t="s">
        <v>85</v>
      </c>
      <c r="AA4" s="51" t="s">
        <v>86</v>
      </c>
      <c r="AB4" s="51" t="s">
        <v>87</v>
      </c>
    </row>
    <row r="5" spans="2:28" ht="15.75" customHeight="1" thickBot="1">
      <c r="B5" s="9"/>
      <c r="C5" s="10" t="s">
        <v>1</v>
      </c>
      <c r="D5" s="52" t="s">
        <v>2</v>
      </c>
      <c r="E5" s="11" t="s">
        <v>1</v>
      </c>
      <c r="F5" s="52" t="s">
        <v>2</v>
      </c>
      <c r="G5" s="11" t="s">
        <v>1</v>
      </c>
      <c r="H5" s="52" t="s">
        <v>2</v>
      </c>
      <c r="I5" s="11" t="s">
        <v>1</v>
      </c>
      <c r="J5" s="52" t="s">
        <v>2</v>
      </c>
      <c r="K5" s="11" t="s">
        <v>1</v>
      </c>
      <c r="L5" s="52" t="s">
        <v>2</v>
      </c>
      <c r="M5" s="11" t="s">
        <v>1</v>
      </c>
      <c r="N5" s="52" t="s">
        <v>2</v>
      </c>
      <c r="O5" s="11" t="s">
        <v>1</v>
      </c>
      <c r="P5" s="53" t="s">
        <v>2</v>
      </c>
      <c r="S5" s="54"/>
      <c r="T5" s="54"/>
      <c r="U5" s="55"/>
      <c r="V5" s="56"/>
      <c r="W5" s="56"/>
      <c r="X5" s="56"/>
      <c r="Y5" s="56"/>
      <c r="Z5" s="56"/>
      <c r="AA5" s="56"/>
      <c r="AB5" s="56"/>
    </row>
    <row r="6" spans="2:28" ht="15.75" customHeight="1" thickTop="1">
      <c r="B6" s="12" t="s">
        <v>3</v>
      </c>
      <c r="C6" s="57">
        <f aca="true" t="shared" si="0" ref="C6:C52">IF($V6="","",IF($V6=0,0,$V6))</f>
        <v>1564</v>
      </c>
      <c r="D6" s="58">
        <f aca="true" t="shared" si="1" ref="D6:D52">IF(OR($V6="",$V53=""),"",IF(AND($V6=0,$V53=0),"0.0",IF(AND($V6&gt;0,$V53=0),"     -   ",IF(AND($V6=0,$V53&gt;0),"  -100.0",$V6/$V53*100-100))))</f>
        <v>18.30559757942511</v>
      </c>
      <c r="E6" s="59">
        <f aca="true" t="shared" si="2" ref="E6:E52">IF($W6="","",IF($W6=0,0,$W6))</f>
        <v>481</v>
      </c>
      <c r="F6" s="58">
        <f aca="true" t="shared" si="3" ref="F6:F52">IF(OR($W6="",$W53=""),"",IF(AND($W6=0,$W53=0),"0.0",IF(AND($W6&gt;0,$W53=0),"     -   ",IF(AND($W6=0,$W53&gt;0),"  -100.0",$W6/$W53*100-100))))</f>
        <v>8.333333333333329</v>
      </c>
      <c r="G6" s="59">
        <f aca="true" t="shared" si="4" ref="G6:G52">IF($X6="","",IF($X6=0,0,$X6))</f>
        <v>824</v>
      </c>
      <c r="H6" s="58">
        <f aca="true" t="shared" si="5" ref="H6:H52">IF(OR($X6="",$X53=""),"",IF(AND($X6=0,$X53=0),"0.0",IF(AND($X6&gt;0,$X53=0),"     -   ",IF(AND($X6=0,$X53&gt;0),"  -100.0",$X6/$X53*100-100))))</f>
        <v>10.455764075067037</v>
      </c>
      <c r="I6" s="59">
        <f aca="true" t="shared" si="6" ref="I6:I52">IF($Y6="","",IF($Y6=0,0,$Y6))</f>
        <v>10</v>
      </c>
      <c r="J6" s="58">
        <f aca="true" t="shared" si="7" ref="J6:J52">IF(OR($Y6="",$Y53=""),"",IF(AND($Y6=0,$Y53=0),"0.0",IF(AND($Y6&gt;0,$Y53=0),"     -   ",IF(AND($Y6=0,$Y53&gt;0),"  -100.0",$Y6/$Y53*100-100))))</f>
        <v>-16.666666666666657</v>
      </c>
      <c r="K6" s="59">
        <f aca="true" t="shared" si="8" ref="K6:K52">IF($Z6="","",IF($Z6=0,0,$Z6))</f>
        <v>249</v>
      </c>
      <c r="L6" s="58">
        <f aca="true" t="shared" si="9" ref="L6:L52">IF(OR($Z6="",$Z53=""),"",IF(AND($Z6=0,$Z53=0),"0.0",IF(AND($Z6&gt;0,$Z53=0),"     -   ",IF(AND($Z6=0,$Z53&gt;0),"  -100.0",$Z6/$Z53*100-100))))</f>
        <v>107.50000000000003</v>
      </c>
      <c r="M6" s="59">
        <f aca="true" t="shared" si="10" ref="M6:M52">IF($AA6="","",IF($AA6=0,0,$AA6))</f>
        <v>116</v>
      </c>
      <c r="N6" s="58" t="str">
        <f aca="true" t="shared" si="11" ref="N6:N52">IF(OR($AA6="",$AA53=""),"",IF(AND($AA6=0,$AA53=0),"0.0",IF(AND($AA6&gt;0,$AA53=0),"     -   ",IF(AND($AA6=0,$AA53&gt;0),"  -100.0",$AA6/$AA53*100-100))))</f>
        <v>     -   </v>
      </c>
      <c r="O6" s="59">
        <f aca="true" t="shared" si="12" ref="O6:O52">IF($AB6="","",IF($AB6=0,0,$AB6))</f>
        <v>133</v>
      </c>
      <c r="P6" s="60">
        <f aca="true" t="shared" si="13" ref="P6:P52">IF(OR($AB6="",$AB53=""),"",IF(AND($AB6=0,$AB53=0),"0.0",IF(AND($AB6&gt;0,$AB53=0),"     -   ",IF(AND($AB6=0,$AB53&gt;0),"  -100.0",$AB6/$AB53*100-100))))</f>
        <v>10.833333333333343</v>
      </c>
      <c r="R6" s="1" t="s">
        <v>88</v>
      </c>
      <c r="S6" s="61" t="s">
        <v>89</v>
      </c>
      <c r="T6" s="61" t="s">
        <v>92</v>
      </c>
      <c r="U6" s="61" t="s">
        <v>91</v>
      </c>
      <c r="V6" s="62">
        <v>1564</v>
      </c>
      <c r="W6" s="62">
        <v>481</v>
      </c>
      <c r="X6" s="62">
        <v>824</v>
      </c>
      <c r="Y6" s="62">
        <v>10</v>
      </c>
      <c r="Z6" s="62">
        <v>249</v>
      </c>
      <c r="AA6" s="62">
        <v>116</v>
      </c>
      <c r="AB6" s="62">
        <v>133</v>
      </c>
    </row>
    <row r="7" spans="2:28" ht="15.75" customHeight="1">
      <c r="B7" s="12" t="s">
        <v>4</v>
      </c>
      <c r="C7" s="57">
        <f t="shared" si="0"/>
        <v>245</v>
      </c>
      <c r="D7" s="58">
        <f t="shared" si="1"/>
        <v>7.929515418502191</v>
      </c>
      <c r="E7" s="59">
        <f t="shared" si="2"/>
        <v>96</v>
      </c>
      <c r="F7" s="58">
        <f t="shared" si="3"/>
        <v>-5.882352941176478</v>
      </c>
      <c r="G7" s="59">
        <f t="shared" si="4"/>
        <v>116</v>
      </c>
      <c r="H7" s="58">
        <f t="shared" si="5"/>
        <v>2.654867256637175</v>
      </c>
      <c r="I7" s="59">
        <f t="shared" si="6"/>
        <v>0</v>
      </c>
      <c r="J7" s="58" t="str">
        <f t="shared" si="7"/>
        <v>  -100.0</v>
      </c>
      <c r="K7" s="59">
        <f t="shared" si="8"/>
        <v>33</v>
      </c>
      <c r="L7" s="58">
        <f t="shared" si="9"/>
        <v>200</v>
      </c>
      <c r="M7" s="59">
        <f t="shared" si="10"/>
        <v>0</v>
      </c>
      <c r="N7" s="58" t="str">
        <f t="shared" si="11"/>
        <v>0.0</v>
      </c>
      <c r="O7" s="59">
        <f t="shared" si="12"/>
        <v>33</v>
      </c>
      <c r="P7" s="60">
        <f t="shared" si="13"/>
        <v>200</v>
      </c>
      <c r="S7" s="61" t="s">
        <v>89</v>
      </c>
      <c r="T7" s="61" t="s">
        <v>92</v>
      </c>
      <c r="U7" s="61" t="s">
        <v>92</v>
      </c>
      <c r="V7" s="63">
        <v>245</v>
      </c>
      <c r="W7" s="63">
        <v>96</v>
      </c>
      <c r="X7" s="63">
        <v>116</v>
      </c>
      <c r="Y7" s="63">
        <v>0</v>
      </c>
      <c r="Z7" s="63">
        <v>33</v>
      </c>
      <c r="AA7" s="63">
        <v>0</v>
      </c>
      <c r="AB7" s="63">
        <v>33</v>
      </c>
    </row>
    <row r="8" spans="2:28" ht="15.75" customHeight="1">
      <c r="B8" s="12" t="s">
        <v>5</v>
      </c>
      <c r="C8" s="57">
        <f t="shared" si="0"/>
        <v>546</v>
      </c>
      <c r="D8" s="58">
        <f t="shared" si="1"/>
        <v>5.813953488372107</v>
      </c>
      <c r="E8" s="59">
        <f t="shared" si="2"/>
        <v>285</v>
      </c>
      <c r="F8" s="58">
        <f t="shared" si="3"/>
        <v>3.2608695652173765</v>
      </c>
      <c r="G8" s="59">
        <f t="shared" si="4"/>
        <v>211</v>
      </c>
      <c r="H8" s="58">
        <f t="shared" si="5"/>
        <v>12.83422459893049</v>
      </c>
      <c r="I8" s="59">
        <f t="shared" si="6"/>
        <v>0</v>
      </c>
      <c r="J8" s="58" t="str">
        <f t="shared" si="7"/>
        <v>0.0</v>
      </c>
      <c r="K8" s="59">
        <f t="shared" si="8"/>
        <v>50</v>
      </c>
      <c r="L8" s="58">
        <f t="shared" si="9"/>
        <v>-5.660377358490564</v>
      </c>
      <c r="M8" s="59">
        <f t="shared" si="10"/>
        <v>0</v>
      </c>
      <c r="N8" s="58" t="str">
        <f t="shared" si="11"/>
        <v>0.0</v>
      </c>
      <c r="O8" s="59">
        <f t="shared" si="12"/>
        <v>50</v>
      </c>
      <c r="P8" s="60">
        <f t="shared" si="13"/>
        <v>-5.660377358490564</v>
      </c>
      <c r="S8" s="61" t="s">
        <v>89</v>
      </c>
      <c r="T8" s="61" t="s">
        <v>92</v>
      </c>
      <c r="U8" s="61" t="s">
        <v>93</v>
      </c>
      <c r="V8" s="63">
        <v>546</v>
      </c>
      <c r="W8" s="63">
        <v>285</v>
      </c>
      <c r="X8" s="63">
        <v>211</v>
      </c>
      <c r="Y8" s="63">
        <v>0</v>
      </c>
      <c r="Z8" s="63">
        <v>50</v>
      </c>
      <c r="AA8" s="63">
        <v>0</v>
      </c>
      <c r="AB8" s="63">
        <v>50</v>
      </c>
    </row>
    <row r="9" spans="2:28" ht="15.75" customHeight="1">
      <c r="B9" s="12" t="s">
        <v>6</v>
      </c>
      <c r="C9" s="57">
        <f t="shared" si="0"/>
        <v>1500</v>
      </c>
      <c r="D9" s="58">
        <f t="shared" si="1"/>
        <v>-15.872125630959061</v>
      </c>
      <c r="E9" s="59">
        <f t="shared" si="2"/>
        <v>465</v>
      </c>
      <c r="F9" s="58">
        <f t="shared" si="3"/>
        <v>-18.133802816901408</v>
      </c>
      <c r="G9" s="59">
        <f t="shared" si="4"/>
        <v>820</v>
      </c>
      <c r="H9" s="58">
        <f t="shared" si="5"/>
        <v>-14.136125654450254</v>
      </c>
      <c r="I9" s="59">
        <f t="shared" si="6"/>
        <v>11</v>
      </c>
      <c r="J9" s="58" t="str">
        <f t="shared" si="7"/>
        <v>     -   </v>
      </c>
      <c r="K9" s="59">
        <f t="shared" si="8"/>
        <v>204</v>
      </c>
      <c r="L9" s="58">
        <f t="shared" si="9"/>
        <v>-21.538461538461533</v>
      </c>
      <c r="M9" s="59">
        <f t="shared" si="10"/>
        <v>0</v>
      </c>
      <c r="N9" s="58" t="str">
        <f t="shared" si="11"/>
        <v>  -100.0</v>
      </c>
      <c r="O9" s="59">
        <f t="shared" si="12"/>
        <v>204</v>
      </c>
      <c r="P9" s="60">
        <f t="shared" si="13"/>
        <v>2</v>
      </c>
      <c r="S9" s="61" t="s">
        <v>89</v>
      </c>
      <c r="T9" s="61" t="s">
        <v>92</v>
      </c>
      <c r="U9" s="61" t="s">
        <v>94</v>
      </c>
      <c r="V9" s="63">
        <v>1500</v>
      </c>
      <c r="W9" s="63">
        <v>465</v>
      </c>
      <c r="X9" s="63">
        <v>820</v>
      </c>
      <c r="Y9" s="63">
        <v>11</v>
      </c>
      <c r="Z9" s="63">
        <v>204</v>
      </c>
      <c r="AA9" s="63">
        <v>0</v>
      </c>
      <c r="AB9" s="63">
        <v>204</v>
      </c>
    </row>
    <row r="10" spans="2:28" ht="15.75" customHeight="1">
      <c r="B10" s="12" t="s">
        <v>7</v>
      </c>
      <c r="C10" s="57">
        <f t="shared" si="0"/>
        <v>241</v>
      </c>
      <c r="D10" s="58">
        <f t="shared" si="1"/>
        <v>24.226804123711347</v>
      </c>
      <c r="E10" s="59">
        <f t="shared" si="2"/>
        <v>146</v>
      </c>
      <c r="F10" s="58">
        <f t="shared" si="3"/>
        <v>1.3888888888888857</v>
      </c>
      <c r="G10" s="59">
        <f t="shared" si="4"/>
        <v>71</v>
      </c>
      <c r="H10" s="58">
        <f t="shared" si="5"/>
        <v>162.962962962963</v>
      </c>
      <c r="I10" s="59">
        <f t="shared" si="6"/>
        <v>0</v>
      </c>
      <c r="J10" s="58" t="str">
        <f t="shared" si="7"/>
        <v>  -100.0</v>
      </c>
      <c r="K10" s="59">
        <f t="shared" si="8"/>
        <v>24</v>
      </c>
      <c r="L10" s="58">
        <f t="shared" si="9"/>
        <v>9.09090909090908</v>
      </c>
      <c r="M10" s="59">
        <f t="shared" si="10"/>
        <v>0</v>
      </c>
      <c r="N10" s="58" t="str">
        <f t="shared" si="11"/>
        <v>0.0</v>
      </c>
      <c r="O10" s="59">
        <f t="shared" si="12"/>
        <v>24</v>
      </c>
      <c r="P10" s="60">
        <f t="shared" si="13"/>
        <v>9.09090909090908</v>
      </c>
      <c r="S10" s="61" t="s">
        <v>89</v>
      </c>
      <c r="T10" s="61" t="s">
        <v>92</v>
      </c>
      <c r="U10" s="61" t="s">
        <v>95</v>
      </c>
      <c r="V10" s="63">
        <v>241</v>
      </c>
      <c r="W10" s="63">
        <v>146</v>
      </c>
      <c r="X10" s="63">
        <v>71</v>
      </c>
      <c r="Y10" s="63">
        <v>0</v>
      </c>
      <c r="Z10" s="63">
        <v>24</v>
      </c>
      <c r="AA10" s="63">
        <v>0</v>
      </c>
      <c r="AB10" s="63">
        <v>24</v>
      </c>
    </row>
    <row r="11" spans="2:28" ht="15.75" customHeight="1">
      <c r="B11" s="12" t="s">
        <v>8</v>
      </c>
      <c r="C11" s="57">
        <f t="shared" si="0"/>
        <v>367</v>
      </c>
      <c r="D11" s="58">
        <f t="shared" si="1"/>
        <v>1.3812154696132524</v>
      </c>
      <c r="E11" s="59">
        <f t="shared" si="2"/>
        <v>194</v>
      </c>
      <c r="F11" s="58">
        <f t="shared" si="3"/>
        <v>16.867469879518083</v>
      </c>
      <c r="G11" s="59">
        <f t="shared" si="4"/>
        <v>124</v>
      </c>
      <c r="H11" s="58">
        <f t="shared" si="5"/>
        <v>-5.343511450381683</v>
      </c>
      <c r="I11" s="59">
        <f t="shared" si="6"/>
        <v>0</v>
      </c>
      <c r="J11" s="58" t="str">
        <f t="shared" si="7"/>
        <v>  -100.0</v>
      </c>
      <c r="K11" s="59">
        <f t="shared" si="8"/>
        <v>49</v>
      </c>
      <c r="L11" s="58">
        <f t="shared" si="9"/>
        <v>16.66666666666667</v>
      </c>
      <c r="M11" s="59">
        <f t="shared" si="10"/>
        <v>0</v>
      </c>
      <c r="N11" s="58" t="str">
        <f t="shared" si="11"/>
        <v>0.0</v>
      </c>
      <c r="O11" s="59">
        <f t="shared" si="12"/>
        <v>49</v>
      </c>
      <c r="P11" s="60">
        <f t="shared" si="13"/>
        <v>16.66666666666667</v>
      </c>
      <c r="S11" s="61" t="s">
        <v>89</v>
      </c>
      <c r="T11" s="61" t="s">
        <v>92</v>
      </c>
      <c r="U11" s="61" t="s">
        <v>96</v>
      </c>
      <c r="V11" s="63">
        <v>367</v>
      </c>
      <c r="W11" s="63">
        <v>194</v>
      </c>
      <c r="X11" s="63">
        <v>124</v>
      </c>
      <c r="Y11" s="63">
        <v>0</v>
      </c>
      <c r="Z11" s="63">
        <v>49</v>
      </c>
      <c r="AA11" s="63">
        <v>0</v>
      </c>
      <c r="AB11" s="63">
        <v>49</v>
      </c>
    </row>
    <row r="12" spans="2:28" ht="15.75" customHeight="1">
      <c r="B12" s="12" t="s">
        <v>9</v>
      </c>
      <c r="C12" s="57">
        <f t="shared" si="0"/>
        <v>1131</v>
      </c>
      <c r="D12" s="58">
        <f t="shared" si="1"/>
        <v>-30.65603923973022</v>
      </c>
      <c r="E12" s="59">
        <f t="shared" si="2"/>
        <v>600</v>
      </c>
      <c r="F12" s="58">
        <f t="shared" si="3"/>
        <v>-8.952959028831557</v>
      </c>
      <c r="G12" s="59">
        <f t="shared" si="4"/>
        <v>446</v>
      </c>
      <c r="H12" s="58">
        <f t="shared" si="5"/>
        <v>-48.970251716247134</v>
      </c>
      <c r="I12" s="59">
        <f t="shared" si="6"/>
        <v>3</v>
      </c>
      <c r="J12" s="58">
        <f t="shared" si="7"/>
        <v>-62.5</v>
      </c>
      <c r="K12" s="59">
        <f t="shared" si="8"/>
        <v>82</v>
      </c>
      <c r="L12" s="58">
        <f t="shared" si="9"/>
        <v>-8.888888888888886</v>
      </c>
      <c r="M12" s="59">
        <f t="shared" si="10"/>
        <v>0</v>
      </c>
      <c r="N12" s="58" t="str">
        <f t="shared" si="11"/>
        <v>0.0</v>
      </c>
      <c r="O12" s="59">
        <f t="shared" si="12"/>
        <v>80</v>
      </c>
      <c r="P12" s="60">
        <f t="shared" si="13"/>
        <v>-11.111111111111114</v>
      </c>
      <c r="S12" s="61" t="s">
        <v>89</v>
      </c>
      <c r="T12" s="61" t="s">
        <v>92</v>
      </c>
      <c r="U12" s="61" t="s">
        <v>97</v>
      </c>
      <c r="V12" s="63">
        <v>1131</v>
      </c>
      <c r="W12" s="63">
        <v>600</v>
      </c>
      <c r="X12" s="63">
        <v>446</v>
      </c>
      <c r="Y12" s="63">
        <v>3</v>
      </c>
      <c r="Z12" s="63">
        <v>82</v>
      </c>
      <c r="AA12" s="63">
        <v>0</v>
      </c>
      <c r="AB12" s="63">
        <v>80</v>
      </c>
    </row>
    <row r="13" spans="2:28" ht="15.75" customHeight="1">
      <c r="B13" s="12" t="s">
        <v>10</v>
      </c>
      <c r="C13" s="57">
        <f t="shared" si="0"/>
        <v>1795</v>
      </c>
      <c r="D13" s="58">
        <f t="shared" si="1"/>
        <v>-8.836973082783146</v>
      </c>
      <c r="E13" s="59">
        <f t="shared" si="2"/>
        <v>767</v>
      </c>
      <c r="F13" s="58">
        <f t="shared" si="3"/>
        <v>-14.205816554809843</v>
      </c>
      <c r="G13" s="59">
        <f t="shared" si="4"/>
        <v>516</v>
      </c>
      <c r="H13" s="58">
        <f t="shared" si="5"/>
        <v>-43.17180616740088</v>
      </c>
      <c r="I13" s="59">
        <f t="shared" si="6"/>
        <v>3</v>
      </c>
      <c r="J13" s="58">
        <f t="shared" si="7"/>
        <v>200</v>
      </c>
      <c r="K13" s="59">
        <f t="shared" si="8"/>
        <v>509</v>
      </c>
      <c r="L13" s="58">
        <f t="shared" si="9"/>
        <v>206.6265060240964</v>
      </c>
      <c r="M13" s="59">
        <f t="shared" si="10"/>
        <v>281</v>
      </c>
      <c r="N13" s="58" t="str">
        <f t="shared" si="11"/>
        <v>     -   </v>
      </c>
      <c r="O13" s="59">
        <f t="shared" si="12"/>
        <v>228</v>
      </c>
      <c r="P13" s="60">
        <f t="shared" si="13"/>
        <v>37.349397590361434</v>
      </c>
      <c r="S13" s="61" t="s">
        <v>89</v>
      </c>
      <c r="T13" s="61" t="s">
        <v>92</v>
      </c>
      <c r="U13" s="61" t="s">
        <v>98</v>
      </c>
      <c r="V13" s="63">
        <v>1795</v>
      </c>
      <c r="W13" s="63">
        <v>767</v>
      </c>
      <c r="X13" s="63">
        <v>516</v>
      </c>
      <c r="Y13" s="63">
        <v>3</v>
      </c>
      <c r="Z13" s="63">
        <v>509</v>
      </c>
      <c r="AA13" s="63">
        <v>281</v>
      </c>
      <c r="AB13" s="63">
        <v>228</v>
      </c>
    </row>
    <row r="14" spans="2:28" ht="15.75" customHeight="1">
      <c r="B14" s="12" t="s">
        <v>11</v>
      </c>
      <c r="C14" s="57">
        <f t="shared" si="0"/>
        <v>1074</v>
      </c>
      <c r="D14" s="58">
        <f t="shared" si="1"/>
        <v>1.994301994301992</v>
      </c>
      <c r="E14" s="59">
        <f t="shared" si="2"/>
        <v>452</v>
      </c>
      <c r="F14" s="58">
        <f t="shared" si="3"/>
        <v>-18.55855855855856</v>
      </c>
      <c r="G14" s="59">
        <f t="shared" si="4"/>
        <v>352</v>
      </c>
      <c r="H14" s="58">
        <f t="shared" si="5"/>
        <v>-4.087193460490468</v>
      </c>
      <c r="I14" s="59">
        <f t="shared" si="6"/>
        <v>14</v>
      </c>
      <c r="J14" s="58">
        <f t="shared" si="7"/>
        <v>600</v>
      </c>
      <c r="K14" s="59">
        <f t="shared" si="8"/>
        <v>256</v>
      </c>
      <c r="L14" s="58">
        <f t="shared" si="9"/>
        <v>98.44961240310079</v>
      </c>
      <c r="M14" s="59">
        <f t="shared" si="10"/>
        <v>83</v>
      </c>
      <c r="N14" s="58" t="str">
        <f t="shared" si="11"/>
        <v>     -   </v>
      </c>
      <c r="O14" s="59">
        <f t="shared" si="12"/>
        <v>173</v>
      </c>
      <c r="P14" s="60">
        <f t="shared" si="13"/>
        <v>34.10852713178295</v>
      </c>
      <c r="S14" s="61" t="s">
        <v>89</v>
      </c>
      <c r="T14" s="61" t="s">
        <v>92</v>
      </c>
      <c r="U14" s="61" t="s">
        <v>99</v>
      </c>
      <c r="V14" s="63">
        <v>1074</v>
      </c>
      <c r="W14" s="63">
        <v>452</v>
      </c>
      <c r="X14" s="63">
        <v>352</v>
      </c>
      <c r="Y14" s="63">
        <v>14</v>
      </c>
      <c r="Z14" s="63">
        <v>256</v>
      </c>
      <c r="AA14" s="63">
        <v>83</v>
      </c>
      <c r="AB14" s="63">
        <v>173</v>
      </c>
    </row>
    <row r="15" spans="2:28" ht="15.75" customHeight="1">
      <c r="B15" s="12" t="s">
        <v>12</v>
      </c>
      <c r="C15" s="57">
        <f t="shared" si="0"/>
        <v>860</v>
      </c>
      <c r="D15" s="58">
        <f t="shared" si="1"/>
        <v>-23.893805309734518</v>
      </c>
      <c r="E15" s="59">
        <f t="shared" si="2"/>
        <v>472</v>
      </c>
      <c r="F15" s="58">
        <f t="shared" si="3"/>
        <v>-25.31645569620254</v>
      </c>
      <c r="G15" s="59">
        <f t="shared" si="4"/>
        <v>231</v>
      </c>
      <c r="H15" s="58">
        <f t="shared" si="5"/>
        <v>-33.04347826086956</v>
      </c>
      <c r="I15" s="59">
        <f t="shared" si="6"/>
        <v>0</v>
      </c>
      <c r="J15" s="58" t="str">
        <f t="shared" si="7"/>
        <v>0.0</v>
      </c>
      <c r="K15" s="59">
        <f t="shared" si="8"/>
        <v>157</v>
      </c>
      <c r="L15" s="58">
        <f t="shared" si="9"/>
        <v>2.614379084967311</v>
      </c>
      <c r="M15" s="59">
        <f t="shared" si="10"/>
        <v>0</v>
      </c>
      <c r="N15" s="58" t="str">
        <f t="shared" si="11"/>
        <v>0.0</v>
      </c>
      <c r="O15" s="59">
        <f t="shared" si="12"/>
        <v>157</v>
      </c>
      <c r="P15" s="60">
        <f t="shared" si="13"/>
        <v>2.614379084967311</v>
      </c>
      <c r="S15" s="61" t="s">
        <v>89</v>
      </c>
      <c r="T15" s="61" t="s">
        <v>92</v>
      </c>
      <c r="U15" s="61" t="s">
        <v>90</v>
      </c>
      <c r="V15" s="63">
        <v>860</v>
      </c>
      <c r="W15" s="63">
        <v>472</v>
      </c>
      <c r="X15" s="63">
        <v>231</v>
      </c>
      <c r="Y15" s="63">
        <v>0</v>
      </c>
      <c r="Z15" s="63">
        <v>157</v>
      </c>
      <c r="AA15" s="63">
        <v>0</v>
      </c>
      <c r="AB15" s="63">
        <v>157</v>
      </c>
    </row>
    <row r="16" spans="2:28" ht="15.75" customHeight="1">
      <c r="B16" s="12" t="s">
        <v>13</v>
      </c>
      <c r="C16" s="57">
        <f t="shared" si="0"/>
        <v>4494</v>
      </c>
      <c r="D16" s="58">
        <f t="shared" si="1"/>
        <v>-12.12358232303481</v>
      </c>
      <c r="E16" s="59">
        <f t="shared" si="2"/>
        <v>1325</v>
      </c>
      <c r="F16" s="58">
        <f t="shared" si="3"/>
        <v>-6.755805770584104</v>
      </c>
      <c r="G16" s="59">
        <f t="shared" si="4"/>
        <v>1677</v>
      </c>
      <c r="H16" s="58">
        <f t="shared" si="5"/>
        <v>-7.857142857142861</v>
      </c>
      <c r="I16" s="59">
        <f t="shared" si="6"/>
        <v>9</v>
      </c>
      <c r="J16" s="58">
        <f t="shared" si="7"/>
        <v>-18.181818181818173</v>
      </c>
      <c r="K16" s="59">
        <f t="shared" si="8"/>
        <v>1483</v>
      </c>
      <c r="L16" s="58">
        <f t="shared" si="9"/>
        <v>-20.35445757250268</v>
      </c>
      <c r="M16" s="59">
        <f t="shared" si="10"/>
        <v>409</v>
      </c>
      <c r="N16" s="58">
        <f t="shared" si="11"/>
        <v>-48.55345911949686</v>
      </c>
      <c r="O16" s="59">
        <f t="shared" si="12"/>
        <v>1074</v>
      </c>
      <c r="P16" s="60">
        <f t="shared" si="13"/>
        <v>0.6560449859418895</v>
      </c>
      <c r="S16" s="61" t="s">
        <v>89</v>
      </c>
      <c r="T16" s="61" t="s">
        <v>92</v>
      </c>
      <c r="U16" s="61" t="s">
        <v>100</v>
      </c>
      <c r="V16" s="63">
        <v>4494</v>
      </c>
      <c r="W16" s="63">
        <v>1325</v>
      </c>
      <c r="X16" s="63">
        <v>1677</v>
      </c>
      <c r="Y16" s="63">
        <v>9</v>
      </c>
      <c r="Z16" s="63">
        <v>1483</v>
      </c>
      <c r="AA16" s="63">
        <v>409</v>
      </c>
      <c r="AB16" s="63">
        <v>1074</v>
      </c>
    </row>
    <row r="17" spans="2:28" ht="15.75" customHeight="1">
      <c r="B17" s="12" t="s">
        <v>14</v>
      </c>
      <c r="C17" s="57">
        <f t="shared" si="0"/>
        <v>3509</v>
      </c>
      <c r="D17" s="58">
        <f t="shared" si="1"/>
        <v>-13.358024691358025</v>
      </c>
      <c r="E17" s="59">
        <f t="shared" si="2"/>
        <v>1008</v>
      </c>
      <c r="F17" s="58">
        <f t="shared" si="3"/>
        <v>-9.189189189189179</v>
      </c>
      <c r="G17" s="59">
        <f t="shared" si="4"/>
        <v>1312</v>
      </c>
      <c r="H17" s="58">
        <f t="shared" si="5"/>
        <v>14.086956521739125</v>
      </c>
      <c r="I17" s="59">
        <f t="shared" si="6"/>
        <v>2</v>
      </c>
      <c r="J17" s="58">
        <f t="shared" si="7"/>
        <v>-66.66666666666667</v>
      </c>
      <c r="K17" s="59">
        <f t="shared" si="8"/>
        <v>1187</v>
      </c>
      <c r="L17" s="58">
        <f t="shared" si="9"/>
        <v>-33.46412556053812</v>
      </c>
      <c r="M17" s="59">
        <f t="shared" si="10"/>
        <v>368</v>
      </c>
      <c r="N17" s="58">
        <f t="shared" si="11"/>
        <v>-62.17882836587872</v>
      </c>
      <c r="O17" s="59">
        <f t="shared" si="12"/>
        <v>808</v>
      </c>
      <c r="P17" s="60">
        <f t="shared" si="13"/>
        <v>0.8739076154806469</v>
      </c>
      <c r="S17" s="61" t="s">
        <v>89</v>
      </c>
      <c r="T17" s="61" t="s">
        <v>92</v>
      </c>
      <c r="U17" s="61" t="s">
        <v>101</v>
      </c>
      <c r="V17" s="63">
        <v>3509</v>
      </c>
      <c r="W17" s="63">
        <v>1008</v>
      </c>
      <c r="X17" s="63">
        <v>1312</v>
      </c>
      <c r="Y17" s="63">
        <v>2</v>
      </c>
      <c r="Z17" s="63">
        <v>1187</v>
      </c>
      <c r="AA17" s="63">
        <v>368</v>
      </c>
      <c r="AB17" s="63">
        <v>808</v>
      </c>
    </row>
    <row r="18" spans="2:28" ht="15.75" customHeight="1">
      <c r="B18" s="12" t="s">
        <v>15</v>
      </c>
      <c r="C18" s="57">
        <f t="shared" si="0"/>
        <v>12182</v>
      </c>
      <c r="D18" s="58">
        <f t="shared" si="1"/>
        <v>13.74416433239962</v>
      </c>
      <c r="E18" s="59">
        <f t="shared" si="2"/>
        <v>1246</v>
      </c>
      <c r="F18" s="58">
        <f t="shared" si="3"/>
        <v>-7.429420505200596</v>
      </c>
      <c r="G18" s="59">
        <f t="shared" si="4"/>
        <v>4436</v>
      </c>
      <c r="H18" s="58">
        <f t="shared" si="5"/>
        <v>-7.2936259143155695</v>
      </c>
      <c r="I18" s="59">
        <f t="shared" si="6"/>
        <v>42</v>
      </c>
      <c r="J18" s="58">
        <f t="shared" si="7"/>
        <v>-91.63346613545816</v>
      </c>
      <c r="K18" s="59">
        <f t="shared" si="8"/>
        <v>6458</v>
      </c>
      <c r="L18" s="58">
        <f t="shared" si="9"/>
        <v>58.40078489085113</v>
      </c>
      <c r="M18" s="59">
        <f t="shared" si="10"/>
        <v>5168</v>
      </c>
      <c r="N18" s="58">
        <f t="shared" si="11"/>
        <v>95.83175445244413</v>
      </c>
      <c r="O18" s="59">
        <f t="shared" si="12"/>
        <v>1253</v>
      </c>
      <c r="P18" s="60">
        <f t="shared" si="13"/>
        <v>-11.760563380281681</v>
      </c>
      <c r="S18" s="61" t="s">
        <v>89</v>
      </c>
      <c r="T18" s="61" t="s">
        <v>92</v>
      </c>
      <c r="U18" s="61" t="s">
        <v>102</v>
      </c>
      <c r="V18" s="63">
        <v>12182</v>
      </c>
      <c r="W18" s="63">
        <v>1246</v>
      </c>
      <c r="X18" s="63">
        <v>4436</v>
      </c>
      <c r="Y18" s="63">
        <v>42</v>
      </c>
      <c r="Z18" s="63">
        <v>6458</v>
      </c>
      <c r="AA18" s="63">
        <v>5168</v>
      </c>
      <c r="AB18" s="63">
        <v>1253</v>
      </c>
    </row>
    <row r="19" spans="2:28" ht="15.75" customHeight="1">
      <c r="B19" s="12" t="s">
        <v>16</v>
      </c>
      <c r="C19" s="57">
        <f t="shared" si="0"/>
        <v>6929</v>
      </c>
      <c r="D19" s="58">
        <f t="shared" si="1"/>
        <v>17.1824792829359</v>
      </c>
      <c r="E19" s="59">
        <f t="shared" si="2"/>
        <v>1247</v>
      </c>
      <c r="F19" s="58">
        <f t="shared" si="3"/>
        <v>-4.07692307692308</v>
      </c>
      <c r="G19" s="59">
        <f t="shared" si="4"/>
        <v>2898</v>
      </c>
      <c r="H19" s="58">
        <f t="shared" si="5"/>
        <v>49.922400413864466</v>
      </c>
      <c r="I19" s="59">
        <f t="shared" si="6"/>
        <v>4</v>
      </c>
      <c r="J19" s="58" t="str">
        <f t="shared" si="7"/>
        <v>     -   </v>
      </c>
      <c r="K19" s="59">
        <f t="shared" si="8"/>
        <v>2780</v>
      </c>
      <c r="L19" s="58">
        <f t="shared" si="9"/>
        <v>3.731343283582092</v>
      </c>
      <c r="M19" s="59">
        <f t="shared" si="10"/>
        <v>1379</v>
      </c>
      <c r="N19" s="58">
        <f t="shared" si="11"/>
        <v>8.668242710795894</v>
      </c>
      <c r="O19" s="59">
        <f t="shared" si="12"/>
        <v>1353</v>
      </c>
      <c r="P19" s="60">
        <f t="shared" si="13"/>
        <v>-3.149606299212607</v>
      </c>
      <c r="S19" s="61" t="s">
        <v>89</v>
      </c>
      <c r="T19" s="61" t="s">
        <v>92</v>
      </c>
      <c r="U19" s="61" t="s">
        <v>103</v>
      </c>
      <c r="V19" s="63">
        <v>6929</v>
      </c>
      <c r="W19" s="63">
        <v>1247</v>
      </c>
      <c r="X19" s="63">
        <v>2898</v>
      </c>
      <c r="Y19" s="63">
        <v>4</v>
      </c>
      <c r="Z19" s="63">
        <v>2780</v>
      </c>
      <c r="AA19" s="63">
        <v>1379</v>
      </c>
      <c r="AB19" s="63">
        <v>1353</v>
      </c>
    </row>
    <row r="20" spans="2:28" ht="15.75" customHeight="1">
      <c r="B20" s="12" t="s">
        <v>17</v>
      </c>
      <c r="C20" s="57">
        <f t="shared" si="0"/>
        <v>592</v>
      </c>
      <c r="D20" s="58">
        <f t="shared" si="1"/>
        <v>5.338078291814938</v>
      </c>
      <c r="E20" s="59">
        <f t="shared" si="2"/>
        <v>250</v>
      </c>
      <c r="F20" s="58">
        <f t="shared" si="3"/>
        <v>-19.614147909967855</v>
      </c>
      <c r="G20" s="59">
        <f t="shared" si="4"/>
        <v>265</v>
      </c>
      <c r="H20" s="58">
        <f t="shared" si="5"/>
        <v>25.59241706161137</v>
      </c>
      <c r="I20" s="59">
        <f t="shared" si="6"/>
        <v>8</v>
      </c>
      <c r="J20" s="58" t="str">
        <f t="shared" si="7"/>
        <v>     -   </v>
      </c>
      <c r="K20" s="59">
        <f t="shared" si="8"/>
        <v>69</v>
      </c>
      <c r="L20" s="58">
        <f t="shared" si="9"/>
        <v>72.5</v>
      </c>
      <c r="M20" s="59">
        <f t="shared" si="10"/>
        <v>0</v>
      </c>
      <c r="N20" s="58" t="str">
        <f t="shared" si="11"/>
        <v>0.0</v>
      </c>
      <c r="O20" s="59">
        <f t="shared" si="12"/>
        <v>69</v>
      </c>
      <c r="P20" s="60">
        <f t="shared" si="13"/>
        <v>72.5</v>
      </c>
      <c r="S20" s="61" t="s">
        <v>89</v>
      </c>
      <c r="T20" s="61" t="s">
        <v>92</v>
      </c>
      <c r="U20" s="61" t="s">
        <v>104</v>
      </c>
      <c r="V20" s="63">
        <v>592</v>
      </c>
      <c r="W20" s="63">
        <v>250</v>
      </c>
      <c r="X20" s="63">
        <v>265</v>
      </c>
      <c r="Y20" s="63">
        <v>8</v>
      </c>
      <c r="Z20" s="63">
        <v>69</v>
      </c>
      <c r="AA20" s="63">
        <v>0</v>
      </c>
      <c r="AB20" s="63">
        <v>69</v>
      </c>
    </row>
    <row r="21" spans="2:28" ht="15.75" customHeight="1">
      <c r="B21" s="12" t="s">
        <v>18</v>
      </c>
      <c r="C21" s="57">
        <f t="shared" si="0"/>
        <v>244</v>
      </c>
      <c r="D21" s="58">
        <f t="shared" si="1"/>
        <v>-26.283987915407863</v>
      </c>
      <c r="E21" s="59">
        <f t="shared" si="2"/>
        <v>155</v>
      </c>
      <c r="F21" s="58">
        <f t="shared" si="3"/>
        <v>-21.31979695431471</v>
      </c>
      <c r="G21" s="59">
        <f t="shared" si="4"/>
        <v>66</v>
      </c>
      <c r="H21" s="58">
        <f t="shared" si="5"/>
        <v>-40.54054054054054</v>
      </c>
      <c r="I21" s="59">
        <f t="shared" si="6"/>
        <v>0</v>
      </c>
      <c r="J21" s="58" t="str">
        <f t="shared" si="7"/>
        <v>0.0</v>
      </c>
      <c r="K21" s="59">
        <f t="shared" si="8"/>
        <v>23</v>
      </c>
      <c r="L21" s="58">
        <f t="shared" si="9"/>
        <v>0</v>
      </c>
      <c r="M21" s="59">
        <f t="shared" si="10"/>
        <v>0</v>
      </c>
      <c r="N21" s="58" t="str">
        <f t="shared" si="11"/>
        <v>0.0</v>
      </c>
      <c r="O21" s="59">
        <f t="shared" si="12"/>
        <v>23</v>
      </c>
      <c r="P21" s="60">
        <f t="shared" si="13"/>
        <v>0</v>
      </c>
      <c r="S21" s="61" t="s">
        <v>89</v>
      </c>
      <c r="T21" s="61" t="s">
        <v>92</v>
      </c>
      <c r="U21" s="61" t="s">
        <v>105</v>
      </c>
      <c r="V21" s="63">
        <v>244</v>
      </c>
      <c r="W21" s="63">
        <v>155</v>
      </c>
      <c r="X21" s="63">
        <v>66</v>
      </c>
      <c r="Y21" s="63">
        <v>0</v>
      </c>
      <c r="Z21" s="63">
        <v>23</v>
      </c>
      <c r="AA21" s="63">
        <v>0</v>
      </c>
      <c r="AB21" s="63">
        <v>23</v>
      </c>
    </row>
    <row r="22" spans="2:28" ht="15.75" customHeight="1">
      <c r="B22" s="12" t="s">
        <v>19</v>
      </c>
      <c r="C22" s="57">
        <f t="shared" si="0"/>
        <v>589</v>
      </c>
      <c r="D22" s="58">
        <f t="shared" si="1"/>
        <v>57.9088471849866</v>
      </c>
      <c r="E22" s="59">
        <f t="shared" si="2"/>
        <v>264</v>
      </c>
      <c r="F22" s="58">
        <f t="shared" si="3"/>
        <v>20</v>
      </c>
      <c r="G22" s="59">
        <f t="shared" si="4"/>
        <v>144</v>
      </c>
      <c r="H22" s="58">
        <f t="shared" si="5"/>
        <v>32.110091743119284</v>
      </c>
      <c r="I22" s="59">
        <f t="shared" si="6"/>
        <v>1</v>
      </c>
      <c r="J22" s="58" t="str">
        <f t="shared" si="7"/>
        <v>     -   </v>
      </c>
      <c r="K22" s="59">
        <f t="shared" si="8"/>
        <v>180</v>
      </c>
      <c r="L22" s="58">
        <f t="shared" si="9"/>
        <v>309.09090909090907</v>
      </c>
      <c r="M22" s="59">
        <f t="shared" si="10"/>
        <v>97</v>
      </c>
      <c r="N22" s="58" t="str">
        <f t="shared" si="11"/>
        <v>     -   </v>
      </c>
      <c r="O22" s="59">
        <f t="shared" si="12"/>
        <v>83</v>
      </c>
      <c r="P22" s="60">
        <f t="shared" si="13"/>
        <v>88.63636363636365</v>
      </c>
      <c r="S22" s="61" t="s">
        <v>89</v>
      </c>
      <c r="T22" s="61" t="s">
        <v>92</v>
      </c>
      <c r="U22" s="61" t="s">
        <v>106</v>
      </c>
      <c r="V22" s="63">
        <v>589</v>
      </c>
      <c r="W22" s="63">
        <v>264</v>
      </c>
      <c r="X22" s="63">
        <v>144</v>
      </c>
      <c r="Y22" s="63">
        <v>1</v>
      </c>
      <c r="Z22" s="63">
        <v>180</v>
      </c>
      <c r="AA22" s="63">
        <v>97</v>
      </c>
      <c r="AB22" s="63">
        <v>83</v>
      </c>
    </row>
    <row r="23" spans="2:28" ht="15.75" customHeight="1">
      <c r="B23" s="12" t="s">
        <v>20</v>
      </c>
      <c r="C23" s="57">
        <f t="shared" si="0"/>
        <v>206</v>
      </c>
      <c r="D23" s="58">
        <f t="shared" si="1"/>
        <v>-12.340425531914889</v>
      </c>
      <c r="E23" s="59">
        <f t="shared" si="2"/>
        <v>153</v>
      </c>
      <c r="F23" s="58">
        <f t="shared" si="3"/>
        <v>-2.5477707006369457</v>
      </c>
      <c r="G23" s="59">
        <f t="shared" si="4"/>
        <v>28</v>
      </c>
      <c r="H23" s="58">
        <f t="shared" si="5"/>
        <v>-54.09836065573771</v>
      </c>
      <c r="I23" s="59">
        <f t="shared" si="6"/>
        <v>0</v>
      </c>
      <c r="J23" s="58" t="str">
        <f t="shared" si="7"/>
        <v>0.0</v>
      </c>
      <c r="K23" s="59">
        <f t="shared" si="8"/>
        <v>25</v>
      </c>
      <c r="L23" s="58">
        <f t="shared" si="9"/>
        <v>47.05882352941177</v>
      </c>
      <c r="M23" s="59">
        <f t="shared" si="10"/>
        <v>0</v>
      </c>
      <c r="N23" s="58" t="str">
        <f t="shared" si="11"/>
        <v>0.0</v>
      </c>
      <c r="O23" s="59">
        <f t="shared" si="12"/>
        <v>25</v>
      </c>
      <c r="P23" s="60">
        <f t="shared" si="13"/>
        <v>47.05882352941177</v>
      </c>
      <c r="S23" s="61" t="s">
        <v>89</v>
      </c>
      <c r="T23" s="61" t="s">
        <v>92</v>
      </c>
      <c r="U23" s="61" t="s">
        <v>107</v>
      </c>
      <c r="V23" s="63">
        <v>206</v>
      </c>
      <c r="W23" s="63">
        <v>153</v>
      </c>
      <c r="X23" s="63">
        <v>28</v>
      </c>
      <c r="Y23" s="63">
        <v>0</v>
      </c>
      <c r="Z23" s="63">
        <v>25</v>
      </c>
      <c r="AA23" s="63">
        <v>0</v>
      </c>
      <c r="AB23" s="63">
        <v>25</v>
      </c>
    </row>
    <row r="24" spans="2:28" ht="15.75" customHeight="1">
      <c r="B24" s="12" t="s">
        <v>21</v>
      </c>
      <c r="C24" s="57">
        <f t="shared" si="0"/>
        <v>380</v>
      </c>
      <c r="D24" s="58">
        <f t="shared" si="1"/>
        <v>33.333333333333314</v>
      </c>
      <c r="E24" s="59">
        <f t="shared" si="2"/>
        <v>232</v>
      </c>
      <c r="F24" s="58">
        <f t="shared" si="3"/>
        <v>5.454545454545439</v>
      </c>
      <c r="G24" s="59">
        <f t="shared" si="4"/>
        <v>130</v>
      </c>
      <c r="H24" s="58">
        <f t="shared" si="5"/>
        <v>182.60869565217394</v>
      </c>
      <c r="I24" s="59">
        <f t="shared" si="6"/>
        <v>0</v>
      </c>
      <c r="J24" s="58" t="str">
        <f t="shared" si="7"/>
        <v>0.0</v>
      </c>
      <c r="K24" s="59">
        <f t="shared" si="8"/>
        <v>18</v>
      </c>
      <c r="L24" s="58">
        <f t="shared" si="9"/>
        <v>-5.26315789473685</v>
      </c>
      <c r="M24" s="59">
        <f t="shared" si="10"/>
        <v>0</v>
      </c>
      <c r="N24" s="58" t="str">
        <f t="shared" si="11"/>
        <v>0.0</v>
      </c>
      <c r="O24" s="59">
        <f t="shared" si="12"/>
        <v>18</v>
      </c>
      <c r="P24" s="60">
        <f t="shared" si="13"/>
        <v>-5.26315789473685</v>
      </c>
      <c r="S24" s="61" t="s">
        <v>89</v>
      </c>
      <c r="T24" s="61" t="s">
        <v>92</v>
      </c>
      <c r="U24" s="61" t="s">
        <v>108</v>
      </c>
      <c r="V24" s="63">
        <v>380</v>
      </c>
      <c r="W24" s="63">
        <v>232</v>
      </c>
      <c r="X24" s="63">
        <v>130</v>
      </c>
      <c r="Y24" s="63">
        <v>0</v>
      </c>
      <c r="Z24" s="63">
        <v>18</v>
      </c>
      <c r="AA24" s="63">
        <v>0</v>
      </c>
      <c r="AB24" s="63">
        <v>18</v>
      </c>
    </row>
    <row r="25" spans="2:28" ht="15.75" customHeight="1">
      <c r="B25" s="12" t="s">
        <v>22</v>
      </c>
      <c r="C25" s="57">
        <f t="shared" si="0"/>
        <v>633</v>
      </c>
      <c r="D25" s="58">
        <f t="shared" si="1"/>
        <v>-16.92913385826772</v>
      </c>
      <c r="E25" s="59">
        <f t="shared" si="2"/>
        <v>395</v>
      </c>
      <c r="F25" s="58">
        <f t="shared" si="3"/>
        <v>-12.41685144124169</v>
      </c>
      <c r="G25" s="59">
        <f t="shared" si="4"/>
        <v>174</v>
      </c>
      <c r="H25" s="58">
        <f t="shared" si="5"/>
        <v>-27.196652719665266</v>
      </c>
      <c r="I25" s="59">
        <f t="shared" si="6"/>
        <v>1</v>
      </c>
      <c r="J25" s="58">
        <f t="shared" si="7"/>
        <v>-75</v>
      </c>
      <c r="K25" s="59">
        <f t="shared" si="8"/>
        <v>63</v>
      </c>
      <c r="L25" s="58">
        <f t="shared" si="9"/>
        <v>-7.35294117647058</v>
      </c>
      <c r="M25" s="59">
        <f t="shared" si="10"/>
        <v>0</v>
      </c>
      <c r="N25" s="58" t="str">
        <f t="shared" si="11"/>
        <v>0.0</v>
      </c>
      <c r="O25" s="59">
        <f t="shared" si="12"/>
        <v>63</v>
      </c>
      <c r="P25" s="60">
        <f t="shared" si="13"/>
        <v>-7.35294117647058</v>
      </c>
      <c r="S25" s="61" t="s">
        <v>89</v>
      </c>
      <c r="T25" s="61" t="s">
        <v>92</v>
      </c>
      <c r="U25" s="61" t="s">
        <v>109</v>
      </c>
      <c r="V25" s="63">
        <v>633</v>
      </c>
      <c r="W25" s="63">
        <v>395</v>
      </c>
      <c r="X25" s="63">
        <v>174</v>
      </c>
      <c r="Y25" s="63">
        <v>1</v>
      </c>
      <c r="Z25" s="63">
        <v>63</v>
      </c>
      <c r="AA25" s="63">
        <v>0</v>
      </c>
      <c r="AB25" s="63">
        <v>63</v>
      </c>
    </row>
    <row r="26" spans="2:28" ht="15.75" customHeight="1">
      <c r="B26" s="12" t="s">
        <v>23</v>
      </c>
      <c r="C26" s="57">
        <f t="shared" si="0"/>
        <v>758</v>
      </c>
      <c r="D26" s="58">
        <f t="shared" si="1"/>
        <v>-3.8071065989847597</v>
      </c>
      <c r="E26" s="59">
        <f t="shared" si="2"/>
        <v>452</v>
      </c>
      <c r="F26" s="58">
        <f t="shared" si="3"/>
        <v>-12.909441233140655</v>
      </c>
      <c r="G26" s="59">
        <f t="shared" si="4"/>
        <v>164</v>
      </c>
      <c r="H26" s="58">
        <f t="shared" si="5"/>
        <v>10.810810810810807</v>
      </c>
      <c r="I26" s="59">
        <f t="shared" si="6"/>
        <v>1</v>
      </c>
      <c r="J26" s="58">
        <f t="shared" si="7"/>
        <v>-80</v>
      </c>
      <c r="K26" s="59">
        <f t="shared" si="8"/>
        <v>141</v>
      </c>
      <c r="L26" s="58">
        <f t="shared" si="9"/>
        <v>21.551724137931032</v>
      </c>
      <c r="M26" s="59">
        <f t="shared" si="10"/>
        <v>0</v>
      </c>
      <c r="N26" s="58" t="str">
        <f t="shared" si="11"/>
        <v>0.0</v>
      </c>
      <c r="O26" s="59">
        <f t="shared" si="12"/>
        <v>141</v>
      </c>
      <c r="P26" s="60">
        <f t="shared" si="13"/>
        <v>21.551724137931032</v>
      </c>
      <c r="S26" s="61" t="s">
        <v>89</v>
      </c>
      <c r="T26" s="61" t="s">
        <v>92</v>
      </c>
      <c r="U26" s="61" t="s">
        <v>110</v>
      </c>
      <c r="V26" s="63">
        <v>758</v>
      </c>
      <c r="W26" s="63">
        <v>452</v>
      </c>
      <c r="X26" s="63">
        <v>164</v>
      </c>
      <c r="Y26" s="63">
        <v>1</v>
      </c>
      <c r="Z26" s="63">
        <v>141</v>
      </c>
      <c r="AA26" s="63">
        <v>0</v>
      </c>
      <c r="AB26" s="63">
        <v>141</v>
      </c>
    </row>
    <row r="27" spans="2:28" ht="15.75" customHeight="1">
      <c r="B27" s="12" t="s">
        <v>24</v>
      </c>
      <c r="C27" s="57">
        <f t="shared" si="0"/>
        <v>1771</v>
      </c>
      <c r="D27" s="58">
        <f t="shared" si="1"/>
        <v>-15.98671726755218</v>
      </c>
      <c r="E27" s="59">
        <f t="shared" si="2"/>
        <v>959</v>
      </c>
      <c r="F27" s="58">
        <f t="shared" si="3"/>
        <v>-11.694290976058923</v>
      </c>
      <c r="G27" s="59">
        <f t="shared" si="4"/>
        <v>515</v>
      </c>
      <c r="H27" s="58">
        <f t="shared" si="5"/>
        <v>-40.59976931949251</v>
      </c>
      <c r="I27" s="59">
        <f t="shared" si="6"/>
        <v>5</v>
      </c>
      <c r="J27" s="58">
        <f t="shared" si="7"/>
        <v>-16.666666666666657</v>
      </c>
      <c r="K27" s="59">
        <f t="shared" si="8"/>
        <v>292</v>
      </c>
      <c r="L27" s="58">
        <f t="shared" si="9"/>
        <v>95.97315436241612</v>
      </c>
      <c r="M27" s="59">
        <f t="shared" si="10"/>
        <v>88</v>
      </c>
      <c r="N27" s="58" t="str">
        <f t="shared" si="11"/>
        <v>     -   </v>
      </c>
      <c r="O27" s="59">
        <f t="shared" si="12"/>
        <v>204</v>
      </c>
      <c r="P27" s="60">
        <f t="shared" si="13"/>
        <v>36.912751677852356</v>
      </c>
      <c r="S27" s="61" t="s">
        <v>89</v>
      </c>
      <c r="T27" s="61" t="s">
        <v>92</v>
      </c>
      <c r="U27" s="61" t="s">
        <v>111</v>
      </c>
      <c r="V27" s="63">
        <v>1771</v>
      </c>
      <c r="W27" s="63">
        <v>959</v>
      </c>
      <c r="X27" s="63">
        <v>515</v>
      </c>
      <c r="Y27" s="63">
        <v>5</v>
      </c>
      <c r="Z27" s="63">
        <v>292</v>
      </c>
      <c r="AA27" s="63">
        <v>88</v>
      </c>
      <c r="AB27" s="63">
        <v>204</v>
      </c>
    </row>
    <row r="28" spans="2:28" ht="15.75" customHeight="1">
      <c r="B28" s="12" t="s">
        <v>25</v>
      </c>
      <c r="C28" s="57">
        <f t="shared" si="0"/>
        <v>4365</v>
      </c>
      <c r="D28" s="58">
        <f t="shared" si="1"/>
        <v>-6.1290322580645125</v>
      </c>
      <c r="E28" s="59">
        <f t="shared" si="2"/>
        <v>1529</v>
      </c>
      <c r="F28" s="58">
        <f t="shared" si="3"/>
        <v>-10.269953051643185</v>
      </c>
      <c r="G28" s="59">
        <f t="shared" si="4"/>
        <v>1567</v>
      </c>
      <c r="H28" s="58">
        <f t="shared" si="5"/>
        <v>-13.758943313153551</v>
      </c>
      <c r="I28" s="59">
        <f t="shared" si="6"/>
        <v>200</v>
      </c>
      <c r="J28" s="58">
        <f t="shared" si="7"/>
        <v>1718.1818181818182</v>
      </c>
      <c r="K28" s="59">
        <f t="shared" si="8"/>
        <v>1069</v>
      </c>
      <c r="L28" s="58">
        <f t="shared" si="9"/>
        <v>-4.3828264758497255</v>
      </c>
      <c r="M28" s="59">
        <f t="shared" si="10"/>
        <v>389</v>
      </c>
      <c r="N28" s="58">
        <f t="shared" si="11"/>
        <v>31.418918918918934</v>
      </c>
      <c r="O28" s="59">
        <f t="shared" si="12"/>
        <v>680</v>
      </c>
      <c r="P28" s="60">
        <f t="shared" si="13"/>
        <v>-17.2749391727494</v>
      </c>
      <c r="S28" s="61" t="s">
        <v>89</v>
      </c>
      <c r="T28" s="61" t="s">
        <v>92</v>
      </c>
      <c r="U28" s="61" t="s">
        <v>112</v>
      </c>
      <c r="V28" s="63">
        <v>4365</v>
      </c>
      <c r="W28" s="63">
        <v>1529</v>
      </c>
      <c r="X28" s="63">
        <v>1567</v>
      </c>
      <c r="Y28" s="63">
        <v>200</v>
      </c>
      <c r="Z28" s="63">
        <v>1069</v>
      </c>
      <c r="AA28" s="63">
        <v>389</v>
      </c>
      <c r="AB28" s="63">
        <v>680</v>
      </c>
    </row>
    <row r="29" spans="2:28" ht="15.75" customHeight="1">
      <c r="B29" s="12" t="s">
        <v>26</v>
      </c>
      <c r="C29" s="57">
        <f t="shared" si="0"/>
        <v>757</v>
      </c>
      <c r="D29" s="58">
        <f t="shared" si="1"/>
        <v>-5.962732919254648</v>
      </c>
      <c r="E29" s="59">
        <f t="shared" si="2"/>
        <v>491</v>
      </c>
      <c r="F29" s="58">
        <f t="shared" si="3"/>
        <v>6.971677559912862</v>
      </c>
      <c r="G29" s="59">
        <f t="shared" si="4"/>
        <v>167</v>
      </c>
      <c r="H29" s="58">
        <f t="shared" si="5"/>
        <v>-40.14336917562724</v>
      </c>
      <c r="I29" s="59">
        <f t="shared" si="6"/>
        <v>1</v>
      </c>
      <c r="J29" s="58" t="str">
        <f t="shared" si="7"/>
        <v>     -   </v>
      </c>
      <c r="K29" s="59">
        <f t="shared" si="8"/>
        <v>98</v>
      </c>
      <c r="L29" s="58">
        <f t="shared" si="9"/>
        <v>46.26865671641792</v>
      </c>
      <c r="M29" s="59">
        <f t="shared" si="10"/>
        <v>0</v>
      </c>
      <c r="N29" s="58" t="str">
        <f t="shared" si="11"/>
        <v>0.0</v>
      </c>
      <c r="O29" s="59">
        <f t="shared" si="12"/>
        <v>98</v>
      </c>
      <c r="P29" s="60">
        <f t="shared" si="13"/>
        <v>46.26865671641792</v>
      </c>
      <c r="S29" s="61" t="s">
        <v>89</v>
      </c>
      <c r="T29" s="61" t="s">
        <v>92</v>
      </c>
      <c r="U29" s="61" t="s">
        <v>113</v>
      </c>
      <c r="V29" s="63">
        <v>757</v>
      </c>
      <c r="W29" s="63">
        <v>491</v>
      </c>
      <c r="X29" s="63">
        <v>167</v>
      </c>
      <c r="Y29" s="63">
        <v>1</v>
      </c>
      <c r="Z29" s="63">
        <v>98</v>
      </c>
      <c r="AA29" s="63">
        <v>0</v>
      </c>
      <c r="AB29" s="63">
        <v>98</v>
      </c>
    </row>
    <row r="30" spans="2:28" ht="15.75" customHeight="1">
      <c r="B30" s="12" t="s">
        <v>27</v>
      </c>
      <c r="C30" s="57">
        <f t="shared" si="0"/>
        <v>485</v>
      </c>
      <c r="D30" s="58">
        <f t="shared" si="1"/>
        <v>-27.611940298507463</v>
      </c>
      <c r="E30" s="59">
        <f t="shared" si="2"/>
        <v>268</v>
      </c>
      <c r="F30" s="58">
        <f t="shared" si="3"/>
        <v>-29.1005291005291</v>
      </c>
      <c r="G30" s="59">
        <f t="shared" si="4"/>
        <v>156</v>
      </c>
      <c r="H30" s="58">
        <f t="shared" si="5"/>
        <v>-21.608040201005025</v>
      </c>
      <c r="I30" s="59">
        <f t="shared" si="6"/>
        <v>1</v>
      </c>
      <c r="J30" s="58" t="str">
        <f t="shared" si="7"/>
        <v>     -   </v>
      </c>
      <c r="K30" s="59">
        <f t="shared" si="8"/>
        <v>60</v>
      </c>
      <c r="L30" s="58">
        <f t="shared" si="9"/>
        <v>-35.483870967741936</v>
      </c>
      <c r="M30" s="59">
        <f t="shared" si="10"/>
        <v>0</v>
      </c>
      <c r="N30" s="58" t="str">
        <f t="shared" si="11"/>
        <v>0.0</v>
      </c>
      <c r="O30" s="59">
        <f t="shared" si="12"/>
        <v>60</v>
      </c>
      <c r="P30" s="60">
        <f t="shared" si="13"/>
        <v>-35.483870967741936</v>
      </c>
      <c r="S30" s="61" t="s">
        <v>89</v>
      </c>
      <c r="T30" s="61" t="s">
        <v>92</v>
      </c>
      <c r="U30" s="61" t="s">
        <v>114</v>
      </c>
      <c r="V30" s="63">
        <v>485</v>
      </c>
      <c r="W30" s="63">
        <v>268</v>
      </c>
      <c r="X30" s="63">
        <v>156</v>
      </c>
      <c r="Y30" s="63">
        <v>1</v>
      </c>
      <c r="Z30" s="63">
        <v>60</v>
      </c>
      <c r="AA30" s="63">
        <v>0</v>
      </c>
      <c r="AB30" s="63">
        <v>60</v>
      </c>
    </row>
    <row r="31" spans="2:28" ht="15.75" customHeight="1">
      <c r="B31" s="12" t="s">
        <v>28</v>
      </c>
      <c r="C31" s="57">
        <f t="shared" si="0"/>
        <v>1384</v>
      </c>
      <c r="D31" s="58">
        <f t="shared" si="1"/>
        <v>1.0218978102189737</v>
      </c>
      <c r="E31" s="59">
        <f t="shared" si="2"/>
        <v>338</v>
      </c>
      <c r="F31" s="58">
        <f t="shared" si="3"/>
        <v>-5.8495821727019575</v>
      </c>
      <c r="G31" s="59">
        <f t="shared" si="4"/>
        <v>337</v>
      </c>
      <c r="H31" s="58">
        <f t="shared" si="5"/>
        <v>-30.227743271221527</v>
      </c>
      <c r="I31" s="59">
        <f t="shared" si="6"/>
        <v>0</v>
      </c>
      <c r="J31" s="58" t="str">
        <f t="shared" si="7"/>
        <v>  -100.0</v>
      </c>
      <c r="K31" s="59">
        <f t="shared" si="8"/>
        <v>709</v>
      </c>
      <c r="L31" s="58">
        <f t="shared" si="9"/>
        <v>34.79087452471484</v>
      </c>
      <c r="M31" s="59">
        <f t="shared" si="10"/>
        <v>511</v>
      </c>
      <c r="N31" s="58">
        <f t="shared" si="11"/>
        <v>78.04878048780489</v>
      </c>
      <c r="O31" s="59">
        <f t="shared" si="12"/>
        <v>198</v>
      </c>
      <c r="P31" s="60">
        <f t="shared" si="13"/>
        <v>-17.154811715481173</v>
      </c>
      <c r="S31" s="61" t="s">
        <v>89</v>
      </c>
      <c r="T31" s="61" t="s">
        <v>92</v>
      </c>
      <c r="U31" s="61" t="s">
        <v>115</v>
      </c>
      <c r="V31" s="63">
        <v>1384</v>
      </c>
      <c r="W31" s="63">
        <v>338</v>
      </c>
      <c r="X31" s="63">
        <v>337</v>
      </c>
      <c r="Y31" s="63">
        <v>0</v>
      </c>
      <c r="Z31" s="63">
        <v>709</v>
      </c>
      <c r="AA31" s="63">
        <v>511</v>
      </c>
      <c r="AB31" s="63">
        <v>198</v>
      </c>
    </row>
    <row r="32" spans="2:28" ht="15.75" customHeight="1">
      <c r="B32" s="12" t="s">
        <v>29</v>
      </c>
      <c r="C32" s="57">
        <f t="shared" si="0"/>
        <v>3961</v>
      </c>
      <c r="D32" s="58">
        <f t="shared" si="1"/>
        <v>0.9171974522292885</v>
      </c>
      <c r="E32" s="59">
        <f t="shared" si="2"/>
        <v>729</v>
      </c>
      <c r="F32" s="58">
        <f t="shared" si="3"/>
        <v>0.2751031636863672</v>
      </c>
      <c r="G32" s="59">
        <f t="shared" si="4"/>
        <v>1661</v>
      </c>
      <c r="H32" s="58">
        <f t="shared" si="5"/>
        <v>-7.1029082774049215</v>
      </c>
      <c r="I32" s="59">
        <f t="shared" si="6"/>
        <v>39</v>
      </c>
      <c r="J32" s="58">
        <f t="shared" si="7"/>
        <v>680</v>
      </c>
      <c r="K32" s="59">
        <f t="shared" si="8"/>
        <v>1532</v>
      </c>
      <c r="L32" s="58">
        <f t="shared" si="9"/>
        <v>9.039145907473298</v>
      </c>
      <c r="M32" s="59">
        <f t="shared" si="10"/>
        <v>745</v>
      </c>
      <c r="N32" s="58">
        <f t="shared" si="11"/>
        <v>-6.0529634300126105</v>
      </c>
      <c r="O32" s="59">
        <f t="shared" si="12"/>
        <v>787</v>
      </c>
      <c r="P32" s="60">
        <f t="shared" si="13"/>
        <v>28.805237315875615</v>
      </c>
      <c r="S32" s="61" t="s">
        <v>89</v>
      </c>
      <c r="T32" s="61" t="s">
        <v>92</v>
      </c>
      <c r="U32" s="61" t="s">
        <v>116</v>
      </c>
      <c r="V32" s="63">
        <v>3961</v>
      </c>
      <c r="W32" s="63">
        <v>729</v>
      </c>
      <c r="X32" s="63">
        <v>1661</v>
      </c>
      <c r="Y32" s="63">
        <v>39</v>
      </c>
      <c r="Z32" s="63">
        <v>1532</v>
      </c>
      <c r="AA32" s="63">
        <v>745</v>
      </c>
      <c r="AB32" s="63">
        <v>787</v>
      </c>
    </row>
    <row r="33" spans="2:28" ht="15.75" customHeight="1">
      <c r="B33" s="12" t="s">
        <v>30</v>
      </c>
      <c r="C33" s="57">
        <f t="shared" si="0"/>
        <v>2308</v>
      </c>
      <c r="D33" s="58">
        <f t="shared" si="1"/>
        <v>-17.24632484761564</v>
      </c>
      <c r="E33" s="59">
        <f t="shared" si="2"/>
        <v>753</v>
      </c>
      <c r="F33" s="58">
        <f t="shared" si="3"/>
        <v>-5.283018867924525</v>
      </c>
      <c r="G33" s="59">
        <f t="shared" si="4"/>
        <v>704</v>
      </c>
      <c r="H33" s="58">
        <f t="shared" si="5"/>
        <v>-32.046332046332054</v>
      </c>
      <c r="I33" s="59">
        <f t="shared" si="6"/>
        <v>61</v>
      </c>
      <c r="J33" s="58">
        <f t="shared" si="7"/>
        <v>662.5</v>
      </c>
      <c r="K33" s="59">
        <f t="shared" si="8"/>
        <v>790</v>
      </c>
      <c r="L33" s="58">
        <f t="shared" si="9"/>
        <v>-16.84210526315789</v>
      </c>
      <c r="M33" s="59">
        <f t="shared" si="10"/>
        <v>345</v>
      </c>
      <c r="N33" s="58">
        <f t="shared" si="11"/>
        <v>-20.506912442396313</v>
      </c>
      <c r="O33" s="59">
        <f t="shared" si="12"/>
        <v>427</v>
      </c>
      <c r="P33" s="60">
        <f t="shared" si="13"/>
        <v>-17.248062015503876</v>
      </c>
      <c r="S33" s="61" t="s">
        <v>89</v>
      </c>
      <c r="T33" s="61" t="s">
        <v>92</v>
      </c>
      <c r="U33" s="61" t="s">
        <v>117</v>
      </c>
      <c r="V33" s="63">
        <v>2308</v>
      </c>
      <c r="W33" s="63">
        <v>753</v>
      </c>
      <c r="X33" s="63">
        <v>704</v>
      </c>
      <c r="Y33" s="63">
        <v>61</v>
      </c>
      <c r="Z33" s="63">
        <v>790</v>
      </c>
      <c r="AA33" s="63">
        <v>345</v>
      </c>
      <c r="AB33" s="63">
        <v>427</v>
      </c>
    </row>
    <row r="34" spans="2:28" ht="15.75" customHeight="1">
      <c r="B34" s="12" t="s">
        <v>31</v>
      </c>
      <c r="C34" s="57">
        <f t="shared" si="0"/>
        <v>452</v>
      </c>
      <c r="D34" s="58">
        <f t="shared" si="1"/>
        <v>-1.5250544662309409</v>
      </c>
      <c r="E34" s="59">
        <f t="shared" si="2"/>
        <v>201</v>
      </c>
      <c r="F34" s="58">
        <f t="shared" si="3"/>
        <v>-4.739336492890999</v>
      </c>
      <c r="G34" s="59">
        <f t="shared" si="4"/>
        <v>139</v>
      </c>
      <c r="H34" s="58">
        <f t="shared" si="5"/>
        <v>-12.578616352201252</v>
      </c>
      <c r="I34" s="59">
        <f t="shared" si="6"/>
        <v>0</v>
      </c>
      <c r="J34" s="58" t="str">
        <f t="shared" si="7"/>
        <v>0.0</v>
      </c>
      <c r="K34" s="59">
        <f t="shared" si="8"/>
        <v>112</v>
      </c>
      <c r="L34" s="58">
        <f t="shared" si="9"/>
        <v>25.842696629213478</v>
      </c>
      <c r="M34" s="59">
        <f t="shared" si="10"/>
        <v>0</v>
      </c>
      <c r="N34" s="58" t="str">
        <f t="shared" si="11"/>
        <v>0.0</v>
      </c>
      <c r="O34" s="59">
        <f t="shared" si="12"/>
        <v>112</v>
      </c>
      <c r="P34" s="60">
        <f t="shared" si="13"/>
        <v>25.842696629213478</v>
      </c>
      <c r="S34" s="61" t="s">
        <v>89</v>
      </c>
      <c r="T34" s="61" t="s">
        <v>92</v>
      </c>
      <c r="U34" s="61" t="s">
        <v>118</v>
      </c>
      <c r="V34" s="63">
        <v>452</v>
      </c>
      <c r="W34" s="63">
        <v>201</v>
      </c>
      <c r="X34" s="63">
        <v>139</v>
      </c>
      <c r="Y34" s="63">
        <v>0</v>
      </c>
      <c r="Z34" s="63">
        <v>112</v>
      </c>
      <c r="AA34" s="63">
        <v>0</v>
      </c>
      <c r="AB34" s="63">
        <v>112</v>
      </c>
    </row>
    <row r="35" spans="2:28" ht="15.75" customHeight="1">
      <c r="B35" s="12" t="s">
        <v>32</v>
      </c>
      <c r="C35" s="57">
        <f t="shared" si="0"/>
        <v>412</v>
      </c>
      <c r="D35" s="58">
        <f t="shared" si="1"/>
        <v>8.707124010554097</v>
      </c>
      <c r="E35" s="59">
        <f t="shared" si="2"/>
        <v>188</v>
      </c>
      <c r="F35" s="58">
        <f t="shared" si="3"/>
        <v>-22.31404958677686</v>
      </c>
      <c r="G35" s="59">
        <f t="shared" si="4"/>
        <v>45</v>
      </c>
      <c r="H35" s="58">
        <f t="shared" si="5"/>
        <v>-49.43820224719101</v>
      </c>
      <c r="I35" s="59">
        <f t="shared" si="6"/>
        <v>143</v>
      </c>
      <c r="J35" s="58" t="str">
        <f t="shared" si="7"/>
        <v>     -   </v>
      </c>
      <c r="K35" s="59">
        <f t="shared" si="8"/>
        <v>36</v>
      </c>
      <c r="L35" s="58">
        <f t="shared" si="9"/>
        <v>-25</v>
      </c>
      <c r="M35" s="59">
        <f t="shared" si="10"/>
        <v>0</v>
      </c>
      <c r="N35" s="58" t="str">
        <f t="shared" si="11"/>
        <v>0.0</v>
      </c>
      <c r="O35" s="59">
        <f t="shared" si="12"/>
        <v>36</v>
      </c>
      <c r="P35" s="60">
        <f t="shared" si="13"/>
        <v>-25</v>
      </c>
      <c r="S35" s="61" t="s">
        <v>89</v>
      </c>
      <c r="T35" s="61" t="s">
        <v>92</v>
      </c>
      <c r="U35" s="61" t="s">
        <v>119</v>
      </c>
      <c r="V35" s="63">
        <v>412</v>
      </c>
      <c r="W35" s="63">
        <v>188</v>
      </c>
      <c r="X35" s="63">
        <v>45</v>
      </c>
      <c r="Y35" s="63">
        <v>143</v>
      </c>
      <c r="Z35" s="63">
        <v>36</v>
      </c>
      <c r="AA35" s="63">
        <v>0</v>
      </c>
      <c r="AB35" s="63">
        <v>36</v>
      </c>
    </row>
    <row r="36" spans="2:28" ht="15.75" customHeight="1">
      <c r="B36" s="12" t="s">
        <v>33</v>
      </c>
      <c r="C36" s="57">
        <f t="shared" si="0"/>
        <v>188</v>
      </c>
      <c r="D36" s="58">
        <f t="shared" si="1"/>
        <v>37.226277372262786</v>
      </c>
      <c r="E36" s="59">
        <f t="shared" si="2"/>
        <v>72</v>
      </c>
      <c r="F36" s="58">
        <f t="shared" si="3"/>
        <v>-20.879120879120876</v>
      </c>
      <c r="G36" s="59">
        <f t="shared" si="4"/>
        <v>112</v>
      </c>
      <c r="H36" s="58">
        <f t="shared" si="5"/>
        <v>180</v>
      </c>
      <c r="I36" s="59">
        <f t="shared" si="6"/>
        <v>2</v>
      </c>
      <c r="J36" s="58" t="str">
        <f t="shared" si="7"/>
        <v>     -   </v>
      </c>
      <c r="K36" s="59">
        <f t="shared" si="8"/>
        <v>2</v>
      </c>
      <c r="L36" s="58">
        <f t="shared" si="9"/>
        <v>-66.66666666666667</v>
      </c>
      <c r="M36" s="59">
        <f t="shared" si="10"/>
        <v>0</v>
      </c>
      <c r="N36" s="58" t="str">
        <f t="shared" si="11"/>
        <v>0.0</v>
      </c>
      <c r="O36" s="59">
        <f t="shared" si="12"/>
        <v>2</v>
      </c>
      <c r="P36" s="60">
        <f t="shared" si="13"/>
        <v>-66.66666666666667</v>
      </c>
      <c r="S36" s="61" t="s">
        <v>89</v>
      </c>
      <c r="T36" s="61" t="s">
        <v>92</v>
      </c>
      <c r="U36" s="61" t="s">
        <v>120</v>
      </c>
      <c r="V36" s="63">
        <v>188</v>
      </c>
      <c r="W36" s="63">
        <v>72</v>
      </c>
      <c r="X36" s="63">
        <v>112</v>
      </c>
      <c r="Y36" s="63">
        <v>2</v>
      </c>
      <c r="Z36" s="63">
        <v>2</v>
      </c>
      <c r="AA36" s="63">
        <v>0</v>
      </c>
      <c r="AB36" s="63">
        <v>2</v>
      </c>
    </row>
    <row r="37" spans="2:28" ht="15.75" customHeight="1">
      <c r="B37" s="12" t="s">
        <v>34</v>
      </c>
      <c r="C37" s="57">
        <f t="shared" si="0"/>
        <v>245</v>
      </c>
      <c r="D37" s="58">
        <f t="shared" si="1"/>
        <v>44.117647058823536</v>
      </c>
      <c r="E37" s="59">
        <f t="shared" si="2"/>
        <v>89</v>
      </c>
      <c r="F37" s="58">
        <f t="shared" si="3"/>
        <v>-27.642276422764226</v>
      </c>
      <c r="G37" s="59">
        <f t="shared" si="4"/>
        <v>115</v>
      </c>
      <c r="H37" s="58">
        <f t="shared" si="5"/>
        <v>167.4418604651163</v>
      </c>
      <c r="I37" s="59">
        <f t="shared" si="6"/>
        <v>0</v>
      </c>
      <c r="J37" s="58" t="str">
        <f t="shared" si="7"/>
        <v>0.0</v>
      </c>
      <c r="K37" s="59">
        <f t="shared" si="8"/>
        <v>41</v>
      </c>
      <c r="L37" s="58">
        <f t="shared" si="9"/>
        <v>925</v>
      </c>
      <c r="M37" s="59">
        <f t="shared" si="10"/>
        <v>32</v>
      </c>
      <c r="N37" s="58" t="str">
        <f t="shared" si="11"/>
        <v>     -   </v>
      </c>
      <c r="O37" s="59">
        <f t="shared" si="12"/>
        <v>9</v>
      </c>
      <c r="P37" s="60">
        <f t="shared" si="13"/>
        <v>125</v>
      </c>
      <c r="S37" s="61" t="s">
        <v>89</v>
      </c>
      <c r="T37" s="61" t="s">
        <v>92</v>
      </c>
      <c r="U37" s="61" t="s">
        <v>121</v>
      </c>
      <c r="V37" s="63">
        <v>245</v>
      </c>
      <c r="W37" s="63">
        <v>89</v>
      </c>
      <c r="X37" s="63">
        <v>115</v>
      </c>
      <c r="Y37" s="63">
        <v>0</v>
      </c>
      <c r="Z37" s="63">
        <v>41</v>
      </c>
      <c r="AA37" s="63">
        <v>32</v>
      </c>
      <c r="AB37" s="63">
        <v>9</v>
      </c>
    </row>
    <row r="38" spans="2:28" ht="15.75" customHeight="1">
      <c r="B38" s="12" t="s">
        <v>35</v>
      </c>
      <c r="C38" s="57">
        <f t="shared" si="0"/>
        <v>588</v>
      </c>
      <c r="D38" s="58">
        <f t="shared" si="1"/>
        <v>-40.963855421686745</v>
      </c>
      <c r="E38" s="59">
        <f t="shared" si="2"/>
        <v>379</v>
      </c>
      <c r="F38" s="58">
        <f t="shared" si="3"/>
        <v>-17.96536796536796</v>
      </c>
      <c r="G38" s="59">
        <f t="shared" si="4"/>
        <v>169</v>
      </c>
      <c r="H38" s="58">
        <f t="shared" si="5"/>
        <v>-49.55223880597015</v>
      </c>
      <c r="I38" s="59">
        <f t="shared" si="6"/>
        <v>0</v>
      </c>
      <c r="J38" s="58" t="str">
        <f t="shared" si="7"/>
        <v>  -100.0</v>
      </c>
      <c r="K38" s="59">
        <f t="shared" si="8"/>
        <v>40</v>
      </c>
      <c r="L38" s="58">
        <f t="shared" si="9"/>
        <v>-79.38144329896907</v>
      </c>
      <c r="M38" s="59">
        <f t="shared" si="10"/>
        <v>0</v>
      </c>
      <c r="N38" s="58" t="str">
        <f t="shared" si="11"/>
        <v>  -100.0</v>
      </c>
      <c r="O38" s="59">
        <f t="shared" si="12"/>
        <v>40</v>
      </c>
      <c r="P38" s="60">
        <f t="shared" si="13"/>
        <v>-45.945945945945944</v>
      </c>
      <c r="S38" s="61" t="s">
        <v>89</v>
      </c>
      <c r="T38" s="61" t="s">
        <v>92</v>
      </c>
      <c r="U38" s="61" t="s">
        <v>122</v>
      </c>
      <c r="V38" s="63">
        <v>588</v>
      </c>
      <c r="W38" s="63">
        <v>379</v>
      </c>
      <c r="X38" s="63">
        <v>169</v>
      </c>
      <c r="Y38" s="63">
        <v>0</v>
      </c>
      <c r="Z38" s="63">
        <v>40</v>
      </c>
      <c r="AA38" s="63">
        <v>0</v>
      </c>
      <c r="AB38" s="63">
        <v>40</v>
      </c>
    </row>
    <row r="39" spans="2:28" ht="15.75" customHeight="1">
      <c r="B39" s="12" t="s">
        <v>36</v>
      </c>
      <c r="C39" s="57">
        <f t="shared" si="0"/>
        <v>1192</v>
      </c>
      <c r="D39" s="58">
        <f t="shared" si="1"/>
        <v>-1.6501650165016457</v>
      </c>
      <c r="E39" s="59">
        <f t="shared" si="2"/>
        <v>455</v>
      </c>
      <c r="F39" s="58">
        <f t="shared" si="3"/>
        <v>14.035087719298247</v>
      </c>
      <c r="G39" s="59">
        <f t="shared" si="4"/>
        <v>495</v>
      </c>
      <c r="H39" s="58">
        <f t="shared" si="5"/>
        <v>-8.502772643253238</v>
      </c>
      <c r="I39" s="59">
        <f t="shared" si="6"/>
        <v>2</v>
      </c>
      <c r="J39" s="58">
        <f t="shared" si="7"/>
        <v>0</v>
      </c>
      <c r="K39" s="59">
        <f t="shared" si="8"/>
        <v>240</v>
      </c>
      <c r="L39" s="58">
        <f t="shared" si="9"/>
        <v>-11.111111111111114</v>
      </c>
      <c r="M39" s="59">
        <f t="shared" si="10"/>
        <v>0</v>
      </c>
      <c r="N39" s="58" t="str">
        <f t="shared" si="11"/>
        <v>  -100.0</v>
      </c>
      <c r="O39" s="59">
        <f t="shared" si="12"/>
        <v>236</v>
      </c>
      <c r="P39" s="60">
        <f t="shared" si="13"/>
        <v>22.279792746113984</v>
      </c>
      <c r="S39" s="61" t="s">
        <v>89</v>
      </c>
      <c r="T39" s="61" t="s">
        <v>92</v>
      </c>
      <c r="U39" s="61" t="s">
        <v>123</v>
      </c>
      <c r="V39" s="63">
        <v>1192</v>
      </c>
      <c r="W39" s="63">
        <v>455</v>
      </c>
      <c r="X39" s="63">
        <v>495</v>
      </c>
      <c r="Y39" s="63">
        <v>2</v>
      </c>
      <c r="Z39" s="63">
        <v>240</v>
      </c>
      <c r="AA39" s="63">
        <v>0</v>
      </c>
      <c r="AB39" s="63">
        <v>236</v>
      </c>
    </row>
    <row r="40" spans="2:28" ht="15.75" customHeight="1">
      <c r="B40" s="12" t="s">
        <v>37</v>
      </c>
      <c r="C40" s="57">
        <f t="shared" si="0"/>
        <v>557</v>
      </c>
      <c r="D40" s="58">
        <f t="shared" si="1"/>
        <v>-9.724473257698534</v>
      </c>
      <c r="E40" s="59">
        <f t="shared" si="2"/>
        <v>267</v>
      </c>
      <c r="F40" s="58">
        <f t="shared" si="3"/>
        <v>-27.445652173913047</v>
      </c>
      <c r="G40" s="59">
        <f t="shared" si="4"/>
        <v>252</v>
      </c>
      <c r="H40" s="58">
        <f t="shared" si="5"/>
        <v>43.18181818181819</v>
      </c>
      <c r="I40" s="59">
        <f t="shared" si="6"/>
        <v>1</v>
      </c>
      <c r="J40" s="58">
        <f t="shared" si="7"/>
        <v>-80</v>
      </c>
      <c r="K40" s="59">
        <f t="shared" si="8"/>
        <v>37</v>
      </c>
      <c r="L40" s="58">
        <f t="shared" si="9"/>
        <v>-45.58823529411765</v>
      </c>
      <c r="M40" s="59">
        <f t="shared" si="10"/>
        <v>0</v>
      </c>
      <c r="N40" s="58" t="str">
        <f t="shared" si="11"/>
        <v>  -100.0</v>
      </c>
      <c r="O40" s="59">
        <f t="shared" si="12"/>
        <v>37</v>
      </c>
      <c r="P40" s="60">
        <f t="shared" si="13"/>
        <v>15.625</v>
      </c>
      <c r="S40" s="61" t="s">
        <v>89</v>
      </c>
      <c r="T40" s="61" t="s">
        <v>92</v>
      </c>
      <c r="U40" s="61" t="s">
        <v>124</v>
      </c>
      <c r="V40" s="63">
        <v>557</v>
      </c>
      <c r="W40" s="63">
        <v>267</v>
      </c>
      <c r="X40" s="63">
        <v>252</v>
      </c>
      <c r="Y40" s="63">
        <v>1</v>
      </c>
      <c r="Z40" s="63">
        <v>37</v>
      </c>
      <c r="AA40" s="63">
        <v>0</v>
      </c>
      <c r="AB40" s="63">
        <v>37</v>
      </c>
    </row>
    <row r="41" spans="2:28" ht="15.75" customHeight="1">
      <c r="B41" s="12" t="s">
        <v>38</v>
      </c>
      <c r="C41" s="57">
        <f t="shared" si="0"/>
        <v>269</v>
      </c>
      <c r="D41" s="58">
        <f t="shared" si="1"/>
        <v>-32.58145363408521</v>
      </c>
      <c r="E41" s="59">
        <f t="shared" si="2"/>
        <v>173</v>
      </c>
      <c r="F41" s="58">
        <f t="shared" si="3"/>
        <v>-2.2598870056497162</v>
      </c>
      <c r="G41" s="59">
        <f t="shared" si="4"/>
        <v>76</v>
      </c>
      <c r="H41" s="58">
        <f t="shared" si="5"/>
        <v>-63.80952380952381</v>
      </c>
      <c r="I41" s="59">
        <f t="shared" si="6"/>
        <v>0</v>
      </c>
      <c r="J41" s="58" t="str">
        <f t="shared" si="7"/>
        <v>  -100.0</v>
      </c>
      <c r="K41" s="59">
        <f t="shared" si="8"/>
        <v>20</v>
      </c>
      <c r="L41" s="58">
        <f t="shared" si="9"/>
        <v>100</v>
      </c>
      <c r="M41" s="59">
        <f t="shared" si="10"/>
        <v>0</v>
      </c>
      <c r="N41" s="58" t="str">
        <f t="shared" si="11"/>
        <v>0.0</v>
      </c>
      <c r="O41" s="59">
        <f t="shared" si="12"/>
        <v>18</v>
      </c>
      <c r="P41" s="60">
        <f t="shared" si="13"/>
        <v>80</v>
      </c>
      <c r="S41" s="61" t="s">
        <v>89</v>
      </c>
      <c r="T41" s="61" t="s">
        <v>92</v>
      </c>
      <c r="U41" s="61" t="s">
        <v>125</v>
      </c>
      <c r="V41" s="63">
        <v>269</v>
      </c>
      <c r="W41" s="63">
        <v>173</v>
      </c>
      <c r="X41" s="63">
        <v>76</v>
      </c>
      <c r="Y41" s="63">
        <v>0</v>
      </c>
      <c r="Z41" s="63">
        <v>20</v>
      </c>
      <c r="AA41" s="63">
        <v>0</v>
      </c>
      <c r="AB41" s="63">
        <v>18</v>
      </c>
    </row>
    <row r="42" spans="2:28" ht="15.75" customHeight="1">
      <c r="B42" s="12" t="s">
        <v>39</v>
      </c>
      <c r="C42" s="57">
        <f t="shared" si="0"/>
        <v>533</v>
      </c>
      <c r="D42" s="58">
        <f t="shared" si="1"/>
        <v>14.13276231263383</v>
      </c>
      <c r="E42" s="59">
        <f t="shared" si="2"/>
        <v>249</v>
      </c>
      <c r="F42" s="58">
        <f t="shared" si="3"/>
        <v>5.063291139240505</v>
      </c>
      <c r="G42" s="59">
        <f t="shared" si="4"/>
        <v>198</v>
      </c>
      <c r="H42" s="58">
        <f t="shared" si="5"/>
        <v>30.26315789473685</v>
      </c>
      <c r="I42" s="59">
        <f t="shared" si="6"/>
        <v>0</v>
      </c>
      <c r="J42" s="58" t="str">
        <f t="shared" si="7"/>
        <v>  -100.0</v>
      </c>
      <c r="K42" s="59">
        <f t="shared" si="8"/>
        <v>86</v>
      </c>
      <c r="L42" s="58">
        <f t="shared" si="9"/>
        <v>11.688311688311686</v>
      </c>
      <c r="M42" s="59">
        <f t="shared" si="10"/>
        <v>60</v>
      </c>
      <c r="N42" s="58">
        <f t="shared" si="11"/>
        <v>27.65957446808511</v>
      </c>
      <c r="O42" s="59">
        <f t="shared" si="12"/>
        <v>26</v>
      </c>
      <c r="P42" s="60">
        <f t="shared" si="13"/>
        <v>-13.333333333333329</v>
      </c>
      <c r="S42" s="61" t="s">
        <v>89</v>
      </c>
      <c r="T42" s="61" t="s">
        <v>92</v>
      </c>
      <c r="U42" s="61" t="s">
        <v>126</v>
      </c>
      <c r="V42" s="63">
        <v>533</v>
      </c>
      <c r="W42" s="63">
        <v>249</v>
      </c>
      <c r="X42" s="63">
        <v>198</v>
      </c>
      <c r="Y42" s="63">
        <v>0</v>
      </c>
      <c r="Z42" s="63">
        <v>86</v>
      </c>
      <c r="AA42" s="63">
        <v>60</v>
      </c>
      <c r="AB42" s="63">
        <v>26</v>
      </c>
    </row>
    <row r="43" spans="2:28" ht="15.75" customHeight="1">
      <c r="B43" s="12" t="s">
        <v>40</v>
      </c>
      <c r="C43" s="57">
        <f t="shared" si="0"/>
        <v>455</v>
      </c>
      <c r="D43" s="58">
        <f t="shared" si="1"/>
        <v>-34.626436781609186</v>
      </c>
      <c r="E43" s="59">
        <f t="shared" si="2"/>
        <v>274</v>
      </c>
      <c r="F43" s="58">
        <f t="shared" si="3"/>
        <v>-7.432432432432435</v>
      </c>
      <c r="G43" s="59">
        <f t="shared" si="4"/>
        <v>126</v>
      </c>
      <c r="H43" s="58">
        <f t="shared" si="5"/>
        <v>-64</v>
      </c>
      <c r="I43" s="59">
        <f t="shared" si="6"/>
        <v>1</v>
      </c>
      <c r="J43" s="58" t="str">
        <f t="shared" si="7"/>
        <v>     -   </v>
      </c>
      <c r="K43" s="59">
        <f t="shared" si="8"/>
        <v>54</v>
      </c>
      <c r="L43" s="58">
        <f t="shared" si="9"/>
        <v>8</v>
      </c>
      <c r="M43" s="59">
        <f t="shared" si="10"/>
        <v>0</v>
      </c>
      <c r="N43" s="58" t="str">
        <f t="shared" si="11"/>
        <v>0.0</v>
      </c>
      <c r="O43" s="59">
        <f t="shared" si="12"/>
        <v>54</v>
      </c>
      <c r="P43" s="60">
        <f t="shared" si="13"/>
        <v>8</v>
      </c>
      <c r="S43" s="61" t="s">
        <v>89</v>
      </c>
      <c r="T43" s="61" t="s">
        <v>92</v>
      </c>
      <c r="U43" s="61" t="s">
        <v>127</v>
      </c>
      <c r="V43" s="63">
        <v>455</v>
      </c>
      <c r="W43" s="63">
        <v>274</v>
      </c>
      <c r="X43" s="63">
        <v>126</v>
      </c>
      <c r="Y43" s="63">
        <v>1</v>
      </c>
      <c r="Z43" s="63">
        <v>54</v>
      </c>
      <c r="AA43" s="63">
        <v>0</v>
      </c>
      <c r="AB43" s="63">
        <v>54</v>
      </c>
    </row>
    <row r="44" spans="2:28" ht="15.75" customHeight="1">
      <c r="B44" s="12" t="s">
        <v>41</v>
      </c>
      <c r="C44" s="57">
        <f t="shared" si="0"/>
        <v>211</v>
      </c>
      <c r="D44" s="58">
        <f t="shared" si="1"/>
        <v>-4.954954954954957</v>
      </c>
      <c r="E44" s="59">
        <f t="shared" si="2"/>
        <v>131</v>
      </c>
      <c r="F44" s="58">
        <f t="shared" si="3"/>
        <v>12.931034482758633</v>
      </c>
      <c r="G44" s="59">
        <f t="shared" si="4"/>
        <v>53</v>
      </c>
      <c r="H44" s="58">
        <f t="shared" si="5"/>
        <v>-32.051282051282044</v>
      </c>
      <c r="I44" s="59">
        <f t="shared" si="6"/>
        <v>0</v>
      </c>
      <c r="J44" s="58" t="str">
        <f t="shared" si="7"/>
        <v>  -100.0</v>
      </c>
      <c r="K44" s="59">
        <f t="shared" si="8"/>
        <v>27</v>
      </c>
      <c r="L44" s="58">
        <f t="shared" si="9"/>
        <v>35</v>
      </c>
      <c r="M44" s="59">
        <f t="shared" si="10"/>
        <v>0</v>
      </c>
      <c r="N44" s="58" t="str">
        <f t="shared" si="11"/>
        <v>0.0</v>
      </c>
      <c r="O44" s="59">
        <f t="shared" si="12"/>
        <v>27</v>
      </c>
      <c r="P44" s="60">
        <f t="shared" si="13"/>
        <v>35</v>
      </c>
      <c r="S44" s="61" t="s">
        <v>89</v>
      </c>
      <c r="T44" s="61" t="s">
        <v>92</v>
      </c>
      <c r="U44" s="61" t="s">
        <v>128</v>
      </c>
      <c r="V44" s="63">
        <v>211</v>
      </c>
      <c r="W44" s="63">
        <v>131</v>
      </c>
      <c r="X44" s="63">
        <v>53</v>
      </c>
      <c r="Y44" s="63">
        <v>0</v>
      </c>
      <c r="Z44" s="63">
        <v>27</v>
      </c>
      <c r="AA44" s="63">
        <v>0</v>
      </c>
      <c r="AB44" s="63">
        <v>27</v>
      </c>
    </row>
    <row r="45" spans="2:28" ht="15.75" customHeight="1">
      <c r="B45" s="12" t="s">
        <v>42</v>
      </c>
      <c r="C45" s="57">
        <f t="shared" si="0"/>
        <v>2738</v>
      </c>
      <c r="D45" s="58">
        <f t="shared" si="1"/>
        <v>1.4825796886582623</v>
      </c>
      <c r="E45" s="59">
        <f t="shared" si="2"/>
        <v>737</v>
      </c>
      <c r="F45" s="58">
        <f t="shared" si="3"/>
        <v>0</v>
      </c>
      <c r="G45" s="59">
        <f t="shared" si="4"/>
        <v>1507</v>
      </c>
      <c r="H45" s="58">
        <f t="shared" si="5"/>
        <v>27.60372565622353</v>
      </c>
      <c r="I45" s="59">
        <f t="shared" si="6"/>
        <v>6</v>
      </c>
      <c r="J45" s="58">
        <f t="shared" si="7"/>
        <v>200</v>
      </c>
      <c r="K45" s="59">
        <f t="shared" si="8"/>
        <v>488</v>
      </c>
      <c r="L45" s="58">
        <f t="shared" si="9"/>
        <v>-37.275064267352185</v>
      </c>
      <c r="M45" s="59">
        <f t="shared" si="10"/>
        <v>253</v>
      </c>
      <c r="N45" s="58">
        <f t="shared" si="11"/>
        <v>-46.96016771488469</v>
      </c>
      <c r="O45" s="59">
        <f t="shared" si="12"/>
        <v>235</v>
      </c>
      <c r="P45" s="60">
        <f t="shared" si="13"/>
        <v>-20.33898305084746</v>
      </c>
      <c r="S45" s="61" t="s">
        <v>89</v>
      </c>
      <c r="T45" s="61" t="s">
        <v>92</v>
      </c>
      <c r="U45" s="61" t="s">
        <v>129</v>
      </c>
      <c r="V45" s="63">
        <v>2738</v>
      </c>
      <c r="W45" s="63">
        <v>737</v>
      </c>
      <c r="X45" s="63">
        <v>1507</v>
      </c>
      <c r="Y45" s="63">
        <v>6</v>
      </c>
      <c r="Z45" s="63">
        <v>488</v>
      </c>
      <c r="AA45" s="63">
        <v>253</v>
      </c>
      <c r="AB45" s="63">
        <v>235</v>
      </c>
    </row>
    <row r="46" spans="2:28" ht="15.75" customHeight="1">
      <c r="B46" s="12" t="s">
        <v>43</v>
      </c>
      <c r="C46" s="57">
        <f t="shared" si="0"/>
        <v>381</v>
      </c>
      <c r="D46" s="58">
        <f t="shared" si="1"/>
        <v>-10.772833723653392</v>
      </c>
      <c r="E46" s="59">
        <f t="shared" si="2"/>
        <v>156</v>
      </c>
      <c r="F46" s="58">
        <f t="shared" si="3"/>
        <v>-17.02127659574468</v>
      </c>
      <c r="G46" s="59">
        <f t="shared" si="4"/>
        <v>205</v>
      </c>
      <c r="H46" s="58">
        <f t="shared" si="5"/>
        <v>61.41732283464566</v>
      </c>
      <c r="I46" s="59">
        <f t="shared" si="6"/>
        <v>1</v>
      </c>
      <c r="J46" s="58">
        <f t="shared" si="7"/>
        <v>0</v>
      </c>
      <c r="K46" s="59">
        <f t="shared" si="8"/>
        <v>19</v>
      </c>
      <c r="L46" s="58">
        <f t="shared" si="9"/>
        <v>-82.88288288288288</v>
      </c>
      <c r="M46" s="59">
        <f t="shared" si="10"/>
        <v>0</v>
      </c>
      <c r="N46" s="58" t="str">
        <f t="shared" si="11"/>
        <v>  -100.0</v>
      </c>
      <c r="O46" s="59">
        <f t="shared" si="12"/>
        <v>19</v>
      </c>
      <c r="P46" s="60">
        <f t="shared" si="13"/>
        <v>-58.69565217391305</v>
      </c>
      <c r="S46" s="61" t="s">
        <v>89</v>
      </c>
      <c r="T46" s="61" t="s">
        <v>92</v>
      </c>
      <c r="U46" s="61" t="s">
        <v>130</v>
      </c>
      <c r="V46" s="63">
        <v>381</v>
      </c>
      <c r="W46" s="63">
        <v>156</v>
      </c>
      <c r="X46" s="63">
        <v>205</v>
      </c>
      <c r="Y46" s="63">
        <v>1</v>
      </c>
      <c r="Z46" s="63">
        <v>19</v>
      </c>
      <c r="AA46" s="63">
        <v>0</v>
      </c>
      <c r="AB46" s="63">
        <v>19</v>
      </c>
    </row>
    <row r="47" spans="2:28" ht="15.75" customHeight="1">
      <c r="B47" s="12" t="s">
        <v>44</v>
      </c>
      <c r="C47" s="57">
        <f t="shared" si="0"/>
        <v>463</v>
      </c>
      <c r="D47" s="58">
        <f t="shared" si="1"/>
        <v>-0.6437768240343331</v>
      </c>
      <c r="E47" s="59">
        <f t="shared" si="2"/>
        <v>251</v>
      </c>
      <c r="F47" s="58">
        <f t="shared" si="3"/>
        <v>0.8032128514056325</v>
      </c>
      <c r="G47" s="59">
        <f t="shared" si="4"/>
        <v>192</v>
      </c>
      <c r="H47" s="58">
        <f t="shared" si="5"/>
        <v>-1.0309278350515427</v>
      </c>
      <c r="I47" s="59">
        <f t="shared" si="6"/>
        <v>1</v>
      </c>
      <c r="J47" s="58">
        <f t="shared" si="7"/>
        <v>0</v>
      </c>
      <c r="K47" s="59">
        <f t="shared" si="8"/>
        <v>19</v>
      </c>
      <c r="L47" s="58">
        <f t="shared" si="9"/>
        <v>-13.63636363636364</v>
      </c>
      <c r="M47" s="59">
        <f t="shared" si="10"/>
        <v>0</v>
      </c>
      <c r="N47" s="58" t="str">
        <f t="shared" si="11"/>
        <v>0.0</v>
      </c>
      <c r="O47" s="59">
        <f t="shared" si="12"/>
        <v>19</v>
      </c>
      <c r="P47" s="60">
        <f t="shared" si="13"/>
        <v>-13.63636363636364</v>
      </c>
      <c r="S47" s="61" t="s">
        <v>89</v>
      </c>
      <c r="T47" s="61" t="s">
        <v>92</v>
      </c>
      <c r="U47" s="61" t="s">
        <v>131</v>
      </c>
      <c r="V47" s="63">
        <v>463</v>
      </c>
      <c r="W47" s="63">
        <v>251</v>
      </c>
      <c r="X47" s="63">
        <v>192</v>
      </c>
      <c r="Y47" s="63">
        <v>1</v>
      </c>
      <c r="Z47" s="63">
        <v>19</v>
      </c>
      <c r="AA47" s="63">
        <v>0</v>
      </c>
      <c r="AB47" s="63">
        <v>19</v>
      </c>
    </row>
    <row r="48" spans="2:28" ht="15.75" customHeight="1">
      <c r="B48" s="12" t="s">
        <v>45</v>
      </c>
      <c r="C48" s="57">
        <f t="shared" si="0"/>
        <v>785</v>
      </c>
      <c r="D48" s="58">
        <f t="shared" si="1"/>
        <v>-37.45019920318725</v>
      </c>
      <c r="E48" s="59">
        <f t="shared" si="2"/>
        <v>341</v>
      </c>
      <c r="F48" s="58">
        <f t="shared" si="3"/>
        <v>-21.06481481481481</v>
      </c>
      <c r="G48" s="59">
        <f t="shared" si="4"/>
        <v>310</v>
      </c>
      <c r="H48" s="58">
        <f t="shared" si="5"/>
        <v>-47.72344013490725</v>
      </c>
      <c r="I48" s="59">
        <f t="shared" si="6"/>
        <v>5</v>
      </c>
      <c r="J48" s="58" t="str">
        <f t="shared" si="7"/>
        <v>     -   </v>
      </c>
      <c r="K48" s="59">
        <f t="shared" si="8"/>
        <v>129</v>
      </c>
      <c r="L48" s="58">
        <f t="shared" si="9"/>
        <v>-43.913043478260875</v>
      </c>
      <c r="M48" s="59">
        <f t="shared" si="10"/>
        <v>54</v>
      </c>
      <c r="N48" s="58">
        <f t="shared" si="11"/>
        <v>-65.60509554140128</v>
      </c>
      <c r="O48" s="59">
        <f t="shared" si="12"/>
        <v>75</v>
      </c>
      <c r="P48" s="60">
        <f t="shared" si="13"/>
        <v>2.7397260273972677</v>
      </c>
      <c r="S48" s="61" t="s">
        <v>89</v>
      </c>
      <c r="T48" s="61" t="s">
        <v>92</v>
      </c>
      <c r="U48" s="61" t="s">
        <v>132</v>
      </c>
      <c r="V48" s="63">
        <v>785</v>
      </c>
      <c r="W48" s="63">
        <v>341</v>
      </c>
      <c r="X48" s="63">
        <v>310</v>
      </c>
      <c r="Y48" s="63">
        <v>5</v>
      </c>
      <c r="Z48" s="63">
        <v>129</v>
      </c>
      <c r="AA48" s="63">
        <v>54</v>
      </c>
      <c r="AB48" s="63">
        <v>75</v>
      </c>
    </row>
    <row r="49" spans="2:28" ht="15.75" customHeight="1">
      <c r="B49" s="12" t="s">
        <v>46</v>
      </c>
      <c r="C49" s="57">
        <f t="shared" si="0"/>
        <v>632</v>
      </c>
      <c r="D49" s="58">
        <f t="shared" si="1"/>
        <v>-0.628930817610069</v>
      </c>
      <c r="E49" s="59">
        <f t="shared" si="2"/>
        <v>232</v>
      </c>
      <c r="F49" s="58">
        <f t="shared" si="3"/>
        <v>-1.6949152542372872</v>
      </c>
      <c r="G49" s="59">
        <f t="shared" si="4"/>
        <v>272</v>
      </c>
      <c r="H49" s="58">
        <f t="shared" si="5"/>
        <v>-22.063037249283667</v>
      </c>
      <c r="I49" s="59">
        <f t="shared" si="6"/>
        <v>34</v>
      </c>
      <c r="J49" s="58">
        <f t="shared" si="7"/>
        <v>126.66666666666666</v>
      </c>
      <c r="K49" s="59">
        <f t="shared" si="8"/>
        <v>94</v>
      </c>
      <c r="L49" s="58">
        <f t="shared" si="9"/>
        <v>161.11111111111114</v>
      </c>
      <c r="M49" s="59">
        <f t="shared" si="10"/>
        <v>56</v>
      </c>
      <c r="N49" s="58" t="str">
        <f t="shared" si="11"/>
        <v>     -   </v>
      </c>
      <c r="O49" s="59">
        <f t="shared" si="12"/>
        <v>38</v>
      </c>
      <c r="P49" s="60">
        <f t="shared" si="13"/>
        <v>5.555555555555557</v>
      </c>
      <c r="S49" s="61" t="s">
        <v>89</v>
      </c>
      <c r="T49" s="61" t="s">
        <v>92</v>
      </c>
      <c r="U49" s="61" t="s">
        <v>133</v>
      </c>
      <c r="V49" s="63">
        <v>632</v>
      </c>
      <c r="W49" s="63">
        <v>232</v>
      </c>
      <c r="X49" s="63">
        <v>272</v>
      </c>
      <c r="Y49" s="63">
        <v>34</v>
      </c>
      <c r="Z49" s="63">
        <v>94</v>
      </c>
      <c r="AA49" s="63">
        <v>56</v>
      </c>
      <c r="AB49" s="63">
        <v>38</v>
      </c>
    </row>
    <row r="50" spans="2:28" ht="15.75" customHeight="1">
      <c r="B50" s="12" t="s">
        <v>47</v>
      </c>
      <c r="C50" s="57">
        <f t="shared" si="0"/>
        <v>455</v>
      </c>
      <c r="D50" s="58">
        <f t="shared" si="1"/>
        <v>-25.40983606557377</v>
      </c>
      <c r="E50" s="59">
        <f t="shared" si="2"/>
        <v>239</v>
      </c>
      <c r="F50" s="58">
        <f t="shared" si="3"/>
        <v>-32.102272727272734</v>
      </c>
      <c r="G50" s="59">
        <f t="shared" si="4"/>
        <v>118</v>
      </c>
      <c r="H50" s="58">
        <f t="shared" si="5"/>
        <v>-5.6000000000000085</v>
      </c>
      <c r="I50" s="59">
        <f t="shared" si="6"/>
        <v>1</v>
      </c>
      <c r="J50" s="58">
        <f t="shared" si="7"/>
        <v>0</v>
      </c>
      <c r="K50" s="59">
        <f t="shared" si="8"/>
        <v>97</v>
      </c>
      <c r="L50" s="58">
        <f t="shared" si="9"/>
        <v>-26.515151515151516</v>
      </c>
      <c r="M50" s="59">
        <f t="shared" si="10"/>
        <v>56</v>
      </c>
      <c r="N50" s="58">
        <f t="shared" si="11"/>
        <v>-42.85714285714286</v>
      </c>
      <c r="O50" s="59">
        <f t="shared" si="12"/>
        <v>41</v>
      </c>
      <c r="P50" s="60">
        <f t="shared" si="13"/>
        <v>20.588235294117638</v>
      </c>
      <c r="S50" s="61" t="s">
        <v>89</v>
      </c>
      <c r="T50" s="61" t="s">
        <v>92</v>
      </c>
      <c r="U50" s="61" t="s">
        <v>134</v>
      </c>
      <c r="V50" s="63">
        <v>455</v>
      </c>
      <c r="W50" s="63">
        <v>239</v>
      </c>
      <c r="X50" s="63">
        <v>118</v>
      </c>
      <c r="Y50" s="63">
        <v>1</v>
      </c>
      <c r="Z50" s="63">
        <v>97</v>
      </c>
      <c r="AA50" s="63">
        <v>56</v>
      </c>
      <c r="AB50" s="63">
        <v>41</v>
      </c>
    </row>
    <row r="51" spans="2:28" ht="15.75" customHeight="1">
      <c r="B51" s="12" t="s">
        <v>48</v>
      </c>
      <c r="C51" s="57">
        <f t="shared" si="0"/>
        <v>788</v>
      </c>
      <c r="D51" s="58">
        <f t="shared" si="1"/>
        <v>-14.161220043572982</v>
      </c>
      <c r="E51" s="59">
        <f t="shared" si="2"/>
        <v>386</v>
      </c>
      <c r="F51" s="58">
        <f t="shared" si="3"/>
        <v>-7.434052757793765</v>
      </c>
      <c r="G51" s="59">
        <f t="shared" si="4"/>
        <v>317</v>
      </c>
      <c r="H51" s="58">
        <f t="shared" si="5"/>
        <v>-20.551378446115294</v>
      </c>
      <c r="I51" s="59">
        <f t="shared" si="6"/>
        <v>1</v>
      </c>
      <c r="J51" s="58">
        <f t="shared" si="7"/>
        <v>-94.44444444444444</v>
      </c>
      <c r="K51" s="59">
        <f t="shared" si="8"/>
        <v>84</v>
      </c>
      <c r="L51" s="58">
        <f t="shared" si="9"/>
        <v>0</v>
      </c>
      <c r="M51" s="59">
        <f t="shared" si="10"/>
        <v>0</v>
      </c>
      <c r="N51" s="58" t="str">
        <f t="shared" si="11"/>
        <v>  -100.0</v>
      </c>
      <c r="O51" s="59">
        <f t="shared" si="12"/>
        <v>84</v>
      </c>
      <c r="P51" s="60">
        <f t="shared" si="13"/>
        <v>15.06849315068493</v>
      </c>
      <c r="S51" s="61" t="s">
        <v>89</v>
      </c>
      <c r="T51" s="61" t="s">
        <v>92</v>
      </c>
      <c r="U51" s="61" t="s">
        <v>135</v>
      </c>
      <c r="V51" s="63">
        <v>788</v>
      </c>
      <c r="W51" s="63">
        <v>386</v>
      </c>
      <c r="X51" s="63">
        <v>317</v>
      </c>
      <c r="Y51" s="63">
        <v>1</v>
      </c>
      <c r="Z51" s="63">
        <v>84</v>
      </c>
      <c r="AA51" s="63">
        <v>0</v>
      </c>
      <c r="AB51" s="63">
        <v>84</v>
      </c>
    </row>
    <row r="52" spans="2:28" ht="15.75" customHeight="1" thickBot="1">
      <c r="B52" s="12" t="s">
        <v>49</v>
      </c>
      <c r="C52" s="64">
        <f t="shared" si="0"/>
        <v>1338</v>
      </c>
      <c r="D52" s="65">
        <f t="shared" si="1"/>
        <v>3.0816640986132597</v>
      </c>
      <c r="E52" s="66">
        <f t="shared" si="2"/>
        <v>241</v>
      </c>
      <c r="F52" s="65">
        <f t="shared" si="3"/>
        <v>-32.68156424581005</v>
      </c>
      <c r="G52" s="66">
        <f t="shared" si="4"/>
        <v>859</v>
      </c>
      <c r="H52" s="65">
        <f t="shared" si="5"/>
        <v>-1.0368663594470036</v>
      </c>
      <c r="I52" s="66">
        <f t="shared" si="6"/>
        <v>8</v>
      </c>
      <c r="J52" s="65" t="str">
        <f t="shared" si="7"/>
        <v>     -   </v>
      </c>
      <c r="K52" s="66">
        <f t="shared" si="8"/>
        <v>230</v>
      </c>
      <c r="L52" s="65">
        <f t="shared" si="9"/>
        <v>219.44444444444446</v>
      </c>
      <c r="M52" s="66">
        <f t="shared" si="10"/>
        <v>203</v>
      </c>
      <c r="N52" s="65">
        <f t="shared" si="11"/>
        <v>322.9166666666667</v>
      </c>
      <c r="O52" s="66">
        <f t="shared" si="12"/>
        <v>27</v>
      </c>
      <c r="P52" s="67">
        <f t="shared" si="13"/>
        <v>12.5</v>
      </c>
      <c r="S52" s="61" t="s">
        <v>89</v>
      </c>
      <c r="T52" s="61" t="s">
        <v>92</v>
      </c>
      <c r="U52" s="61" t="s">
        <v>136</v>
      </c>
      <c r="V52" s="63">
        <v>1338</v>
      </c>
      <c r="W52" s="63">
        <v>241</v>
      </c>
      <c r="X52" s="63">
        <v>859</v>
      </c>
      <c r="Y52" s="63">
        <v>8</v>
      </c>
      <c r="Z52" s="63">
        <v>230</v>
      </c>
      <c r="AA52" s="63">
        <v>203</v>
      </c>
      <c r="AB52" s="63">
        <v>27</v>
      </c>
    </row>
    <row r="53" spans="2:28" ht="15.75" customHeight="1" thickBot="1" thickTop="1">
      <c r="B53" s="13" t="s">
        <v>50</v>
      </c>
      <c r="C53" s="68">
        <f>SUM($V6:$V52)</f>
        <v>67552</v>
      </c>
      <c r="D53" s="69">
        <f>SUM(V6:V52)/SUM(V53:V99)*100-100</f>
        <v>-3.0664810802278737</v>
      </c>
      <c r="E53" s="70">
        <f>SUM($W6:$W52)</f>
        <v>20813</v>
      </c>
      <c r="F53" s="69">
        <f>SUM($W6:$W52)/SUM($W53:$W99)*100-100</f>
        <v>-9.07780350356036</v>
      </c>
      <c r="G53" s="70">
        <f>SUM($X6:$X52)</f>
        <v>25672</v>
      </c>
      <c r="H53" s="69">
        <f>SUM($X6:X52)/SUM($X53:$X99)*100-100</f>
        <v>-7.46828143021915</v>
      </c>
      <c r="I53" s="70">
        <f>SUM($Y6:$Y52)</f>
        <v>622</v>
      </c>
      <c r="J53" s="69">
        <f>SUM($Y6:$Y52)/SUM($Y53:$Y99)*100-100</f>
        <v>-7.025411061285496</v>
      </c>
      <c r="K53" s="70">
        <f>SUM($Z6:$Z52)</f>
        <v>20445</v>
      </c>
      <c r="L53" s="69">
        <f>SUM($Z6:$Z52)/SUM($Z53:$Z99)*100-100</f>
        <v>11.204786510742466</v>
      </c>
      <c r="M53" s="70">
        <f>SUM($AA6:$AA52)</f>
        <v>10693</v>
      </c>
      <c r="N53" s="69">
        <f>SUM($AA6:$AA52)/SUM($AA53:$AA99)*100-100</f>
        <v>23.276458381369608</v>
      </c>
      <c r="O53" s="70">
        <f>SUM($AB6:$AB52)</f>
        <v>9630</v>
      </c>
      <c r="P53" s="71">
        <f>SUM($AB6:$AB52)/SUM($AB53:$AB99)*100-100</f>
        <v>-0.248601615910502</v>
      </c>
      <c r="R53" s="1" t="s">
        <v>137</v>
      </c>
      <c r="S53" s="61" t="s">
        <v>138</v>
      </c>
      <c r="T53" s="61" t="s">
        <v>92</v>
      </c>
      <c r="U53" s="61" t="s">
        <v>91</v>
      </c>
      <c r="V53" s="63">
        <v>1322</v>
      </c>
      <c r="W53" s="63">
        <v>444</v>
      </c>
      <c r="X53" s="63">
        <v>746</v>
      </c>
      <c r="Y53" s="63">
        <v>12</v>
      </c>
      <c r="Z53" s="63">
        <v>120</v>
      </c>
      <c r="AA53" s="63">
        <v>0</v>
      </c>
      <c r="AB53" s="63">
        <v>120</v>
      </c>
    </row>
    <row r="54" spans="2:28" ht="15.75" customHeight="1">
      <c r="B54" s="14" t="s">
        <v>3</v>
      </c>
      <c r="C54" s="59">
        <f>$V6</f>
        <v>1564</v>
      </c>
      <c r="D54" s="58">
        <f>$V6/$V53*100-100</f>
        <v>18.30559757942511</v>
      </c>
      <c r="E54" s="59">
        <f>$W6</f>
        <v>481</v>
      </c>
      <c r="F54" s="58">
        <f>$W6/$W53*100-100</f>
        <v>8.333333333333329</v>
      </c>
      <c r="G54" s="59">
        <f>$X6</f>
        <v>824</v>
      </c>
      <c r="H54" s="58">
        <f>$X6/$X53*100-100</f>
        <v>10.455764075067037</v>
      </c>
      <c r="I54" s="59">
        <f>$Y6</f>
        <v>10</v>
      </c>
      <c r="J54" s="58">
        <f>$Y6/$Y53*100-100</f>
        <v>-16.666666666666657</v>
      </c>
      <c r="K54" s="59">
        <f>$Z6</f>
        <v>249</v>
      </c>
      <c r="L54" s="58">
        <f>$Z6/$Z53*100-100</f>
        <v>107.50000000000003</v>
      </c>
      <c r="M54" s="59">
        <f>$AA6</f>
        <v>116</v>
      </c>
      <c r="N54" s="58" t="e">
        <f>$AA6/$AA53*100-100</f>
        <v>#DIV/0!</v>
      </c>
      <c r="O54" s="59">
        <f>$AB6</f>
        <v>133</v>
      </c>
      <c r="P54" s="60">
        <f>$AB6/$AB53*100-100</f>
        <v>10.833333333333343</v>
      </c>
      <c r="S54" s="61" t="s">
        <v>138</v>
      </c>
      <c r="T54" s="61" t="s">
        <v>92</v>
      </c>
      <c r="U54" s="61" t="s">
        <v>92</v>
      </c>
      <c r="V54" s="63">
        <v>227</v>
      </c>
      <c r="W54" s="63">
        <v>102</v>
      </c>
      <c r="X54" s="63">
        <v>113</v>
      </c>
      <c r="Y54" s="63">
        <v>1</v>
      </c>
      <c r="Z54" s="63">
        <v>11</v>
      </c>
      <c r="AA54" s="63">
        <v>0</v>
      </c>
      <c r="AB54" s="63">
        <v>11</v>
      </c>
    </row>
    <row r="55" spans="2:28" ht="15.75" customHeight="1">
      <c r="B55" s="14" t="s">
        <v>51</v>
      </c>
      <c r="C55" s="59">
        <f>SUM($V7:$V12)</f>
        <v>4030</v>
      </c>
      <c r="D55" s="58">
        <f>SUM($V7:V12)/SUM($V54:$V59)*100-100</f>
        <v>-14.491831105453002</v>
      </c>
      <c r="E55" s="59">
        <f>SUM($W7:$W12)</f>
        <v>1786</v>
      </c>
      <c r="F55" s="58">
        <f>SUM($W7:W12)/SUM($W54:$W59)*100-100</f>
        <v>-6.736292428198425</v>
      </c>
      <c r="G55" s="59">
        <f>SUM($X7:$X12)</f>
        <v>1788</v>
      </c>
      <c r="H55" s="58">
        <f>SUM($X7:X12)/SUM($X54:$X59)*100-100</f>
        <v>-21.818976825535643</v>
      </c>
      <c r="I55" s="59">
        <f>SUM($Y7:$Y12)</f>
        <v>14</v>
      </c>
      <c r="J55" s="58">
        <f>SUM($Y7:Y12)/SUM($Y54:$Y59)*100-100</f>
        <v>-57.57575757575758</v>
      </c>
      <c r="K55" s="59">
        <f>SUM($Z7:$Z12)</f>
        <v>442</v>
      </c>
      <c r="L55" s="58">
        <f>SUM($Z7:Z12)/SUM($Z54:$Z59)*100-100</f>
        <v>-7.531380753138066</v>
      </c>
      <c r="M55" s="59">
        <f>SUM($AA7:$AA12)</f>
        <v>0</v>
      </c>
      <c r="N55" s="58">
        <f>SUM($AA7:AA12)/SUM($AA54:$AA59)*100-100</f>
        <v>-100</v>
      </c>
      <c r="O55" s="59">
        <f>SUM($AB7:$AB12)</f>
        <v>440</v>
      </c>
      <c r="P55" s="60">
        <f>SUM($AB7:AB12)/SUM($AB54:$AB59)*100-100</f>
        <v>5.263157894736835</v>
      </c>
      <c r="S55" s="61" t="s">
        <v>138</v>
      </c>
      <c r="T55" s="61" t="s">
        <v>92</v>
      </c>
      <c r="U55" s="61" t="s">
        <v>93</v>
      </c>
      <c r="V55" s="63">
        <v>516</v>
      </c>
      <c r="W55" s="63">
        <v>276</v>
      </c>
      <c r="X55" s="63">
        <v>187</v>
      </c>
      <c r="Y55" s="63">
        <v>0</v>
      </c>
      <c r="Z55" s="63">
        <v>53</v>
      </c>
      <c r="AA55" s="63">
        <v>0</v>
      </c>
      <c r="AB55" s="63">
        <v>53</v>
      </c>
    </row>
    <row r="56" spans="2:28" ht="15.75" customHeight="1">
      <c r="B56" s="14" t="s">
        <v>52</v>
      </c>
      <c r="C56" s="59">
        <f>SUM($V13:$V19)+SUM($V24:$V25)</f>
        <v>31856</v>
      </c>
      <c r="D56" s="58">
        <f>(SUM($V13:$V19)+SUM($V24:$V25))/(SUM($V60:$V66)+SUM($V71:$V72))*100-100</f>
        <v>2.8077196153101482</v>
      </c>
      <c r="E56" s="59">
        <f>SUM($W13:$W19)+SUM($W24:$W25)</f>
        <v>7144</v>
      </c>
      <c r="F56" s="58">
        <f>(SUM($W13:$W19)+SUM($W24:$W25))/(SUM($W60:$W66)+SUM($W71:$W72))*100-100</f>
        <v>-9.900365745995714</v>
      </c>
      <c r="G56" s="59">
        <f>SUM($X13:$X19)+SUM($X24:$X25)</f>
        <v>11726</v>
      </c>
      <c r="H56" s="58">
        <f>(SUM($X13:$X19)+SUM($X24:$X25))/(SUM($X60:$X66)+SUM($X71:$X72))*100-100</f>
        <v>1.147244026567762</v>
      </c>
      <c r="I56" s="59">
        <f>SUM($Y13:$Y19)+SUM($Y24:$Y25)</f>
        <v>75</v>
      </c>
      <c r="J56" s="58">
        <f>(SUM($Y13:$Y19)+SUM($Y24:$Y25))/(SUM($Y60:$Y66)+SUM($Y71:$Y72))*100-100</f>
        <v>-85.74144486692015</v>
      </c>
      <c r="K56" s="59">
        <f>SUM($Z13:$Z19)+SUM($Z24:$Z25)</f>
        <v>12911</v>
      </c>
      <c r="L56" s="58">
        <f>(SUM($Z13:$Z19)+SUM($Z24:$Z25))/(SUM($Z60:$Z66)+SUM($Z71:$Z72))*100-100</f>
        <v>18.03803254708356</v>
      </c>
      <c r="M56" s="59">
        <f>SUM($AA13:$AA19)+SUM($AA24:$AA25)</f>
        <v>7688</v>
      </c>
      <c r="N56" s="58">
        <f>(SUM($AA13:$AA19)+SUM($AA24:$AA25))/(SUM($AA60:$AA66)+SUM($AA71:$AA72))*100-100</f>
        <v>35.44749823819592</v>
      </c>
      <c r="O56" s="59">
        <f>SUM($AB13:$AB19)+SUM($AB24:$AB25)</f>
        <v>5127</v>
      </c>
      <c r="P56" s="60">
        <f>(SUM($AB13:$AB19)+SUM($AB24:$AB25))/(SUM($AB60:$AB66)+SUM($AB71:$AB72))*100-100</f>
        <v>-1.7816091954022966</v>
      </c>
      <c r="S56" s="61" t="s">
        <v>138</v>
      </c>
      <c r="T56" s="61" t="s">
        <v>92</v>
      </c>
      <c r="U56" s="61" t="s">
        <v>94</v>
      </c>
      <c r="V56" s="63">
        <v>1783</v>
      </c>
      <c r="W56" s="63">
        <v>568</v>
      </c>
      <c r="X56" s="63">
        <v>955</v>
      </c>
      <c r="Y56" s="63">
        <v>0</v>
      </c>
      <c r="Z56" s="63">
        <v>260</v>
      </c>
      <c r="AA56" s="63">
        <v>52</v>
      </c>
      <c r="AB56" s="63">
        <v>200</v>
      </c>
    </row>
    <row r="57" spans="2:28" ht="15.75" customHeight="1">
      <c r="B57" s="14" t="s">
        <v>53</v>
      </c>
      <c r="C57" s="59">
        <f>SUM($V20:$V23)</f>
        <v>1631</v>
      </c>
      <c r="D57" s="58">
        <f>SUM(V20:$V23)/SUM($V67:$V70)*100-100</f>
        <v>8.660892738174539</v>
      </c>
      <c r="E57" s="59">
        <f>SUM($W20:$W23)</f>
        <v>822</v>
      </c>
      <c r="F57" s="58">
        <f>SUM($W20:W23)/SUM($W67:$W70)*100-100</f>
        <v>-7.118644067796609</v>
      </c>
      <c r="G57" s="59">
        <f>SUM($X20:$X23)</f>
        <v>503</v>
      </c>
      <c r="H57" s="58">
        <f>SUM($X20:X23)/SUM($X67:$X70)*100-100</f>
        <v>2.23577235772359</v>
      </c>
      <c r="I57" s="59">
        <f>SUM($Y20:$Y23)</f>
        <v>9</v>
      </c>
      <c r="J57" s="58" t="e">
        <f>SUM($Y20:Y23)/SUM($Y67:$Y70)*100-100</f>
        <v>#DIV/0!</v>
      </c>
      <c r="K57" s="59">
        <f>SUM($Z20:$Z23)</f>
        <v>297</v>
      </c>
      <c r="L57" s="58">
        <f>SUM($Z20:Z23)/SUM($Z67:$Z70)*100-100</f>
        <v>139.51612903225805</v>
      </c>
      <c r="M57" s="59">
        <f>SUM($AA20:$AA23)</f>
        <v>97</v>
      </c>
      <c r="N57" s="58" t="e">
        <f>SUM($AA20:AA23)/SUM($AA67:$AA70)*100-100</f>
        <v>#DIV/0!</v>
      </c>
      <c r="O57" s="59">
        <f>SUM($AB20:$AB23)</f>
        <v>200</v>
      </c>
      <c r="P57" s="60">
        <f>SUM($AB20:AB23)/SUM($AB67:$AB70)*100-100</f>
        <v>61.29032258064515</v>
      </c>
      <c r="S57" s="61" t="s">
        <v>138</v>
      </c>
      <c r="T57" s="61" t="s">
        <v>92</v>
      </c>
      <c r="U57" s="61" t="s">
        <v>95</v>
      </c>
      <c r="V57" s="63">
        <v>194</v>
      </c>
      <c r="W57" s="63">
        <v>144</v>
      </c>
      <c r="X57" s="63">
        <v>27</v>
      </c>
      <c r="Y57" s="63">
        <v>1</v>
      </c>
      <c r="Z57" s="63">
        <v>22</v>
      </c>
      <c r="AA57" s="63">
        <v>0</v>
      </c>
      <c r="AB57" s="63">
        <v>22</v>
      </c>
    </row>
    <row r="58" spans="2:28" ht="15.75" customHeight="1">
      <c r="B58" s="14" t="s">
        <v>54</v>
      </c>
      <c r="C58" s="59">
        <f>SUM($V26:$V29)</f>
        <v>7651</v>
      </c>
      <c r="D58" s="58">
        <f>SUM($V26:$V29)/SUM($V73:$V76)*100-100</f>
        <v>-8.38222967309305</v>
      </c>
      <c r="E58" s="59">
        <f>SUM($W26:$W29)</f>
        <v>3431</v>
      </c>
      <c r="F58" s="58">
        <f>SUM($W26:$W29)/SUM($W73:$W76)*100-100</f>
        <v>-8.943736730360925</v>
      </c>
      <c r="G58" s="59">
        <f>SUM($X26:$X29)</f>
        <v>2413</v>
      </c>
      <c r="H58" s="58">
        <f>SUM($X26:$X29)/SUM($X73:$X76)*100-100</f>
        <v>-22.4365155898425</v>
      </c>
      <c r="I58" s="59">
        <f>SUM($Y26:$Y29)</f>
        <v>207</v>
      </c>
      <c r="J58" s="58">
        <f>SUM($Y26:$Y29)/SUM($Y73:$Y76)*100-100</f>
        <v>840.9090909090909</v>
      </c>
      <c r="K58" s="59">
        <f>SUM($Z26:$Z29)</f>
        <v>1600</v>
      </c>
      <c r="L58" s="58">
        <f>SUM($Z26:$Z29)/SUM($Z73:$Z76)*100-100</f>
        <v>10.34482758620689</v>
      </c>
      <c r="M58" s="59">
        <f>SUM($AA26:$AA29)</f>
        <v>477</v>
      </c>
      <c r="N58" s="58">
        <f>SUM($AA26:$AA29)/SUM($AA73:$AA76)*100-100</f>
        <v>61.148648648648646</v>
      </c>
      <c r="O58" s="59">
        <f>SUM($AB26:$AB29)</f>
        <v>1123</v>
      </c>
      <c r="P58" s="60">
        <f>SUM($AB26:$AB29)/SUM($AB73:$AB76)*100-100</f>
        <v>-2.686308492201036</v>
      </c>
      <c r="S58" s="61" t="s">
        <v>138</v>
      </c>
      <c r="T58" s="61" t="s">
        <v>92</v>
      </c>
      <c r="U58" s="61" t="s">
        <v>96</v>
      </c>
      <c r="V58" s="63">
        <v>362</v>
      </c>
      <c r="W58" s="63">
        <v>166</v>
      </c>
      <c r="X58" s="63">
        <v>131</v>
      </c>
      <c r="Y58" s="63">
        <v>23</v>
      </c>
      <c r="Z58" s="63">
        <v>42</v>
      </c>
      <c r="AA58" s="63">
        <v>0</v>
      </c>
      <c r="AB58" s="63">
        <v>42</v>
      </c>
    </row>
    <row r="59" spans="2:28" ht="15.75" customHeight="1">
      <c r="B59" s="14" t="s">
        <v>55</v>
      </c>
      <c r="C59" s="59">
        <f>SUM($V30:$V35)</f>
        <v>9002</v>
      </c>
      <c r="D59" s="58">
        <f>SUM($V30:$V35)/SUM($V77:$V82)*100-100</f>
        <v>-6.1509591326105095</v>
      </c>
      <c r="E59" s="59">
        <f>SUM($W30:$W35)</f>
        <v>2477</v>
      </c>
      <c r="F59" s="58">
        <f>SUM($W30:$W35)/SUM($W77:$W82)*100-100</f>
        <v>-8.665191740412979</v>
      </c>
      <c r="G59" s="59">
        <f>SUM($X30:$X35)</f>
        <v>3042</v>
      </c>
      <c r="H59" s="58">
        <f>SUM($X30:$X35)/SUM($X77:$X82)*100-100</f>
        <v>-18.9664358018114</v>
      </c>
      <c r="I59" s="59">
        <f>SUM($Y30:$Y35)</f>
        <v>244</v>
      </c>
      <c r="J59" s="58">
        <f>SUM($Y30:$Y35)/SUM($Y77:$Y82)*100-100</f>
        <v>1526.6666666666665</v>
      </c>
      <c r="K59" s="59">
        <f>SUM($Z30:$Z35)</f>
        <v>3239</v>
      </c>
      <c r="L59" s="58">
        <f>SUM($Z30:$Z35)/SUM($Z77:$Z82)*100-100</f>
        <v>4.1144326583092266</v>
      </c>
      <c r="M59" s="59">
        <f>SUM($AA30:$AA35)</f>
        <v>1601</v>
      </c>
      <c r="N59" s="58">
        <f>SUM($AA30:$AA35)/SUM($AA77:$AA82)*100-100</f>
        <v>5.7463672391017155</v>
      </c>
      <c r="O59" s="59">
        <f>SUM($AB30:$AB35)</f>
        <v>1620</v>
      </c>
      <c r="P59" s="60">
        <f>SUM($AB30:$AB35)/SUM($AB77:$AB82)*100-100</f>
        <v>1.503759398496257</v>
      </c>
      <c r="S59" s="61" t="s">
        <v>138</v>
      </c>
      <c r="T59" s="61" t="s">
        <v>92</v>
      </c>
      <c r="U59" s="61" t="s">
        <v>97</v>
      </c>
      <c r="V59" s="63">
        <v>1631</v>
      </c>
      <c r="W59" s="63">
        <v>659</v>
      </c>
      <c r="X59" s="63">
        <v>874</v>
      </c>
      <c r="Y59" s="63">
        <v>8</v>
      </c>
      <c r="Z59" s="63">
        <v>90</v>
      </c>
      <c r="AA59" s="63">
        <v>0</v>
      </c>
      <c r="AB59" s="63">
        <v>90</v>
      </c>
    </row>
    <row r="60" spans="2:28" ht="15.75" customHeight="1">
      <c r="B60" s="14" t="s">
        <v>56</v>
      </c>
      <c r="C60" s="59">
        <f>SUM($V36:$V40)</f>
        <v>2770</v>
      </c>
      <c r="D60" s="58">
        <f>SUM($V36:$V40)/SUM($V83:$V87)*100-100</f>
        <v>-11.558109833971912</v>
      </c>
      <c r="E60" s="59">
        <f>SUM($W36:$W40)</f>
        <v>1262</v>
      </c>
      <c r="F60" s="58">
        <f>SUM($W36:$W40)/SUM($W83:$W87)*100-100</f>
        <v>-12.543312543312553</v>
      </c>
      <c r="G60" s="59">
        <f>SUM($X36:$X40)</f>
        <v>1143</v>
      </c>
      <c r="H60" s="58">
        <f>SUM($X36:$X40)/SUM($X83:$X87)*100-100</f>
        <v>0.7048458149779862</v>
      </c>
      <c r="I60" s="59">
        <f>SUM($Y36:$Y40)</f>
        <v>5</v>
      </c>
      <c r="J60" s="58">
        <f>SUM($Y36:$Y40)/SUM($Y83:$Y87)*100-100</f>
        <v>-58.33333333333333</v>
      </c>
      <c r="K60" s="59">
        <f>SUM($Z36:$Z40)</f>
        <v>360</v>
      </c>
      <c r="L60" s="58">
        <f>SUM($Z36:$Z40)/SUM($Z83:$Z87)*100-100</f>
        <v>-33.57933579335793</v>
      </c>
      <c r="M60" s="59">
        <f>SUM($AA36:$AA40)</f>
        <v>32</v>
      </c>
      <c r="N60" s="58">
        <f>SUM($AA36:$AA40)/SUM($AA83:$AA87)*100-100</f>
        <v>-86.26609442060087</v>
      </c>
      <c r="O60" s="59">
        <f>SUM($AB36:$AB40)</f>
        <v>324</v>
      </c>
      <c r="P60" s="60">
        <f>SUM($AB36:$AB40)/SUM($AB83:$AB87)*100-100</f>
        <v>4.854368932038838</v>
      </c>
      <c r="S60" s="61" t="s">
        <v>138</v>
      </c>
      <c r="T60" s="61" t="s">
        <v>92</v>
      </c>
      <c r="U60" s="61" t="s">
        <v>98</v>
      </c>
      <c r="V60" s="63">
        <v>1969</v>
      </c>
      <c r="W60" s="63">
        <v>894</v>
      </c>
      <c r="X60" s="63">
        <v>908</v>
      </c>
      <c r="Y60" s="63">
        <v>1</v>
      </c>
      <c r="Z60" s="63">
        <v>166</v>
      </c>
      <c r="AA60" s="63">
        <v>0</v>
      </c>
      <c r="AB60" s="63">
        <v>166</v>
      </c>
    </row>
    <row r="61" spans="2:28" ht="15.75" customHeight="1">
      <c r="B61" s="14" t="s">
        <v>57</v>
      </c>
      <c r="C61" s="59">
        <f>SUM($V41:$V44)</f>
        <v>1468</v>
      </c>
      <c r="D61" s="58">
        <f>SUM($V41:$V44)/SUM($V88:$V91)*100-100</f>
        <v>-17.713004484304932</v>
      </c>
      <c r="E61" s="59">
        <f>SUM($W41:$W44)</f>
        <v>827</v>
      </c>
      <c r="F61" s="58">
        <f>SUM($W41:$W44)/SUM($W88:$W91)*100-100</f>
        <v>0.12106537530264916</v>
      </c>
      <c r="G61" s="59">
        <f>SUM($X41:$X44)</f>
        <v>453</v>
      </c>
      <c r="H61" s="58">
        <f>SUM($X41:$X44)/SUM($X88:$X91)*100-100</f>
        <v>-42.65822784810127</v>
      </c>
      <c r="I61" s="59">
        <f>SUM($Y41:$Y44)</f>
        <v>1</v>
      </c>
      <c r="J61" s="58">
        <f>SUM($Y41:$Y44)/SUM($Y88:$Y91)*100-100</f>
        <v>-90.9090909090909</v>
      </c>
      <c r="K61" s="59">
        <f>SUM($Z41:$Z44)</f>
        <v>187</v>
      </c>
      <c r="L61" s="58">
        <f>SUM($Z41:$Z44)/SUM($Z88:$Z91)*100-100</f>
        <v>19.10828025477707</v>
      </c>
      <c r="M61" s="59">
        <f>SUM($AA41:$AA44)</f>
        <v>60</v>
      </c>
      <c r="N61" s="58">
        <f>SUM($AA41:$AA44)/SUM($AA88:$AA91)*100-100</f>
        <v>27.65957446808511</v>
      </c>
      <c r="O61" s="59">
        <f>SUM($AB41:$AB44)</f>
        <v>125</v>
      </c>
      <c r="P61" s="60">
        <f>SUM($AB41:$AB44)/SUM($AB88:$AB91)*100-100</f>
        <v>13.63636363636364</v>
      </c>
      <c r="S61" s="61" t="s">
        <v>138</v>
      </c>
      <c r="T61" s="61" t="s">
        <v>92</v>
      </c>
      <c r="U61" s="61" t="s">
        <v>99</v>
      </c>
      <c r="V61" s="63">
        <v>1053</v>
      </c>
      <c r="W61" s="63">
        <v>555</v>
      </c>
      <c r="X61" s="63">
        <v>367</v>
      </c>
      <c r="Y61" s="63">
        <v>2</v>
      </c>
      <c r="Z61" s="63">
        <v>129</v>
      </c>
      <c r="AA61" s="63">
        <v>0</v>
      </c>
      <c r="AB61" s="63">
        <v>129</v>
      </c>
    </row>
    <row r="62" spans="2:28" ht="15.75" customHeight="1">
      <c r="B62" s="14" t="s">
        <v>58</v>
      </c>
      <c r="C62" s="59">
        <f>SUM($V45:$V51)</f>
        <v>6242</v>
      </c>
      <c r="D62" s="58">
        <f>SUM($V45:$V51)/SUM($V92:$V98)*100-100</f>
        <v>-10.955777460770335</v>
      </c>
      <c r="E62" s="59">
        <f>SUM($W45:$W51)</f>
        <v>2342</v>
      </c>
      <c r="F62" s="58">
        <f>SUM($W45:$W51)/SUM($W92:$W98)*100-100</f>
        <v>-10.302566066641134</v>
      </c>
      <c r="G62" s="59">
        <f>SUM($X45:$X51)</f>
        <v>2921</v>
      </c>
      <c r="H62" s="58">
        <f>SUM($X45:$X51)/SUM($X92:$X98)*100-100</f>
        <v>-1.58355795148249</v>
      </c>
      <c r="I62" s="59">
        <f>SUM($Y45:$Y51)</f>
        <v>49</v>
      </c>
      <c r="J62" s="58">
        <f>SUM($Y45:$Y51)/SUM($Y92:$Y98)*100-100</f>
        <v>28.94736842105263</v>
      </c>
      <c r="K62" s="59">
        <f>SUM($Z45:$Z51)</f>
        <v>930</v>
      </c>
      <c r="L62" s="58">
        <f>SUM($Z45:$Z51)/SUM($Z92:$Z98)*100-100</f>
        <v>-33.23761665470208</v>
      </c>
      <c r="M62" s="59">
        <f>SUM($AA45:$AA51)</f>
        <v>419</v>
      </c>
      <c r="N62" s="58">
        <f>SUM($AA45:$AA51)/SUM($AA92:$AA98)*100-100</f>
        <v>-48.14356435643564</v>
      </c>
      <c r="O62" s="59">
        <f>SUM($AB45:$AB51)</f>
        <v>511</v>
      </c>
      <c r="P62" s="60">
        <f>SUM($AB45:$AB51)/SUM($AB92:$AB98)*100-100</f>
        <v>-11.744386873920547</v>
      </c>
      <c r="S62" s="61" t="s">
        <v>138</v>
      </c>
      <c r="T62" s="61" t="s">
        <v>92</v>
      </c>
      <c r="U62" s="61" t="s">
        <v>90</v>
      </c>
      <c r="V62" s="63">
        <v>1130</v>
      </c>
      <c r="W62" s="63">
        <v>632</v>
      </c>
      <c r="X62" s="63">
        <v>345</v>
      </c>
      <c r="Y62" s="63">
        <v>0</v>
      </c>
      <c r="Z62" s="63">
        <v>153</v>
      </c>
      <c r="AA62" s="63">
        <v>0</v>
      </c>
      <c r="AB62" s="63">
        <v>153</v>
      </c>
    </row>
    <row r="63" spans="2:28" ht="15.75" customHeight="1" thickBot="1">
      <c r="B63" s="15" t="s">
        <v>49</v>
      </c>
      <c r="C63" s="70">
        <f>$V52</f>
        <v>1338</v>
      </c>
      <c r="D63" s="69">
        <f>$V52/$V99*100-100</f>
        <v>3.0816640986132597</v>
      </c>
      <c r="E63" s="70">
        <f>$W52</f>
        <v>241</v>
      </c>
      <c r="F63" s="69">
        <f>$W52/$W99*100-100</f>
        <v>-32.68156424581005</v>
      </c>
      <c r="G63" s="70">
        <f>$X52</f>
        <v>859</v>
      </c>
      <c r="H63" s="69">
        <f>$X52/$X99*100-100</f>
        <v>-1.0368663594470036</v>
      </c>
      <c r="I63" s="70">
        <f>$Y52</f>
        <v>8</v>
      </c>
      <c r="J63" s="69" t="e">
        <f>$Y52/$Y99*100-100</f>
        <v>#DIV/0!</v>
      </c>
      <c r="K63" s="70">
        <f>$Z52</f>
        <v>230</v>
      </c>
      <c r="L63" s="69">
        <f>$Z52/$Z99*100-100</f>
        <v>219.44444444444446</v>
      </c>
      <c r="M63" s="70">
        <f>$AA52</f>
        <v>203</v>
      </c>
      <c r="N63" s="69">
        <f>$AA52/$AA99*100-100</f>
        <v>322.9166666666667</v>
      </c>
      <c r="O63" s="70">
        <f>$AB52</f>
        <v>27</v>
      </c>
      <c r="P63" s="71">
        <f>$AB52/$AB99*100-100</f>
        <v>12.5</v>
      </c>
      <c r="S63" s="61" t="s">
        <v>138</v>
      </c>
      <c r="T63" s="61" t="s">
        <v>92</v>
      </c>
      <c r="U63" s="61" t="s">
        <v>100</v>
      </c>
      <c r="V63" s="63">
        <v>5114</v>
      </c>
      <c r="W63" s="63">
        <v>1421</v>
      </c>
      <c r="X63" s="63">
        <v>1820</v>
      </c>
      <c r="Y63" s="63">
        <v>11</v>
      </c>
      <c r="Z63" s="63">
        <v>1862</v>
      </c>
      <c r="AA63" s="63">
        <v>795</v>
      </c>
      <c r="AB63" s="63">
        <v>1067</v>
      </c>
    </row>
    <row r="64" spans="2:28" ht="15.75" customHeight="1">
      <c r="B64" s="14" t="s">
        <v>59</v>
      </c>
      <c r="C64" s="59">
        <f>SUM($V16:$V19)</f>
        <v>27114</v>
      </c>
      <c r="D64" s="58">
        <f>SUM($V16:$V19)/SUM($V63:$V66)*100-100</f>
        <v>5.146003800364525</v>
      </c>
      <c r="E64" s="59">
        <f>SUM($W16:$W19)</f>
        <v>4826</v>
      </c>
      <c r="F64" s="58">
        <f>SUM($W16:$W19)/SUM($W63:$W66)*100-100</f>
        <v>-6.779988410276218</v>
      </c>
      <c r="G64" s="59">
        <f>SUM($X16:$X19)</f>
        <v>10323</v>
      </c>
      <c r="H64" s="58">
        <f>SUM($X16:$X19)/SUM($X63:$X66)*100-100</f>
        <v>6.5545004128819215</v>
      </c>
      <c r="I64" s="59">
        <f>SUM($Y16:$Y19)</f>
        <v>57</v>
      </c>
      <c r="J64" s="58">
        <f>SUM($Y16:$Y19)/SUM($Y63:$Y66)*100-100</f>
        <v>-89.01734104046243</v>
      </c>
      <c r="K64" s="59">
        <f>SUM($Z16:$Z19)</f>
        <v>11908</v>
      </c>
      <c r="L64" s="58">
        <f>SUM($Z16:$Z19)/SUM($Z63:$Z66)*100-100</f>
        <v>14.466980678650401</v>
      </c>
      <c r="M64" s="59">
        <f>SUM($AA16:$AA19)</f>
        <v>7324</v>
      </c>
      <c r="N64" s="58">
        <f>SUM($AA16:$AA19)/SUM($AA63:$AA66)*100-100</f>
        <v>29.034531360112766</v>
      </c>
      <c r="O64" s="59">
        <f>SUM($AB16:$AB19)</f>
        <v>4488</v>
      </c>
      <c r="P64" s="60">
        <f>SUM($AB16:$AB19)/SUM($AB63:$AB66)*100-100</f>
        <v>-4.204909284951981</v>
      </c>
      <c r="S64" s="61" t="s">
        <v>138</v>
      </c>
      <c r="T64" s="61" t="s">
        <v>92</v>
      </c>
      <c r="U64" s="61" t="s">
        <v>101</v>
      </c>
      <c r="V64" s="63">
        <v>4050</v>
      </c>
      <c r="W64" s="63">
        <v>1110</v>
      </c>
      <c r="X64" s="63">
        <v>1150</v>
      </c>
      <c r="Y64" s="63">
        <v>6</v>
      </c>
      <c r="Z64" s="63">
        <v>1784</v>
      </c>
      <c r="AA64" s="63">
        <v>973</v>
      </c>
      <c r="AB64" s="63">
        <v>801</v>
      </c>
    </row>
    <row r="65" spans="2:28" ht="15.75" customHeight="1">
      <c r="B65" s="14" t="s">
        <v>60</v>
      </c>
      <c r="C65" s="59">
        <f>SUM($V26:$V29)</f>
        <v>7651</v>
      </c>
      <c r="D65" s="58">
        <f>SUM($V26:$V29)/SUM($V73:$V76)*100-100</f>
        <v>-8.38222967309305</v>
      </c>
      <c r="E65" s="59">
        <f>SUM($W26:$W29)</f>
        <v>3431</v>
      </c>
      <c r="F65" s="58">
        <f>SUM($W26:$W29)/SUM($W73:$W76)*100-100</f>
        <v>-8.943736730360925</v>
      </c>
      <c r="G65" s="59">
        <f>SUM($X26:$X29)</f>
        <v>2413</v>
      </c>
      <c r="H65" s="58">
        <f>SUM($X26:$X29)/SUM($X73:$X76)*100-100</f>
        <v>-22.4365155898425</v>
      </c>
      <c r="I65" s="59">
        <f>SUM($Y26:$Y29)</f>
        <v>207</v>
      </c>
      <c r="J65" s="58">
        <f>SUM($Y26:$Y29)/SUM($Y73:$Y76)*100-100</f>
        <v>840.9090909090909</v>
      </c>
      <c r="K65" s="59">
        <f>SUM($Z26:$Z29)</f>
        <v>1600</v>
      </c>
      <c r="L65" s="58">
        <f>SUM($Z26:$Z29)/SUM($Z73:$Z76)*100-100</f>
        <v>10.34482758620689</v>
      </c>
      <c r="M65" s="59">
        <f>SUM($AA26:$AA29)</f>
        <v>477</v>
      </c>
      <c r="N65" s="58">
        <f>SUM($AA26:$AA29)/SUM($AA73:$AA76)*100-100</f>
        <v>61.148648648648646</v>
      </c>
      <c r="O65" s="59">
        <f>SUM($AB26:$AB29)</f>
        <v>1123</v>
      </c>
      <c r="P65" s="60">
        <f>SUM($AB26:$AB29)/SUM($AB73:$AB76)*100-100</f>
        <v>-2.686308492201036</v>
      </c>
      <c r="S65" s="61" t="s">
        <v>138</v>
      </c>
      <c r="T65" s="61" t="s">
        <v>92</v>
      </c>
      <c r="U65" s="61" t="s">
        <v>102</v>
      </c>
      <c r="V65" s="63">
        <v>10710</v>
      </c>
      <c r="W65" s="63">
        <v>1346</v>
      </c>
      <c r="X65" s="63">
        <v>4785</v>
      </c>
      <c r="Y65" s="63">
        <v>502</v>
      </c>
      <c r="Z65" s="63">
        <v>4077</v>
      </c>
      <c r="AA65" s="63">
        <v>2639</v>
      </c>
      <c r="AB65" s="63">
        <v>1420</v>
      </c>
    </row>
    <row r="66" spans="2:28" ht="15.75" customHeight="1">
      <c r="B66" s="14" t="s">
        <v>61</v>
      </c>
      <c r="C66" s="59">
        <f>SUM($V30:$V35)</f>
        <v>9002</v>
      </c>
      <c r="D66" s="58">
        <f>SUM($V30:$V35)/SUM($V77:$V82)*100-100</f>
        <v>-6.1509591326105095</v>
      </c>
      <c r="E66" s="59">
        <f>SUM($W30:$W35)</f>
        <v>2477</v>
      </c>
      <c r="F66" s="58">
        <f>SUM($W30:$W35)/SUM($W77:$W82)*100-100</f>
        <v>-8.665191740412979</v>
      </c>
      <c r="G66" s="59">
        <f>SUM($X30:$X35)</f>
        <v>3042</v>
      </c>
      <c r="H66" s="58">
        <f>SUM($X30:$X35)/SUM($X77:$X82)*100-100</f>
        <v>-18.9664358018114</v>
      </c>
      <c r="I66" s="59">
        <f>SUM($Y30:$Y35)</f>
        <v>244</v>
      </c>
      <c r="J66" s="58">
        <f>SUM($Y30:$Y35)/SUM($Y77:$Y82)*100-100</f>
        <v>1526.6666666666665</v>
      </c>
      <c r="K66" s="59">
        <f>SUM($Z30:$Z35)</f>
        <v>3239</v>
      </c>
      <c r="L66" s="58">
        <f>SUM($Z30:$Z35)/SUM($Z77:$Z82)*100-100</f>
        <v>4.1144326583092266</v>
      </c>
      <c r="M66" s="59">
        <f>SUM($AA30:$AA35)</f>
        <v>1601</v>
      </c>
      <c r="N66" s="58">
        <f>SUM($AA30:$AA35)/SUM($AA77:$AA82)*100-100</f>
        <v>5.7463672391017155</v>
      </c>
      <c r="O66" s="59">
        <f>SUM($AB30:$AB35)</f>
        <v>1620</v>
      </c>
      <c r="P66" s="60">
        <f>SUM($AB30:$AB35)/SUM($AB77:$AB82)*100-100</f>
        <v>1.503759398496257</v>
      </c>
      <c r="S66" s="61" t="s">
        <v>138</v>
      </c>
      <c r="T66" s="61" t="s">
        <v>92</v>
      </c>
      <c r="U66" s="61" t="s">
        <v>103</v>
      </c>
      <c r="V66" s="63">
        <v>5913</v>
      </c>
      <c r="W66" s="63">
        <v>1300</v>
      </c>
      <c r="X66" s="63">
        <v>1933</v>
      </c>
      <c r="Y66" s="63">
        <v>0</v>
      </c>
      <c r="Z66" s="63">
        <v>2680</v>
      </c>
      <c r="AA66" s="63">
        <v>1269</v>
      </c>
      <c r="AB66" s="63">
        <v>1397</v>
      </c>
    </row>
    <row r="67" spans="2:28" ht="15.75" customHeight="1" thickBot="1">
      <c r="B67" s="16" t="s">
        <v>62</v>
      </c>
      <c r="C67" s="70">
        <f>SUM($V6:$V15)+SUM($V20:$V25)+SUM($V36:$V52)</f>
        <v>23785</v>
      </c>
      <c r="D67" s="69">
        <f>(SUM($V6:$V15)+SUM($V20:$V25)+SUM($V36:$V52))/(SUM($V53:$V62)+SUM($V67:$V72)+SUM($V83:$V99))*100-100</f>
        <v>-8.374744789860927</v>
      </c>
      <c r="E67" s="70">
        <f>SUM($W6:$W15)+SUM($W20:$W25)+SUM($W36:$W52)</f>
        <v>10079</v>
      </c>
      <c r="F67" s="69">
        <f>(SUM($W6:$W15)+SUM($W20:$W25)+SUM($W36:$W52))/(SUM($W53:$W62)+SUM($W67:$W72)+SUM($W83:$W99))*100-100</f>
        <v>-10.281288944276298</v>
      </c>
      <c r="G67" s="70">
        <f>SUM($X6:$X15)+SUM($X20:$X25)+SUM($X36:$X52)</f>
        <v>9894</v>
      </c>
      <c r="H67" s="69">
        <f>(SUM($X6:$X15)+SUM($X20:$X25)+SUM($X36:$X52))/(SUM($X53:$X62)+SUM($X67:$X72)+SUM($X83:$X99))*100-100</f>
        <v>-11.589670270753288</v>
      </c>
      <c r="I67" s="70">
        <f>SUM($Y6:$Y15)+SUM($Y20:$Y25)+SUM($Y36:$Y52)</f>
        <v>114</v>
      </c>
      <c r="J67" s="69">
        <f>(SUM($Y6:$Y15)+SUM($Y20:$Y25)+SUM($Y36:$Y52))/(SUM($Y53:$Y62)+SUM($Y67:$Y72)+SUM($Y83:$Y99))*100-100</f>
        <v>0.8849557522123916</v>
      </c>
      <c r="K67" s="70">
        <f>SUM($Z6:$Z15)+SUM($Z20:$Z25)+SUM($Z36:$Z52)</f>
        <v>3698</v>
      </c>
      <c r="L67" s="69">
        <f>(SUM($Z6:$Z15)+SUM($Z20:$Z25)+SUM($Z36:$Z52))/(SUM($Z53:$Z62)+SUM($Z67:$Z72)+SUM($Z83:$Z99))*100-100</f>
        <v>8.097047646886878</v>
      </c>
      <c r="M67" s="70">
        <f>SUM($AA6:$AA15)+SUM($AA20:$AA25)+SUM($AA36:$AA52)</f>
        <v>1291</v>
      </c>
      <c r="N67" s="69">
        <f>(SUM($AA6:$AA15)+SUM($AA20:$AA25)+SUM($AA36:$AA52))/(SUM($AA53:$AA62)+SUM($AA67:$AA72)+SUM($AA83:$AA99))*100-100</f>
        <v>8.670033670033675</v>
      </c>
      <c r="O67" s="70">
        <f>SUM($AB6:$AB15)+SUM($AB20:$AB25)+SUM($AB36:$AB52)</f>
        <v>2399</v>
      </c>
      <c r="P67" s="71">
        <f>(SUM($AB6:$AB15)+SUM($AB20:$AB25)+SUM($AB36:$AB52))/(SUM($AB53:$AB62)+SUM($AB67:$AB72)+SUM($AB83:$AB99))*100-100</f>
        <v>8.111762054979721</v>
      </c>
      <c r="S67" s="61" t="s">
        <v>138</v>
      </c>
      <c r="T67" s="61" t="s">
        <v>92</v>
      </c>
      <c r="U67" s="61" t="s">
        <v>104</v>
      </c>
      <c r="V67" s="63">
        <v>562</v>
      </c>
      <c r="W67" s="63">
        <v>311</v>
      </c>
      <c r="X67" s="63">
        <v>211</v>
      </c>
      <c r="Y67" s="63">
        <v>0</v>
      </c>
      <c r="Z67" s="63">
        <v>40</v>
      </c>
      <c r="AA67" s="63">
        <v>0</v>
      </c>
      <c r="AB67" s="63">
        <v>40</v>
      </c>
    </row>
    <row r="68" spans="19:28" ht="15.75" customHeight="1">
      <c r="S68" s="61" t="s">
        <v>138</v>
      </c>
      <c r="T68" s="61" t="s">
        <v>92</v>
      </c>
      <c r="U68" s="61" t="s">
        <v>105</v>
      </c>
      <c r="V68" s="63">
        <v>331</v>
      </c>
      <c r="W68" s="63">
        <v>197</v>
      </c>
      <c r="X68" s="63">
        <v>111</v>
      </c>
      <c r="Y68" s="63">
        <v>0</v>
      </c>
      <c r="Z68" s="63">
        <v>23</v>
      </c>
      <c r="AA68" s="63">
        <v>0</v>
      </c>
      <c r="AB68" s="63">
        <v>23</v>
      </c>
    </row>
    <row r="69" spans="19:28" ht="15.75" customHeight="1">
      <c r="S69" s="61" t="s">
        <v>138</v>
      </c>
      <c r="T69" s="61" t="s">
        <v>92</v>
      </c>
      <c r="U69" s="61" t="s">
        <v>106</v>
      </c>
      <c r="V69" s="63">
        <v>373</v>
      </c>
      <c r="W69" s="63">
        <v>220</v>
      </c>
      <c r="X69" s="63">
        <v>109</v>
      </c>
      <c r="Y69" s="63">
        <v>0</v>
      </c>
      <c r="Z69" s="63">
        <v>44</v>
      </c>
      <c r="AA69" s="63">
        <v>0</v>
      </c>
      <c r="AB69" s="63">
        <v>44</v>
      </c>
    </row>
    <row r="70" spans="19:28" ht="15.75" customHeight="1">
      <c r="S70" s="61" t="s">
        <v>138</v>
      </c>
      <c r="T70" s="61" t="s">
        <v>92</v>
      </c>
      <c r="U70" s="61" t="s">
        <v>107</v>
      </c>
      <c r="V70" s="63">
        <v>235</v>
      </c>
      <c r="W70" s="63">
        <v>157</v>
      </c>
      <c r="X70" s="63">
        <v>61</v>
      </c>
      <c r="Y70" s="63">
        <v>0</v>
      </c>
      <c r="Z70" s="63">
        <v>17</v>
      </c>
      <c r="AA70" s="63">
        <v>0</v>
      </c>
      <c r="AB70" s="63">
        <v>17</v>
      </c>
    </row>
    <row r="71" spans="19:28" ht="12">
      <c r="S71" s="61" t="s">
        <v>138</v>
      </c>
      <c r="T71" s="61" t="s">
        <v>92</v>
      </c>
      <c r="U71" s="61" t="s">
        <v>108</v>
      </c>
      <c r="V71" s="63">
        <v>285</v>
      </c>
      <c r="W71" s="63">
        <v>220</v>
      </c>
      <c r="X71" s="63">
        <v>46</v>
      </c>
      <c r="Y71" s="63">
        <v>0</v>
      </c>
      <c r="Z71" s="63">
        <v>19</v>
      </c>
      <c r="AA71" s="63">
        <v>0</v>
      </c>
      <c r="AB71" s="63">
        <v>19</v>
      </c>
    </row>
    <row r="72" spans="19:28" ht="12">
      <c r="S72" s="61" t="s">
        <v>138</v>
      </c>
      <c r="T72" s="61" t="s">
        <v>92</v>
      </c>
      <c r="U72" s="61" t="s">
        <v>109</v>
      </c>
      <c r="V72" s="63">
        <v>762</v>
      </c>
      <c r="W72" s="63">
        <v>451</v>
      </c>
      <c r="X72" s="63">
        <v>239</v>
      </c>
      <c r="Y72" s="63">
        <v>4</v>
      </c>
      <c r="Z72" s="63">
        <v>68</v>
      </c>
      <c r="AA72" s="63">
        <v>0</v>
      </c>
      <c r="AB72" s="63">
        <v>68</v>
      </c>
    </row>
    <row r="73" spans="19:28" ht="12">
      <c r="S73" s="61" t="s">
        <v>138</v>
      </c>
      <c r="T73" s="61" t="s">
        <v>92</v>
      </c>
      <c r="U73" s="61" t="s">
        <v>110</v>
      </c>
      <c r="V73" s="63">
        <v>788</v>
      </c>
      <c r="W73" s="63">
        <v>519</v>
      </c>
      <c r="X73" s="63">
        <v>148</v>
      </c>
      <c r="Y73" s="63">
        <v>5</v>
      </c>
      <c r="Z73" s="63">
        <v>116</v>
      </c>
      <c r="AA73" s="63">
        <v>0</v>
      </c>
      <c r="AB73" s="63">
        <v>116</v>
      </c>
    </row>
    <row r="74" spans="19:28" ht="12">
      <c r="S74" s="61" t="s">
        <v>138</v>
      </c>
      <c r="T74" s="61" t="s">
        <v>92</v>
      </c>
      <c r="U74" s="61" t="s">
        <v>111</v>
      </c>
      <c r="V74" s="63">
        <v>2108</v>
      </c>
      <c r="W74" s="63">
        <v>1086</v>
      </c>
      <c r="X74" s="63">
        <v>867</v>
      </c>
      <c r="Y74" s="63">
        <v>6</v>
      </c>
      <c r="Z74" s="63">
        <v>149</v>
      </c>
      <c r="AA74" s="63">
        <v>0</v>
      </c>
      <c r="AB74" s="63">
        <v>149</v>
      </c>
    </row>
    <row r="75" spans="19:28" ht="12">
      <c r="S75" s="61" t="s">
        <v>138</v>
      </c>
      <c r="T75" s="61" t="s">
        <v>92</v>
      </c>
      <c r="U75" s="61" t="s">
        <v>112</v>
      </c>
      <c r="V75" s="63">
        <v>4650</v>
      </c>
      <c r="W75" s="63">
        <v>1704</v>
      </c>
      <c r="X75" s="63">
        <v>1817</v>
      </c>
      <c r="Y75" s="63">
        <v>11</v>
      </c>
      <c r="Z75" s="63">
        <v>1118</v>
      </c>
      <c r="AA75" s="63">
        <v>296</v>
      </c>
      <c r="AB75" s="63">
        <v>822</v>
      </c>
    </row>
    <row r="76" spans="19:28" ht="12">
      <c r="S76" s="61" t="s">
        <v>138</v>
      </c>
      <c r="T76" s="61" t="s">
        <v>92</v>
      </c>
      <c r="U76" s="61" t="s">
        <v>113</v>
      </c>
      <c r="V76" s="63">
        <v>805</v>
      </c>
      <c r="W76" s="63">
        <v>459</v>
      </c>
      <c r="X76" s="63">
        <v>279</v>
      </c>
      <c r="Y76" s="63">
        <v>0</v>
      </c>
      <c r="Z76" s="63">
        <v>67</v>
      </c>
      <c r="AA76" s="63">
        <v>0</v>
      </c>
      <c r="AB76" s="63">
        <v>67</v>
      </c>
    </row>
    <row r="77" spans="19:28" ht="12">
      <c r="S77" s="61" t="s">
        <v>138</v>
      </c>
      <c r="T77" s="61" t="s">
        <v>92</v>
      </c>
      <c r="U77" s="61" t="s">
        <v>114</v>
      </c>
      <c r="V77" s="63">
        <v>670</v>
      </c>
      <c r="W77" s="63">
        <v>378</v>
      </c>
      <c r="X77" s="63">
        <v>199</v>
      </c>
      <c r="Y77" s="63">
        <v>0</v>
      </c>
      <c r="Z77" s="63">
        <v>93</v>
      </c>
      <c r="AA77" s="63">
        <v>0</v>
      </c>
      <c r="AB77" s="63">
        <v>93</v>
      </c>
    </row>
    <row r="78" spans="19:28" ht="12">
      <c r="S78" s="61" t="s">
        <v>138</v>
      </c>
      <c r="T78" s="61" t="s">
        <v>92</v>
      </c>
      <c r="U78" s="61" t="s">
        <v>115</v>
      </c>
      <c r="V78" s="63">
        <v>1370</v>
      </c>
      <c r="W78" s="63">
        <v>359</v>
      </c>
      <c r="X78" s="63">
        <v>483</v>
      </c>
      <c r="Y78" s="63">
        <v>2</v>
      </c>
      <c r="Z78" s="63">
        <v>526</v>
      </c>
      <c r="AA78" s="63">
        <v>287</v>
      </c>
      <c r="AB78" s="63">
        <v>239</v>
      </c>
    </row>
    <row r="79" spans="19:28" ht="12">
      <c r="S79" s="61" t="s">
        <v>138</v>
      </c>
      <c r="T79" s="61" t="s">
        <v>92</v>
      </c>
      <c r="U79" s="61" t="s">
        <v>116</v>
      </c>
      <c r="V79" s="63">
        <v>3925</v>
      </c>
      <c r="W79" s="63">
        <v>727</v>
      </c>
      <c r="X79" s="63">
        <v>1788</v>
      </c>
      <c r="Y79" s="63">
        <v>5</v>
      </c>
      <c r="Z79" s="63">
        <v>1405</v>
      </c>
      <c r="AA79" s="63">
        <v>793</v>
      </c>
      <c r="AB79" s="63">
        <v>611</v>
      </c>
    </row>
    <row r="80" spans="19:28" ht="12">
      <c r="S80" s="61" t="s">
        <v>138</v>
      </c>
      <c r="T80" s="61" t="s">
        <v>92</v>
      </c>
      <c r="U80" s="61" t="s">
        <v>117</v>
      </c>
      <c r="V80" s="63">
        <v>2789</v>
      </c>
      <c r="W80" s="63">
        <v>795</v>
      </c>
      <c r="X80" s="63">
        <v>1036</v>
      </c>
      <c r="Y80" s="63">
        <v>8</v>
      </c>
      <c r="Z80" s="63">
        <v>950</v>
      </c>
      <c r="AA80" s="63">
        <v>434</v>
      </c>
      <c r="AB80" s="63">
        <v>516</v>
      </c>
    </row>
    <row r="81" spans="19:28" ht="12">
      <c r="S81" s="61" t="s">
        <v>138</v>
      </c>
      <c r="T81" s="61" t="s">
        <v>92</v>
      </c>
      <c r="U81" s="61" t="s">
        <v>118</v>
      </c>
      <c r="V81" s="63">
        <v>459</v>
      </c>
      <c r="W81" s="63">
        <v>211</v>
      </c>
      <c r="X81" s="63">
        <v>159</v>
      </c>
      <c r="Y81" s="63">
        <v>0</v>
      </c>
      <c r="Z81" s="63">
        <v>89</v>
      </c>
      <c r="AA81" s="63">
        <v>0</v>
      </c>
      <c r="AB81" s="63">
        <v>89</v>
      </c>
    </row>
    <row r="82" spans="19:28" ht="12">
      <c r="S82" s="61" t="s">
        <v>138</v>
      </c>
      <c r="T82" s="61" t="s">
        <v>92</v>
      </c>
      <c r="U82" s="61" t="s">
        <v>119</v>
      </c>
      <c r="V82" s="63">
        <v>379</v>
      </c>
      <c r="W82" s="63">
        <v>242</v>
      </c>
      <c r="X82" s="63">
        <v>89</v>
      </c>
      <c r="Y82" s="63">
        <v>0</v>
      </c>
      <c r="Z82" s="63">
        <v>48</v>
      </c>
      <c r="AA82" s="63">
        <v>0</v>
      </c>
      <c r="AB82" s="63">
        <v>48</v>
      </c>
    </row>
    <row r="83" spans="19:28" ht="12">
      <c r="S83" s="61" t="s">
        <v>138</v>
      </c>
      <c r="T83" s="61" t="s">
        <v>92</v>
      </c>
      <c r="U83" s="61" t="s">
        <v>120</v>
      </c>
      <c r="V83" s="63">
        <v>137</v>
      </c>
      <c r="W83" s="63">
        <v>91</v>
      </c>
      <c r="X83" s="63">
        <v>40</v>
      </c>
      <c r="Y83" s="63">
        <v>0</v>
      </c>
      <c r="Z83" s="63">
        <v>6</v>
      </c>
      <c r="AA83" s="63">
        <v>0</v>
      </c>
      <c r="AB83" s="63">
        <v>6</v>
      </c>
    </row>
    <row r="84" spans="19:28" ht="12">
      <c r="S84" s="61" t="s">
        <v>138</v>
      </c>
      <c r="T84" s="61" t="s">
        <v>92</v>
      </c>
      <c r="U84" s="61" t="s">
        <v>121</v>
      </c>
      <c r="V84" s="63">
        <v>170</v>
      </c>
      <c r="W84" s="63">
        <v>123</v>
      </c>
      <c r="X84" s="63">
        <v>43</v>
      </c>
      <c r="Y84" s="63">
        <v>0</v>
      </c>
      <c r="Z84" s="63">
        <v>4</v>
      </c>
      <c r="AA84" s="63">
        <v>0</v>
      </c>
      <c r="AB84" s="63">
        <v>4</v>
      </c>
    </row>
    <row r="85" spans="19:28" ht="12">
      <c r="S85" s="61" t="s">
        <v>138</v>
      </c>
      <c r="T85" s="61" t="s">
        <v>92</v>
      </c>
      <c r="U85" s="61" t="s">
        <v>122</v>
      </c>
      <c r="V85" s="63">
        <v>996</v>
      </c>
      <c r="W85" s="63">
        <v>462</v>
      </c>
      <c r="X85" s="63">
        <v>335</v>
      </c>
      <c r="Y85" s="63">
        <v>5</v>
      </c>
      <c r="Z85" s="63">
        <v>194</v>
      </c>
      <c r="AA85" s="63">
        <v>120</v>
      </c>
      <c r="AB85" s="63">
        <v>74</v>
      </c>
    </row>
    <row r="86" spans="19:28" ht="12">
      <c r="S86" s="61" t="s">
        <v>138</v>
      </c>
      <c r="T86" s="61" t="s">
        <v>92</v>
      </c>
      <c r="U86" s="61" t="s">
        <v>123</v>
      </c>
      <c r="V86" s="63">
        <v>1212</v>
      </c>
      <c r="W86" s="63">
        <v>399</v>
      </c>
      <c r="X86" s="63">
        <v>541</v>
      </c>
      <c r="Y86" s="63">
        <v>2</v>
      </c>
      <c r="Z86" s="63">
        <v>270</v>
      </c>
      <c r="AA86" s="63">
        <v>77</v>
      </c>
      <c r="AB86" s="63">
        <v>193</v>
      </c>
    </row>
    <row r="87" spans="19:28" ht="12">
      <c r="S87" s="61" t="s">
        <v>138</v>
      </c>
      <c r="T87" s="61" t="s">
        <v>92</v>
      </c>
      <c r="U87" s="61" t="s">
        <v>124</v>
      </c>
      <c r="V87" s="63">
        <v>617</v>
      </c>
      <c r="W87" s="63">
        <v>368</v>
      </c>
      <c r="X87" s="63">
        <v>176</v>
      </c>
      <c r="Y87" s="63">
        <v>5</v>
      </c>
      <c r="Z87" s="63">
        <v>68</v>
      </c>
      <c r="AA87" s="63">
        <v>36</v>
      </c>
      <c r="AB87" s="63">
        <v>32</v>
      </c>
    </row>
    <row r="88" spans="19:28" ht="12">
      <c r="S88" s="61" t="s">
        <v>138</v>
      </c>
      <c r="T88" s="61" t="s">
        <v>92</v>
      </c>
      <c r="U88" s="61" t="s">
        <v>125</v>
      </c>
      <c r="V88" s="63">
        <v>399</v>
      </c>
      <c r="W88" s="63">
        <v>177</v>
      </c>
      <c r="X88" s="63">
        <v>210</v>
      </c>
      <c r="Y88" s="63">
        <v>2</v>
      </c>
      <c r="Z88" s="63">
        <v>10</v>
      </c>
      <c r="AA88" s="63">
        <v>0</v>
      </c>
      <c r="AB88" s="63">
        <v>10</v>
      </c>
    </row>
    <row r="89" spans="19:28" ht="12">
      <c r="S89" s="61" t="s">
        <v>138</v>
      </c>
      <c r="T89" s="61" t="s">
        <v>92</v>
      </c>
      <c r="U89" s="61" t="s">
        <v>126</v>
      </c>
      <c r="V89" s="63">
        <v>467</v>
      </c>
      <c r="W89" s="63">
        <v>237</v>
      </c>
      <c r="X89" s="63">
        <v>152</v>
      </c>
      <c r="Y89" s="63">
        <v>1</v>
      </c>
      <c r="Z89" s="63">
        <v>77</v>
      </c>
      <c r="AA89" s="63">
        <v>47</v>
      </c>
      <c r="AB89" s="63">
        <v>30</v>
      </c>
    </row>
    <row r="90" spans="19:28" ht="12">
      <c r="S90" s="61" t="s">
        <v>138</v>
      </c>
      <c r="T90" s="61" t="s">
        <v>92</v>
      </c>
      <c r="U90" s="61" t="s">
        <v>127</v>
      </c>
      <c r="V90" s="63">
        <v>696</v>
      </c>
      <c r="W90" s="63">
        <v>296</v>
      </c>
      <c r="X90" s="63">
        <v>350</v>
      </c>
      <c r="Y90" s="63">
        <v>0</v>
      </c>
      <c r="Z90" s="63">
        <v>50</v>
      </c>
      <c r="AA90" s="63">
        <v>0</v>
      </c>
      <c r="AB90" s="63">
        <v>50</v>
      </c>
    </row>
    <row r="91" spans="19:28" ht="12">
      <c r="S91" s="61" t="s">
        <v>138</v>
      </c>
      <c r="T91" s="61" t="s">
        <v>92</v>
      </c>
      <c r="U91" s="61" t="s">
        <v>128</v>
      </c>
      <c r="V91" s="63">
        <v>222</v>
      </c>
      <c r="W91" s="63">
        <v>116</v>
      </c>
      <c r="X91" s="63">
        <v>78</v>
      </c>
      <c r="Y91" s="63">
        <v>8</v>
      </c>
      <c r="Z91" s="63">
        <v>20</v>
      </c>
      <c r="AA91" s="63">
        <v>0</v>
      </c>
      <c r="AB91" s="63">
        <v>20</v>
      </c>
    </row>
    <row r="92" spans="19:28" ht="12">
      <c r="S92" s="61" t="s">
        <v>138</v>
      </c>
      <c r="T92" s="61" t="s">
        <v>92</v>
      </c>
      <c r="U92" s="61" t="s">
        <v>129</v>
      </c>
      <c r="V92" s="63">
        <v>2698</v>
      </c>
      <c r="W92" s="63">
        <v>737</v>
      </c>
      <c r="X92" s="63">
        <v>1181</v>
      </c>
      <c r="Y92" s="63">
        <v>2</v>
      </c>
      <c r="Z92" s="63">
        <v>778</v>
      </c>
      <c r="AA92" s="63">
        <v>477</v>
      </c>
      <c r="AB92" s="63">
        <v>295</v>
      </c>
    </row>
    <row r="93" spans="19:28" ht="12">
      <c r="S93" s="61" t="s">
        <v>138</v>
      </c>
      <c r="T93" s="61" t="s">
        <v>92</v>
      </c>
      <c r="U93" s="61" t="s">
        <v>130</v>
      </c>
      <c r="V93" s="63">
        <v>427</v>
      </c>
      <c r="W93" s="63">
        <v>188</v>
      </c>
      <c r="X93" s="63">
        <v>127</v>
      </c>
      <c r="Y93" s="63">
        <v>1</v>
      </c>
      <c r="Z93" s="63">
        <v>111</v>
      </c>
      <c r="AA93" s="63">
        <v>65</v>
      </c>
      <c r="AB93" s="63">
        <v>46</v>
      </c>
    </row>
    <row r="94" spans="19:28" ht="12">
      <c r="S94" s="61" t="s">
        <v>138</v>
      </c>
      <c r="T94" s="61" t="s">
        <v>92</v>
      </c>
      <c r="U94" s="61" t="s">
        <v>131</v>
      </c>
      <c r="V94" s="63">
        <v>466</v>
      </c>
      <c r="W94" s="63">
        <v>249</v>
      </c>
      <c r="X94" s="63">
        <v>194</v>
      </c>
      <c r="Y94" s="63">
        <v>1</v>
      </c>
      <c r="Z94" s="63">
        <v>22</v>
      </c>
      <c r="AA94" s="63">
        <v>0</v>
      </c>
      <c r="AB94" s="63">
        <v>22</v>
      </c>
    </row>
    <row r="95" spans="19:28" ht="12">
      <c r="S95" s="61" t="s">
        <v>138</v>
      </c>
      <c r="T95" s="61" t="s">
        <v>92</v>
      </c>
      <c r="U95" s="61" t="s">
        <v>132</v>
      </c>
      <c r="V95" s="63">
        <v>1255</v>
      </c>
      <c r="W95" s="63">
        <v>432</v>
      </c>
      <c r="X95" s="63">
        <v>593</v>
      </c>
      <c r="Y95" s="63">
        <v>0</v>
      </c>
      <c r="Z95" s="63">
        <v>230</v>
      </c>
      <c r="AA95" s="63">
        <v>157</v>
      </c>
      <c r="AB95" s="63">
        <v>73</v>
      </c>
    </row>
    <row r="96" spans="19:28" ht="12">
      <c r="S96" s="61" t="s">
        <v>138</v>
      </c>
      <c r="T96" s="61" t="s">
        <v>92</v>
      </c>
      <c r="U96" s="61" t="s">
        <v>133</v>
      </c>
      <c r="V96" s="63">
        <v>636</v>
      </c>
      <c r="W96" s="63">
        <v>236</v>
      </c>
      <c r="X96" s="63">
        <v>349</v>
      </c>
      <c r="Y96" s="63">
        <v>15</v>
      </c>
      <c r="Z96" s="63">
        <v>36</v>
      </c>
      <c r="AA96" s="63">
        <v>0</v>
      </c>
      <c r="AB96" s="63">
        <v>36</v>
      </c>
    </row>
    <row r="97" spans="19:28" ht="12">
      <c r="S97" s="61" t="s">
        <v>138</v>
      </c>
      <c r="T97" s="61" t="s">
        <v>92</v>
      </c>
      <c r="U97" s="61" t="s">
        <v>134</v>
      </c>
      <c r="V97" s="63">
        <v>610</v>
      </c>
      <c r="W97" s="63">
        <v>352</v>
      </c>
      <c r="X97" s="63">
        <v>125</v>
      </c>
      <c r="Y97" s="63">
        <v>1</v>
      </c>
      <c r="Z97" s="63">
        <v>132</v>
      </c>
      <c r="AA97" s="63">
        <v>98</v>
      </c>
      <c r="AB97" s="63">
        <v>34</v>
      </c>
    </row>
    <row r="98" spans="19:28" ht="12">
      <c r="S98" s="61" t="s">
        <v>138</v>
      </c>
      <c r="T98" s="61" t="s">
        <v>92</v>
      </c>
      <c r="U98" s="61" t="s">
        <v>135</v>
      </c>
      <c r="V98" s="63">
        <v>918</v>
      </c>
      <c r="W98" s="63">
        <v>417</v>
      </c>
      <c r="X98" s="63">
        <v>399</v>
      </c>
      <c r="Y98" s="63">
        <v>18</v>
      </c>
      <c r="Z98" s="63">
        <v>84</v>
      </c>
      <c r="AA98" s="63">
        <v>11</v>
      </c>
      <c r="AB98" s="63">
        <v>73</v>
      </c>
    </row>
    <row r="99" spans="19:28" ht="12">
      <c r="S99" s="61" t="s">
        <v>138</v>
      </c>
      <c r="T99" s="61" t="s">
        <v>92</v>
      </c>
      <c r="U99" s="61" t="s">
        <v>136</v>
      </c>
      <c r="V99" s="63">
        <v>1298</v>
      </c>
      <c r="W99" s="63">
        <v>358</v>
      </c>
      <c r="X99" s="63">
        <v>868</v>
      </c>
      <c r="Y99" s="63">
        <v>0</v>
      </c>
      <c r="Z99" s="63">
        <v>72</v>
      </c>
      <c r="AA99" s="63">
        <v>48</v>
      </c>
      <c r="AB99" s="63">
        <v>24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55905511811024" right="0.2755905511811024" top="0.5118110236220472" bottom="0" header="0.31496062992125984" footer="0"/>
  <pageSetup horizontalDpi="600" verticalDpi="600" orientation="portrait" paperSize="9" scale="71" r:id="rId1"/>
  <headerFooter alignWithMargins="0">
    <oddHeader>&amp;R&amp;F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4"/>
  <dimension ref="B2:AB99"/>
  <sheetViews>
    <sheetView zoomScale="85" zoomScaleNormal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2"/>
      <c r="D2" s="43" t="str">
        <f>"平成"&amp;WIDECHAR(VALUE($S6-1988)&amp;"年　"&amp;WIDECHAR(VALUE($T6))&amp;"月分着工新設住宅戸数：利用関係別・都道府県別表")</f>
        <v>平成２７年　１月分着工新設住宅戸数：利用関係別・都道府県別表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147</v>
      </c>
      <c r="P2" s="3"/>
    </row>
    <row r="3" spans="2:28" s="4" customFormat="1" ht="15.75" customHeight="1">
      <c r="B3" s="5"/>
      <c r="C3" s="115" t="s">
        <v>148</v>
      </c>
      <c r="D3" s="116"/>
      <c r="E3" s="113" t="s">
        <v>149</v>
      </c>
      <c r="F3" s="116"/>
      <c r="G3" s="113" t="s">
        <v>150</v>
      </c>
      <c r="H3" s="116"/>
      <c r="I3" s="113" t="s">
        <v>151</v>
      </c>
      <c r="J3" s="116"/>
      <c r="K3" s="113" t="s">
        <v>152</v>
      </c>
      <c r="L3" s="116"/>
      <c r="M3" s="113" t="s">
        <v>153</v>
      </c>
      <c r="N3" s="116"/>
      <c r="O3" s="113" t="s">
        <v>154</v>
      </c>
      <c r="P3" s="114"/>
      <c r="S3" s="44"/>
      <c r="T3" s="44"/>
      <c r="U3" s="45"/>
      <c r="V3" s="46"/>
      <c r="W3" s="46"/>
      <c r="X3" s="46"/>
      <c r="Y3" s="46"/>
      <c r="Z3" s="46"/>
      <c r="AA3" s="46"/>
      <c r="AB3" s="46"/>
    </row>
    <row r="4" spans="2:28" ht="15.75" customHeight="1">
      <c r="B4" s="6"/>
      <c r="C4" s="7"/>
      <c r="D4" s="47" t="s">
        <v>0</v>
      </c>
      <c r="E4" s="8"/>
      <c r="F4" s="47" t="s">
        <v>0</v>
      </c>
      <c r="G4" s="8"/>
      <c r="H4" s="47" t="s">
        <v>0</v>
      </c>
      <c r="I4" s="8"/>
      <c r="J4" s="47" t="s">
        <v>0</v>
      </c>
      <c r="K4" s="8"/>
      <c r="L4" s="47" t="s">
        <v>0</v>
      </c>
      <c r="M4" s="8"/>
      <c r="N4" s="47" t="s">
        <v>0</v>
      </c>
      <c r="O4" s="8"/>
      <c r="P4" s="48" t="s">
        <v>0</v>
      </c>
      <c r="S4" s="49" t="s">
        <v>78</v>
      </c>
      <c r="T4" s="49" t="s">
        <v>79</v>
      </c>
      <c r="U4" s="50" t="s">
        <v>80</v>
      </c>
      <c r="V4" s="51" t="s">
        <v>81</v>
      </c>
      <c r="W4" s="51" t="s">
        <v>82</v>
      </c>
      <c r="X4" s="51" t="s">
        <v>83</v>
      </c>
      <c r="Y4" s="51" t="s">
        <v>84</v>
      </c>
      <c r="Z4" s="51" t="s">
        <v>85</v>
      </c>
      <c r="AA4" s="51" t="s">
        <v>86</v>
      </c>
      <c r="AB4" s="51" t="s">
        <v>87</v>
      </c>
    </row>
    <row r="5" spans="2:28" ht="15.75" customHeight="1" thickBot="1">
      <c r="B5" s="9"/>
      <c r="C5" s="10" t="s">
        <v>1</v>
      </c>
      <c r="D5" s="52" t="s">
        <v>2</v>
      </c>
      <c r="E5" s="11" t="s">
        <v>1</v>
      </c>
      <c r="F5" s="52" t="s">
        <v>2</v>
      </c>
      <c r="G5" s="11" t="s">
        <v>1</v>
      </c>
      <c r="H5" s="52" t="s">
        <v>2</v>
      </c>
      <c r="I5" s="11" t="s">
        <v>1</v>
      </c>
      <c r="J5" s="52" t="s">
        <v>2</v>
      </c>
      <c r="K5" s="11" t="s">
        <v>1</v>
      </c>
      <c r="L5" s="52" t="s">
        <v>2</v>
      </c>
      <c r="M5" s="11" t="s">
        <v>1</v>
      </c>
      <c r="N5" s="52" t="s">
        <v>2</v>
      </c>
      <c r="O5" s="11" t="s">
        <v>1</v>
      </c>
      <c r="P5" s="53" t="s">
        <v>2</v>
      </c>
      <c r="S5" s="54"/>
      <c r="T5" s="54"/>
      <c r="U5" s="55"/>
      <c r="V5" s="56"/>
      <c r="W5" s="56"/>
      <c r="X5" s="56"/>
      <c r="Y5" s="56"/>
      <c r="Z5" s="56"/>
      <c r="AA5" s="56"/>
      <c r="AB5" s="56"/>
    </row>
    <row r="6" spans="2:28" ht="15.75" customHeight="1" thickTop="1">
      <c r="B6" s="12" t="s">
        <v>3</v>
      </c>
      <c r="C6" s="57">
        <f aca="true" t="shared" si="0" ref="C6:C52">IF($V6="","",IF($V6=0,0,$V6))</f>
        <v>1013</v>
      </c>
      <c r="D6" s="58">
        <f aca="true" t="shared" si="1" ref="D6:D52">IF(OR($V6="",$V53=""),"",IF(AND($V6=0,$V53=0),"0.0",IF(AND($V6&gt;0,$V53=0),"     -   ",IF(AND($V6=0,$V53&gt;0),"  -100.0",$V6/$V53*100-100))))</f>
        <v>-19.98420221169036</v>
      </c>
      <c r="E6" s="59">
        <f aca="true" t="shared" si="2" ref="E6:E52">IF($W6="","",IF($W6=0,0,$W6))</f>
        <v>470</v>
      </c>
      <c r="F6" s="58">
        <f aca="true" t="shared" si="3" ref="F6:F52">IF(OR($W6="",$W53=""),"",IF(AND($W6=0,$W53=0),"0.0",IF(AND($W6&gt;0,$W53=0),"     -   ",IF(AND($W6=0,$W53&gt;0),"  -100.0",$W6/$W53*100-100))))</f>
        <v>7.305936073059357</v>
      </c>
      <c r="G6" s="59">
        <f aca="true" t="shared" si="4" ref="G6:G52">IF($X6="","",IF($X6=0,0,$X6))</f>
        <v>443</v>
      </c>
      <c r="H6" s="58">
        <f aca="true" t="shared" si="5" ref="H6:H52">IF(OR($X6="",$X53=""),"",IF(AND($X6=0,$X53=0),"0.0",IF(AND($X6&gt;0,$X53=0),"     -   ",IF(AND($X6=0,$X53&gt;0),"  -100.0",$X6/$X53*100-100))))</f>
        <v>-38.47222222222222</v>
      </c>
      <c r="I6" s="59">
        <f aca="true" t="shared" si="6" ref="I6:I52">IF($Y6="","",IF($Y6=0,0,$Y6))</f>
        <v>8</v>
      </c>
      <c r="J6" s="58" t="str">
        <f aca="true" t="shared" si="7" ref="J6:J52">IF(OR($Y6="",$Y53=""),"",IF(AND($Y6=0,$Y53=0),"0.0",IF(AND($Y6&gt;0,$Y53=0),"     -   ",IF(AND($Y6=0,$Y53&gt;0),"  -100.0",$Y6/$Y53*100-100))))</f>
        <v>     -   </v>
      </c>
      <c r="K6" s="59">
        <f aca="true" t="shared" si="8" ref="K6:K52">IF($Z6="","",IF($Z6=0,0,$Z6))</f>
        <v>92</v>
      </c>
      <c r="L6" s="58">
        <f aca="true" t="shared" si="9" ref="L6:L52">IF(OR($Z6="",$Z53=""),"",IF(AND($Z6=0,$Z53=0),"0.0",IF(AND($Z6&gt;0,$Z53=0),"     -   ",IF(AND($Z6=0,$Z53&gt;0),"  -100.0",$Z6/$Z53*100-100))))</f>
        <v>-14.81481481481481</v>
      </c>
      <c r="M6" s="59">
        <f aca="true" t="shared" si="10" ref="M6:M52">IF($AA6="","",IF($AA6=0,0,$AA6))</f>
        <v>0</v>
      </c>
      <c r="N6" s="58" t="str">
        <f aca="true" t="shared" si="11" ref="N6:N52">IF(OR($AA6="",$AA53=""),"",IF(AND($AA6=0,$AA53=0),"0.0",IF(AND($AA6&gt;0,$AA53=0),"     -   ",IF(AND($AA6=0,$AA53&gt;0),"  -100.0",$AA6/$AA53*100-100))))</f>
        <v>0.0</v>
      </c>
      <c r="O6" s="59">
        <f aca="true" t="shared" si="12" ref="O6:O52">IF($AB6="","",IF($AB6=0,0,$AB6))</f>
        <v>92</v>
      </c>
      <c r="P6" s="60">
        <f aca="true" t="shared" si="13" ref="P6:P52">IF(OR($AB6="",$AB53=""),"",IF(AND($AB6=0,$AB53=0),"0.0",IF(AND($AB6&gt;0,$AB53=0),"     -   ",IF(AND($AB6=0,$AB53&gt;0),"  -100.0",$AB6/$AB53*100-100))))</f>
        <v>-14.81481481481481</v>
      </c>
      <c r="R6" s="1" t="s">
        <v>88</v>
      </c>
      <c r="S6" s="61" t="s">
        <v>89</v>
      </c>
      <c r="T6" s="61" t="s">
        <v>91</v>
      </c>
      <c r="U6" s="61" t="s">
        <v>91</v>
      </c>
      <c r="V6" s="62">
        <v>1013</v>
      </c>
      <c r="W6" s="62">
        <v>470</v>
      </c>
      <c r="X6" s="62">
        <v>443</v>
      </c>
      <c r="Y6" s="62">
        <v>8</v>
      </c>
      <c r="Z6" s="62">
        <v>92</v>
      </c>
      <c r="AA6" s="62">
        <v>0</v>
      </c>
      <c r="AB6" s="62">
        <v>92</v>
      </c>
    </row>
    <row r="7" spans="2:28" ht="15.75" customHeight="1">
      <c r="B7" s="12" t="s">
        <v>4</v>
      </c>
      <c r="C7" s="57">
        <f t="shared" si="0"/>
        <v>320</v>
      </c>
      <c r="D7" s="58">
        <f t="shared" si="1"/>
        <v>8.843537414965994</v>
      </c>
      <c r="E7" s="59">
        <f t="shared" si="2"/>
        <v>116</v>
      </c>
      <c r="F7" s="58">
        <f t="shared" si="3"/>
        <v>-31.36094674556213</v>
      </c>
      <c r="G7" s="59">
        <f t="shared" si="4"/>
        <v>133</v>
      </c>
      <c r="H7" s="58">
        <f t="shared" si="5"/>
        <v>20.909090909090907</v>
      </c>
      <c r="I7" s="59">
        <f t="shared" si="6"/>
        <v>1</v>
      </c>
      <c r="J7" s="58">
        <f t="shared" si="7"/>
        <v>0</v>
      </c>
      <c r="K7" s="59">
        <f t="shared" si="8"/>
        <v>70</v>
      </c>
      <c r="L7" s="58">
        <f t="shared" si="9"/>
        <v>400</v>
      </c>
      <c r="M7" s="59">
        <f t="shared" si="10"/>
        <v>35</v>
      </c>
      <c r="N7" s="58" t="str">
        <f t="shared" si="11"/>
        <v>     -   </v>
      </c>
      <c r="O7" s="59">
        <f t="shared" si="12"/>
        <v>35</v>
      </c>
      <c r="P7" s="60">
        <f t="shared" si="13"/>
        <v>150</v>
      </c>
      <c r="S7" s="61" t="s">
        <v>89</v>
      </c>
      <c r="T7" s="61" t="s">
        <v>91</v>
      </c>
      <c r="U7" s="61" t="s">
        <v>92</v>
      </c>
      <c r="V7" s="63">
        <v>320</v>
      </c>
      <c r="W7" s="63">
        <v>116</v>
      </c>
      <c r="X7" s="63">
        <v>133</v>
      </c>
      <c r="Y7" s="63">
        <v>1</v>
      </c>
      <c r="Z7" s="63">
        <v>70</v>
      </c>
      <c r="AA7" s="63">
        <v>35</v>
      </c>
      <c r="AB7" s="63">
        <v>35</v>
      </c>
    </row>
    <row r="8" spans="2:28" ht="15.75" customHeight="1">
      <c r="B8" s="12" t="s">
        <v>5</v>
      </c>
      <c r="C8" s="57">
        <f t="shared" si="0"/>
        <v>689</v>
      </c>
      <c r="D8" s="58">
        <f t="shared" si="1"/>
        <v>-2.1306818181818272</v>
      </c>
      <c r="E8" s="59">
        <f t="shared" si="2"/>
        <v>294</v>
      </c>
      <c r="F8" s="58">
        <f t="shared" si="3"/>
        <v>-23.03664921465969</v>
      </c>
      <c r="G8" s="59">
        <f t="shared" si="4"/>
        <v>315</v>
      </c>
      <c r="H8" s="58">
        <f t="shared" si="5"/>
        <v>12.90322580645163</v>
      </c>
      <c r="I8" s="59">
        <f t="shared" si="6"/>
        <v>1</v>
      </c>
      <c r="J8" s="58" t="str">
        <f t="shared" si="7"/>
        <v>     -   </v>
      </c>
      <c r="K8" s="59">
        <f t="shared" si="8"/>
        <v>79</v>
      </c>
      <c r="L8" s="58">
        <f t="shared" si="9"/>
        <v>83.72093023255815</v>
      </c>
      <c r="M8" s="59">
        <f t="shared" si="10"/>
        <v>52</v>
      </c>
      <c r="N8" s="58" t="str">
        <f t="shared" si="11"/>
        <v>     -   </v>
      </c>
      <c r="O8" s="59">
        <f t="shared" si="12"/>
        <v>27</v>
      </c>
      <c r="P8" s="60">
        <f t="shared" si="13"/>
        <v>-37.2093023255814</v>
      </c>
      <c r="S8" s="61" t="s">
        <v>89</v>
      </c>
      <c r="T8" s="61" t="s">
        <v>91</v>
      </c>
      <c r="U8" s="61" t="s">
        <v>93</v>
      </c>
      <c r="V8" s="63">
        <v>689</v>
      </c>
      <c r="W8" s="63">
        <v>294</v>
      </c>
      <c r="X8" s="63">
        <v>315</v>
      </c>
      <c r="Y8" s="63">
        <v>1</v>
      </c>
      <c r="Z8" s="63">
        <v>79</v>
      </c>
      <c r="AA8" s="63">
        <v>52</v>
      </c>
      <c r="AB8" s="63">
        <v>27</v>
      </c>
    </row>
    <row r="9" spans="2:28" ht="15.75" customHeight="1">
      <c r="B9" s="12" t="s">
        <v>6</v>
      </c>
      <c r="C9" s="57">
        <f t="shared" si="0"/>
        <v>1746</v>
      </c>
      <c r="D9" s="58">
        <f t="shared" si="1"/>
        <v>-31.982859368913125</v>
      </c>
      <c r="E9" s="59">
        <f t="shared" si="2"/>
        <v>522</v>
      </c>
      <c r="F9" s="58">
        <f t="shared" si="3"/>
        <v>-24.783861671469737</v>
      </c>
      <c r="G9" s="59">
        <f t="shared" si="4"/>
        <v>889</v>
      </c>
      <c r="H9" s="58">
        <f t="shared" si="5"/>
        <v>-44.15829145728644</v>
      </c>
      <c r="I9" s="59">
        <f t="shared" si="6"/>
        <v>88</v>
      </c>
      <c r="J9" s="58">
        <f t="shared" si="7"/>
        <v>1366.6666666666665</v>
      </c>
      <c r="K9" s="59">
        <f t="shared" si="8"/>
        <v>247</v>
      </c>
      <c r="L9" s="58">
        <f t="shared" si="9"/>
        <v>-10.181818181818187</v>
      </c>
      <c r="M9" s="59">
        <f t="shared" si="10"/>
        <v>57</v>
      </c>
      <c r="N9" s="58">
        <f t="shared" si="11"/>
        <v>-26.923076923076934</v>
      </c>
      <c r="O9" s="59">
        <f t="shared" si="12"/>
        <v>190</v>
      </c>
      <c r="P9" s="60">
        <f t="shared" si="13"/>
        <v>-3.55329949238579</v>
      </c>
      <c r="S9" s="61" t="s">
        <v>89</v>
      </c>
      <c r="T9" s="61" t="s">
        <v>91</v>
      </c>
      <c r="U9" s="61" t="s">
        <v>94</v>
      </c>
      <c r="V9" s="63">
        <v>1746</v>
      </c>
      <c r="W9" s="63">
        <v>522</v>
      </c>
      <c r="X9" s="63">
        <v>889</v>
      </c>
      <c r="Y9" s="63">
        <v>88</v>
      </c>
      <c r="Z9" s="63">
        <v>247</v>
      </c>
      <c r="AA9" s="63">
        <v>57</v>
      </c>
      <c r="AB9" s="63">
        <v>190</v>
      </c>
    </row>
    <row r="10" spans="2:28" ht="15.75" customHeight="1">
      <c r="B10" s="12" t="s">
        <v>7</v>
      </c>
      <c r="C10" s="57">
        <f t="shared" si="0"/>
        <v>255</v>
      </c>
      <c r="D10" s="58">
        <f t="shared" si="1"/>
        <v>22.596153846153854</v>
      </c>
      <c r="E10" s="59">
        <f t="shared" si="2"/>
        <v>102</v>
      </c>
      <c r="F10" s="58">
        <f t="shared" si="3"/>
        <v>-3.773584905660371</v>
      </c>
      <c r="G10" s="59">
        <f t="shared" si="4"/>
        <v>130</v>
      </c>
      <c r="H10" s="58">
        <f t="shared" si="5"/>
        <v>91.1764705882353</v>
      </c>
      <c r="I10" s="59">
        <f t="shared" si="6"/>
        <v>0</v>
      </c>
      <c r="J10" s="58" t="str">
        <f t="shared" si="7"/>
        <v>  -100.0</v>
      </c>
      <c r="K10" s="59">
        <f t="shared" si="8"/>
        <v>23</v>
      </c>
      <c r="L10" s="58">
        <f t="shared" si="9"/>
        <v>-30.303030303030297</v>
      </c>
      <c r="M10" s="59">
        <f t="shared" si="10"/>
        <v>0</v>
      </c>
      <c r="N10" s="58" t="str">
        <f t="shared" si="11"/>
        <v>0.0</v>
      </c>
      <c r="O10" s="59">
        <f t="shared" si="12"/>
        <v>23</v>
      </c>
      <c r="P10" s="60">
        <f t="shared" si="13"/>
        <v>-30.303030303030297</v>
      </c>
      <c r="S10" s="61" t="s">
        <v>89</v>
      </c>
      <c r="T10" s="61" t="s">
        <v>91</v>
      </c>
      <c r="U10" s="61" t="s">
        <v>95</v>
      </c>
      <c r="V10" s="63">
        <v>255</v>
      </c>
      <c r="W10" s="63">
        <v>102</v>
      </c>
      <c r="X10" s="63">
        <v>130</v>
      </c>
      <c r="Y10" s="63">
        <v>0</v>
      </c>
      <c r="Z10" s="63">
        <v>23</v>
      </c>
      <c r="AA10" s="63">
        <v>0</v>
      </c>
      <c r="AB10" s="63">
        <v>23</v>
      </c>
    </row>
    <row r="11" spans="2:28" ht="15.75" customHeight="1">
      <c r="B11" s="12" t="s">
        <v>8</v>
      </c>
      <c r="C11" s="57">
        <f t="shared" si="0"/>
        <v>249</v>
      </c>
      <c r="D11" s="58">
        <f t="shared" si="1"/>
        <v>6.410256410256409</v>
      </c>
      <c r="E11" s="59">
        <f t="shared" si="2"/>
        <v>125</v>
      </c>
      <c r="F11" s="58">
        <f t="shared" si="3"/>
        <v>-7.407407407407405</v>
      </c>
      <c r="G11" s="59">
        <f t="shared" si="4"/>
        <v>74</v>
      </c>
      <c r="H11" s="58">
        <f t="shared" si="5"/>
        <v>54.166666666666686</v>
      </c>
      <c r="I11" s="59">
        <f t="shared" si="6"/>
        <v>0</v>
      </c>
      <c r="J11" s="58" t="str">
        <f t="shared" si="7"/>
        <v>  -100.0</v>
      </c>
      <c r="K11" s="59">
        <f t="shared" si="8"/>
        <v>50</v>
      </c>
      <c r="L11" s="58">
        <f t="shared" si="9"/>
        <v>194.11764705882354</v>
      </c>
      <c r="M11" s="59">
        <f t="shared" si="10"/>
        <v>0</v>
      </c>
      <c r="N11" s="58" t="str">
        <f t="shared" si="11"/>
        <v>0.0</v>
      </c>
      <c r="O11" s="59">
        <f t="shared" si="12"/>
        <v>50</v>
      </c>
      <c r="P11" s="60">
        <f t="shared" si="13"/>
        <v>194.11764705882354</v>
      </c>
      <c r="S11" s="61" t="s">
        <v>89</v>
      </c>
      <c r="T11" s="61" t="s">
        <v>91</v>
      </c>
      <c r="U11" s="61" t="s">
        <v>96</v>
      </c>
      <c r="V11" s="63">
        <v>249</v>
      </c>
      <c r="W11" s="63">
        <v>125</v>
      </c>
      <c r="X11" s="63">
        <v>74</v>
      </c>
      <c r="Y11" s="63">
        <v>0</v>
      </c>
      <c r="Z11" s="63">
        <v>50</v>
      </c>
      <c r="AA11" s="63">
        <v>0</v>
      </c>
      <c r="AB11" s="63">
        <v>50</v>
      </c>
    </row>
    <row r="12" spans="2:28" ht="15.75" customHeight="1">
      <c r="B12" s="12" t="s">
        <v>9</v>
      </c>
      <c r="C12" s="57">
        <f t="shared" si="0"/>
        <v>826</v>
      </c>
      <c r="D12" s="58">
        <f t="shared" si="1"/>
        <v>-18.5404339250493</v>
      </c>
      <c r="E12" s="59">
        <f t="shared" si="2"/>
        <v>437</v>
      </c>
      <c r="F12" s="58">
        <f t="shared" si="3"/>
        <v>-27.768595041322314</v>
      </c>
      <c r="G12" s="59">
        <f t="shared" si="4"/>
        <v>346</v>
      </c>
      <c r="H12" s="58">
        <f t="shared" si="5"/>
        <v>-3.351955307262571</v>
      </c>
      <c r="I12" s="59">
        <f t="shared" si="6"/>
        <v>2</v>
      </c>
      <c r="J12" s="58">
        <f t="shared" si="7"/>
        <v>0</v>
      </c>
      <c r="K12" s="59">
        <f t="shared" si="8"/>
        <v>41</v>
      </c>
      <c r="L12" s="58">
        <f t="shared" si="9"/>
        <v>-16.326530612244895</v>
      </c>
      <c r="M12" s="59">
        <f t="shared" si="10"/>
        <v>0</v>
      </c>
      <c r="N12" s="58" t="str">
        <f t="shared" si="11"/>
        <v>0.0</v>
      </c>
      <c r="O12" s="59">
        <f t="shared" si="12"/>
        <v>41</v>
      </c>
      <c r="P12" s="60">
        <f t="shared" si="13"/>
        <v>-16.326530612244895</v>
      </c>
      <c r="S12" s="61" t="s">
        <v>89</v>
      </c>
      <c r="T12" s="61" t="s">
        <v>91</v>
      </c>
      <c r="U12" s="61" t="s">
        <v>97</v>
      </c>
      <c r="V12" s="63">
        <v>826</v>
      </c>
      <c r="W12" s="63">
        <v>437</v>
      </c>
      <c r="X12" s="63">
        <v>346</v>
      </c>
      <c r="Y12" s="63">
        <v>2</v>
      </c>
      <c r="Z12" s="63">
        <v>41</v>
      </c>
      <c r="AA12" s="63">
        <v>0</v>
      </c>
      <c r="AB12" s="63">
        <v>41</v>
      </c>
    </row>
    <row r="13" spans="2:28" ht="15.75" customHeight="1">
      <c r="B13" s="12" t="s">
        <v>10</v>
      </c>
      <c r="C13" s="57">
        <f t="shared" si="0"/>
        <v>1623</v>
      </c>
      <c r="D13" s="58">
        <f t="shared" si="1"/>
        <v>-15.95028482651476</v>
      </c>
      <c r="E13" s="59">
        <f t="shared" si="2"/>
        <v>664</v>
      </c>
      <c r="F13" s="58">
        <f t="shared" si="3"/>
        <v>-34.58128078817734</v>
      </c>
      <c r="G13" s="59">
        <f t="shared" si="4"/>
        <v>650</v>
      </c>
      <c r="H13" s="58">
        <f t="shared" si="5"/>
        <v>-11.080711354309173</v>
      </c>
      <c r="I13" s="59">
        <f t="shared" si="6"/>
        <v>6</v>
      </c>
      <c r="J13" s="58">
        <f t="shared" si="7"/>
        <v>20</v>
      </c>
      <c r="K13" s="59">
        <f t="shared" si="8"/>
        <v>303</v>
      </c>
      <c r="L13" s="58">
        <f t="shared" si="9"/>
        <v>68.33333333333334</v>
      </c>
      <c r="M13" s="59">
        <f t="shared" si="10"/>
        <v>110</v>
      </c>
      <c r="N13" s="58" t="str">
        <f t="shared" si="11"/>
        <v>     -   </v>
      </c>
      <c r="O13" s="59">
        <f t="shared" si="12"/>
        <v>193</v>
      </c>
      <c r="P13" s="60">
        <f t="shared" si="13"/>
        <v>7.222222222222214</v>
      </c>
      <c r="S13" s="61" t="s">
        <v>89</v>
      </c>
      <c r="T13" s="61" t="s">
        <v>91</v>
      </c>
      <c r="U13" s="61" t="s">
        <v>98</v>
      </c>
      <c r="V13" s="63">
        <v>1623</v>
      </c>
      <c r="W13" s="63">
        <v>664</v>
      </c>
      <c r="X13" s="63">
        <v>650</v>
      </c>
      <c r="Y13" s="63">
        <v>6</v>
      </c>
      <c r="Z13" s="63">
        <v>303</v>
      </c>
      <c r="AA13" s="63">
        <v>110</v>
      </c>
      <c r="AB13" s="63">
        <v>193</v>
      </c>
    </row>
    <row r="14" spans="2:28" ht="15.75" customHeight="1">
      <c r="B14" s="12" t="s">
        <v>11</v>
      </c>
      <c r="C14" s="57">
        <f t="shared" si="0"/>
        <v>1100</v>
      </c>
      <c r="D14" s="58">
        <f t="shared" si="1"/>
        <v>-12.698412698412696</v>
      </c>
      <c r="E14" s="59">
        <f t="shared" si="2"/>
        <v>456</v>
      </c>
      <c r="F14" s="58">
        <f t="shared" si="3"/>
        <v>-23.102866779089382</v>
      </c>
      <c r="G14" s="59">
        <f t="shared" si="4"/>
        <v>477</v>
      </c>
      <c r="H14" s="58">
        <f t="shared" si="5"/>
        <v>1.2738853503184657</v>
      </c>
      <c r="I14" s="59">
        <f t="shared" si="6"/>
        <v>2</v>
      </c>
      <c r="J14" s="58">
        <f t="shared" si="7"/>
        <v>100</v>
      </c>
      <c r="K14" s="59">
        <f t="shared" si="8"/>
        <v>165</v>
      </c>
      <c r="L14" s="58">
        <f t="shared" si="9"/>
        <v>-15.384615384615387</v>
      </c>
      <c r="M14" s="59">
        <f t="shared" si="10"/>
        <v>0</v>
      </c>
      <c r="N14" s="58" t="str">
        <f t="shared" si="11"/>
        <v>0.0</v>
      </c>
      <c r="O14" s="59">
        <f t="shared" si="12"/>
        <v>165</v>
      </c>
      <c r="P14" s="60">
        <f t="shared" si="13"/>
        <v>-15.384615384615387</v>
      </c>
      <c r="S14" s="61" t="s">
        <v>89</v>
      </c>
      <c r="T14" s="61" t="s">
        <v>91</v>
      </c>
      <c r="U14" s="61" t="s">
        <v>99</v>
      </c>
      <c r="V14" s="63">
        <v>1100</v>
      </c>
      <c r="W14" s="63">
        <v>456</v>
      </c>
      <c r="X14" s="63">
        <v>477</v>
      </c>
      <c r="Y14" s="63">
        <v>2</v>
      </c>
      <c r="Z14" s="63">
        <v>165</v>
      </c>
      <c r="AA14" s="63">
        <v>0</v>
      </c>
      <c r="AB14" s="63">
        <v>165</v>
      </c>
    </row>
    <row r="15" spans="2:28" ht="15.75" customHeight="1">
      <c r="B15" s="12" t="s">
        <v>12</v>
      </c>
      <c r="C15" s="57">
        <f t="shared" si="0"/>
        <v>1133</v>
      </c>
      <c r="D15" s="58">
        <f t="shared" si="1"/>
        <v>3.6596523330283617</v>
      </c>
      <c r="E15" s="59">
        <f t="shared" si="2"/>
        <v>593</v>
      </c>
      <c r="F15" s="58">
        <f t="shared" si="3"/>
        <v>-8.062015503875969</v>
      </c>
      <c r="G15" s="59">
        <f t="shared" si="4"/>
        <v>391</v>
      </c>
      <c r="H15" s="58">
        <f t="shared" si="5"/>
        <v>38.16254416961132</v>
      </c>
      <c r="I15" s="59">
        <f t="shared" si="6"/>
        <v>0</v>
      </c>
      <c r="J15" s="58" t="str">
        <f t="shared" si="7"/>
        <v>  -100.0</v>
      </c>
      <c r="K15" s="59">
        <f t="shared" si="8"/>
        <v>149</v>
      </c>
      <c r="L15" s="58">
        <f t="shared" si="9"/>
        <v>-8.58895705521472</v>
      </c>
      <c r="M15" s="59">
        <f t="shared" si="10"/>
        <v>0</v>
      </c>
      <c r="N15" s="58" t="str">
        <f t="shared" si="11"/>
        <v>0.0</v>
      </c>
      <c r="O15" s="59">
        <f t="shared" si="12"/>
        <v>149</v>
      </c>
      <c r="P15" s="60">
        <f t="shared" si="13"/>
        <v>-8.58895705521472</v>
      </c>
      <c r="S15" s="61" t="s">
        <v>89</v>
      </c>
      <c r="T15" s="61" t="s">
        <v>91</v>
      </c>
      <c r="U15" s="61" t="s">
        <v>90</v>
      </c>
      <c r="V15" s="63">
        <v>1133</v>
      </c>
      <c r="W15" s="63">
        <v>593</v>
      </c>
      <c r="X15" s="63">
        <v>391</v>
      </c>
      <c r="Y15" s="63">
        <v>0</v>
      </c>
      <c r="Z15" s="63">
        <v>149</v>
      </c>
      <c r="AA15" s="63">
        <v>0</v>
      </c>
      <c r="AB15" s="63">
        <v>149</v>
      </c>
    </row>
    <row r="16" spans="2:28" ht="15.75" customHeight="1">
      <c r="B16" s="12" t="s">
        <v>13</v>
      </c>
      <c r="C16" s="57">
        <f t="shared" si="0"/>
        <v>4175</v>
      </c>
      <c r="D16" s="58">
        <f t="shared" si="1"/>
        <v>-16.332665330661328</v>
      </c>
      <c r="E16" s="59">
        <f t="shared" si="2"/>
        <v>1182</v>
      </c>
      <c r="F16" s="58">
        <f t="shared" si="3"/>
        <v>-27.440147329650088</v>
      </c>
      <c r="G16" s="59">
        <f t="shared" si="4"/>
        <v>1673</v>
      </c>
      <c r="H16" s="58">
        <f t="shared" si="5"/>
        <v>-4.235832856325132</v>
      </c>
      <c r="I16" s="59">
        <f t="shared" si="6"/>
        <v>39</v>
      </c>
      <c r="J16" s="58">
        <f t="shared" si="7"/>
        <v>1200</v>
      </c>
      <c r="K16" s="59">
        <f t="shared" si="8"/>
        <v>1281</v>
      </c>
      <c r="L16" s="58">
        <f t="shared" si="9"/>
        <v>-20.48417132216015</v>
      </c>
      <c r="M16" s="59">
        <f t="shared" si="10"/>
        <v>372</v>
      </c>
      <c r="N16" s="58">
        <f t="shared" si="11"/>
        <v>-22.981366459627324</v>
      </c>
      <c r="O16" s="59">
        <f t="shared" si="12"/>
        <v>909</v>
      </c>
      <c r="P16" s="60">
        <f t="shared" si="13"/>
        <v>-19.128113879003564</v>
      </c>
      <c r="S16" s="61" t="s">
        <v>89</v>
      </c>
      <c r="T16" s="61" t="s">
        <v>91</v>
      </c>
      <c r="U16" s="61" t="s">
        <v>100</v>
      </c>
      <c r="V16" s="63">
        <v>4175</v>
      </c>
      <c r="W16" s="63">
        <v>1182</v>
      </c>
      <c r="X16" s="63">
        <v>1673</v>
      </c>
      <c r="Y16" s="63">
        <v>39</v>
      </c>
      <c r="Z16" s="63">
        <v>1281</v>
      </c>
      <c r="AA16" s="63">
        <v>372</v>
      </c>
      <c r="AB16" s="63">
        <v>909</v>
      </c>
    </row>
    <row r="17" spans="2:28" ht="15.75" customHeight="1">
      <c r="B17" s="12" t="s">
        <v>14</v>
      </c>
      <c r="C17" s="57">
        <f t="shared" si="0"/>
        <v>3709</v>
      </c>
      <c r="D17" s="58">
        <f t="shared" si="1"/>
        <v>-26.159665538522788</v>
      </c>
      <c r="E17" s="59">
        <f t="shared" si="2"/>
        <v>990</v>
      </c>
      <c r="F17" s="58">
        <f t="shared" si="3"/>
        <v>-28.82818116462977</v>
      </c>
      <c r="G17" s="59">
        <f t="shared" si="4"/>
        <v>1432</v>
      </c>
      <c r="H17" s="58">
        <f t="shared" si="5"/>
        <v>-1.1732229123533386</v>
      </c>
      <c r="I17" s="59">
        <f t="shared" si="6"/>
        <v>8</v>
      </c>
      <c r="J17" s="58">
        <f t="shared" si="7"/>
        <v>100</v>
      </c>
      <c r="K17" s="59">
        <f t="shared" si="8"/>
        <v>1279</v>
      </c>
      <c r="L17" s="58">
        <f t="shared" si="9"/>
        <v>-41.30335016062414</v>
      </c>
      <c r="M17" s="59">
        <f t="shared" si="10"/>
        <v>453</v>
      </c>
      <c r="N17" s="58">
        <f t="shared" si="11"/>
        <v>-61.70752324598479</v>
      </c>
      <c r="O17" s="59">
        <f t="shared" si="12"/>
        <v>826</v>
      </c>
      <c r="P17" s="60">
        <f t="shared" si="13"/>
        <v>-16.056910569105682</v>
      </c>
      <c r="S17" s="61" t="s">
        <v>89</v>
      </c>
      <c r="T17" s="61" t="s">
        <v>91</v>
      </c>
      <c r="U17" s="61" t="s">
        <v>101</v>
      </c>
      <c r="V17" s="63">
        <v>3709</v>
      </c>
      <c r="W17" s="63">
        <v>990</v>
      </c>
      <c r="X17" s="63">
        <v>1432</v>
      </c>
      <c r="Y17" s="63">
        <v>8</v>
      </c>
      <c r="Z17" s="63">
        <v>1279</v>
      </c>
      <c r="AA17" s="63">
        <v>453</v>
      </c>
      <c r="AB17" s="63">
        <v>826</v>
      </c>
    </row>
    <row r="18" spans="2:28" ht="15.75" customHeight="1">
      <c r="B18" s="12" t="s">
        <v>15</v>
      </c>
      <c r="C18" s="57">
        <f t="shared" si="0"/>
        <v>11504</v>
      </c>
      <c r="D18" s="58">
        <f t="shared" si="1"/>
        <v>-26.609250398724086</v>
      </c>
      <c r="E18" s="59">
        <f t="shared" si="2"/>
        <v>1257</v>
      </c>
      <c r="F18" s="58">
        <f t="shared" si="3"/>
        <v>-20.694006309148264</v>
      </c>
      <c r="G18" s="59">
        <f t="shared" si="4"/>
        <v>4629</v>
      </c>
      <c r="H18" s="58">
        <f t="shared" si="5"/>
        <v>-29.767865270823847</v>
      </c>
      <c r="I18" s="59">
        <f t="shared" si="6"/>
        <v>73</v>
      </c>
      <c r="J18" s="58">
        <f t="shared" si="7"/>
        <v>-58.285714285714285</v>
      </c>
      <c r="K18" s="59">
        <f t="shared" si="8"/>
        <v>5545</v>
      </c>
      <c r="L18" s="58">
        <f t="shared" si="9"/>
        <v>-24.29000546149645</v>
      </c>
      <c r="M18" s="59">
        <f t="shared" si="10"/>
        <v>3932</v>
      </c>
      <c r="N18" s="58">
        <f t="shared" si="11"/>
        <v>-30.320751373382947</v>
      </c>
      <c r="O18" s="59">
        <f t="shared" si="12"/>
        <v>1556</v>
      </c>
      <c r="P18" s="60">
        <f t="shared" si="13"/>
        <v>-7.048984468339299</v>
      </c>
      <c r="S18" s="61" t="s">
        <v>89</v>
      </c>
      <c r="T18" s="61" t="s">
        <v>91</v>
      </c>
      <c r="U18" s="61" t="s">
        <v>102</v>
      </c>
      <c r="V18" s="63">
        <v>11504</v>
      </c>
      <c r="W18" s="63">
        <v>1257</v>
      </c>
      <c r="X18" s="63">
        <v>4629</v>
      </c>
      <c r="Y18" s="63">
        <v>73</v>
      </c>
      <c r="Z18" s="63">
        <v>5545</v>
      </c>
      <c r="AA18" s="63">
        <v>3932</v>
      </c>
      <c r="AB18" s="63">
        <v>1556</v>
      </c>
    </row>
    <row r="19" spans="2:28" ht="15.75" customHeight="1">
      <c r="B19" s="12" t="s">
        <v>16</v>
      </c>
      <c r="C19" s="57">
        <f t="shared" si="0"/>
        <v>6932</v>
      </c>
      <c r="D19" s="58">
        <f t="shared" si="1"/>
        <v>26.727605118829985</v>
      </c>
      <c r="E19" s="59">
        <f t="shared" si="2"/>
        <v>1313</v>
      </c>
      <c r="F19" s="58">
        <f t="shared" si="3"/>
        <v>-11.163734776725306</v>
      </c>
      <c r="G19" s="59">
        <f t="shared" si="4"/>
        <v>2475</v>
      </c>
      <c r="H19" s="58">
        <f t="shared" si="5"/>
        <v>17.40986717267552</v>
      </c>
      <c r="I19" s="59">
        <f t="shared" si="6"/>
        <v>10</v>
      </c>
      <c r="J19" s="58">
        <f t="shared" si="7"/>
        <v>42.85714285714286</v>
      </c>
      <c r="K19" s="59">
        <f t="shared" si="8"/>
        <v>3134</v>
      </c>
      <c r="L19" s="58">
        <f t="shared" si="9"/>
        <v>66.96856686201386</v>
      </c>
      <c r="M19" s="59">
        <f t="shared" si="10"/>
        <v>1666</v>
      </c>
      <c r="N19" s="58">
        <f t="shared" si="11"/>
        <v>177.20465890183033</v>
      </c>
      <c r="O19" s="59">
        <f t="shared" si="12"/>
        <v>1386</v>
      </c>
      <c r="P19" s="60">
        <f t="shared" si="13"/>
        <v>11.954765751211639</v>
      </c>
      <c r="S19" s="61" t="s">
        <v>89</v>
      </c>
      <c r="T19" s="61" t="s">
        <v>91</v>
      </c>
      <c r="U19" s="61" t="s">
        <v>103</v>
      </c>
      <c r="V19" s="63">
        <v>6932</v>
      </c>
      <c r="W19" s="63">
        <v>1313</v>
      </c>
      <c r="X19" s="63">
        <v>2475</v>
      </c>
      <c r="Y19" s="63">
        <v>10</v>
      </c>
      <c r="Z19" s="63">
        <v>3134</v>
      </c>
      <c r="AA19" s="63">
        <v>1666</v>
      </c>
      <c r="AB19" s="63">
        <v>1386</v>
      </c>
    </row>
    <row r="20" spans="2:28" ht="15.75" customHeight="1">
      <c r="B20" s="12" t="s">
        <v>17</v>
      </c>
      <c r="C20" s="57">
        <f t="shared" si="0"/>
        <v>525</v>
      </c>
      <c r="D20" s="58">
        <f t="shared" si="1"/>
        <v>-2.416356877323423</v>
      </c>
      <c r="E20" s="59">
        <f t="shared" si="2"/>
        <v>269</v>
      </c>
      <c r="F20" s="58">
        <f t="shared" si="3"/>
        <v>-10.033444816053517</v>
      </c>
      <c r="G20" s="59">
        <f t="shared" si="4"/>
        <v>221</v>
      </c>
      <c r="H20" s="58">
        <f t="shared" si="5"/>
        <v>18.81720430107528</v>
      </c>
      <c r="I20" s="59">
        <f t="shared" si="6"/>
        <v>0</v>
      </c>
      <c r="J20" s="58" t="str">
        <f t="shared" si="7"/>
        <v>0.0</v>
      </c>
      <c r="K20" s="59">
        <f t="shared" si="8"/>
        <v>35</v>
      </c>
      <c r="L20" s="58">
        <f t="shared" si="9"/>
        <v>-33.9622641509434</v>
      </c>
      <c r="M20" s="59">
        <f t="shared" si="10"/>
        <v>0</v>
      </c>
      <c r="N20" s="58" t="str">
        <f t="shared" si="11"/>
        <v>0.0</v>
      </c>
      <c r="O20" s="59">
        <f t="shared" si="12"/>
        <v>35</v>
      </c>
      <c r="P20" s="60">
        <f t="shared" si="13"/>
        <v>-33.9622641509434</v>
      </c>
      <c r="S20" s="61" t="s">
        <v>89</v>
      </c>
      <c r="T20" s="61" t="s">
        <v>91</v>
      </c>
      <c r="U20" s="61" t="s">
        <v>104</v>
      </c>
      <c r="V20" s="63">
        <v>525</v>
      </c>
      <c r="W20" s="63">
        <v>269</v>
      </c>
      <c r="X20" s="63">
        <v>221</v>
      </c>
      <c r="Y20" s="63">
        <v>0</v>
      </c>
      <c r="Z20" s="63">
        <v>35</v>
      </c>
      <c r="AA20" s="63">
        <v>0</v>
      </c>
      <c r="AB20" s="63">
        <v>35</v>
      </c>
    </row>
    <row r="21" spans="2:28" ht="15.75" customHeight="1">
      <c r="B21" s="12" t="s">
        <v>18</v>
      </c>
      <c r="C21" s="57">
        <f t="shared" si="0"/>
        <v>318</v>
      </c>
      <c r="D21" s="58">
        <f t="shared" si="1"/>
        <v>-27.562642369020494</v>
      </c>
      <c r="E21" s="59">
        <f t="shared" si="2"/>
        <v>156</v>
      </c>
      <c r="F21" s="58">
        <f t="shared" si="3"/>
        <v>-37.6</v>
      </c>
      <c r="G21" s="59">
        <f t="shared" si="4"/>
        <v>131</v>
      </c>
      <c r="H21" s="58">
        <f t="shared" si="5"/>
        <v>-1.5037593984962427</v>
      </c>
      <c r="I21" s="59">
        <f t="shared" si="6"/>
        <v>0</v>
      </c>
      <c r="J21" s="58" t="str">
        <f t="shared" si="7"/>
        <v>  -100.0</v>
      </c>
      <c r="K21" s="59">
        <f t="shared" si="8"/>
        <v>31</v>
      </c>
      <c r="L21" s="58">
        <f t="shared" si="9"/>
        <v>-29.545454545454547</v>
      </c>
      <c r="M21" s="59">
        <f t="shared" si="10"/>
        <v>0</v>
      </c>
      <c r="N21" s="58" t="str">
        <f t="shared" si="11"/>
        <v>0.0</v>
      </c>
      <c r="O21" s="59">
        <f t="shared" si="12"/>
        <v>31</v>
      </c>
      <c r="P21" s="60">
        <f t="shared" si="13"/>
        <v>-29.545454545454547</v>
      </c>
      <c r="S21" s="61" t="s">
        <v>89</v>
      </c>
      <c r="T21" s="61" t="s">
        <v>91</v>
      </c>
      <c r="U21" s="61" t="s">
        <v>105</v>
      </c>
      <c r="V21" s="63">
        <v>318</v>
      </c>
      <c r="W21" s="63">
        <v>156</v>
      </c>
      <c r="X21" s="63">
        <v>131</v>
      </c>
      <c r="Y21" s="63">
        <v>0</v>
      </c>
      <c r="Z21" s="63">
        <v>31</v>
      </c>
      <c r="AA21" s="63">
        <v>0</v>
      </c>
      <c r="AB21" s="63">
        <v>31</v>
      </c>
    </row>
    <row r="22" spans="2:28" ht="15.75" customHeight="1">
      <c r="B22" s="12" t="s">
        <v>19</v>
      </c>
      <c r="C22" s="57">
        <f t="shared" si="0"/>
        <v>405</v>
      </c>
      <c r="D22" s="58">
        <f t="shared" si="1"/>
        <v>14.08450704225352</v>
      </c>
      <c r="E22" s="59">
        <f t="shared" si="2"/>
        <v>206</v>
      </c>
      <c r="F22" s="58">
        <f t="shared" si="3"/>
        <v>-11.587982832618025</v>
      </c>
      <c r="G22" s="59">
        <f t="shared" si="4"/>
        <v>140</v>
      </c>
      <c r="H22" s="58">
        <f t="shared" si="5"/>
        <v>72.83950617283949</v>
      </c>
      <c r="I22" s="59">
        <f t="shared" si="6"/>
        <v>1</v>
      </c>
      <c r="J22" s="58">
        <f t="shared" si="7"/>
        <v>-50</v>
      </c>
      <c r="K22" s="59">
        <f t="shared" si="8"/>
        <v>58</v>
      </c>
      <c r="L22" s="58">
        <f t="shared" si="9"/>
        <v>48.71794871794873</v>
      </c>
      <c r="M22" s="59">
        <f t="shared" si="10"/>
        <v>0</v>
      </c>
      <c r="N22" s="58" t="str">
        <f t="shared" si="11"/>
        <v>0.0</v>
      </c>
      <c r="O22" s="59">
        <f t="shared" si="12"/>
        <v>58</v>
      </c>
      <c r="P22" s="60">
        <f t="shared" si="13"/>
        <v>48.71794871794873</v>
      </c>
      <c r="S22" s="61" t="s">
        <v>89</v>
      </c>
      <c r="T22" s="61" t="s">
        <v>91</v>
      </c>
      <c r="U22" s="61" t="s">
        <v>106</v>
      </c>
      <c r="V22" s="63">
        <v>405</v>
      </c>
      <c r="W22" s="63">
        <v>206</v>
      </c>
      <c r="X22" s="63">
        <v>140</v>
      </c>
      <c r="Y22" s="63">
        <v>1</v>
      </c>
      <c r="Z22" s="63">
        <v>58</v>
      </c>
      <c r="AA22" s="63">
        <v>0</v>
      </c>
      <c r="AB22" s="63">
        <v>58</v>
      </c>
    </row>
    <row r="23" spans="2:28" ht="15.75" customHeight="1">
      <c r="B23" s="12" t="s">
        <v>20</v>
      </c>
      <c r="C23" s="57">
        <f t="shared" si="0"/>
        <v>158</v>
      </c>
      <c r="D23" s="58">
        <f t="shared" si="1"/>
        <v>-1.8633540372670865</v>
      </c>
      <c r="E23" s="59">
        <f t="shared" si="2"/>
        <v>108</v>
      </c>
      <c r="F23" s="58">
        <f t="shared" si="3"/>
        <v>5.882352941176478</v>
      </c>
      <c r="G23" s="59">
        <f t="shared" si="4"/>
        <v>31</v>
      </c>
      <c r="H23" s="58">
        <f t="shared" si="5"/>
        <v>-13.888888888888886</v>
      </c>
      <c r="I23" s="59">
        <f t="shared" si="6"/>
        <v>1</v>
      </c>
      <c r="J23" s="58" t="str">
        <f t="shared" si="7"/>
        <v>     -   </v>
      </c>
      <c r="K23" s="59">
        <f t="shared" si="8"/>
        <v>18</v>
      </c>
      <c r="L23" s="58">
        <f t="shared" si="9"/>
        <v>-21.73913043478261</v>
      </c>
      <c r="M23" s="59">
        <f t="shared" si="10"/>
        <v>0</v>
      </c>
      <c r="N23" s="58" t="str">
        <f t="shared" si="11"/>
        <v>0.0</v>
      </c>
      <c r="O23" s="59">
        <f t="shared" si="12"/>
        <v>18</v>
      </c>
      <c r="P23" s="60">
        <f t="shared" si="13"/>
        <v>-21.73913043478261</v>
      </c>
      <c r="S23" s="61" t="s">
        <v>89</v>
      </c>
      <c r="T23" s="61" t="s">
        <v>91</v>
      </c>
      <c r="U23" s="61" t="s">
        <v>107</v>
      </c>
      <c r="V23" s="63">
        <v>158</v>
      </c>
      <c r="W23" s="63">
        <v>108</v>
      </c>
      <c r="X23" s="63">
        <v>31</v>
      </c>
      <c r="Y23" s="63">
        <v>1</v>
      </c>
      <c r="Z23" s="63">
        <v>18</v>
      </c>
      <c r="AA23" s="63">
        <v>0</v>
      </c>
      <c r="AB23" s="63">
        <v>18</v>
      </c>
    </row>
    <row r="24" spans="2:28" ht="15.75" customHeight="1">
      <c r="B24" s="12" t="s">
        <v>21</v>
      </c>
      <c r="C24" s="57">
        <f t="shared" si="0"/>
        <v>449</v>
      </c>
      <c r="D24" s="58">
        <f t="shared" si="1"/>
        <v>11.970074812967596</v>
      </c>
      <c r="E24" s="59">
        <f t="shared" si="2"/>
        <v>247</v>
      </c>
      <c r="F24" s="58">
        <f t="shared" si="3"/>
        <v>8.333333333333329</v>
      </c>
      <c r="G24" s="59">
        <f t="shared" si="4"/>
        <v>133</v>
      </c>
      <c r="H24" s="58">
        <f t="shared" si="5"/>
        <v>31.683168316831683</v>
      </c>
      <c r="I24" s="59">
        <f t="shared" si="6"/>
        <v>6</v>
      </c>
      <c r="J24" s="58" t="str">
        <f t="shared" si="7"/>
        <v>     -   </v>
      </c>
      <c r="K24" s="59">
        <f t="shared" si="8"/>
        <v>63</v>
      </c>
      <c r="L24" s="58">
        <f t="shared" si="9"/>
        <v>-12.5</v>
      </c>
      <c r="M24" s="59">
        <f t="shared" si="10"/>
        <v>44</v>
      </c>
      <c r="N24" s="58">
        <f t="shared" si="11"/>
        <v>-20</v>
      </c>
      <c r="O24" s="59">
        <f t="shared" si="12"/>
        <v>19</v>
      </c>
      <c r="P24" s="60">
        <f t="shared" si="13"/>
        <v>11.764705882352942</v>
      </c>
      <c r="S24" s="61" t="s">
        <v>89</v>
      </c>
      <c r="T24" s="61" t="s">
        <v>91</v>
      </c>
      <c r="U24" s="61" t="s">
        <v>108</v>
      </c>
      <c r="V24" s="63">
        <v>449</v>
      </c>
      <c r="W24" s="63">
        <v>247</v>
      </c>
      <c r="X24" s="63">
        <v>133</v>
      </c>
      <c r="Y24" s="63">
        <v>6</v>
      </c>
      <c r="Z24" s="63">
        <v>63</v>
      </c>
      <c r="AA24" s="63">
        <v>44</v>
      </c>
      <c r="AB24" s="63">
        <v>19</v>
      </c>
    </row>
    <row r="25" spans="2:28" ht="15.75" customHeight="1">
      <c r="B25" s="12" t="s">
        <v>22</v>
      </c>
      <c r="C25" s="57">
        <f t="shared" si="0"/>
        <v>769</v>
      </c>
      <c r="D25" s="58">
        <f t="shared" si="1"/>
        <v>-16.95464362850973</v>
      </c>
      <c r="E25" s="59">
        <f t="shared" si="2"/>
        <v>380</v>
      </c>
      <c r="F25" s="58">
        <f t="shared" si="3"/>
        <v>-34.595524956970735</v>
      </c>
      <c r="G25" s="59">
        <f t="shared" si="4"/>
        <v>248</v>
      </c>
      <c r="H25" s="58">
        <f t="shared" si="5"/>
        <v>16.98113207547169</v>
      </c>
      <c r="I25" s="59">
        <f t="shared" si="6"/>
        <v>74</v>
      </c>
      <c r="J25" s="58">
        <f t="shared" si="7"/>
        <v>1750</v>
      </c>
      <c r="K25" s="59">
        <f t="shared" si="8"/>
        <v>67</v>
      </c>
      <c r="L25" s="58">
        <f t="shared" si="9"/>
        <v>-48.06201550387597</v>
      </c>
      <c r="M25" s="59">
        <f t="shared" si="10"/>
        <v>0</v>
      </c>
      <c r="N25" s="58" t="str">
        <f t="shared" si="11"/>
        <v>  -100.0</v>
      </c>
      <c r="O25" s="59">
        <f t="shared" si="12"/>
        <v>67</v>
      </c>
      <c r="P25" s="60">
        <f t="shared" si="13"/>
        <v>-8.219178082191775</v>
      </c>
      <c r="S25" s="61" t="s">
        <v>89</v>
      </c>
      <c r="T25" s="61" t="s">
        <v>91</v>
      </c>
      <c r="U25" s="61" t="s">
        <v>109</v>
      </c>
      <c r="V25" s="63">
        <v>769</v>
      </c>
      <c r="W25" s="63">
        <v>380</v>
      </c>
      <c r="X25" s="63">
        <v>248</v>
      </c>
      <c r="Y25" s="63">
        <v>74</v>
      </c>
      <c r="Z25" s="63">
        <v>67</v>
      </c>
      <c r="AA25" s="63">
        <v>0</v>
      </c>
      <c r="AB25" s="63">
        <v>67</v>
      </c>
    </row>
    <row r="26" spans="2:28" ht="15.75" customHeight="1">
      <c r="B26" s="12" t="s">
        <v>23</v>
      </c>
      <c r="C26" s="57">
        <f t="shared" si="0"/>
        <v>691</v>
      </c>
      <c r="D26" s="58">
        <f t="shared" si="1"/>
        <v>-5.858310626703002</v>
      </c>
      <c r="E26" s="59">
        <f t="shared" si="2"/>
        <v>389</v>
      </c>
      <c r="F26" s="58">
        <f t="shared" si="3"/>
        <v>-14.128035320088301</v>
      </c>
      <c r="G26" s="59">
        <f t="shared" si="4"/>
        <v>204</v>
      </c>
      <c r="H26" s="58">
        <f t="shared" si="5"/>
        <v>16.57142857142857</v>
      </c>
      <c r="I26" s="59">
        <f t="shared" si="6"/>
        <v>0</v>
      </c>
      <c r="J26" s="58" t="str">
        <f t="shared" si="7"/>
        <v>  -100.0</v>
      </c>
      <c r="K26" s="59">
        <f t="shared" si="8"/>
        <v>98</v>
      </c>
      <c r="L26" s="58">
        <f t="shared" si="9"/>
        <v>-4.854368932038838</v>
      </c>
      <c r="M26" s="59">
        <f t="shared" si="10"/>
        <v>0</v>
      </c>
      <c r="N26" s="58" t="str">
        <f t="shared" si="11"/>
        <v>0.0</v>
      </c>
      <c r="O26" s="59">
        <f t="shared" si="12"/>
        <v>98</v>
      </c>
      <c r="P26" s="60">
        <f t="shared" si="13"/>
        <v>-4.854368932038838</v>
      </c>
      <c r="S26" s="61" t="s">
        <v>89</v>
      </c>
      <c r="T26" s="61" t="s">
        <v>91</v>
      </c>
      <c r="U26" s="61" t="s">
        <v>110</v>
      </c>
      <c r="V26" s="63">
        <v>691</v>
      </c>
      <c r="W26" s="63">
        <v>389</v>
      </c>
      <c r="X26" s="63">
        <v>204</v>
      </c>
      <c r="Y26" s="63">
        <v>0</v>
      </c>
      <c r="Z26" s="63">
        <v>98</v>
      </c>
      <c r="AA26" s="63">
        <v>0</v>
      </c>
      <c r="AB26" s="63">
        <v>98</v>
      </c>
    </row>
    <row r="27" spans="2:28" ht="15.75" customHeight="1">
      <c r="B27" s="12" t="s">
        <v>24</v>
      </c>
      <c r="C27" s="57">
        <f t="shared" si="0"/>
        <v>2278</v>
      </c>
      <c r="D27" s="58">
        <f t="shared" si="1"/>
        <v>-7.247557003257327</v>
      </c>
      <c r="E27" s="59">
        <f t="shared" si="2"/>
        <v>1032</v>
      </c>
      <c r="F27" s="58">
        <f t="shared" si="3"/>
        <v>-26.180257510729604</v>
      </c>
      <c r="G27" s="59">
        <f t="shared" si="4"/>
        <v>625</v>
      </c>
      <c r="H27" s="58">
        <f t="shared" si="5"/>
        <v>-22.744128553770082</v>
      </c>
      <c r="I27" s="59">
        <f t="shared" si="6"/>
        <v>3</v>
      </c>
      <c r="J27" s="58">
        <f t="shared" si="7"/>
        <v>-76.92307692307692</v>
      </c>
      <c r="K27" s="59">
        <f t="shared" si="8"/>
        <v>618</v>
      </c>
      <c r="L27" s="58">
        <f t="shared" si="9"/>
        <v>161.864406779661</v>
      </c>
      <c r="M27" s="59">
        <f t="shared" si="10"/>
        <v>384</v>
      </c>
      <c r="N27" s="58">
        <f t="shared" si="11"/>
        <v>700</v>
      </c>
      <c r="O27" s="59">
        <f t="shared" si="12"/>
        <v>234</v>
      </c>
      <c r="P27" s="60">
        <f t="shared" si="13"/>
        <v>24.468085106382986</v>
      </c>
      <c r="S27" s="61" t="s">
        <v>89</v>
      </c>
      <c r="T27" s="61" t="s">
        <v>91</v>
      </c>
      <c r="U27" s="61" t="s">
        <v>111</v>
      </c>
      <c r="V27" s="63">
        <v>2278</v>
      </c>
      <c r="W27" s="63">
        <v>1032</v>
      </c>
      <c r="X27" s="63">
        <v>625</v>
      </c>
      <c r="Y27" s="63">
        <v>3</v>
      </c>
      <c r="Z27" s="63">
        <v>618</v>
      </c>
      <c r="AA27" s="63">
        <v>384</v>
      </c>
      <c r="AB27" s="63">
        <v>234</v>
      </c>
    </row>
    <row r="28" spans="2:28" ht="15.75" customHeight="1">
      <c r="B28" s="12" t="s">
        <v>25</v>
      </c>
      <c r="C28" s="57">
        <f t="shared" si="0"/>
        <v>4264</v>
      </c>
      <c r="D28" s="58">
        <f t="shared" si="1"/>
        <v>-14.617541049259103</v>
      </c>
      <c r="E28" s="59">
        <f t="shared" si="2"/>
        <v>1497</v>
      </c>
      <c r="F28" s="58">
        <f t="shared" si="3"/>
        <v>-20.87737843551797</v>
      </c>
      <c r="G28" s="59">
        <f t="shared" si="4"/>
        <v>1666</v>
      </c>
      <c r="H28" s="58">
        <f t="shared" si="5"/>
        <v>6.047103755569694</v>
      </c>
      <c r="I28" s="59">
        <f t="shared" si="6"/>
        <v>1</v>
      </c>
      <c r="J28" s="58">
        <f t="shared" si="7"/>
        <v>-75</v>
      </c>
      <c r="K28" s="59">
        <f t="shared" si="8"/>
        <v>1100</v>
      </c>
      <c r="L28" s="58">
        <f t="shared" si="9"/>
        <v>-27.96332678454486</v>
      </c>
      <c r="M28" s="59">
        <f t="shared" si="10"/>
        <v>342</v>
      </c>
      <c r="N28" s="58">
        <f t="shared" si="11"/>
        <v>-46.894409937888206</v>
      </c>
      <c r="O28" s="59">
        <f t="shared" si="12"/>
        <v>758</v>
      </c>
      <c r="P28" s="60">
        <f t="shared" si="13"/>
        <v>-12.57208765859285</v>
      </c>
      <c r="S28" s="61" t="s">
        <v>89</v>
      </c>
      <c r="T28" s="61" t="s">
        <v>91</v>
      </c>
      <c r="U28" s="61" t="s">
        <v>112</v>
      </c>
      <c r="V28" s="63">
        <v>4264</v>
      </c>
      <c r="W28" s="63">
        <v>1497</v>
      </c>
      <c r="X28" s="63">
        <v>1666</v>
      </c>
      <c r="Y28" s="63">
        <v>1</v>
      </c>
      <c r="Z28" s="63">
        <v>1100</v>
      </c>
      <c r="AA28" s="63">
        <v>342</v>
      </c>
      <c r="AB28" s="63">
        <v>758</v>
      </c>
    </row>
    <row r="29" spans="2:28" ht="15.75" customHeight="1">
      <c r="B29" s="12" t="s">
        <v>26</v>
      </c>
      <c r="C29" s="57">
        <f t="shared" si="0"/>
        <v>742</v>
      </c>
      <c r="D29" s="58">
        <f t="shared" si="1"/>
        <v>-19.43539630836048</v>
      </c>
      <c r="E29" s="59">
        <f t="shared" si="2"/>
        <v>410</v>
      </c>
      <c r="F29" s="58">
        <f t="shared" si="3"/>
        <v>-25.858951175406872</v>
      </c>
      <c r="G29" s="59">
        <f t="shared" si="4"/>
        <v>270</v>
      </c>
      <c r="H29" s="58">
        <f t="shared" si="5"/>
        <v>3.846153846153854</v>
      </c>
      <c r="I29" s="59">
        <f t="shared" si="6"/>
        <v>2</v>
      </c>
      <c r="J29" s="58" t="str">
        <f t="shared" si="7"/>
        <v>     -   </v>
      </c>
      <c r="K29" s="59">
        <f t="shared" si="8"/>
        <v>60</v>
      </c>
      <c r="L29" s="58">
        <f t="shared" si="9"/>
        <v>-44.44444444444444</v>
      </c>
      <c r="M29" s="59">
        <f t="shared" si="10"/>
        <v>0</v>
      </c>
      <c r="N29" s="58" t="str">
        <f t="shared" si="11"/>
        <v>0.0</v>
      </c>
      <c r="O29" s="59">
        <f t="shared" si="12"/>
        <v>60</v>
      </c>
      <c r="P29" s="60">
        <f t="shared" si="13"/>
        <v>-44.44444444444444</v>
      </c>
      <c r="S29" s="61" t="s">
        <v>89</v>
      </c>
      <c r="T29" s="61" t="s">
        <v>91</v>
      </c>
      <c r="U29" s="61" t="s">
        <v>113</v>
      </c>
      <c r="V29" s="63">
        <v>742</v>
      </c>
      <c r="W29" s="63">
        <v>410</v>
      </c>
      <c r="X29" s="63">
        <v>270</v>
      </c>
      <c r="Y29" s="63">
        <v>2</v>
      </c>
      <c r="Z29" s="63">
        <v>60</v>
      </c>
      <c r="AA29" s="63">
        <v>0</v>
      </c>
      <c r="AB29" s="63">
        <v>60</v>
      </c>
    </row>
    <row r="30" spans="2:28" ht="15.75" customHeight="1">
      <c r="B30" s="12" t="s">
        <v>27</v>
      </c>
      <c r="C30" s="57">
        <f t="shared" si="0"/>
        <v>818</v>
      </c>
      <c r="D30" s="58">
        <f t="shared" si="1"/>
        <v>8.632138114209823</v>
      </c>
      <c r="E30" s="59">
        <f t="shared" si="2"/>
        <v>372</v>
      </c>
      <c r="F30" s="58">
        <f t="shared" si="3"/>
        <v>5.98290598290599</v>
      </c>
      <c r="G30" s="59">
        <f t="shared" si="4"/>
        <v>328</v>
      </c>
      <c r="H30" s="58">
        <f t="shared" si="5"/>
        <v>82.22222222222223</v>
      </c>
      <c r="I30" s="59">
        <f t="shared" si="6"/>
        <v>37</v>
      </c>
      <c r="J30" s="58">
        <f t="shared" si="7"/>
        <v>825</v>
      </c>
      <c r="K30" s="59">
        <f t="shared" si="8"/>
        <v>81</v>
      </c>
      <c r="L30" s="58">
        <f t="shared" si="9"/>
        <v>-62.84403669724771</v>
      </c>
      <c r="M30" s="59">
        <f t="shared" si="10"/>
        <v>0</v>
      </c>
      <c r="N30" s="58" t="str">
        <f t="shared" si="11"/>
        <v>  -100.0</v>
      </c>
      <c r="O30" s="59">
        <f t="shared" si="12"/>
        <v>81</v>
      </c>
      <c r="P30" s="60">
        <f t="shared" si="13"/>
        <v>-42.553191489361694</v>
      </c>
      <c r="S30" s="61" t="s">
        <v>89</v>
      </c>
      <c r="T30" s="61" t="s">
        <v>91</v>
      </c>
      <c r="U30" s="61" t="s">
        <v>114</v>
      </c>
      <c r="V30" s="63">
        <v>818</v>
      </c>
      <c r="W30" s="63">
        <v>372</v>
      </c>
      <c r="X30" s="63">
        <v>328</v>
      </c>
      <c r="Y30" s="63">
        <v>37</v>
      </c>
      <c r="Z30" s="63">
        <v>81</v>
      </c>
      <c r="AA30" s="63">
        <v>0</v>
      </c>
      <c r="AB30" s="63">
        <v>81</v>
      </c>
    </row>
    <row r="31" spans="2:28" ht="15.75" customHeight="1">
      <c r="B31" s="12" t="s">
        <v>28</v>
      </c>
      <c r="C31" s="57">
        <f t="shared" si="0"/>
        <v>1086</v>
      </c>
      <c r="D31" s="58">
        <f t="shared" si="1"/>
        <v>-33.33333333333334</v>
      </c>
      <c r="E31" s="59">
        <f t="shared" si="2"/>
        <v>315</v>
      </c>
      <c r="F31" s="58">
        <f t="shared" si="3"/>
        <v>-20.85427135678391</v>
      </c>
      <c r="G31" s="59">
        <f t="shared" si="4"/>
        <v>342</v>
      </c>
      <c r="H31" s="58">
        <f t="shared" si="5"/>
        <v>-2.8409090909090935</v>
      </c>
      <c r="I31" s="59">
        <f t="shared" si="6"/>
        <v>0</v>
      </c>
      <c r="J31" s="58" t="str">
        <f t="shared" si="7"/>
        <v>  -100.0</v>
      </c>
      <c r="K31" s="59">
        <f t="shared" si="8"/>
        <v>429</v>
      </c>
      <c r="L31" s="58">
        <f t="shared" si="9"/>
        <v>-51.02739726027397</v>
      </c>
      <c r="M31" s="59">
        <f t="shared" si="10"/>
        <v>263</v>
      </c>
      <c r="N31" s="58">
        <f t="shared" si="11"/>
        <v>-56.528925619834716</v>
      </c>
      <c r="O31" s="59">
        <f t="shared" si="12"/>
        <v>166</v>
      </c>
      <c r="P31" s="60">
        <f t="shared" si="13"/>
        <v>-38.745387453874535</v>
      </c>
      <c r="S31" s="61" t="s">
        <v>89</v>
      </c>
      <c r="T31" s="61" t="s">
        <v>91</v>
      </c>
      <c r="U31" s="61" t="s">
        <v>115</v>
      </c>
      <c r="V31" s="63">
        <v>1086</v>
      </c>
      <c r="W31" s="63">
        <v>315</v>
      </c>
      <c r="X31" s="63">
        <v>342</v>
      </c>
      <c r="Y31" s="63">
        <v>0</v>
      </c>
      <c r="Z31" s="63">
        <v>429</v>
      </c>
      <c r="AA31" s="63">
        <v>263</v>
      </c>
      <c r="AB31" s="63">
        <v>166</v>
      </c>
    </row>
    <row r="32" spans="2:28" ht="15.75" customHeight="1">
      <c r="B32" s="12" t="s">
        <v>29</v>
      </c>
      <c r="C32" s="57">
        <f t="shared" si="0"/>
        <v>4877</v>
      </c>
      <c r="D32" s="58">
        <f t="shared" si="1"/>
        <v>-12.394467397161847</v>
      </c>
      <c r="E32" s="59">
        <f t="shared" si="2"/>
        <v>743</v>
      </c>
      <c r="F32" s="58">
        <f t="shared" si="3"/>
        <v>-24.87360970677453</v>
      </c>
      <c r="G32" s="59">
        <f t="shared" si="4"/>
        <v>2004</v>
      </c>
      <c r="H32" s="58">
        <f t="shared" si="5"/>
        <v>-27.180232558139537</v>
      </c>
      <c r="I32" s="59">
        <f t="shared" si="6"/>
        <v>9</v>
      </c>
      <c r="J32" s="58">
        <f t="shared" si="7"/>
        <v>125</v>
      </c>
      <c r="K32" s="59">
        <f t="shared" si="8"/>
        <v>2121</v>
      </c>
      <c r="L32" s="58">
        <f t="shared" si="9"/>
        <v>16.410537870472012</v>
      </c>
      <c r="M32" s="59">
        <f t="shared" si="10"/>
        <v>1226</v>
      </c>
      <c r="N32" s="58">
        <f t="shared" si="11"/>
        <v>92.76729559748426</v>
      </c>
      <c r="O32" s="59">
        <f t="shared" si="12"/>
        <v>886</v>
      </c>
      <c r="P32" s="60">
        <f t="shared" si="13"/>
        <v>-25.29510961214166</v>
      </c>
      <c r="S32" s="61" t="s">
        <v>89</v>
      </c>
      <c r="T32" s="61" t="s">
        <v>91</v>
      </c>
      <c r="U32" s="61" t="s">
        <v>116</v>
      </c>
      <c r="V32" s="63">
        <v>4877</v>
      </c>
      <c r="W32" s="63">
        <v>743</v>
      </c>
      <c r="X32" s="63">
        <v>2004</v>
      </c>
      <c r="Y32" s="63">
        <v>9</v>
      </c>
      <c r="Z32" s="63">
        <v>2121</v>
      </c>
      <c r="AA32" s="63">
        <v>1226</v>
      </c>
      <c r="AB32" s="63">
        <v>886</v>
      </c>
    </row>
    <row r="33" spans="2:28" ht="15.75" customHeight="1">
      <c r="B33" s="12" t="s">
        <v>30</v>
      </c>
      <c r="C33" s="57">
        <f t="shared" si="0"/>
        <v>1830</v>
      </c>
      <c r="D33" s="58">
        <f t="shared" si="1"/>
        <v>-26.91693290734824</v>
      </c>
      <c r="E33" s="59">
        <f t="shared" si="2"/>
        <v>673</v>
      </c>
      <c r="F33" s="58">
        <f t="shared" si="3"/>
        <v>-17.01602959309494</v>
      </c>
      <c r="G33" s="59">
        <f t="shared" si="4"/>
        <v>589</v>
      </c>
      <c r="H33" s="58">
        <f t="shared" si="5"/>
        <v>-25.253807106598984</v>
      </c>
      <c r="I33" s="59">
        <f t="shared" si="6"/>
        <v>83</v>
      </c>
      <c r="J33" s="58">
        <f t="shared" si="7"/>
        <v>822.2222222222222</v>
      </c>
      <c r="K33" s="59">
        <f t="shared" si="8"/>
        <v>485</v>
      </c>
      <c r="L33" s="58">
        <f t="shared" si="9"/>
        <v>-45.87053571428571</v>
      </c>
      <c r="M33" s="59">
        <f t="shared" si="10"/>
        <v>166</v>
      </c>
      <c r="N33" s="58">
        <f t="shared" si="11"/>
        <v>-63.834422657952075</v>
      </c>
      <c r="O33" s="59">
        <f t="shared" si="12"/>
        <v>319</v>
      </c>
      <c r="P33" s="60">
        <f t="shared" si="13"/>
        <v>-27.00228832951946</v>
      </c>
      <c r="S33" s="61" t="s">
        <v>89</v>
      </c>
      <c r="T33" s="61" t="s">
        <v>91</v>
      </c>
      <c r="U33" s="61" t="s">
        <v>117</v>
      </c>
      <c r="V33" s="63">
        <v>1830</v>
      </c>
      <c r="W33" s="63">
        <v>673</v>
      </c>
      <c r="X33" s="63">
        <v>589</v>
      </c>
      <c r="Y33" s="63">
        <v>83</v>
      </c>
      <c r="Z33" s="63">
        <v>485</v>
      </c>
      <c r="AA33" s="63">
        <v>166</v>
      </c>
      <c r="AB33" s="63">
        <v>319</v>
      </c>
    </row>
    <row r="34" spans="2:28" ht="15.75" customHeight="1">
      <c r="B34" s="12" t="s">
        <v>31</v>
      </c>
      <c r="C34" s="57">
        <f t="shared" si="0"/>
        <v>566</v>
      </c>
      <c r="D34" s="58">
        <f t="shared" si="1"/>
        <v>35.7314148681055</v>
      </c>
      <c r="E34" s="59">
        <f t="shared" si="2"/>
        <v>214</v>
      </c>
      <c r="F34" s="58">
        <f t="shared" si="3"/>
        <v>4.390243902439025</v>
      </c>
      <c r="G34" s="59">
        <f t="shared" si="4"/>
        <v>139</v>
      </c>
      <c r="H34" s="58">
        <f t="shared" si="5"/>
        <v>23.00884955752211</v>
      </c>
      <c r="I34" s="59">
        <f t="shared" si="6"/>
        <v>1</v>
      </c>
      <c r="J34" s="58" t="str">
        <f t="shared" si="7"/>
        <v>     -   </v>
      </c>
      <c r="K34" s="59">
        <f t="shared" si="8"/>
        <v>212</v>
      </c>
      <c r="L34" s="58">
        <f t="shared" si="9"/>
        <v>114.14141414141415</v>
      </c>
      <c r="M34" s="59">
        <f t="shared" si="10"/>
        <v>114</v>
      </c>
      <c r="N34" s="58" t="str">
        <f t="shared" si="11"/>
        <v>     -   </v>
      </c>
      <c r="O34" s="59">
        <f t="shared" si="12"/>
        <v>98</v>
      </c>
      <c r="P34" s="60">
        <f t="shared" si="13"/>
        <v>-1.0101010101010104</v>
      </c>
      <c r="S34" s="61" t="s">
        <v>89</v>
      </c>
      <c r="T34" s="61" t="s">
        <v>91</v>
      </c>
      <c r="U34" s="61" t="s">
        <v>118</v>
      </c>
      <c r="V34" s="63">
        <v>566</v>
      </c>
      <c r="W34" s="63">
        <v>214</v>
      </c>
      <c r="X34" s="63">
        <v>139</v>
      </c>
      <c r="Y34" s="63">
        <v>1</v>
      </c>
      <c r="Z34" s="63">
        <v>212</v>
      </c>
      <c r="AA34" s="63">
        <v>114</v>
      </c>
      <c r="AB34" s="63">
        <v>98</v>
      </c>
    </row>
    <row r="35" spans="2:28" ht="15.75" customHeight="1">
      <c r="B35" s="12" t="s">
        <v>32</v>
      </c>
      <c r="C35" s="57">
        <f t="shared" si="0"/>
        <v>428</v>
      </c>
      <c r="D35" s="58">
        <f t="shared" si="1"/>
        <v>-0.23310023310023098</v>
      </c>
      <c r="E35" s="59">
        <f t="shared" si="2"/>
        <v>189</v>
      </c>
      <c r="F35" s="58">
        <f t="shared" si="3"/>
        <v>-29.477611940298516</v>
      </c>
      <c r="G35" s="59">
        <f t="shared" si="4"/>
        <v>188</v>
      </c>
      <c r="H35" s="58">
        <f t="shared" si="5"/>
        <v>40.29850746268659</v>
      </c>
      <c r="I35" s="59">
        <f t="shared" si="6"/>
        <v>0</v>
      </c>
      <c r="J35" s="58" t="str">
        <f t="shared" si="7"/>
        <v>0.0</v>
      </c>
      <c r="K35" s="59">
        <f t="shared" si="8"/>
        <v>51</v>
      </c>
      <c r="L35" s="58">
        <f t="shared" si="9"/>
        <v>88.88888888888889</v>
      </c>
      <c r="M35" s="59">
        <f t="shared" si="10"/>
        <v>0</v>
      </c>
      <c r="N35" s="58" t="str">
        <f t="shared" si="11"/>
        <v>0.0</v>
      </c>
      <c r="O35" s="59">
        <f t="shared" si="12"/>
        <v>45</v>
      </c>
      <c r="P35" s="60">
        <f t="shared" si="13"/>
        <v>66.66666666666669</v>
      </c>
      <c r="S35" s="61" t="s">
        <v>89</v>
      </c>
      <c r="T35" s="61" t="s">
        <v>91</v>
      </c>
      <c r="U35" s="61" t="s">
        <v>119</v>
      </c>
      <c r="V35" s="63">
        <v>428</v>
      </c>
      <c r="W35" s="63">
        <v>189</v>
      </c>
      <c r="X35" s="63">
        <v>188</v>
      </c>
      <c r="Y35" s="63">
        <v>0</v>
      </c>
      <c r="Z35" s="63">
        <v>51</v>
      </c>
      <c r="AA35" s="63">
        <v>0</v>
      </c>
      <c r="AB35" s="63">
        <v>45</v>
      </c>
    </row>
    <row r="36" spans="2:28" ht="15.75" customHeight="1">
      <c r="B36" s="12" t="s">
        <v>33</v>
      </c>
      <c r="C36" s="57">
        <f t="shared" si="0"/>
        <v>168</v>
      </c>
      <c r="D36" s="58">
        <f t="shared" si="1"/>
        <v>-6.1452513966480495</v>
      </c>
      <c r="E36" s="59">
        <f t="shared" si="2"/>
        <v>89</v>
      </c>
      <c r="F36" s="58">
        <f t="shared" si="3"/>
        <v>-2.197802197802204</v>
      </c>
      <c r="G36" s="59">
        <f t="shared" si="4"/>
        <v>68</v>
      </c>
      <c r="H36" s="58">
        <f t="shared" si="5"/>
        <v>-20</v>
      </c>
      <c r="I36" s="59">
        <f t="shared" si="6"/>
        <v>0</v>
      </c>
      <c r="J36" s="58" t="str">
        <f t="shared" si="7"/>
        <v>0.0</v>
      </c>
      <c r="K36" s="59">
        <f t="shared" si="8"/>
        <v>11</v>
      </c>
      <c r="L36" s="58">
        <f t="shared" si="9"/>
        <v>266.66666666666663</v>
      </c>
      <c r="M36" s="59">
        <f t="shared" si="10"/>
        <v>0</v>
      </c>
      <c r="N36" s="58" t="str">
        <f t="shared" si="11"/>
        <v>0.0</v>
      </c>
      <c r="O36" s="59">
        <f t="shared" si="12"/>
        <v>11</v>
      </c>
      <c r="P36" s="60">
        <f t="shared" si="13"/>
        <v>266.66666666666663</v>
      </c>
      <c r="S36" s="61" t="s">
        <v>89</v>
      </c>
      <c r="T36" s="61" t="s">
        <v>91</v>
      </c>
      <c r="U36" s="61" t="s">
        <v>120</v>
      </c>
      <c r="V36" s="63">
        <v>168</v>
      </c>
      <c r="W36" s="63">
        <v>89</v>
      </c>
      <c r="X36" s="63">
        <v>68</v>
      </c>
      <c r="Y36" s="63">
        <v>0</v>
      </c>
      <c r="Z36" s="63">
        <v>11</v>
      </c>
      <c r="AA36" s="63">
        <v>0</v>
      </c>
      <c r="AB36" s="63">
        <v>11</v>
      </c>
    </row>
    <row r="37" spans="2:28" ht="15.75" customHeight="1">
      <c r="B37" s="12" t="s">
        <v>34</v>
      </c>
      <c r="C37" s="57">
        <f t="shared" si="0"/>
        <v>276</v>
      </c>
      <c r="D37" s="58">
        <f t="shared" si="1"/>
        <v>5.343511450381683</v>
      </c>
      <c r="E37" s="59">
        <f t="shared" si="2"/>
        <v>119</v>
      </c>
      <c r="F37" s="58">
        <f t="shared" si="3"/>
        <v>-6.2992125984252</v>
      </c>
      <c r="G37" s="59">
        <f t="shared" si="4"/>
        <v>105</v>
      </c>
      <c r="H37" s="58">
        <f t="shared" si="5"/>
        <v>-16</v>
      </c>
      <c r="I37" s="59">
        <f t="shared" si="6"/>
        <v>1</v>
      </c>
      <c r="J37" s="58">
        <f t="shared" si="7"/>
        <v>0</v>
      </c>
      <c r="K37" s="59">
        <f t="shared" si="8"/>
        <v>51</v>
      </c>
      <c r="L37" s="58">
        <f t="shared" si="9"/>
        <v>466.66666666666674</v>
      </c>
      <c r="M37" s="59">
        <f t="shared" si="10"/>
        <v>48</v>
      </c>
      <c r="N37" s="58" t="str">
        <f t="shared" si="11"/>
        <v>     -   </v>
      </c>
      <c r="O37" s="59">
        <f t="shared" si="12"/>
        <v>3</v>
      </c>
      <c r="P37" s="60">
        <f t="shared" si="13"/>
        <v>-66.66666666666667</v>
      </c>
      <c r="S37" s="61" t="s">
        <v>89</v>
      </c>
      <c r="T37" s="61" t="s">
        <v>91</v>
      </c>
      <c r="U37" s="61" t="s">
        <v>121</v>
      </c>
      <c r="V37" s="63">
        <v>276</v>
      </c>
      <c r="W37" s="63">
        <v>119</v>
      </c>
      <c r="X37" s="63">
        <v>105</v>
      </c>
      <c r="Y37" s="63">
        <v>1</v>
      </c>
      <c r="Z37" s="63">
        <v>51</v>
      </c>
      <c r="AA37" s="63">
        <v>48</v>
      </c>
      <c r="AB37" s="63">
        <v>3</v>
      </c>
    </row>
    <row r="38" spans="2:28" ht="15.75" customHeight="1">
      <c r="B38" s="12" t="s">
        <v>35</v>
      </c>
      <c r="C38" s="57">
        <f t="shared" si="0"/>
        <v>1025</v>
      </c>
      <c r="D38" s="58">
        <f t="shared" si="1"/>
        <v>-0.5819592628516119</v>
      </c>
      <c r="E38" s="59">
        <f t="shared" si="2"/>
        <v>467</v>
      </c>
      <c r="F38" s="58">
        <f t="shared" si="3"/>
        <v>5.41760722347631</v>
      </c>
      <c r="G38" s="59">
        <f t="shared" si="4"/>
        <v>442</v>
      </c>
      <c r="H38" s="58">
        <f t="shared" si="5"/>
        <v>3.5128805620609</v>
      </c>
      <c r="I38" s="59">
        <f t="shared" si="6"/>
        <v>2</v>
      </c>
      <c r="J38" s="58" t="str">
        <f t="shared" si="7"/>
        <v>     -   </v>
      </c>
      <c r="K38" s="59">
        <f t="shared" si="8"/>
        <v>114</v>
      </c>
      <c r="L38" s="58">
        <f t="shared" si="9"/>
        <v>-29.192546583850927</v>
      </c>
      <c r="M38" s="59">
        <f t="shared" si="10"/>
        <v>44</v>
      </c>
      <c r="N38" s="58">
        <f t="shared" si="11"/>
        <v>-57.69230769230769</v>
      </c>
      <c r="O38" s="59">
        <f t="shared" si="12"/>
        <v>70</v>
      </c>
      <c r="P38" s="60">
        <f t="shared" si="13"/>
        <v>22.807017543859658</v>
      </c>
      <c r="S38" s="61" t="s">
        <v>89</v>
      </c>
      <c r="T38" s="61" t="s">
        <v>91</v>
      </c>
      <c r="U38" s="61" t="s">
        <v>122</v>
      </c>
      <c r="V38" s="63">
        <v>1025</v>
      </c>
      <c r="W38" s="63">
        <v>467</v>
      </c>
      <c r="X38" s="63">
        <v>442</v>
      </c>
      <c r="Y38" s="63">
        <v>2</v>
      </c>
      <c r="Z38" s="63">
        <v>114</v>
      </c>
      <c r="AA38" s="63">
        <v>44</v>
      </c>
      <c r="AB38" s="63">
        <v>70</v>
      </c>
    </row>
    <row r="39" spans="2:28" ht="15.75" customHeight="1">
      <c r="B39" s="12" t="s">
        <v>36</v>
      </c>
      <c r="C39" s="57">
        <f t="shared" si="0"/>
        <v>1160</v>
      </c>
      <c r="D39" s="58">
        <f t="shared" si="1"/>
        <v>-39.86521513737687</v>
      </c>
      <c r="E39" s="59">
        <f t="shared" si="2"/>
        <v>340</v>
      </c>
      <c r="F39" s="58">
        <f t="shared" si="3"/>
        <v>-30.041152263374485</v>
      </c>
      <c r="G39" s="59">
        <f t="shared" si="4"/>
        <v>565</v>
      </c>
      <c r="H39" s="58">
        <f t="shared" si="5"/>
        <v>4.436229205175593</v>
      </c>
      <c r="I39" s="59">
        <f t="shared" si="6"/>
        <v>0</v>
      </c>
      <c r="J39" s="58" t="str">
        <f t="shared" si="7"/>
        <v>  -100.0</v>
      </c>
      <c r="K39" s="59">
        <f t="shared" si="8"/>
        <v>255</v>
      </c>
      <c r="L39" s="58">
        <f t="shared" si="9"/>
        <v>-71.1864406779661</v>
      </c>
      <c r="M39" s="59">
        <f t="shared" si="10"/>
        <v>96</v>
      </c>
      <c r="N39" s="58">
        <f t="shared" si="11"/>
        <v>-86.28571428571428</v>
      </c>
      <c r="O39" s="59">
        <f t="shared" si="12"/>
        <v>159</v>
      </c>
      <c r="P39" s="60">
        <f t="shared" si="13"/>
        <v>-14.054054054054049</v>
      </c>
      <c r="S39" s="61" t="s">
        <v>89</v>
      </c>
      <c r="T39" s="61" t="s">
        <v>91</v>
      </c>
      <c r="U39" s="61" t="s">
        <v>123</v>
      </c>
      <c r="V39" s="63">
        <v>1160</v>
      </c>
      <c r="W39" s="63">
        <v>340</v>
      </c>
      <c r="X39" s="63">
        <v>565</v>
      </c>
      <c r="Y39" s="63">
        <v>0</v>
      </c>
      <c r="Z39" s="63">
        <v>255</v>
      </c>
      <c r="AA39" s="63">
        <v>96</v>
      </c>
      <c r="AB39" s="63">
        <v>159</v>
      </c>
    </row>
    <row r="40" spans="2:28" ht="15.75" customHeight="1">
      <c r="B40" s="12" t="s">
        <v>37</v>
      </c>
      <c r="C40" s="57">
        <f t="shared" si="0"/>
        <v>630</v>
      </c>
      <c r="D40" s="58">
        <f t="shared" si="1"/>
        <v>-7.89473684210526</v>
      </c>
      <c r="E40" s="59">
        <f t="shared" si="2"/>
        <v>267</v>
      </c>
      <c r="F40" s="58">
        <f t="shared" si="3"/>
        <v>-0.7434944237918302</v>
      </c>
      <c r="G40" s="59">
        <f t="shared" si="4"/>
        <v>280</v>
      </c>
      <c r="H40" s="58">
        <f t="shared" si="5"/>
        <v>-22.222222222222214</v>
      </c>
      <c r="I40" s="59">
        <f t="shared" si="6"/>
        <v>1</v>
      </c>
      <c r="J40" s="58">
        <f t="shared" si="7"/>
        <v>-66.66666666666667</v>
      </c>
      <c r="K40" s="59">
        <f t="shared" si="8"/>
        <v>82</v>
      </c>
      <c r="L40" s="58">
        <f t="shared" si="9"/>
        <v>57.69230769230768</v>
      </c>
      <c r="M40" s="59">
        <f t="shared" si="10"/>
        <v>39</v>
      </c>
      <c r="N40" s="58">
        <f t="shared" si="11"/>
        <v>14.705882352941174</v>
      </c>
      <c r="O40" s="59">
        <f t="shared" si="12"/>
        <v>43</v>
      </c>
      <c r="P40" s="60">
        <f t="shared" si="13"/>
        <v>138.88888888888889</v>
      </c>
      <c r="S40" s="61" t="s">
        <v>89</v>
      </c>
      <c r="T40" s="61" t="s">
        <v>91</v>
      </c>
      <c r="U40" s="61" t="s">
        <v>124</v>
      </c>
      <c r="V40" s="63">
        <v>630</v>
      </c>
      <c r="W40" s="63">
        <v>267</v>
      </c>
      <c r="X40" s="63">
        <v>280</v>
      </c>
      <c r="Y40" s="63">
        <v>1</v>
      </c>
      <c r="Z40" s="63">
        <v>82</v>
      </c>
      <c r="AA40" s="63">
        <v>39</v>
      </c>
      <c r="AB40" s="63">
        <v>43</v>
      </c>
    </row>
    <row r="41" spans="2:28" ht="15.75" customHeight="1">
      <c r="B41" s="12" t="s">
        <v>38</v>
      </c>
      <c r="C41" s="57">
        <f t="shared" si="0"/>
        <v>219</v>
      </c>
      <c r="D41" s="58">
        <f t="shared" si="1"/>
        <v>-9.876543209876544</v>
      </c>
      <c r="E41" s="59">
        <f t="shared" si="2"/>
        <v>161</v>
      </c>
      <c r="F41" s="58">
        <f t="shared" si="3"/>
        <v>-10.555555555555557</v>
      </c>
      <c r="G41" s="59">
        <f t="shared" si="4"/>
        <v>46</v>
      </c>
      <c r="H41" s="58">
        <f t="shared" si="5"/>
        <v>-8</v>
      </c>
      <c r="I41" s="59">
        <f t="shared" si="6"/>
        <v>2</v>
      </c>
      <c r="J41" s="58">
        <f t="shared" si="7"/>
        <v>0</v>
      </c>
      <c r="K41" s="59">
        <f t="shared" si="8"/>
        <v>10</v>
      </c>
      <c r="L41" s="58">
        <f t="shared" si="9"/>
        <v>-9.090909090909093</v>
      </c>
      <c r="M41" s="59">
        <f t="shared" si="10"/>
        <v>0</v>
      </c>
      <c r="N41" s="58" t="str">
        <f t="shared" si="11"/>
        <v>0.0</v>
      </c>
      <c r="O41" s="59">
        <f t="shared" si="12"/>
        <v>10</v>
      </c>
      <c r="P41" s="60">
        <f t="shared" si="13"/>
        <v>42.85714285714286</v>
      </c>
      <c r="S41" s="61" t="s">
        <v>89</v>
      </c>
      <c r="T41" s="61" t="s">
        <v>91</v>
      </c>
      <c r="U41" s="61" t="s">
        <v>125</v>
      </c>
      <c r="V41" s="63">
        <v>219</v>
      </c>
      <c r="W41" s="63">
        <v>161</v>
      </c>
      <c r="X41" s="63">
        <v>46</v>
      </c>
      <c r="Y41" s="63">
        <v>2</v>
      </c>
      <c r="Z41" s="63">
        <v>10</v>
      </c>
      <c r="AA41" s="63">
        <v>0</v>
      </c>
      <c r="AB41" s="63">
        <v>10</v>
      </c>
    </row>
    <row r="42" spans="2:28" ht="15.75" customHeight="1">
      <c r="B42" s="12" t="s">
        <v>39</v>
      </c>
      <c r="C42" s="57">
        <f t="shared" si="0"/>
        <v>481</v>
      </c>
      <c r="D42" s="58">
        <f t="shared" si="1"/>
        <v>4.79302832244008</v>
      </c>
      <c r="E42" s="59">
        <f t="shared" si="2"/>
        <v>220</v>
      </c>
      <c r="F42" s="58">
        <f t="shared" si="3"/>
        <v>-11.290322580645167</v>
      </c>
      <c r="G42" s="59">
        <f t="shared" si="4"/>
        <v>154</v>
      </c>
      <c r="H42" s="58">
        <f t="shared" si="5"/>
        <v>37.5</v>
      </c>
      <c r="I42" s="59">
        <f t="shared" si="6"/>
        <v>2</v>
      </c>
      <c r="J42" s="58">
        <f t="shared" si="7"/>
        <v>100</v>
      </c>
      <c r="K42" s="59">
        <f t="shared" si="8"/>
        <v>105</v>
      </c>
      <c r="L42" s="58">
        <f t="shared" si="9"/>
        <v>7.142857142857139</v>
      </c>
      <c r="M42" s="59">
        <f t="shared" si="10"/>
        <v>65</v>
      </c>
      <c r="N42" s="58">
        <f t="shared" si="11"/>
        <v>-22.61904761904762</v>
      </c>
      <c r="O42" s="59">
        <f t="shared" si="12"/>
        <v>40</v>
      </c>
      <c r="P42" s="60">
        <f t="shared" si="13"/>
        <v>185.71428571428572</v>
      </c>
      <c r="S42" s="61" t="s">
        <v>89</v>
      </c>
      <c r="T42" s="61" t="s">
        <v>91</v>
      </c>
      <c r="U42" s="61" t="s">
        <v>126</v>
      </c>
      <c r="V42" s="63">
        <v>481</v>
      </c>
      <c r="W42" s="63">
        <v>220</v>
      </c>
      <c r="X42" s="63">
        <v>154</v>
      </c>
      <c r="Y42" s="63">
        <v>2</v>
      </c>
      <c r="Z42" s="63">
        <v>105</v>
      </c>
      <c r="AA42" s="63">
        <v>65</v>
      </c>
      <c r="AB42" s="63">
        <v>40</v>
      </c>
    </row>
    <row r="43" spans="2:28" ht="15.75" customHeight="1">
      <c r="B43" s="12" t="s">
        <v>40</v>
      </c>
      <c r="C43" s="57">
        <f t="shared" si="0"/>
        <v>414</v>
      </c>
      <c r="D43" s="58">
        <f t="shared" si="1"/>
        <v>-20.537428023032632</v>
      </c>
      <c r="E43" s="59">
        <f t="shared" si="2"/>
        <v>248</v>
      </c>
      <c r="F43" s="58">
        <f t="shared" si="3"/>
        <v>-23.692307692307693</v>
      </c>
      <c r="G43" s="59">
        <f t="shared" si="4"/>
        <v>112</v>
      </c>
      <c r="H43" s="58">
        <f t="shared" si="5"/>
        <v>-28.205128205128204</v>
      </c>
      <c r="I43" s="59">
        <f t="shared" si="6"/>
        <v>12</v>
      </c>
      <c r="J43" s="58" t="str">
        <f t="shared" si="7"/>
        <v>     -   </v>
      </c>
      <c r="K43" s="59">
        <f t="shared" si="8"/>
        <v>42</v>
      </c>
      <c r="L43" s="58">
        <f t="shared" si="9"/>
        <v>5</v>
      </c>
      <c r="M43" s="59">
        <f t="shared" si="10"/>
        <v>0</v>
      </c>
      <c r="N43" s="58" t="str">
        <f t="shared" si="11"/>
        <v>0.0</v>
      </c>
      <c r="O43" s="59">
        <f t="shared" si="12"/>
        <v>42</v>
      </c>
      <c r="P43" s="60">
        <f t="shared" si="13"/>
        <v>5</v>
      </c>
      <c r="S43" s="61" t="s">
        <v>89</v>
      </c>
      <c r="T43" s="61" t="s">
        <v>91</v>
      </c>
      <c r="U43" s="61" t="s">
        <v>127</v>
      </c>
      <c r="V43" s="63">
        <v>414</v>
      </c>
      <c r="W43" s="63">
        <v>248</v>
      </c>
      <c r="X43" s="63">
        <v>112</v>
      </c>
      <c r="Y43" s="63">
        <v>12</v>
      </c>
      <c r="Z43" s="63">
        <v>42</v>
      </c>
      <c r="AA43" s="63">
        <v>0</v>
      </c>
      <c r="AB43" s="63">
        <v>42</v>
      </c>
    </row>
    <row r="44" spans="2:28" ht="15.75" customHeight="1">
      <c r="B44" s="12" t="s">
        <v>41</v>
      </c>
      <c r="C44" s="57">
        <f t="shared" si="0"/>
        <v>192</v>
      </c>
      <c r="D44" s="58">
        <f t="shared" si="1"/>
        <v>-7.692307692307693</v>
      </c>
      <c r="E44" s="59">
        <f t="shared" si="2"/>
        <v>111</v>
      </c>
      <c r="F44" s="58">
        <f t="shared" si="3"/>
        <v>-26</v>
      </c>
      <c r="G44" s="59">
        <f t="shared" si="4"/>
        <v>65</v>
      </c>
      <c r="H44" s="58">
        <f t="shared" si="5"/>
        <v>35.416666666666686</v>
      </c>
      <c r="I44" s="59">
        <f t="shared" si="6"/>
        <v>1</v>
      </c>
      <c r="J44" s="58">
        <f t="shared" si="7"/>
        <v>-50</v>
      </c>
      <c r="K44" s="59">
        <f t="shared" si="8"/>
        <v>15</v>
      </c>
      <c r="L44" s="58">
        <f t="shared" si="9"/>
        <v>87.5</v>
      </c>
      <c r="M44" s="59">
        <f t="shared" si="10"/>
        <v>0</v>
      </c>
      <c r="N44" s="58" t="str">
        <f t="shared" si="11"/>
        <v>0.0</v>
      </c>
      <c r="O44" s="59">
        <f t="shared" si="12"/>
        <v>15</v>
      </c>
      <c r="P44" s="60">
        <f t="shared" si="13"/>
        <v>87.5</v>
      </c>
      <c r="S44" s="61" t="s">
        <v>89</v>
      </c>
      <c r="T44" s="61" t="s">
        <v>91</v>
      </c>
      <c r="U44" s="61" t="s">
        <v>128</v>
      </c>
      <c r="V44" s="63">
        <v>192</v>
      </c>
      <c r="W44" s="63">
        <v>111</v>
      </c>
      <c r="X44" s="63">
        <v>65</v>
      </c>
      <c r="Y44" s="63">
        <v>1</v>
      </c>
      <c r="Z44" s="63">
        <v>15</v>
      </c>
      <c r="AA44" s="63">
        <v>0</v>
      </c>
      <c r="AB44" s="63">
        <v>15</v>
      </c>
    </row>
    <row r="45" spans="2:28" ht="15.75" customHeight="1">
      <c r="B45" s="12" t="s">
        <v>42</v>
      </c>
      <c r="C45" s="57">
        <f t="shared" si="0"/>
        <v>3019</v>
      </c>
      <c r="D45" s="58">
        <f t="shared" si="1"/>
        <v>-1.3721006207121889</v>
      </c>
      <c r="E45" s="59">
        <f t="shared" si="2"/>
        <v>803</v>
      </c>
      <c r="F45" s="58">
        <f t="shared" si="3"/>
        <v>-9.060022650056624</v>
      </c>
      <c r="G45" s="59">
        <f t="shared" si="4"/>
        <v>1532</v>
      </c>
      <c r="H45" s="58">
        <f t="shared" si="5"/>
        <v>-7.599517490952962</v>
      </c>
      <c r="I45" s="59">
        <f t="shared" si="6"/>
        <v>2</v>
      </c>
      <c r="J45" s="58">
        <f t="shared" si="7"/>
        <v>100</v>
      </c>
      <c r="K45" s="59">
        <f t="shared" si="8"/>
        <v>682</v>
      </c>
      <c r="L45" s="58">
        <f t="shared" si="9"/>
        <v>31.406551059730248</v>
      </c>
      <c r="M45" s="59">
        <f t="shared" si="10"/>
        <v>442</v>
      </c>
      <c r="N45" s="58">
        <f t="shared" si="11"/>
        <v>91.34199134199136</v>
      </c>
      <c r="O45" s="59">
        <f t="shared" si="12"/>
        <v>240</v>
      </c>
      <c r="P45" s="60">
        <f t="shared" si="13"/>
        <v>-9.090909090909093</v>
      </c>
      <c r="S45" s="61" t="s">
        <v>89</v>
      </c>
      <c r="T45" s="61" t="s">
        <v>91</v>
      </c>
      <c r="U45" s="61" t="s">
        <v>129</v>
      </c>
      <c r="V45" s="63">
        <v>3019</v>
      </c>
      <c r="W45" s="63">
        <v>803</v>
      </c>
      <c r="X45" s="63">
        <v>1532</v>
      </c>
      <c r="Y45" s="63">
        <v>2</v>
      </c>
      <c r="Z45" s="63">
        <v>682</v>
      </c>
      <c r="AA45" s="63">
        <v>442</v>
      </c>
      <c r="AB45" s="63">
        <v>240</v>
      </c>
    </row>
    <row r="46" spans="2:28" ht="15.75" customHeight="1">
      <c r="B46" s="12" t="s">
        <v>43</v>
      </c>
      <c r="C46" s="57">
        <f t="shared" si="0"/>
        <v>377</v>
      </c>
      <c r="D46" s="58">
        <f t="shared" si="1"/>
        <v>9.593023255813947</v>
      </c>
      <c r="E46" s="59">
        <f t="shared" si="2"/>
        <v>151</v>
      </c>
      <c r="F46" s="58">
        <f t="shared" si="3"/>
        <v>-12.20930232558139</v>
      </c>
      <c r="G46" s="59">
        <f t="shared" si="4"/>
        <v>195</v>
      </c>
      <c r="H46" s="58">
        <f t="shared" si="5"/>
        <v>25.80645161290323</v>
      </c>
      <c r="I46" s="59">
        <f t="shared" si="6"/>
        <v>6</v>
      </c>
      <c r="J46" s="58">
        <f t="shared" si="7"/>
        <v>-25</v>
      </c>
      <c r="K46" s="59">
        <f t="shared" si="8"/>
        <v>25</v>
      </c>
      <c r="L46" s="58">
        <f t="shared" si="9"/>
        <v>177.77777777777777</v>
      </c>
      <c r="M46" s="59">
        <f t="shared" si="10"/>
        <v>0</v>
      </c>
      <c r="N46" s="58" t="str">
        <f t="shared" si="11"/>
        <v>0.0</v>
      </c>
      <c r="O46" s="59">
        <f t="shared" si="12"/>
        <v>25</v>
      </c>
      <c r="P46" s="60">
        <f t="shared" si="13"/>
        <v>177.77777777777777</v>
      </c>
      <c r="S46" s="61" t="s">
        <v>89</v>
      </c>
      <c r="T46" s="61" t="s">
        <v>91</v>
      </c>
      <c r="U46" s="61" t="s">
        <v>130</v>
      </c>
      <c r="V46" s="63">
        <v>377</v>
      </c>
      <c r="W46" s="63">
        <v>151</v>
      </c>
      <c r="X46" s="63">
        <v>195</v>
      </c>
      <c r="Y46" s="63">
        <v>6</v>
      </c>
      <c r="Z46" s="63">
        <v>25</v>
      </c>
      <c r="AA46" s="63">
        <v>0</v>
      </c>
      <c r="AB46" s="63">
        <v>25</v>
      </c>
    </row>
    <row r="47" spans="2:28" ht="15.75" customHeight="1">
      <c r="B47" s="12" t="s">
        <v>44</v>
      </c>
      <c r="C47" s="57">
        <f t="shared" si="0"/>
        <v>563</v>
      </c>
      <c r="D47" s="58">
        <f t="shared" si="1"/>
        <v>-7.8559738134206185</v>
      </c>
      <c r="E47" s="59">
        <f t="shared" si="2"/>
        <v>223</v>
      </c>
      <c r="F47" s="58">
        <f t="shared" si="3"/>
        <v>-17.71217712177122</v>
      </c>
      <c r="G47" s="59">
        <f t="shared" si="4"/>
        <v>282</v>
      </c>
      <c r="H47" s="58">
        <f t="shared" si="5"/>
        <v>6.818181818181813</v>
      </c>
      <c r="I47" s="59">
        <f t="shared" si="6"/>
        <v>3</v>
      </c>
      <c r="J47" s="58">
        <f t="shared" si="7"/>
        <v>-50</v>
      </c>
      <c r="K47" s="59">
        <f t="shared" si="8"/>
        <v>55</v>
      </c>
      <c r="L47" s="58">
        <f t="shared" si="9"/>
        <v>-21.42857142857143</v>
      </c>
      <c r="M47" s="59">
        <f t="shared" si="10"/>
        <v>27</v>
      </c>
      <c r="N47" s="58">
        <f t="shared" si="11"/>
        <v>-43.75</v>
      </c>
      <c r="O47" s="59">
        <f t="shared" si="12"/>
        <v>28</v>
      </c>
      <c r="P47" s="60">
        <f t="shared" si="13"/>
        <v>27.272727272727266</v>
      </c>
      <c r="S47" s="61" t="s">
        <v>89</v>
      </c>
      <c r="T47" s="61" t="s">
        <v>91</v>
      </c>
      <c r="U47" s="61" t="s">
        <v>131</v>
      </c>
      <c r="V47" s="63">
        <v>563</v>
      </c>
      <c r="W47" s="63">
        <v>223</v>
      </c>
      <c r="X47" s="63">
        <v>282</v>
      </c>
      <c r="Y47" s="63">
        <v>3</v>
      </c>
      <c r="Z47" s="63">
        <v>55</v>
      </c>
      <c r="AA47" s="63">
        <v>27</v>
      </c>
      <c r="AB47" s="63">
        <v>28</v>
      </c>
    </row>
    <row r="48" spans="2:28" ht="15.75" customHeight="1">
      <c r="B48" s="12" t="s">
        <v>45</v>
      </c>
      <c r="C48" s="57">
        <f t="shared" si="0"/>
        <v>859</v>
      </c>
      <c r="D48" s="58">
        <f t="shared" si="1"/>
        <v>22.364672364672373</v>
      </c>
      <c r="E48" s="59">
        <f t="shared" si="2"/>
        <v>374</v>
      </c>
      <c r="F48" s="58">
        <f t="shared" si="3"/>
        <v>-1.058201058201064</v>
      </c>
      <c r="G48" s="59">
        <f t="shared" si="4"/>
        <v>404</v>
      </c>
      <c r="H48" s="58">
        <f t="shared" si="5"/>
        <v>134.88372093023258</v>
      </c>
      <c r="I48" s="59">
        <f t="shared" si="6"/>
        <v>14</v>
      </c>
      <c r="J48" s="58">
        <f t="shared" si="7"/>
        <v>133.33333333333334</v>
      </c>
      <c r="K48" s="59">
        <f t="shared" si="8"/>
        <v>67</v>
      </c>
      <c r="L48" s="58">
        <f t="shared" si="9"/>
        <v>-54.10958904109589</v>
      </c>
      <c r="M48" s="59">
        <f t="shared" si="10"/>
        <v>0</v>
      </c>
      <c r="N48" s="58" t="str">
        <f t="shared" si="11"/>
        <v>  -100.0</v>
      </c>
      <c r="O48" s="59">
        <f t="shared" si="12"/>
        <v>67</v>
      </c>
      <c r="P48" s="60">
        <f t="shared" si="13"/>
        <v>-20.238095238095227</v>
      </c>
      <c r="S48" s="61" t="s">
        <v>89</v>
      </c>
      <c r="T48" s="61" t="s">
        <v>91</v>
      </c>
      <c r="U48" s="61" t="s">
        <v>132</v>
      </c>
      <c r="V48" s="63">
        <v>859</v>
      </c>
      <c r="W48" s="63">
        <v>374</v>
      </c>
      <c r="X48" s="63">
        <v>404</v>
      </c>
      <c r="Y48" s="63">
        <v>14</v>
      </c>
      <c r="Z48" s="63">
        <v>67</v>
      </c>
      <c r="AA48" s="63">
        <v>0</v>
      </c>
      <c r="AB48" s="63">
        <v>67</v>
      </c>
    </row>
    <row r="49" spans="2:28" ht="15.75" customHeight="1">
      <c r="B49" s="12" t="s">
        <v>46</v>
      </c>
      <c r="C49" s="57">
        <f t="shared" si="0"/>
        <v>570</v>
      </c>
      <c r="D49" s="58">
        <f t="shared" si="1"/>
        <v>26.666666666666657</v>
      </c>
      <c r="E49" s="59">
        <f t="shared" si="2"/>
        <v>242</v>
      </c>
      <c r="F49" s="58">
        <f t="shared" si="3"/>
        <v>4.310344827586206</v>
      </c>
      <c r="G49" s="59">
        <f t="shared" si="4"/>
        <v>193</v>
      </c>
      <c r="H49" s="58">
        <f t="shared" si="5"/>
        <v>2.659574468085111</v>
      </c>
      <c r="I49" s="59">
        <f t="shared" si="6"/>
        <v>9</v>
      </c>
      <c r="J49" s="58" t="str">
        <f t="shared" si="7"/>
        <v>     -   </v>
      </c>
      <c r="K49" s="59">
        <f t="shared" si="8"/>
        <v>126</v>
      </c>
      <c r="L49" s="58">
        <f t="shared" si="9"/>
        <v>320</v>
      </c>
      <c r="M49" s="59">
        <f t="shared" si="10"/>
        <v>87</v>
      </c>
      <c r="N49" s="58" t="str">
        <f t="shared" si="11"/>
        <v>     -   </v>
      </c>
      <c r="O49" s="59">
        <f t="shared" si="12"/>
        <v>39</v>
      </c>
      <c r="P49" s="60">
        <f t="shared" si="13"/>
        <v>30</v>
      </c>
      <c r="S49" s="61" t="s">
        <v>89</v>
      </c>
      <c r="T49" s="61" t="s">
        <v>91</v>
      </c>
      <c r="U49" s="61" t="s">
        <v>133</v>
      </c>
      <c r="V49" s="63">
        <v>570</v>
      </c>
      <c r="W49" s="63">
        <v>242</v>
      </c>
      <c r="X49" s="63">
        <v>193</v>
      </c>
      <c r="Y49" s="63">
        <v>9</v>
      </c>
      <c r="Z49" s="63">
        <v>126</v>
      </c>
      <c r="AA49" s="63">
        <v>87</v>
      </c>
      <c r="AB49" s="63">
        <v>39</v>
      </c>
    </row>
    <row r="50" spans="2:28" ht="15.75" customHeight="1">
      <c r="B50" s="12" t="s">
        <v>47</v>
      </c>
      <c r="C50" s="57">
        <f t="shared" si="0"/>
        <v>418</v>
      </c>
      <c r="D50" s="58">
        <f t="shared" si="1"/>
        <v>-29.391891891891902</v>
      </c>
      <c r="E50" s="59">
        <f t="shared" si="2"/>
        <v>244</v>
      </c>
      <c r="F50" s="58">
        <f t="shared" si="3"/>
        <v>-9.963099630996311</v>
      </c>
      <c r="G50" s="59">
        <f t="shared" si="4"/>
        <v>94</v>
      </c>
      <c r="H50" s="58">
        <f t="shared" si="5"/>
        <v>-52.04081632653062</v>
      </c>
      <c r="I50" s="59">
        <f t="shared" si="6"/>
        <v>0</v>
      </c>
      <c r="J50" s="58" t="str">
        <f t="shared" si="7"/>
        <v>  -100.0</v>
      </c>
      <c r="K50" s="59">
        <f t="shared" si="8"/>
        <v>80</v>
      </c>
      <c r="L50" s="58">
        <f t="shared" si="9"/>
        <v>-33.88429752066115</v>
      </c>
      <c r="M50" s="59">
        <f t="shared" si="10"/>
        <v>39</v>
      </c>
      <c r="N50" s="58">
        <f t="shared" si="11"/>
        <v>-49.350649350649356</v>
      </c>
      <c r="O50" s="59">
        <f t="shared" si="12"/>
        <v>41</v>
      </c>
      <c r="P50" s="60">
        <f t="shared" si="13"/>
        <v>-6.818181818181827</v>
      </c>
      <c r="S50" s="61" t="s">
        <v>89</v>
      </c>
      <c r="T50" s="61" t="s">
        <v>91</v>
      </c>
      <c r="U50" s="61" t="s">
        <v>134</v>
      </c>
      <c r="V50" s="63">
        <v>418</v>
      </c>
      <c r="W50" s="63">
        <v>244</v>
      </c>
      <c r="X50" s="63">
        <v>94</v>
      </c>
      <c r="Y50" s="63">
        <v>0</v>
      </c>
      <c r="Z50" s="63">
        <v>80</v>
      </c>
      <c r="AA50" s="63">
        <v>39</v>
      </c>
      <c r="AB50" s="63">
        <v>41</v>
      </c>
    </row>
    <row r="51" spans="2:28" ht="15.75" customHeight="1">
      <c r="B51" s="12" t="s">
        <v>48</v>
      </c>
      <c r="C51" s="57">
        <f t="shared" si="0"/>
        <v>683</v>
      </c>
      <c r="D51" s="58">
        <f t="shared" si="1"/>
        <v>24.408014571948982</v>
      </c>
      <c r="E51" s="59">
        <f t="shared" si="2"/>
        <v>288</v>
      </c>
      <c r="F51" s="58">
        <f t="shared" si="3"/>
        <v>-3.3557046979865675</v>
      </c>
      <c r="G51" s="59">
        <f t="shared" si="4"/>
        <v>260</v>
      </c>
      <c r="H51" s="58">
        <f t="shared" si="5"/>
        <v>39.784946236559136</v>
      </c>
      <c r="I51" s="59">
        <f t="shared" si="6"/>
        <v>3</v>
      </c>
      <c r="J51" s="58">
        <f t="shared" si="7"/>
        <v>-25</v>
      </c>
      <c r="K51" s="59">
        <f t="shared" si="8"/>
        <v>132</v>
      </c>
      <c r="L51" s="58">
        <f t="shared" si="9"/>
        <v>116.39344262295083</v>
      </c>
      <c r="M51" s="59">
        <f t="shared" si="10"/>
        <v>86</v>
      </c>
      <c r="N51" s="58">
        <f t="shared" si="11"/>
        <v>160.60606060606062</v>
      </c>
      <c r="O51" s="59">
        <f t="shared" si="12"/>
        <v>46</v>
      </c>
      <c r="P51" s="60">
        <f t="shared" si="13"/>
        <v>64.28571428571428</v>
      </c>
      <c r="S51" s="61" t="s">
        <v>89</v>
      </c>
      <c r="T51" s="61" t="s">
        <v>91</v>
      </c>
      <c r="U51" s="61" t="s">
        <v>135</v>
      </c>
      <c r="V51" s="63">
        <v>683</v>
      </c>
      <c r="W51" s="63">
        <v>288</v>
      </c>
      <c r="X51" s="63">
        <v>260</v>
      </c>
      <c r="Y51" s="63">
        <v>3</v>
      </c>
      <c r="Z51" s="63">
        <v>132</v>
      </c>
      <c r="AA51" s="63">
        <v>86</v>
      </c>
      <c r="AB51" s="63">
        <v>46</v>
      </c>
    </row>
    <row r="52" spans="2:28" ht="15.75" customHeight="1" thickBot="1">
      <c r="B52" s="12" t="s">
        <v>49</v>
      </c>
      <c r="C52" s="64">
        <f t="shared" si="0"/>
        <v>1181</v>
      </c>
      <c r="D52" s="65">
        <f t="shared" si="1"/>
        <v>10.89201877934272</v>
      </c>
      <c r="E52" s="66">
        <f t="shared" si="2"/>
        <v>214</v>
      </c>
      <c r="F52" s="65">
        <f t="shared" si="3"/>
        <v>-16.07843137254902</v>
      </c>
      <c r="G52" s="66">
        <f t="shared" si="4"/>
        <v>743</v>
      </c>
      <c r="H52" s="65">
        <f t="shared" si="5"/>
        <v>-6.186868686868678</v>
      </c>
      <c r="I52" s="66">
        <f t="shared" si="6"/>
        <v>19</v>
      </c>
      <c r="J52" s="65">
        <f t="shared" si="7"/>
        <v>1800</v>
      </c>
      <c r="K52" s="66">
        <f t="shared" si="8"/>
        <v>205</v>
      </c>
      <c r="L52" s="65">
        <f t="shared" si="9"/>
        <v>1105.8823529411764</v>
      </c>
      <c r="M52" s="66">
        <f t="shared" si="10"/>
        <v>188</v>
      </c>
      <c r="N52" s="65" t="str">
        <f t="shared" si="11"/>
        <v>     -   </v>
      </c>
      <c r="O52" s="66">
        <f t="shared" si="12"/>
        <v>17</v>
      </c>
      <c r="P52" s="67">
        <f t="shared" si="13"/>
        <v>30.769230769230774</v>
      </c>
      <c r="S52" s="61" t="s">
        <v>89</v>
      </c>
      <c r="T52" s="61" t="s">
        <v>91</v>
      </c>
      <c r="U52" s="61" t="s">
        <v>136</v>
      </c>
      <c r="V52" s="63">
        <v>1181</v>
      </c>
      <c r="W52" s="63">
        <v>214</v>
      </c>
      <c r="X52" s="63">
        <v>743</v>
      </c>
      <c r="Y52" s="63">
        <v>19</v>
      </c>
      <c r="Z52" s="63">
        <v>205</v>
      </c>
      <c r="AA52" s="63">
        <v>188</v>
      </c>
      <c r="AB52" s="63">
        <v>17</v>
      </c>
    </row>
    <row r="53" spans="2:28" ht="15.75" customHeight="1" thickBot="1" thickTop="1">
      <c r="B53" s="13" t="s">
        <v>50</v>
      </c>
      <c r="C53" s="68">
        <f>SUM($V6:$V52)</f>
        <v>67713</v>
      </c>
      <c r="D53" s="69">
        <f>SUM(V6:V52)/SUM(V53:V99)*100-100</f>
        <v>-13.013373071438664</v>
      </c>
      <c r="E53" s="70">
        <f>SUM($W6:$W52)</f>
        <v>20282</v>
      </c>
      <c r="F53" s="69">
        <f>SUM($W6:$W52)/SUM($W53:$W99)*100-100</f>
        <v>-18.725706271288317</v>
      </c>
      <c r="G53" s="70">
        <f>SUM($X6:$X52)</f>
        <v>26856</v>
      </c>
      <c r="H53" s="69">
        <f>SUM($X6:X52)/SUM($X53:$X99)*100-100</f>
        <v>-10.339531933362267</v>
      </c>
      <c r="I53" s="70">
        <f>SUM($Y6:$Y52)</f>
        <v>533</v>
      </c>
      <c r="J53" s="69">
        <f>SUM($Y6:$Y52)/SUM($Y53:$Y99)*100-100</f>
        <v>50.14084507042253</v>
      </c>
      <c r="K53" s="70">
        <f>SUM($Z6:$Z52)</f>
        <v>20042</v>
      </c>
      <c r="L53" s="69">
        <f>SUM($Z6:$Z52)/SUM($Z53:$Z99)*100-100</f>
        <v>-11.240035429583699</v>
      </c>
      <c r="M53" s="70">
        <f>SUM($AA6:$AA52)</f>
        <v>10377</v>
      </c>
      <c r="N53" s="69">
        <f>SUM($AA6:$AA52)/SUM($AA53:$AA99)*100-100</f>
        <v>-13.097730508332646</v>
      </c>
      <c r="O53" s="70">
        <f>SUM($AB6:$AB52)</f>
        <v>9511</v>
      </c>
      <c r="P53" s="71">
        <f>SUM($AB6:$AB52)/SUM($AB53:$AB99)*100-100</f>
        <v>-9.677113010446348</v>
      </c>
      <c r="R53" s="1" t="s">
        <v>137</v>
      </c>
      <c r="S53" s="61" t="s">
        <v>138</v>
      </c>
      <c r="T53" s="61" t="s">
        <v>91</v>
      </c>
      <c r="U53" s="61" t="s">
        <v>91</v>
      </c>
      <c r="V53" s="63">
        <v>1266</v>
      </c>
      <c r="W53" s="63">
        <v>438</v>
      </c>
      <c r="X53" s="63">
        <v>720</v>
      </c>
      <c r="Y53" s="63">
        <v>0</v>
      </c>
      <c r="Z53" s="63">
        <v>108</v>
      </c>
      <c r="AA53" s="63">
        <v>0</v>
      </c>
      <c r="AB53" s="63">
        <v>108</v>
      </c>
    </row>
    <row r="54" spans="2:28" ht="15.75" customHeight="1">
      <c r="B54" s="14" t="s">
        <v>3</v>
      </c>
      <c r="C54" s="59">
        <f>$V6</f>
        <v>1013</v>
      </c>
      <c r="D54" s="58">
        <f>$V6/$V53*100-100</f>
        <v>-19.98420221169036</v>
      </c>
      <c r="E54" s="59">
        <f>$W6</f>
        <v>470</v>
      </c>
      <c r="F54" s="58">
        <f>$W6/$W53*100-100</f>
        <v>7.305936073059357</v>
      </c>
      <c r="G54" s="59">
        <f>$X6</f>
        <v>443</v>
      </c>
      <c r="H54" s="58">
        <f>$X6/$X53*100-100</f>
        <v>-38.47222222222222</v>
      </c>
      <c r="I54" s="59">
        <f>$Y6</f>
        <v>8</v>
      </c>
      <c r="J54" s="58" t="s">
        <v>63</v>
      </c>
      <c r="K54" s="59">
        <f>$Z6</f>
        <v>92</v>
      </c>
      <c r="L54" s="58">
        <f>$Z6/$Z53*100-100</f>
        <v>-14.81481481481481</v>
      </c>
      <c r="M54" s="59">
        <f>$AA6</f>
        <v>0</v>
      </c>
      <c r="N54" s="58" t="s">
        <v>63</v>
      </c>
      <c r="O54" s="59">
        <f>$AB6</f>
        <v>92</v>
      </c>
      <c r="P54" s="60">
        <f>$AB6/$AB53*100-100</f>
        <v>-14.81481481481481</v>
      </c>
      <c r="S54" s="61" t="s">
        <v>138</v>
      </c>
      <c r="T54" s="61" t="s">
        <v>91</v>
      </c>
      <c r="U54" s="61" t="s">
        <v>92</v>
      </c>
      <c r="V54" s="63">
        <v>294</v>
      </c>
      <c r="W54" s="63">
        <v>169</v>
      </c>
      <c r="X54" s="63">
        <v>110</v>
      </c>
      <c r="Y54" s="63">
        <v>1</v>
      </c>
      <c r="Z54" s="63">
        <v>14</v>
      </c>
      <c r="AA54" s="63">
        <v>0</v>
      </c>
      <c r="AB54" s="63">
        <v>14</v>
      </c>
    </row>
    <row r="55" spans="2:28" ht="15.75" customHeight="1">
      <c r="B55" s="14" t="s">
        <v>51</v>
      </c>
      <c r="C55" s="59">
        <f>SUM($V7:$V12)</f>
        <v>4085</v>
      </c>
      <c r="D55" s="58">
        <f>SUM($V7:V12)/SUM($V54:$V59)*100-100</f>
        <v>-18.641704839673366</v>
      </c>
      <c r="E55" s="59">
        <f>SUM($W7:$W12)</f>
        <v>1596</v>
      </c>
      <c r="F55" s="58">
        <f>SUM($W7:W12)/SUM($W54:$W59)*100-100</f>
        <v>-23.672883787661405</v>
      </c>
      <c r="G55" s="59">
        <f>SUM($X7:$X12)</f>
        <v>1887</v>
      </c>
      <c r="H55" s="58">
        <f>SUM($X7:X12)/SUM($X54:$X59)*100-100</f>
        <v>-23.13645621181263</v>
      </c>
      <c r="I55" s="59">
        <f>SUM($Y7:$Y12)</f>
        <v>92</v>
      </c>
      <c r="J55" s="58">
        <f>SUM($Y7:Y12)/SUM($Y54:$Y59)*100-100</f>
        <v>109.0909090909091</v>
      </c>
      <c r="K55" s="59">
        <f>SUM($Z7:$Z12)</f>
        <v>510</v>
      </c>
      <c r="L55" s="58">
        <f>SUM($Z7:Z12)/SUM($Z54:$Z59)*100-100</f>
        <v>18.32946635730859</v>
      </c>
      <c r="M55" s="59">
        <f>SUM($AA7:$AA12)</f>
        <v>144</v>
      </c>
      <c r="N55" s="58">
        <f>SUM($AA7:AA12)/SUM($AA54:$AA59)*100-100</f>
        <v>84.61538461538461</v>
      </c>
      <c r="O55" s="59">
        <f>SUM($AB7:$AB12)</f>
        <v>366</v>
      </c>
      <c r="P55" s="60">
        <f>SUM($AB7:AB12)/SUM($AB54:$AB59)*100-100</f>
        <v>3.68271954674222</v>
      </c>
      <c r="S55" s="61" t="s">
        <v>138</v>
      </c>
      <c r="T55" s="61" t="s">
        <v>91</v>
      </c>
      <c r="U55" s="61" t="s">
        <v>93</v>
      </c>
      <c r="V55" s="63">
        <v>704</v>
      </c>
      <c r="W55" s="63">
        <v>382</v>
      </c>
      <c r="X55" s="63">
        <v>279</v>
      </c>
      <c r="Y55" s="63">
        <v>0</v>
      </c>
      <c r="Z55" s="63">
        <v>43</v>
      </c>
      <c r="AA55" s="63">
        <v>0</v>
      </c>
      <c r="AB55" s="63">
        <v>43</v>
      </c>
    </row>
    <row r="56" spans="2:28" ht="15.75" customHeight="1">
      <c r="B56" s="14" t="s">
        <v>52</v>
      </c>
      <c r="C56" s="59">
        <f>SUM($V13:$V19)+SUM($V24:$V25)</f>
        <v>31394</v>
      </c>
      <c r="D56" s="58">
        <f>(SUM($V13:$V19)+SUM($V24:$V25))/(SUM($V60:$V66)+SUM($V71:$V72))*100-100</f>
        <v>-14.618292583426253</v>
      </c>
      <c r="E56" s="59">
        <f>SUM($W13:$W19)+SUM($W24:$W25)</f>
        <v>7082</v>
      </c>
      <c r="F56" s="58">
        <f>(SUM($W13:$W19)+SUM($W24:$W25))/(SUM($W60:$W66)+SUM($W71:$W72))*100-100</f>
        <v>-22.558775287042096</v>
      </c>
      <c r="G56" s="59">
        <f>SUM($X13:$X19)+SUM($X24:$X25)</f>
        <v>12108</v>
      </c>
      <c r="H56" s="58">
        <f>(SUM($X13:$X19)+SUM($X24:$X25))/(SUM($X60:$X66)+SUM($X71:$X72))*100-100</f>
        <v>-11.575257430804058</v>
      </c>
      <c r="I56" s="59">
        <f>SUM($Y13:$Y19)+SUM($Y24:$Y25)</f>
        <v>218</v>
      </c>
      <c r="J56" s="58">
        <f>(SUM($Y13:$Y19)+SUM($Y24:$Y25))/(SUM($Y60:$Y66)+SUM($Y71:$Y72))*100-100</f>
        <v>8.457711442786064</v>
      </c>
      <c r="K56" s="59">
        <f>SUM($Z13:$Z19)+SUM($Z24:$Z25)</f>
        <v>11986</v>
      </c>
      <c r="L56" s="58">
        <f>(SUM($Z13:$Z19)+SUM($Z24:$Z25))/(SUM($Z60:$Z66)+SUM($Z71:$Z72))*100-100</f>
        <v>-12.702112163146396</v>
      </c>
      <c r="M56" s="59">
        <f>SUM($AA13:$AA19)+SUM($AA24:$AA25)</f>
        <v>6577</v>
      </c>
      <c r="N56" s="58">
        <f>(SUM($AA13:$AA19)+SUM($AA24:$AA25))/(SUM($AA60:$AA66)+SUM($AA71:$AA72))*100-100</f>
        <v>-18.002742800149605</v>
      </c>
      <c r="O56" s="59">
        <f>SUM($AB13:$AB19)+SUM($AB24:$AB25)</f>
        <v>5270</v>
      </c>
      <c r="P56" s="60">
        <f>(SUM($AB13:$AB19)+SUM($AB24:$AB25))/(SUM($AB60:$AB66)+SUM($AB71:$AB72))*100-100</f>
        <v>-6.692634560906512</v>
      </c>
      <c r="S56" s="61" t="s">
        <v>138</v>
      </c>
      <c r="T56" s="61" t="s">
        <v>91</v>
      </c>
      <c r="U56" s="61" t="s">
        <v>94</v>
      </c>
      <c r="V56" s="63">
        <v>2567</v>
      </c>
      <c r="W56" s="63">
        <v>694</v>
      </c>
      <c r="X56" s="63">
        <v>1592</v>
      </c>
      <c r="Y56" s="63">
        <v>6</v>
      </c>
      <c r="Z56" s="63">
        <v>275</v>
      </c>
      <c r="AA56" s="63">
        <v>78</v>
      </c>
      <c r="AB56" s="63">
        <v>197</v>
      </c>
    </row>
    <row r="57" spans="2:28" ht="15.75" customHeight="1">
      <c r="B57" s="14" t="s">
        <v>53</v>
      </c>
      <c r="C57" s="59">
        <f>SUM($V20:$V23)</f>
        <v>1406</v>
      </c>
      <c r="D57" s="58">
        <f>SUM(V20:$V23)/SUM($V67:$V70)*100-100</f>
        <v>-5.827193569993312</v>
      </c>
      <c r="E57" s="59">
        <f>SUM($W20:$W23)</f>
        <v>739</v>
      </c>
      <c r="F57" s="58">
        <f>SUM($W20:W23)/SUM($W67:$W70)*100-100</f>
        <v>-16.4027149321267</v>
      </c>
      <c r="G57" s="59">
        <f>SUM($X20:$X23)</f>
        <v>523</v>
      </c>
      <c r="H57" s="58">
        <f>SUM($X20:X23)/SUM($X67:$X70)*100-100</f>
        <v>19.954128440366972</v>
      </c>
      <c r="I57" s="59">
        <f>SUM($Y20:$Y23)</f>
        <v>2</v>
      </c>
      <c r="J57" s="58">
        <f>SUM($Y20:Y23)/SUM($Y67:$Y70)*100-100</f>
        <v>-85.71428571428572</v>
      </c>
      <c r="K57" s="59">
        <f>SUM($Z20:$Z23)</f>
        <v>142</v>
      </c>
      <c r="L57" s="58">
        <f>SUM($Z20:Z23)/SUM($Z67:$Z70)*100-100</f>
        <v>-10.691823899371073</v>
      </c>
      <c r="M57" s="59">
        <f>SUM($AA20:$AA23)</f>
        <v>0</v>
      </c>
      <c r="N57" s="58" t="s">
        <v>63</v>
      </c>
      <c r="O57" s="59">
        <f>SUM($AB20:$AB23)</f>
        <v>142</v>
      </c>
      <c r="P57" s="60">
        <f>SUM($AB20:AB23)/SUM($AB67:$AB70)*100-100</f>
        <v>-10.691823899371073</v>
      </c>
      <c r="S57" s="61" t="s">
        <v>138</v>
      </c>
      <c r="T57" s="61" t="s">
        <v>91</v>
      </c>
      <c r="U57" s="61" t="s">
        <v>95</v>
      </c>
      <c r="V57" s="63">
        <v>208</v>
      </c>
      <c r="W57" s="63">
        <v>106</v>
      </c>
      <c r="X57" s="63">
        <v>68</v>
      </c>
      <c r="Y57" s="63">
        <v>1</v>
      </c>
      <c r="Z57" s="63">
        <v>33</v>
      </c>
      <c r="AA57" s="63">
        <v>0</v>
      </c>
      <c r="AB57" s="63">
        <v>33</v>
      </c>
    </row>
    <row r="58" spans="2:28" ht="15.75" customHeight="1">
      <c r="B58" s="14" t="s">
        <v>54</v>
      </c>
      <c r="C58" s="59">
        <f>SUM($V26:$V29)</f>
        <v>7975</v>
      </c>
      <c r="D58" s="58">
        <f>SUM($V26:$V29)/SUM($V73:$V76)*100-100</f>
        <v>-12.410763316858862</v>
      </c>
      <c r="E58" s="59">
        <f>SUM($W26:$W29)</f>
        <v>3328</v>
      </c>
      <c r="F58" s="58">
        <f>SUM($W26:$W29)/SUM($W73:$W76)*100-100</f>
        <v>-22.532588454376167</v>
      </c>
      <c r="G58" s="59">
        <f>SUM($X26:$X29)</f>
        <v>2765</v>
      </c>
      <c r="H58" s="58">
        <f>SUM($X26:$X29)/SUM($X73:$X76)*100-100</f>
        <v>-1.776198934280643</v>
      </c>
      <c r="I58" s="59">
        <f>SUM($Y26:$Y29)</f>
        <v>6</v>
      </c>
      <c r="J58" s="58">
        <f>SUM($Y26:$Y29)/SUM($Y73:$Y76)*100-100</f>
        <v>-70</v>
      </c>
      <c r="K58" s="59">
        <f>SUM($Z26:$Z29)</f>
        <v>1876</v>
      </c>
      <c r="L58" s="58">
        <f>SUM($Z26:$Z29)/SUM($Z73:$Z76)*100-100</f>
        <v>-4.964539007092199</v>
      </c>
      <c r="M58" s="59">
        <f>SUM($AA26:$AA29)</f>
        <v>726</v>
      </c>
      <c r="N58" s="58">
        <f>SUM($AA26:$AA29)/SUM($AA73:$AA76)*100-100</f>
        <v>4.913294797687854</v>
      </c>
      <c r="O58" s="59">
        <f>SUM($AB26:$AB29)</f>
        <v>1150</v>
      </c>
      <c r="P58" s="60">
        <f>SUM($AB26:$AB29)/SUM($AB73:$AB76)*100-100</f>
        <v>-9.162717219589254</v>
      </c>
      <c r="S58" s="61" t="s">
        <v>138</v>
      </c>
      <c r="T58" s="61" t="s">
        <v>91</v>
      </c>
      <c r="U58" s="61" t="s">
        <v>96</v>
      </c>
      <c r="V58" s="63">
        <v>234</v>
      </c>
      <c r="W58" s="63">
        <v>135</v>
      </c>
      <c r="X58" s="63">
        <v>48</v>
      </c>
      <c r="Y58" s="63">
        <v>34</v>
      </c>
      <c r="Z58" s="63">
        <v>17</v>
      </c>
      <c r="AA58" s="63">
        <v>0</v>
      </c>
      <c r="AB58" s="63">
        <v>17</v>
      </c>
    </row>
    <row r="59" spans="2:28" ht="15.75" customHeight="1">
      <c r="B59" s="14" t="s">
        <v>55</v>
      </c>
      <c r="C59" s="59">
        <f>SUM($V30:$V35)</f>
        <v>9605</v>
      </c>
      <c r="D59" s="58">
        <f>SUM($V30:$V35)/SUM($V77:$V82)*100-100</f>
        <v>-14.992477210372599</v>
      </c>
      <c r="E59" s="59">
        <f>SUM($W30:$W35)</f>
        <v>2506</v>
      </c>
      <c r="F59" s="58">
        <f>SUM($W30:$W35)/SUM($W77:$W82)*100-100</f>
        <v>-17.074784910655197</v>
      </c>
      <c r="G59" s="59">
        <f>SUM($X30:$X35)</f>
        <v>3590</v>
      </c>
      <c r="H59" s="58">
        <f>SUM($X30:$X35)/SUM($X77:$X82)*100-100</f>
        <v>-16.878907154433904</v>
      </c>
      <c r="I59" s="59">
        <f>SUM($Y30:$Y35)</f>
        <v>130</v>
      </c>
      <c r="J59" s="58">
        <f>SUM($Y30:$Y35)/SUM($Y77:$Y82)*100-100</f>
        <v>550</v>
      </c>
      <c r="K59" s="59">
        <f>SUM($Z30:$Z35)</f>
        <v>3379</v>
      </c>
      <c r="L59" s="58">
        <f>SUM($Z30:$Z35)/SUM($Z77:$Z82)*100-100</f>
        <v>-14.195022854240733</v>
      </c>
      <c r="M59" s="59">
        <f>SUM($AA30:$AA35)</f>
        <v>1769</v>
      </c>
      <c r="N59" s="58">
        <f>SUM($AA30:$AA35)/SUM($AA77:$AA82)*100-100</f>
        <v>-0.4501969611705192</v>
      </c>
      <c r="O59" s="59">
        <f>SUM($AB30:$AB35)</f>
        <v>1595</v>
      </c>
      <c r="P59" s="60">
        <f>SUM($AB30:$AB35)/SUM($AB77:$AB82)*100-100</f>
        <v>-26.191577973160577</v>
      </c>
      <c r="S59" s="61" t="s">
        <v>138</v>
      </c>
      <c r="T59" s="61" t="s">
        <v>91</v>
      </c>
      <c r="U59" s="61" t="s">
        <v>97</v>
      </c>
      <c r="V59" s="63">
        <v>1014</v>
      </c>
      <c r="W59" s="63">
        <v>605</v>
      </c>
      <c r="X59" s="63">
        <v>358</v>
      </c>
      <c r="Y59" s="63">
        <v>2</v>
      </c>
      <c r="Z59" s="63">
        <v>49</v>
      </c>
      <c r="AA59" s="63">
        <v>0</v>
      </c>
      <c r="AB59" s="63">
        <v>49</v>
      </c>
    </row>
    <row r="60" spans="2:28" ht="15.75" customHeight="1">
      <c r="B60" s="14" t="s">
        <v>56</v>
      </c>
      <c r="C60" s="59">
        <f>SUM($V36:$V40)</f>
        <v>3259</v>
      </c>
      <c r="D60" s="58">
        <f>SUM($V36:$V40)/SUM($V83:$V87)*100-100</f>
        <v>-20.22031823745411</v>
      </c>
      <c r="E60" s="59">
        <f>SUM($W36:$W40)</f>
        <v>1282</v>
      </c>
      <c r="F60" s="58">
        <f>SUM($W36:$W40)/SUM($W83:$W87)*100-100</f>
        <v>-9.463276836158201</v>
      </c>
      <c r="G60" s="59">
        <f>SUM($X36:$X40)</f>
        <v>1460</v>
      </c>
      <c r="H60" s="58">
        <f>SUM($X36:$X40)/SUM($X83:$X87)*100-100</f>
        <v>-5.07152145643694</v>
      </c>
      <c r="I60" s="59">
        <f>SUM($Y36:$Y40)</f>
        <v>4</v>
      </c>
      <c r="J60" s="58">
        <f>SUM($Y36:$Y40)/SUM($Y83:$Y87)*100-100</f>
        <v>-80.95238095238095</v>
      </c>
      <c r="K60" s="59">
        <f>SUM($Z36:$Z40)</f>
        <v>513</v>
      </c>
      <c r="L60" s="58">
        <f>SUM($Z36:$Z40)/SUM($Z83:$Z87)*100-100</f>
        <v>-53.78378378378378</v>
      </c>
      <c r="M60" s="59">
        <f>SUM($AA36:$AA40)</f>
        <v>227</v>
      </c>
      <c r="N60" s="58">
        <f>SUM($AA36:$AA40)/SUM($AA83:$AA87)*100-100</f>
        <v>-72.91169451073986</v>
      </c>
      <c r="O60" s="59">
        <f>SUM($AB36:$AB40)</f>
        <v>286</v>
      </c>
      <c r="P60" s="60">
        <f>SUM($AB36:$AB40)/SUM($AB83:$AB87)*100-100</f>
        <v>5.14705882352942</v>
      </c>
      <c r="S60" s="61" t="s">
        <v>138</v>
      </c>
      <c r="T60" s="61" t="s">
        <v>91</v>
      </c>
      <c r="U60" s="61" t="s">
        <v>98</v>
      </c>
      <c r="V60" s="63">
        <v>1931</v>
      </c>
      <c r="W60" s="63">
        <v>1015</v>
      </c>
      <c r="X60" s="63">
        <v>731</v>
      </c>
      <c r="Y60" s="63">
        <v>5</v>
      </c>
      <c r="Z60" s="63">
        <v>180</v>
      </c>
      <c r="AA60" s="63">
        <v>0</v>
      </c>
      <c r="AB60" s="63">
        <v>180</v>
      </c>
    </row>
    <row r="61" spans="2:28" ht="15.75" customHeight="1">
      <c r="B61" s="14" t="s">
        <v>57</v>
      </c>
      <c r="C61" s="59">
        <f>SUM($V41:$V44)</f>
        <v>1306</v>
      </c>
      <c r="D61" s="58">
        <f>SUM($V41:$V44)/SUM($V88:$V91)*100-100</f>
        <v>-8.735150244584204</v>
      </c>
      <c r="E61" s="59">
        <f>SUM($W41:$W44)</f>
        <v>740</v>
      </c>
      <c r="F61" s="58">
        <f>SUM($W41:$W44)/SUM($W88:$W91)*100-100</f>
        <v>-18.050941306755263</v>
      </c>
      <c r="G61" s="59">
        <f>SUM($X41:$X44)</f>
        <v>377</v>
      </c>
      <c r="H61" s="58">
        <f>SUM($X41:$X44)/SUM($X88:$X91)*100-100</f>
        <v>3.005464480874309</v>
      </c>
      <c r="I61" s="59">
        <f>SUM($Y41:$Y44)</f>
        <v>17</v>
      </c>
      <c r="J61" s="58">
        <f>SUM($Y41:$Y44)/SUM($Y88:$Y91)*100-100</f>
        <v>240</v>
      </c>
      <c r="K61" s="59">
        <f>SUM($Z41:$Z44)</f>
        <v>172</v>
      </c>
      <c r="L61" s="58">
        <f>SUM($Z41:$Z44)/SUM($Z88:$Z91)*100-100</f>
        <v>9.554140127388536</v>
      </c>
      <c r="M61" s="59">
        <f>SUM($AA41:$AA44)</f>
        <v>65</v>
      </c>
      <c r="N61" s="58">
        <f>SUM($AA41:$AA44)/SUM($AA88:$AA91)*100-100</f>
        <v>-22.61904761904762</v>
      </c>
      <c r="O61" s="59">
        <f>SUM($AB41:$AB44)</f>
        <v>107</v>
      </c>
      <c r="P61" s="60">
        <f>SUM($AB41:$AB44)/SUM($AB88:$AB91)*100-100</f>
        <v>55.07246376811594</v>
      </c>
      <c r="S61" s="61" t="s">
        <v>138</v>
      </c>
      <c r="T61" s="61" t="s">
        <v>91</v>
      </c>
      <c r="U61" s="61" t="s">
        <v>99</v>
      </c>
      <c r="V61" s="63">
        <v>1260</v>
      </c>
      <c r="W61" s="63">
        <v>593</v>
      </c>
      <c r="X61" s="63">
        <v>471</v>
      </c>
      <c r="Y61" s="63">
        <v>1</v>
      </c>
      <c r="Z61" s="63">
        <v>195</v>
      </c>
      <c r="AA61" s="63">
        <v>0</v>
      </c>
      <c r="AB61" s="63">
        <v>195</v>
      </c>
    </row>
    <row r="62" spans="2:28" ht="15.75" customHeight="1">
      <c r="B62" s="14" t="s">
        <v>58</v>
      </c>
      <c r="C62" s="59">
        <f>SUM($V45:$V51)</f>
        <v>6489</v>
      </c>
      <c r="D62" s="58">
        <f>SUM($V45:$V51)/SUM($V92:$V98)*100-100</f>
        <v>2.853067047075598</v>
      </c>
      <c r="E62" s="59">
        <f>SUM($W45:$W51)</f>
        <v>2325</v>
      </c>
      <c r="F62" s="58">
        <f>SUM($W45:$W51)/SUM($W92:$W98)*100-100</f>
        <v>-7.1856287425149645</v>
      </c>
      <c r="G62" s="59">
        <f>SUM($X45:$X51)</f>
        <v>2960</v>
      </c>
      <c r="H62" s="58">
        <f>SUM($X45:$X51)/SUM($X92:$X98)*100-100</f>
        <v>5.001773678609439</v>
      </c>
      <c r="I62" s="59">
        <f>SUM($Y45:$Y51)</f>
        <v>37</v>
      </c>
      <c r="J62" s="58">
        <f>SUM($Y45:$Y51)/SUM($Y92:$Y98)*100-100</f>
        <v>27.58620689655173</v>
      </c>
      <c r="K62" s="59">
        <f>SUM($Z45:$Z51)</f>
        <v>1167</v>
      </c>
      <c r="L62" s="58">
        <f>SUM($Z45:$Z51)/SUM($Z92:$Z98)*100-100</f>
        <v>22.071129707112974</v>
      </c>
      <c r="M62" s="59">
        <f>SUM($AA45:$AA51)</f>
        <v>681</v>
      </c>
      <c r="N62" s="58">
        <f>SUM($AA45:$AA51)/SUM($AA92:$AA98)*100-100</f>
        <v>50.99778270509978</v>
      </c>
      <c r="O62" s="59">
        <f>SUM($AB45:$AB51)</f>
        <v>486</v>
      </c>
      <c r="P62" s="60">
        <f>SUM($AB45:$AB51)/SUM($AB92:$AB98)*100-100</f>
        <v>1.0395010395010331</v>
      </c>
      <c r="S62" s="61" t="s">
        <v>138</v>
      </c>
      <c r="T62" s="61" t="s">
        <v>91</v>
      </c>
      <c r="U62" s="61" t="s">
        <v>90</v>
      </c>
      <c r="V62" s="63">
        <v>1093</v>
      </c>
      <c r="W62" s="63">
        <v>645</v>
      </c>
      <c r="X62" s="63">
        <v>283</v>
      </c>
      <c r="Y62" s="63">
        <v>2</v>
      </c>
      <c r="Z62" s="63">
        <v>163</v>
      </c>
      <c r="AA62" s="63">
        <v>0</v>
      </c>
      <c r="AB62" s="63">
        <v>163</v>
      </c>
    </row>
    <row r="63" spans="2:28" ht="15.75" customHeight="1" thickBot="1">
      <c r="B63" s="15" t="s">
        <v>49</v>
      </c>
      <c r="C63" s="70">
        <f>$V52</f>
        <v>1181</v>
      </c>
      <c r="D63" s="69">
        <f>$V52/$V99*100-100</f>
        <v>10.89201877934272</v>
      </c>
      <c r="E63" s="70">
        <f>$W52</f>
        <v>214</v>
      </c>
      <c r="F63" s="69">
        <f>$W52/$W99*100-100</f>
        <v>-16.07843137254902</v>
      </c>
      <c r="G63" s="70">
        <f>$X52</f>
        <v>743</v>
      </c>
      <c r="H63" s="69">
        <f>$X52/$X99*100-100</f>
        <v>-6.186868686868678</v>
      </c>
      <c r="I63" s="70">
        <f>$Y52</f>
        <v>19</v>
      </c>
      <c r="J63" s="69">
        <f>$Y52/$Y99*100-100</f>
        <v>1800</v>
      </c>
      <c r="K63" s="70">
        <f>$Z52</f>
        <v>205</v>
      </c>
      <c r="L63" s="69">
        <f>$Z52/$Z99*100-100</f>
        <v>1105.8823529411764</v>
      </c>
      <c r="M63" s="70">
        <f>$AA52</f>
        <v>188</v>
      </c>
      <c r="N63" s="69" t="s">
        <v>63</v>
      </c>
      <c r="O63" s="70">
        <f>$AB52</f>
        <v>17</v>
      </c>
      <c r="P63" s="71">
        <f>$AB52/$AB99*100-100</f>
        <v>30.769230769230774</v>
      </c>
      <c r="S63" s="61" t="s">
        <v>138</v>
      </c>
      <c r="T63" s="61" t="s">
        <v>91</v>
      </c>
      <c r="U63" s="61" t="s">
        <v>100</v>
      </c>
      <c r="V63" s="63">
        <v>4990</v>
      </c>
      <c r="W63" s="63">
        <v>1629</v>
      </c>
      <c r="X63" s="63">
        <v>1747</v>
      </c>
      <c r="Y63" s="63">
        <v>3</v>
      </c>
      <c r="Z63" s="63">
        <v>1611</v>
      </c>
      <c r="AA63" s="63">
        <v>483</v>
      </c>
      <c r="AB63" s="63">
        <v>1124</v>
      </c>
    </row>
    <row r="64" spans="2:28" ht="15.75" customHeight="1">
      <c r="B64" s="14" t="s">
        <v>59</v>
      </c>
      <c r="C64" s="59">
        <f>SUM($V16:$V19)</f>
        <v>26320</v>
      </c>
      <c r="D64" s="58">
        <f>SUM($V16:$V19)/SUM($V63:$V66)*100-100</f>
        <v>-15.52731240772836</v>
      </c>
      <c r="E64" s="59">
        <f>SUM($W16:$W19)</f>
        <v>4742</v>
      </c>
      <c r="F64" s="58">
        <f>SUM($W16:$W19)/SUM($W63:$W66)*100-100</f>
        <v>-22.045043564030905</v>
      </c>
      <c r="G64" s="59">
        <f>SUM($X16:$X19)</f>
        <v>10209</v>
      </c>
      <c r="H64" s="58">
        <f>SUM($X16:$X19)/SUM($X63:$X66)*100-100</f>
        <v>-14.174022698612859</v>
      </c>
      <c r="I64" s="59">
        <f>SUM($Y16:$Y19)</f>
        <v>130</v>
      </c>
      <c r="J64" s="58">
        <f>SUM($Y16:$Y19)/SUM($Y63:$Y66)*100-100</f>
        <v>-31.216931216931215</v>
      </c>
      <c r="K64" s="59">
        <f>SUM($Z16:$Z19)</f>
        <v>11239</v>
      </c>
      <c r="L64" s="58">
        <f>SUM($Z16:$Z19)/SUM($Z63:$Z66)*100-100</f>
        <v>-13.486259718266496</v>
      </c>
      <c r="M64" s="59">
        <f>SUM($AA16:$AA19)</f>
        <v>6423</v>
      </c>
      <c r="N64" s="58">
        <f>SUM($AA16:$AA19)/SUM($AA63:$AA66)*100-100</f>
        <v>-18.798988621997466</v>
      </c>
      <c r="O64" s="59">
        <f>SUM($AB16:$AB19)</f>
        <v>4677</v>
      </c>
      <c r="P64" s="60">
        <f>SUM($AB16:$AB19)/SUM($AB63:$AB66)*100-100</f>
        <v>-6.832669322709165</v>
      </c>
      <c r="S64" s="61" t="s">
        <v>138</v>
      </c>
      <c r="T64" s="61" t="s">
        <v>91</v>
      </c>
      <c r="U64" s="61" t="s">
        <v>101</v>
      </c>
      <c r="V64" s="63">
        <v>5023</v>
      </c>
      <c r="W64" s="63">
        <v>1391</v>
      </c>
      <c r="X64" s="63">
        <v>1449</v>
      </c>
      <c r="Y64" s="63">
        <v>4</v>
      </c>
      <c r="Z64" s="63">
        <v>2179</v>
      </c>
      <c r="AA64" s="63">
        <v>1183</v>
      </c>
      <c r="AB64" s="63">
        <v>984</v>
      </c>
    </row>
    <row r="65" spans="2:28" ht="15.75" customHeight="1">
      <c r="B65" s="14" t="s">
        <v>60</v>
      </c>
      <c r="C65" s="59">
        <f>SUM($V26:$V29)</f>
        <v>7975</v>
      </c>
      <c r="D65" s="58">
        <f>SUM($V26:$V29)/SUM($V73:$V76)*100-100</f>
        <v>-12.410763316858862</v>
      </c>
      <c r="E65" s="59">
        <f>SUM($W26:$W29)</f>
        <v>3328</v>
      </c>
      <c r="F65" s="58">
        <f>SUM($W26:$W29)/SUM($W73:$W76)*100-100</f>
        <v>-22.532588454376167</v>
      </c>
      <c r="G65" s="59">
        <f>SUM($X26:$X29)</f>
        <v>2765</v>
      </c>
      <c r="H65" s="58">
        <f>SUM($X26:$X29)/SUM($X73:$X76)*100-100</f>
        <v>-1.776198934280643</v>
      </c>
      <c r="I65" s="59">
        <f>SUM($Y26:$Y29)</f>
        <v>6</v>
      </c>
      <c r="J65" s="58">
        <f>SUM($Y26:$Y29)/SUM($Y73:$Y76)*100-100</f>
        <v>-70</v>
      </c>
      <c r="K65" s="59">
        <f>SUM($Z26:$Z29)</f>
        <v>1876</v>
      </c>
      <c r="L65" s="58">
        <f>SUM($Z26:$Z29)/SUM($Z73:$Z76)*100-100</f>
        <v>-4.964539007092199</v>
      </c>
      <c r="M65" s="59">
        <f>SUM($AA26:$AA29)</f>
        <v>726</v>
      </c>
      <c r="N65" s="58">
        <f>SUM($AA26:$AA29)/SUM($AA73:$AA76)*100-100</f>
        <v>4.913294797687854</v>
      </c>
      <c r="O65" s="59">
        <f>SUM($AB26:$AB29)</f>
        <v>1150</v>
      </c>
      <c r="P65" s="60">
        <f>SUM($AB26:$AB29)/SUM($AB73:$AB76)*100-100</f>
        <v>-9.162717219589254</v>
      </c>
      <c r="S65" s="61" t="s">
        <v>138</v>
      </c>
      <c r="T65" s="61" t="s">
        <v>91</v>
      </c>
      <c r="U65" s="61" t="s">
        <v>102</v>
      </c>
      <c r="V65" s="63">
        <v>15675</v>
      </c>
      <c r="W65" s="63">
        <v>1585</v>
      </c>
      <c r="X65" s="63">
        <v>6591</v>
      </c>
      <c r="Y65" s="63">
        <v>175</v>
      </c>
      <c r="Z65" s="63">
        <v>7324</v>
      </c>
      <c r="AA65" s="63">
        <v>5643</v>
      </c>
      <c r="AB65" s="63">
        <v>1674</v>
      </c>
    </row>
    <row r="66" spans="2:28" ht="15.75" customHeight="1">
      <c r="B66" s="14" t="s">
        <v>61</v>
      </c>
      <c r="C66" s="59">
        <f>SUM($V30:$V35)</f>
        <v>9605</v>
      </c>
      <c r="D66" s="58">
        <f>SUM($V30:$V35)/SUM($V77:$V82)*100-100</f>
        <v>-14.992477210372599</v>
      </c>
      <c r="E66" s="59">
        <f>SUM($W30:$W35)</f>
        <v>2506</v>
      </c>
      <c r="F66" s="58">
        <f>SUM($W30:$W35)/SUM($W77:$W82)*100-100</f>
        <v>-17.074784910655197</v>
      </c>
      <c r="G66" s="59">
        <f>SUM($X30:$X35)</f>
        <v>3590</v>
      </c>
      <c r="H66" s="58">
        <f>SUM($X30:$X35)/SUM($X77:$X82)*100-100</f>
        <v>-16.878907154433904</v>
      </c>
      <c r="I66" s="59">
        <f>SUM($Y30:$Y35)</f>
        <v>130</v>
      </c>
      <c r="J66" s="58">
        <f>SUM($Y30:$Y35)/SUM($Y77:$Y82)*100-100</f>
        <v>550</v>
      </c>
      <c r="K66" s="59">
        <f>SUM($Z30:$Z35)</f>
        <v>3379</v>
      </c>
      <c r="L66" s="58">
        <f>SUM($Z30:$Z35)/SUM($Z77:$Z82)*100-100</f>
        <v>-14.195022854240733</v>
      </c>
      <c r="M66" s="59">
        <f>SUM($AA30:$AA35)</f>
        <v>1769</v>
      </c>
      <c r="N66" s="58">
        <f>SUM($AA30:$AA35)/SUM($AA77:$AA82)*100-100</f>
        <v>-0.4501969611705192</v>
      </c>
      <c r="O66" s="59">
        <f>SUM($AB30:$AB35)</f>
        <v>1595</v>
      </c>
      <c r="P66" s="60">
        <f>SUM($AB30:$AB35)/SUM($AB77:$AB82)*100-100</f>
        <v>-26.191577973160577</v>
      </c>
      <c r="S66" s="61" t="s">
        <v>138</v>
      </c>
      <c r="T66" s="61" t="s">
        <v>91</v>
      </c>
      <c r="U66" s="61" t="s">
        <v>103</v>
      </c>
      <c r="V66" s="63">
        <v>5470</v>
      </c>
      <c r="W66" s="63">
        <v>1478</v>
      </c>
      <c r="X66" s="63">
        <v>2108</v>
      </c>
      <c r="Y66" s="63">
        <v>7</v>
      </c>
      <c r="Z66" s="63">
        <v>1877</v>
      </c>
      <c r="AA66" s="63">
        <v>601</v>
      </c>
      <c r="AB66" s="63">
        <v>1238</v>
      </c>
    </row>
    <row r="67" spans="2:28" ht="15.75" customHeight="1" thickBot="1">
      <c r="B67" s="16" t="s">
        <v>62</v>
      </c>
      <c r="C67" s="70">
        <f>SUM($V6:$V15)+SUM($V20:$V25)+SUM($V36:$V52)</f>
        <v>23813</v>
      </c>
      <c r="D67" s="69">
        <f>(SUM($V6:$V15)+SUM($V20:$V25)+SUM($V36:$V52))/(SUM($V53:$V62)+SUM($V67:$V72)+SUM($V83:$V99))*100-100</f>
        <v>-9.390814656976517</v>
      </c>
      <c r="E67" s="70">
        <f>SUM($W6:$W15)+SUM($W20:$W25)+SUM($W36:$W52)</f>
        <v>9706</v>
      </c>
      <c r="F67" s="69">
        <f>(SUM($W6:$W15)+SUM($W20:$W25)+SUM($W36:$W52))/(SUM($W53:$W62)+SUM($W67:$W72)+SUM($W83:$W99))*100-100</f>
        <v>-15.994460792799032</v>
      </c>
      <c r="G67" s="70">
        <f>SUM($X6:$X15)+SUM($X20:$X25)+SUM($X36:$X52)</f>
        <v>10292</v>
      </c>
      <c r="H67" s="69">
        <f>(SUM($X6:$X15)+SUM($X20:$X25)+SUM($X36:$X52))/(SUM($X53:$X62)+SUM($X67:$X72)+SUM($X83:$X99))*100-100</f>
        <v>-5.785426583668979</v>
      </c>
      <c r="I67" s="70">
        <f>SUM($Y6:$Y15)+SUM($Y20:$Y25)+SUM($Y36:$Y52)</f>
        <v>267</v>
      </c>
      <c r="J67" s="69">
        <f>(SUM($Y6:$Y15)+SUM($Y20:$Y25)+SUM($Y36:$Y52))/(SUM($Y53:$Y62)+SUM($Y67:$Y72)+SUM($Y83:$Y99))*100-100</f>
        <v>111.9047619047619</v>
      </c>
      <c r="K67" s="70">
        <f>SUM($Z6:$Z15)+SUM($Z20:$Z25)+SUM($Z36:$Z52)</f>
        <v>3548</v>
      </c>
      <c r="L67" s="69">
        <f>(SUM($Z6:$Z15)+SUM($Z20:$Z25)+SUM($Z36:$Z52))/(SUM($Z53:$Z62)+SUM($Z67:$Z72)+SUM($Z83:$Z99))*100-100</f>
        <v>-3.5082948055479903</v>
      </c>
      <c r="M67" s="70">
        <f>SUM($AA6:$AA15)+SUM($AA20:$AA25)+SUM($AA36:$AA52)</f>
        <v>1459</v>
      </c>
      <c r="N67" s="69">
        <f>(SUM($AA6:$AA15)+SUM($AA20:$AA25)+SUM($AA36:$AA52))/(SUM($AA53:$AA62)+SUM($AA67:$AA72)+SUM($AA83:$AA99))*100-100</f>
        <v>-6.594110115236873</v>
      </c>
      <c r="O67" s="70">
        <f>SUM($AB6:$AB15)+SUM($AB20:$AB25)+SUM($AB36:$AB52)</f>
        <v>2089</v>
      </c>
      <c r="P67" s="71">
        <f>(SUM($AB6:$AB15)+SUM($AB20:$AB25)+SUM($AB36:$AB52))/(SUM($AB53:$AB62)+SUM($AB67:$AB72)+SUM($AB83:$AB99))*100-100</f>
        <v>0.28804608737398496</v>
      </c>
      <c r="S67" s="61" t="s">
        <v>138</v>
      </c>
      <c r="T67" s="61" t="s">
        <v>91</v>
      </c>
      <c r="U67" s="61" t="s">
        <v>104</v>
      </c>
      <c r="V67" s="63">
        <v>538</v>
      </c>
      <c r="W67" s="63">
        <v>299</v>
      </c>
      <c r="X67" s="63">
        <v>186</v>
      </c>
      <c r="Y67" s="63">
        <v>0</v>
      </c>
      <c r="Z67" s="63">
        <v>53</v>
      </c>
      <c r="AA67" s="63">
        <v>0</v>
      </c>
      <c r="AB67" s="63">
        <v>53</v>
      </c>
    </row>
    <row r="68" spans="19:28" ht="15.75" customHeight="1">
      <c r="S68" s="61" t="s">
        <v>138</v>
      </c>
      <c r="T68" s="61" t="s">
        <v>91</v>
      </c>
      <c r="U68" s="61" t="s">
        <v>105</v>
      </c>
      <c r="V68" s="63">
        <v>439</v>
      </c>
      <c r="W68" s="63">
        <v>250</v>
      </c>
      <c r="X68" s="63">
        <v>133</v>
      </c>
      <c r="Y68" s="63">
        <v>12</v>
      </c>
      <c r="Z68" s="63">
        <v>44</v>
      </c>
      <c r="AA68" s="63">
        <v>0</v>
      </c>
      <c r="AB68" s="63">
        <v>44</v>
      </c>
    </row>
    <row r="69" spans="19:28" ht="15.75" customHeight="1">
      <c r="S69" s="61" t="s">
        <v>138</v>
      </c>
      <c r="T69" s="61" t="s">
        <v>91</v>
      </c>
      <c r="U69" s="61" t="s">
        <v>106</v>
      </c>
      <c r="V69" s="63">
        <v>355</v>
      </c>
      <c r="W69" s="63">
        <v>233</v>
      </c>
      <c r="X69" s="63">
        <v>81</v>
      </c>
      <c r="Y69" s="63">
        <v>2</v>
      </c>
      <c r="Z69" s="63">
        <v>39</v>
      </c>
      <c r="AA69" s="63">
        <v>0</v>
      </c>
      <c r="AB69" s="63">
        <v>39</v>
      </c>
    </row>
    <row r="70" spans="19:28" ht="15.75" customHeight="1">
      <c r="S70" s="61" t="s">
        <v>138</v>
      </c>
      <c r="T70" s="61" t="s">
        <v>91</v>
      </c>
      <c r="U70" s="61" t="s">
        <v>107</v>
      </c>
      <c r="V70" s="63">
        <v>161</v>
      </c>
      <c r="W70" s="63">
        <v>102</v>
      </c>
      <c r="X70" s="63">
        <v>36</v>
      </c>
      <c r="Y70" s="63">
        <v>0</v>
      </c>
      <c r="Z70" s="63">
        <v>23</v>
      </c>
      <c r="AA70" s="63">
        <v>0</v>
      </c>
      <c r="AB70" s="63">
        <v>23</v>
      </c>
    </row>
    <row r="71" spans="19:28" ht="12">
      <c r="S71" s="61" t="s">
        <v>138</v>
      </c>
      <c r="T71" s="61" t="s">
        <v>91</v>
      </c>
      <c r="U71" s="61" t="s">
        <v>108</v>
      </c>
      <c r="V71" s="63">
        <v>401</v>
      </c>
      <c r="W71" s="63">
        <v>228</v>
      </c>
      <c r="X71" s="63">
        <v>101</v>
      </c>
      <c r="Y71" s="63">
        <v>0</v>
      </c>
      <c r="Z71" s="63">
        <v>72</v>
      </c>
      <c r="AA71" s="63">
        <v>55</v>
      </c>
      <c r="AB71" s="63">
        <v>17</v>
      </c>
    </row>
    <row r="72" spans="19:28" ht="12">
      <c r="S72" s="61" t="s">
        <v>138</v>
      </c>
      <c r="T72" s="61" t="s">
        <v>91</v>
      </c>
      <c r="U72" s="61" t="s">
        <v>109</v>
      </c>
      <c r="V72" s="63">
        <v>926</v>
      </c>
      <c r="W72" s="63">
        <v>581</v>
      </c>
      <c r="X72" s="63">
        <v>212</v>
      </c>
      <c r="Y72" s="63">
        <v>4</v>
      </c>
      <c r="Z72" s="63">
        <v>129</v>
      </c>
      <c r="AA72" s="63">
        <v>56</v>
      </c>
      <c r="AB72" s="63">
        <v>73</v>
      </c>
    </row>
    <row r="73" spans="19:28" ht="12">
      <c r="S73" s="61" t="s">
        <v>138</v>
      </c>
      <c r="T73" s="61" t="s">
        <v>91</v>
      </c>
      <c r="U73" s="61" t="s">
        <v>110</v>
      </c>
      <c r="V73" s="63">
        <v>734</v>
      </c>
      <c r="W73" s="63">
        <v>453</v>
      </c>
      <c r="X73" s="63">
        <v>175</v>
      </c>
      <c r="Y73" s="63">
        <v>3</v>
      </c>
      <c r="Z73" s="63">
        <v>103</v>
      </c>
      <c r="AA73" s="63">
        <v>0</v>
      </c>
      <c r="AB73" s="63">
        <v>103</v>
      </c>
    </row>
    <row r="74" spans="19:28" ht="12">
      <c r="S74" s="61" t="s">
        <v>138</v>
      </c>
      <c r="T74" s="61" t="s">
        <v>91</v>
      </c>
      <c r="U74" s="61" t="s">
        <v>111</v>
      </c>
      <c r="V74" s="63">
        <v>2456</v>
      </c>
      <c r="W74" s="63">
        <v>1398</v>
      </c>
      <c r="X74" s="63">
        <v>809</v>
      </c>
      <c r="Y74" s="63">
        <v>13</v>
      </c>
      <c r="Z74" s="63">
        <v>236</v>
      </c>
      <c r="AA74" s="63">
        <v>48</v>
      </c>
      <c r="AB74" s="63">
        <v>188</v>
      </c>
    </row>
    <row r="75" spans="19:28" ht="12">
      <c r="S75" s="61" t="s">
        <v>138</v>
      </c>
      <c r="T75" s="61" t="s">
        <v>91</v>
      </c>
      <c r="U75" s="61" t="s">
        <v>112</v>
      </c>
      <c r="V75" s="63">
        <v>4994</v>
      </c>
      <c r="W75" s="63">
        <v>1892</v>
      </c>
      <c r="X75" s="63">
        <v>1571</v>
      </c>
      <c r="Y75" s="63">
        <v>4</v>
      </c>
      <c r="Z75" s="63">
        <v>1527</v>
      </c>
      <c r="AA75" s="63">
        <v>644</v>
      </c>
      <c r="AB75" s="63">
        <v>867</v>
      </c>
    </row>
    <row r="76" spans="19:28" ht="12">
      <c r="S76" s="61" t="s">
        <v>138</v>
      </c>
      <c r="T76" s="61" t="s">
        <v>91</v>
      </c>
      <c r="U76" s="61" t="s">
        <v>113</v>
      </c>
      <c r="V76" s="63">
        <v>921</v>
      </c>
      <c r="W76" s="63">
        <v>553</v>
      </c>
      <c r="X76" s="63">
        <v>260</v>
      </c>
      <c r="Y76" s="63">
        <v>0</v>
      </c>
      <c r="Z76" s="63">
        <v>108</v>
      </c>
      <c r="AA76" s="63">
        <v>0</v>
      </c>
      <c r="AB76" s="63">
        <v>108</v>
      </c>
    </row>
    <row r="77" spans="19:28" ht="12">
      <c r="S77" s="61" t="s">
        <v>138</v>
      </c>
      <c r="T77" s="61" t="s">
        <v>91</v>
      </c>
      <c r="U77" s="61" t="s">
        <v>114</v>
      </c>
      <c r="V77" s="63">
        <v>753</v>
      </c>
      <c r="W77" s="63">
        <v>351</v>
      </c>
      <c r="X77" s="63">
        <v>180</v>
      </c>
      <c r="Y77" s="63">
        <v>4</v>
      </c>
      <c r="Z77" s="63">
        <v>218</v>
      </c>
      <c r="AA77" s="63">
        <v>77</v>
      </c>
      <c r="AB77" s="63">
        <v>141</v>
      </c>
    </row>
    <row r="78" spans="19:28" ht="12">
      <c r="S78" s="61" t="s">
        <v>138</v>
      </c>
      <c r="T78" s="61" t="s">
        <v>91</v>
      </c>
      <c r="U78" s="61" t="s">
        <v>115</v>
      </c>
      <c r="V78" s="63">
        <v>1629</v>
      </c>
      <c r="W78" s="63">
        <v>398</v>
      </c>
      <c r="X78" s="63">
        <v>352</v>
      </c>
      <c r="Y78" s="63">
        <v>3</v>
      </c>
      <c r="Z78" s="63">
        <v>876</v>
      </c>
      <c r="AA78" s="63">
        <v>605</v>
      </c>
      <c r="AB78" s="63">
        <v>271</v>
      </c>
    </row>
    <row r="79" spans="19:28" ht="12">
      <c r="S79" s="61" t="s">
        <v>138</v>
      </c>
      <c r="T79" s="61" t="s">
        <v>91</v>
      </c>
      <c r="U79" s="61" t="s">
        <v>116</v>
      </c>
      <c r="V79" s="63">
        <v>5567</v>
      </c>
      <c r="W79" s="63">
        <v>989</v>
      </c>
      <c r="X79" s="63">
        <v>2752</v>
      </c>
      <c r="Y79" s="63">
        <v>4</v>
      </c>
      <c r="Z79" s="63">
        <v>1822</v>
      </c>
      <c r="AA79" s="63">
        <v>636</v>
      </c>
      <c r="AB79" s="63">
        <v>1186</v>
      </c>
    </row>
    <row r="80" spans="19:28" ht="12">
      <c r="S80" s="61" t="s">
        <v>138</v>
      </c>
      <c r="T80" s="61" t="s">
        <v>91</v>
      </c>
      <c r="U80" s="61" t="s">
        <v>117</v>
      </c>
      <c r="V80" s="63">
        <v>2504</v>
      </c>
      <c r="W80" s="63">
        <v>811</v>
      </c>
      <c r="X80" s="63">
        <v>788</v>
      </c>
      <c r="Y80" s="63">
        <v>9</v>
      </c>
      <c r="Z80" s="63">
        <v>896</v>
      </c>
      <c r="AA80" s="63">
        <v>459</v>
      </c>
      <c r="AB80" s="63">
        <v>437</v>
      </c>
    </row>
    <row r="81" spans="19:28" ht="12">
      <c r="S81" s="61" t="s">
        <v>138</v>
      </c>
      <c r="T81" s="61" t="s">
        <v>91</v>
      </c>
      <c r="U81" s="61" t="s">
        <v>118</v>
      </c>
      <c r="V81" s="63">
        <v>417</v>
      </c>
      <c r="W81" s="63">
        <v>205</v>
      </c>
      <c r="X81" s="63">
        <v>113</v>
      </c>
      <c r="Y81" s="63">
        <v>0</v>
      </c>
      <c r="Z81" s="63">
        <v>99</v>
      </c>
      <c r="AA81" s="63">
        <v>0</v>
      </c>
      <c r="AB81" s="63">
        <v>99</v>
      </c>
    </row>
    <row r="82" spans="19:28" ht="12">
      <c r="S82" s="61" t="s">
        <v>138</v>
      </c>
      <c r="T82" s="61" t="s">
        <v>91</v>
      </c>
      <c r="U82" s="61" t="s">
        <v>119</v>
      </c>
      <c r="V82" s="63">
        <v>429</v>
      </c>
      <c r="W82" s="63">
        <v>268</v>
      </c>
      <c r="X82" s="63">
        <v>134</v>
      </c>
      <c r="Y82" s="63">
        <v>0</v>
      </c>
      <c r="Z82" s="63">
        <v>27</v>
      </c>
      <c r="AA82" s="63">
        <v>0</v>
      </c>
      <c r="AB82" s="63">
        <v>27</v>
      </c>
    </row>
    <row r="83" spans="19:28" ht="12">
      <c r="S83" s="61" t="s">
        <v>138</v>
      </c>
      <c r="T83" s="61" t="s">
        <v>91</v>
      </c>
      <c r="U83" s="61" t="s">
        <v>120</v>
      </c>
      <c r="V83" s="63">
        <v>179</v>
      </c>
      <c r="W83" s="63">
        <v>91</v>
      </c>
      <c r="X83" s="63">
        <v>85</v>
      </c>
      <c r="Y83" s="63">
        <v>0</v>
      </c>
      <c r="Z83" s="63">
        <v>3</v>
      </c>
      <c r="AA83" s="63">
        <v>0</v>
      </c>
      <c r="AB83" s="63">
        <v>3</v>
      </c>
    </row>
    <row r="84" spans="19:28" ht="12">
      <c r="S84" s="61" t="s">
        <v>138</v>
      </c>
      <c r="T84" s="61" t="s">
        <v>91</v>
      </c>
      <c r="U84" s="61" t="s">
        <v>121</v>
      </c>
      <c r="V84" s="63">
        <v>262</v>
      </c>
      <c r="W84" s="63">
        <v>127</v>
      </c>
      <c r="X84" s="63">
        <v>125</v>
      </c>
      <c r="Y84" s="63">
        <v>1</v>
      </c>
      <c r="Z84" s="63">
        <v>9</v>
      </c>
      <c r="AA84" s="63">
        <v>0</v>
      </c>
      <c r="AB84" s="63">
        <v>9</v>
      </c>
    </row>
    <row r="85" spans="19:28" ht="12">
      <c r="S85" s="61" t="s">
        <v>138</v>
      </c>
      <c r="T85" s="61" t="s">
        <v>91</v>
      </c>
      <c r="U85" s="61" t="s">
        <v>122</v>
      </c>
      <c r="V85" s="63">
        <v>1031</v>
      </c>
      <c r="W85" s="63">
        <v>443</v>
      </c>
      <c r="X85" s="63">
        <v>427</v>
      </c>
      <c r="Y85" s="63">
        <v>0</v>
      </c>
      <c r="Z85" s="63">
        <v>161</v>
      </c>
      <c r="AA85" s="63">
        <v>104</v>
      </c>
      <c r="AB85" s="63">
        <v>57</v>
      </c>
    </row>
    <row r="86" spans="19:28" ht="12">
      <c r="S86" s="61" t="s">
        <v>138</v>
      </c>
      <c r="T86" s="61" t="s">
        <v>91</v>
      </c>
      <c r="U86" s="61" t="s">
        <v>123</v>
      </c>
      <c r="V86" s="63">
        <v>1929</v>
      </c>
      <c r="W86" s="63">
        <v>486</v>
      </c>
      <c r="X86" s="63">
        <v>541</v>
      </c>
      <c r="Y86" s="63">
        <v>17</v>
      </c>
      <c r="Z86" s="63">
        <v>885</v>
      </c>
      <c r="AA86" s="63">
        <v>700</v>
      </c>
      <c r="AB86" s="63">
        <v>185</v>
      </c>
    </row>
    <row r="87" spans="19:28" ht="12">
      <c r="S87" s="61" t="s">
        <v>138</v>
      </c>
      <c r="T87" s="61" t="s">
        <v>91</v>
      </c>
      <c r="U87" s="61" t="s">
        <v>124</v>
      </c>
      <c r="V87" s="63">
        <v>684</v>
      </c>
      <c r="W87" s="63">
        <v>269</v>
      </c>
      <c r="X87" s="63">
        <v>360</v>
      </c>
      <c r="Y87" s="63">
        <v>3</v>
      </c>
      <c r="Z87" s="63">
        <v>52</v>
      </c>
      <c r="AA87" s="63">
        <v>34</v>
      </c>
      <c r="AB87" s="63">
        <v>18</v>
      </c>
    </row>
    <row r="88" spans="19:28" ht="12">
      <c r="S88" s="61" t="s">
        <v>138</v>
      </c>
      <c r="T88" s="61" t="s">
        <v>91</v>
      </c>
      <c r="U88" s="61" t="s">
        <v>125</v>
      </c>
      <c r="V88" s="63">
        <v>243</v>
      </c>
      <c r="W88" s="63">
        <v>180</v>
      </c>
      <c r="X88" s="63">
        <v>50</v>
      </c>
      <c r="Y88" s="63">
        <v>2</v>
      </c>
      <c r="Z88" s="63">
        <v>11</v>
      </c>
      <c r="AA88" s="63">
        <v>0</v>
      </c>
      <c r="AB88" s="63">
        <v>7</v>
      </c>
    </row>
    <row r="89" spans="19:28" ht="12">
      <c r="S89" s="61" t="s">
        <v>138</v>
      </c>
      <c r="T89" s="61" t="s">
        <v>91</v>
      </c>
      <c r="U89" s="61" t="s">
        <v>126</v>
      </c>
      <c r="V89" s="63">
        <v>459</v>
      </c>
      <c r="W89" s="63">
        <v>248</v>
      </c>
      <c r="X89" s="63">
        <v>112</v>
      </c>
      <c r="Y89" s="63">
        <v>1</v>
      </c>
      <c r="Z89" s="63">
        <v>98</v>
      </c>
      <c r="AA89" s="63">
        <v>84</v>
      </c>
      <c r="AB89" s="63">
        <v>14</v>
      </c>
    </row>
    <row r="90" spans="19:28" ht="12">
      <c r="S90" s="61" t="s">
        <v>138</v>
      </c>
      <c r="T90" s="61" t="s">
        <v>91</v>
      </c>
      <c r="U90" s="61" t="s">
        <v>127</v>
      </c>
      <c r="V90" s="63">
        <v>521</v>
      </c>
      <c r="W90" s="63">
        <v>325</v>
      </c>
      <c r="X90" s="63">
        <v>156</v>
      </c>
      <c r="Y90" s="63">
        <v>0</v>
      </c>
      <c r="Z90" s="63">
        <v>40</v>
      </c>
      <c r="AA90" s="63">
        <v>0</v>
      </c>
      <c r="AB90" s="63">
        <v>40</v>
      </c>
    </row>
    <row r="91" spans="19:28" ht="12">
      <c r="S91" s="61" t="s">
        <v>138</v>
      </c>
      <c r="T91" s="61" t="s">
        <v>91</v>
      </c>
      <c r="U91" s="61" t="s">
        <v>128</v>
      </c>
      <c r="V91" s="63">
        <v>208</v>
      </c>
      <c r="W91" s="63">
        <v>150</v>
      </c>
      <c r="X91" s="63">
        <v>48</v>
      </c>
      <c r="Y91" s="63">
        <v>2</v>
      </c>
      <c r="Z91" s="63">
        <v>8</v>
      </c>
      <c r="AA91" s="63">
        <v>0</v>
      </c>
      <c r="AB91" s="63">
        <v>8</v>
      </c>
    </row>
    <row r="92" spans="19:28" ht="12">
      <c r="S92" s="61" t="s">
        <v>138</v>
      </c>
      <c r="T92" s="61" t="s">
        <v>91</v>
      </c>
      <c r="U92" s="61" t="s">
        <v>129</v>
      </c>
      <c r="V92" s="63">
        <v>3061</v>
      </c>
      <c r="W92" s="63">
        <v>883</v>
      </c>
      <c r="X92" s="63">
        <v>1658</v>
      </c>
      <c r="Y92" s="63">
        <v>1</v>
      </c>
      <c r="Z92" s="63">
        <v>519</v>
      </c>
      <c r="AA92" s="63">
        <v>231</v>
      </c>
      <c r="AB92" s="63">
        <v>264</v>
      </c>
    </row>
    <row r="93" spans="19:28" ht="12">
      <c r="S93" s="61" t="s">
        <v>138</v>
      </c>
      <c r="T93" s="61" t="s">
        <v>91</v>
      </c>
      <c r="U93" s="61" t="s">
        <v>130</v>
      </c>
      <c r="V93" s="63">
        <v>344</v>
      </c>
      <c r="W93" s="63">
        <v>172</v>
      </c>
      <c r="X93" s="63">
        <v>155</v>
      </c>
      <c r="Y93" s="63">
        <v>8</v>
      </c>
      <c r="Z93" s="63">
        <v>9</v>
      </c>
      <c r="AA93" s="63">
        <v>0</v>
      </c>
      <c r="AB93" s="63">
        <v>9</v>
      </c>
    </row>
    <row r="94" spans="19:28" ht="12">
      <c r="S94" s="61" t="s">
        <v>138</v>
      </c>
      <c r="T94" s="61" t="s">
        <v>91</v>
      </c>
      <c r="U94" s="61" t="s">
        <v>131</v>
      </c>
      <c r="V94" s="63">
        <v>611</v>
      </c>
      <c r="W94" s="63">
        <v>271</v>
      </c>
      <c r="X94" s="63">
        <v>264</v>
      </c>
      <c r="Y94" s="63">
        <v>6</v>
      </c>
      <c r="Z94" s="63">
        <v>70</v>
      </c>
      <c r="AA94" s="63">
        <v>48</v>
      </c>
      <c r="AB94" s="63">
        <v>22</v>
      </c>
    </row>
    <row r="95" spans="19:28" ht="12">
      <c r="S95" s="61" t="s">
        <v>138</v>
      </c>
      <c r="T95" s="61" t="s">
        <v>91</v>
      </c>
      <c r="U95" s="61" t="s">
        <v>132</v>
      </c>
      <c r="V95" s="63">
        <v>702</v>
      </c>
      <c r="W95" s="63">
        <v>378</v>
      </c>
      <c r="X95" s="63">
        <v>172</v>
      </c>
      <c r="Y95" s="63">
        <v>6</v>
      </c>
      <c r="Z95" s="63">
        <v>146</v>
      </c>
      <c r="AA95" s="63">
        <v>62</v>
      </c>
      <c r="AB95" s="63">
        <v>84</v>
      </c>
    </row>
    <row r="96" spans="19:28" ht="12">
      <c r="S96" s="61" t="s">
        <v>138</v>
      </c>
      <c r="T96" s="61" t="s">
        <v>91</v>
      </c>
      <c r="U96" s="61" t="s">
        <v>133</v>
      </c>
      <c r="V96" s="63">
        <v>450</v>
      </c>
      <c r="W96" s="63">
        <v>232</v>
      </c>
      <c r="X96" s="63">
        <v>188</v>
      </c>
      <c r="Y96" s="63">
        <v>0</v>
      </c>
      <c r="Z96" s="63">
        <v>30</v>
      </c>
      <c r="AA96" s="63">
        <v>0</v>
      </c>
      <c r="AB96" s="63">
        <v>30</v>
      </c>
    </row>
    <row r="97" spans="19:28" ht="12">
      <c r="S97" s="61" t="s">
        <v>138</v>
      </c>
      <c r="T97" s="61" t="s">
        <v>91</v>
      </c>
      <c r="U97" s="61" t="s">
        <v>134</v>
      </c>
      <c r="V97" s="63">
        <v>592</v>
      </c>
      <c r="W97" s="63">
        <v>271</v>
      </c>
      <c r="X97" s="63">
        <v>196</v>
      </c>
      <c r="Y97" s="63">
        <v>4</v>
      </c>
      <c r="Z97" s="63">
        <v>121</v>
      </c>
      <c r="AA97" s="63">
        <v>77</v>
      </c>
      <c r="AB97" s="63">
        <v>44</v>
      </c>
    </row>
    <row r="98" spans="19:28" ht="12">
      <c r="S98" s="61" t="s">
        <v>138</v>
      </c>
      <c r="T98" s="61" t="s">
        <v>91</v>
      </c>
      <c r="U98" s="61" t="s">
        <v>135</v>
      </c>
      <c r="V98" s="63">
        <v>549</v>
      </c>
      <c r="W98" s="63">
        <v>298</v>
      </c>
      <c r="X98" s="63">
        <v>186</v>
      </c>
      <c r="Y98" s="63">
        <v>4</v>
      </c>
      <c r="Z98" s="63">
        <v>61</v>
      </c>
      <c r="AA98" s="63">
        <v>33</v>
      </c>
      <c r="AB98" s="63">
        <v>28</v>
      </c>
    </row>
    <row r="99" spans="19:28" ht="12">
      <c r="S99" s="61" t="s">
        <v>138</v>
      </c>
      <c r="T99" s="61" t="s">
        <v>91</v>
      </c>
      <c r="U99" s="61" t="s">
        <v>136</v>
      </c>
      <c r="V99" s="63">
        <v>1065</v>
      </c>
      <c r="W99" s="63">
        <v>255</v>
      </c>
      <c r="X99" s="63">
        <v>792</v>
      </c>
      <c r="Y99" s="63">
        <v>1</v>
      </c>
      <c r="Z99" s="63">
        <v>17</v>
      </c>
      <c r="AA99" s="63">
        <v>0</v>
      </c>
      <c r="AB99" s="63">
        <v>13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55905511811024" right="0.2755905511811024" top="0.5118110236220472" bottom="0" header="0.31496062992125984" footer="0"/>
  <pageSetup horizontalDpi="600" verticalDpi="600" orientation="portrait" paperSize="9" scale="71" r:id="rId1"/>
  <headerFooter alignWithMargins="0">
    <oddHeader>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5"/>
  <dimension ref="A1:T67"/>
  <sheetViews>
    <sheetView zoomScale="85" zoomScaleNormal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" sqref="D2"/>
    </sheetView>
  </sheetViews>
  <sheetFormatPr defaultColWidth="9.140625" defaultRowHeight="12"/>
  <cols>
    <col min="1" max="1" width="1.421875" style="0" customWidth="1"/>
    <col min="3" max="3" width="10.28125" style="0" customWidth="1"/>
    <col min="4" max="4" width="10.140625" style="19" customWidth="1"/>
    <col min="5" max="5" width="10.28125" style="0" customWidth="1"/>
    <col min="6" max="6" width="10.140625" style="19" customWidth="1"/>
    <col min="7" max="7" width="10.28125" style="0" customWidth="1"/>
    <col min="8" max="8" width="10.140625" style="19" customWidth="1"/>
    <col min="9" max="9" width="10.28125" style="0" customWidth="1"/>
    <col min="10" max="10" width="10.140625" style="19" customWidth="1"/>
    <col min="11" max="11" width="10.28125" style="0" customWidth="1"/>
    <col min="12" max="12" width="10.140625" style="19" customWidth="1"/>
    <col min="13" max="13" width="10.28125" style="0" customWidth="1"/>
    <col min="14" max="14" width="10.140625" style="19" customWidth="1"/>
    <col min="15" max="15" width="10.28125" style="0" customWidth="1"/>
    <col min="16" max="16" width="10.140625" style="19" customWidth="1"/>
  </cols>
  <sheetData>
    <row r="1" spans="1:16" ht="12">
      <c r="A1" s="1"/>
      <c r="B1" s="21"/>
      <c r="C1" s="1"/>
      <c r="D1" s="17"/>
      <c r="E1" s="1"/>
      <c r="F1" s="17"/>
      <c r="G1" s="1"/>
      <c r="H1" s="17"/>
      <c r="I1" s="1"/>
      <c r="J1" s="17"/>
      <c r="K1" s="1"/>
      <c r="L1" s="17"/>
      <c r="M1" s="1"/>
      <c r="N1" s="17"/>
      <c r="O1" s="1"/>
      <c r="P1" s="17"/>
    </row>
    <row r="2" spans="1:16" ht="12.75" thickBot="1">
      <c r="A2" s="1"/>
      <c r="C2" s="2"/>
      <c r="D2" s="20" t="s">
        <v>75</v>
      </c>
      <c r="E2" s="3"/>
      <c r="F2" s="18"/>
      <c r="G2" s="3"/>
      <c r="H2" s="18"/>
      <c r="I2" s="3"/>
      <c r="J2" s="18"/>
      <c r="K2" s="3"/>
      <c r="L2" s="18"/>
      <c r="M2" s="3"/>
      <c r="N2" s="18"/>
      <c r="O2" s="3" t="s">
        <v>71</v>
      </c>
      <c r="P2" s="18"/>
    </row>
    <row r="3" spans="1:16" ht="12">
      <c r="A3" s="4"/>
      <c r="B3" s="5"/>
      <c r="C3" s="115" t="s">
        <v>64</v>
      </c>
      <c r="D3" s="116"/>
      <c r="E3" s="113" t="s">
        <v>65</v>
      </c>
      <c r="F3" s="116"/>
      <c r="G3" s="113" t="s">
        <v>66</v>
      </c>
      <c r="H3" s="116"/>
      <c r="I3" s="113" t="s">
        <v>67</v>
      </c>
      <c r="J3" s="116"/>
      <c r="K3" s="113" t="s">
        <v>68</v>
      </c>
      <c r="L3" s="116"/>
      <c r="M3" s="113" t="s">
        <v>69</v>
      </c>
      <c r="N3" s="116"/>
      <c r="O3" s="113" t="s">
        <v>70</v>
      </c>
      <c r="P3" s="114"/>
    </row>
    <row r="4" spans="1:16" ht="12">
      <c r="A4" s="1"/>
      <c r="B4" s="6"/>
      <c r="C4" s="7"/>
      <c r="D4" s="22" t="s">
        <v>0</v>
      </c>
      <c r="E4" s="8"/>
      <c r="F4" s="22" t="s">
        <v>0</v>
      </c>
      <c r="G4" s="8"/>
      <c r="H4" s="22" t="s">
        <v>0</v>
      </c>
      <c r="I4" s="8"/>
      <c r="J4" s="22" t="s">
        <v>0</v>
      </c>
      <c r="K4" s="8"/>
      <c r="L4" s="22" t="s">
        <v>0</v>
      </c>
      <c r="M4" s="8"/>
      <c r="N4" s="22" t="s">
        <v>0</v>
      </c>
      <c r="O4" s="8"/>
      <c r="P4" s="24" t="s">
        <v>0</v>
      </c>
    </row>
    <row r="5" spans="1:16" ht="12.75" thickBot="1">
      <c r="A5" s="1"/>
      <c r="B5" s="9"/>
      <c r="C5" s="10" t="s">
        <v>1</v>
      </c>
      <c r="D5" s="23" t="s">
        <v>2</v>
      </c>
      <c r="E5" s="11" t="s">
        <v>1</v>
      </c>
      <c r="F5" s="23" t="s">
        <v>2</v>
      </c>
      <c r="G5" s="11" t="s">
        <v>1</v>
      </c>
      <c r="H5" s="23" t="s">
        <v>2</v>
      </c>
      <c r="I5" s="11" t="s">
        <v>1</v>
      </c>
      <c r="J5" s="23" t="s">
        <v>2</v>
      </c>
      <c r="K5" s="11" t="s">
        <v>1</v>
      </c>
      <c r="L5" s="23" t="s">
        <v>2</v>
      </c>
      <c r="M5" s="11" t="s">
        <v>1</v>
      </c>
      <c r="N5" s="23" t="s">
        <v>2</v>
      </c>
      <c r="O5" s="11" t="s">
        <v>1</v>
      </c>
      <c r="P5" s="25" t="s">
        <v>2</v>
      </c>
    </row>
    <row r="6" spans="1:16" ht="14.25" thickTop="1">
      <c r="A6" s="1"/>
      <c r="B6" s="12" t="s">
        <v>3</v>
      </c>
      <c r="C6" s="26">
        <v>2759</v>
      </c>
      <c r="D6" s="27">
        <v>0.9144111192392046</v>
      </c>
      <c r="E6" s="28">
        <v>729</v>
      </c>
      <c r="F6" s="27">
        <v>-4.4560943643512445</v>
      </c>
      <c r="G6" s="28">
        <v>1682</v>
      </c>
      <c r="H6" s="27">
        <v>-1.579871269748395</v>
      </c>
      <c r="I6" s="28">
        <v>19</v>
      </c>
      <c r="J6" s="27">
        <v>533.3333333333333</v>
      </c>
      <c r="K6" s="28">
        <v>329</v>
      </c>
      <c r="L6" s="27">
        <v>27.027027027027017</v>
      </c>
      <c r="M6" s="28">
        <v>148</v>
      </c>
      <c r="N6" s="27">
        <v>30.973451327433622</v>
      </c>
      <c r="O6" s="28">
        <v>181</v>
      </c>
      <c r="P6" s="29">
        <v>23.972602739726028</v>
      </c>
    </row>
    <row r="7" spans="1:20" ht="13.5">
      <c r="A7" s="1"/>
      <c r="B7" s="12" t="s">
        <v>4</v>
      </c>
      <c r="C7" s="26">
        <v>541</v>
      </c>
      <c r="D7" s="27">
        <v>4.844961240310084</v>
      </c>
      <c r="E7" s="28">
        <v>235</v>
      </c>
      <c r="F7" s="27">
        <v>-8.914728682170548</v>
      </c>
      <c r="G7" s="28">
        <v>251</v>
      </c>
      <c r="H7" s="27">
        <v>20.67307692307692</v>
      </c>
      <c r="I7" s="28">
        <v>1</v>
      </c>
      <c r="J7" s="27">
        <v>-50</v>
      </c>
      <c r="K7" s="28">
        <v>54</v>
      </c>
      <c r="L7" s="27">
        <v>12.5</v>
      </c>
      <c r="M7" s="28">
        <v>0</v>
      </c>
      <c r="N7" s="27" t="s">
        <v>73</v>
      </c>
      <c r="O7" s="28">
        <v>53</v>
      </c>
      <c r="P7" s="29">
        <v>10.416666666666671</v>
      </c>
      <c r="T7" s="39"/>
    </row>
    <row r="8" spans="1:20" ht="13.5">
      <c r="A8" s="1"/>
      <c r="B8" s="12" t="s">
        <v>5</v>
      </c>
      <c r="C8" s="26">
        <v>680</v>
      </c>
      <c r="D8" s="27">
        <v>-10.171730515191541</v>
      </c>
      <c r="E8" s="28">
        <v>287</v>
      </c>
      <c r="F8" s="27">
        <v>-23.46666666666667</v>
      </c>
      <c r="G8" s="28">
        <v>348</v>
      </c>
      <c r="H8" s="27">
        <v>7.407407407407419</v>
      </c>
      <c r="I8" s="28">
        <v>1</v>
      </c>
      <c r="J8" s="27">
        <v>-94.73684210526316</v>
      </c>
      <c r="K8" s="28">
        <v>44</v>
      </c>
      <c r="L8" s="27">
        <v>12.820512820512818</v>
      </c>
      <c r="M8" s="28">
        <v>0</v>
      </c>
      <c r="N8" s="27" t="s">
        <v>73</v>
      </c>
      <c r="O8" s="28">
        <v>44</v>
      </c>
      <c r="P8" s="29">
        <v>12.820512820512818</v>
      </c>
      <c r="T8" s="39"/>
    </row>
    <row r="9" spans="1:16" ht="13.5">
      <c r="A9" s="1"/>
      <c r="B9" s="12" t="s">
        <v>6</v>
      </c>
      <c r="C9" s="26">
        <v>2366</v>
      </c>
      <c r="D9" s="27">
        <v>36.526255049047904</v>
      </c>
      <c r="E9" s="28">
        <v>570</v>
      </c>
      <c r="F9" s="27">
        <v>-5.315614617940199</v>
      </c>
      <c r="G9" s="28">
        <v>1062</v>
      </c>
      <c r="H9" s="27">
        <v>37.38680465717982</v>
      </c>
      <c r="I9" s="28">
        <v>4</v>
      </c>
      <c r="J9" s="27">
        <v>-63.63636363636363</v>
      </c>
      <c r="K9" s="28">
        <v>730</v>
      </c>
      <c r="L9" s="27">
        <v>110.37463976945244</v>
      </c>
      <c r="M9" s="28">
        <v>462</v>
      </c>
      <c r="N9" s="27">
        <v>223.0769230769231</v>
      </c>
      <c r="O9" s="28">
        <v>268</v>
      </c>
      <c r="P9" s="29">
        <v>31.372549019607845</v>
      </c>
    </row>
    <row r="10" spans="1:20" ht="13.5">
      <c r="A10" s="1"/>
      <c r="B10" s="12" t="s">
        <v>7</v>
      </c>
      <c r="C10" s="26">
        <v>285</v>
      </c>
      <c r="D10" s="27">
        <v>-9.235668789808912</v>
      </c>
      <c r="E10" s="28">
        <v>139</v>
      </c>
      <c r="F10" s="27">
        <v>7.751937984496109</v>
      </c>
      <c r="G10" s="28">
        <v>108</v>
      </c>
      <c r="H10" s="27">
        <v>-23.94366197183099</v>
      </c>
      <c r="I10" s="28">
        <v>0</v>
      </c>
      <c r="J10" s="27" t="s">
        <v>73</v>
      </c>
      <c r="K10" s="28">
        <v>38</v>
      </c>
      <c r="L10" s="27">
        <v>-11.627906976744185</v>
      </c>
      <c r="M10" s="28">
        <v>0</v>
      </c>
      <c r="N10" s="27" t="s">
        <v>73</v>
      </c>
      <c r="O10" s="28">
        <v>38</v>
      </c>
      <c r="P10" s="29">
        <v>-11.627906976744185</v>
      </c>
      <c r="T10" s="39"/>
    </row>
    <row r="11" spans="1:20" ht="13.5">
      <c r="A11" s="1"/>
      <c r="B11" s="12" t="s">
        <v>8</v>
      </c>
      <c r="C11" s="26">
        <v>437</v>
      </c>
      <c r="D11" s="27">
        <v>12.628865979381445</v>
      </c>
      <c r="E11" s="28">
        <v>166</v>
      </c>
      <c r="F11" s="27">
        <v>-9.289617486338798</v>
      </c>
      <c r="G11" s="28">
        <v>226</v>
      </c>
      <c r="H11" s="27">
        <v>25.555555555555557</v>
      </c>
      <c r="I11" s="28">
        <v>2</v>
      </c>
      <c r="J11" s="27" t="s">
        <v>63</v>
      </c>
      <c r="K11" s="28">
        <v>43</v>
      </c>
      <c r="L11" s="27">
        <v>72</v>
      </c>
      <c r="M11" s="28">
        <v>0</v>
      </c>
      <c r="N11" s="27" t="s">
        <v>73</v>
      </c>
      <c r="O11" s="28">
        <v>43</v>
      </c>
      <c r="P11" s="29">
        <v>72</v>
      </c>
      <c r="T11" s="39"/>
    </row>
    <row r="12" spans="1:20" ht="13.5">
      <c r="A12" s="1"/>
      <c r="B12" s="12" t="s">
        <v>9</v>
      </c>
      <c r="C12" s="26">
        <v>1498</v>
      </c>
      <c r="D12" s="27">
        <v>3.4530386740331522</v>
      </c>
      <c r="E12" s="28">
        <v>620</v>
      </c>
      <c r="F12" s="27">
        <v>-8.82352941176471</v>
      </c>
      <c r="G12" s="28">
        <v>699</v>
      </c>
      <c r="H12" s="27">
        <v>4.328358208955223</v>
      </c>
      <c r="I12" s="28">
        <v>2</v>
      </c>
      <c r="J12" s="27">
        <v>-83.33333333333334</v>
      </c>
      <c r="K12" s="28">
        <v>177</v>
      </c>
      <c r="L12" s="27">
        <v>105.8139534883721</v>
      </c>
      <c r="M12" s="28">
        <v>0</v>
      </c>
      <c r="N12" s="27" t="s">
        <v>73</v>
      </c>
      <c r="O12" s="28">
        <v>177</v>
      </c>
      <c r="P12" s="29">
        <v>105.8139534883721</v>
      </c>
      <c r="T12" s="39"/>
    </row>
    <row r="13" spans="1:20" ht="13.5">
      <c r="A13" s="1"/>
      <c r="B13" s="12" t="s">
        <v>10</v>
      </c>
      <c r="C13" s="26">
        <v>1703</v>
      </c>
      <c r="D13" s="27">
        <v>-19.555975436939065</v>
      </c>
      <c r="E13" s="28">
        <v>796</v>
      </c>
      <c r="F13" s="27">
        <v>0.6321112515802696</v>
      </c>
      <c r="G13" s="28">
        <v>646</v>
      </c>
      <c r="H13" s="27">
        <v>-11.141678129298484</v>
      </c>
      <c r="I13" s="28">
        <v>20</v>
      </c>
      <c r="J13" s="27">
        <v>233.33333333333337</v>
      </c>
      <c r="K13" s="28">
        <v>241</v>
      </c>
      <c r="L13" s="27">
        <v>-59.359190556492415</v>
      </c>
      <c r="M13" s="28">
        <v>0</v>
      </c>
      <c r="N13" s="27" t="s">
        <v>72</v>
      </c>
      <c r="O13" s="28">
        <v>241</v>
      </c>
      <c r="P13" s="29">
        <v>0</v>
      </c>
      <c r="T13" s="39"/>
    </row>
    <row r="14" spans="1:20" ht="13.5">
      <c r="A14" s="1"/>
      <c r="B14" s="12" t="s">
        <v>11</v>
      </c>
      <c r="C14" s="26">
        <v>1067</v>
      </c>
      <c r="D14" s="27">
        <v>0.4708097928436814</v>
      </c>
      <c r="E14" s="28">
        <v>483</v>
      </c>
      <c r="F14" s="27">
        <v>-10.389610389610397</v>
      </c>
      <c r="G14" s="28">
        <v>370</v>
      </c>
      <c r="H14" s="27">
        <v>8.187134502923982</v>
      </c>
      <c r="I14" s="28">
        <v>2</v>
      </c>
      <c r="J14" s="27">
        <v>100</v>
      </c>
      <c r="K14" s="28">
        <v>212</v>
      </c>
      <c r="L14" s="27">
        <v>17.777777777777786</v>
      </c>
      <c r="M14" s="28">
        <v>0</v>
      </c>
      <c r="N14" s="27" t="s">
        <v>73</v>
      </c>
      <c r="O14" s="28">
        <v>212</v>
      </c>
      <c r="P14" s="29">
        <v>17.777777777777786</v>
      </c>
      <c r="T14" s="39"/>
    </row>
    <row r="15" spans="1:20" ht="13.5">
      <c r="A15" s="1"/>
      <c r="B15" s="12" t="s">
        <v>12</v>
      </c>
      <c r="C15" s="26">
        <v>1099</v>
      </c>
      <c r="D15" s="27">
        <v>-2.7433628318584056</v>
      </c>
      <c r="E15" s="28">
        <v>512</v>
      </c>
      <c r="F15" s="27">
        <v>-9.540636042402824</v>
      </c>
      <c r="G15" s="28">
        <v>425</v>
      </c>
      <c r="H15" s="27">
        <v>21.428571428571416</v>
      </c>
      <c r="I15" s="28">
        <v>1</v>
      </c>
      <c r="J15" s="27">
        <v>-50</v>
      </c>
      <c r="K15" s="28">
        <v>161</v>
      </c>
      <c r="L15" s="27">
        <v>-24.05660377358491</v>
      </c>
      <c r="M15" s="28">
        <v>0</v>
      </c>
      <c r="N15" s="27" t="s">
        <v>73</v>
      </c>
      <c r="O15" s="28">
        <v>161</v>
      </c>
      <c r="P15" s="29">
        <v>-24.05660377358491</v>
      </c>
      <c r="T15" s="39"/>
    </row>
    <row r="16" spans="1:16" ht="13.5">
      <c r="A16" s="1"/>
      <c r="B16" s="12" t="s">
        <v>13</v>
      </c>
      <c r="C16" s="26">
        <v>4951</v>
      </c>
      <c r="D16" s="27">
        <v>-5.461141875119353</v>
      </c>
      <c r="E16" s="28">
        <v>1368</v>
      </c>
      <c r="F16" s="27">
        <v>-0.3641660597232317</v>
      </c>
      <c r="G16" s="28">
        <v>2007</v>
      </c>
      <c r="H16" s="27">
        <v>-0.19890601690700294</v>
      </c>
      <c r="I16" s="28">
        <v>20</v>
      </c>
      <c r="J16" s="27">
        <v>300</v>
      </c>
      <c r="K16" s="28">
        <v>1556</v>
      </c>
      <c r="L16" s="27">
        <v>-15.800865800865807</v>
      </c>
      <c r="M16" s="28">
        <v>260</v>
      </c>
      <c r="N16" s="27">
        <v>-61.708394698085414</v>
      </c>
      <c r="O16" s="28">
        <v>1294</v>
      </c>
      <c r="P16" s="29">
        <v>12.717770034843198</v>
      </c>
    </row>
    <row r="17" spans="1:16" ht="13.5">
      <c r="A17" s="1"/>
      <c r="B17" s="12" t="s">
        <v>14</v>
      </c>
      <c r="C17" s="26">
        <v>3435</v>
      </c>
      <c r="D17" s="27">
        <v>0.7331378299120246</v>
      </c>
      <c r="E17" s="28">
        <v>870</v>
      </c>
      <c r="F17" s="27">
        <v>-13</v>
      </c>
      <c r="G17" s="28">
        <v>1627</v>
      </c>
      <c r="H17" s="27">
        <v>34.46280991735537</v>
      </c>
      <c r="I17" s="28">
        <v>6</v>
      </c>
      <c r="J17" s="27">
        <v>500</v>
      </c>
      <c r="K17" s="28">
        <v>932</v>
      </c>
      <c r="L17" s="27">
        <v>-22.268557130942455</v>
      </c>
      <c r="M17" s="28">
        <v>136</v>
      </c>
      <c r="N17" s="27">
        <v>-67.84869976359337</v>
      </c>
      <c r="O17" s="28">
        <v>769</v>
      </c>
      <c r="P17" s="29">
        <v>1.989389920424415</v>
      </c>
    </row>
    <row r="18" spans="1:16" ht="13.5">
      <c r="A18" s="1"/>
      <c r="B18" s="12" t="s">
        <v>15</v>
      </c>
      <c r="C18" s="26">
        <v>11801</v>
      </c>
      <c r="D18" s="27">
        <v>3.481234654507176</v>
      </c>
      <c r="E18" s="28">
        <v>1252</v>
      </c>
      <c r="F18" s="27">
        <v>-16.4218958611482</v>
      </c>
      <c r="G18" s="28">
        <v>6108</v>
      </c>
      <c r="H18" s="27">
        <v>20</v>
      </c>
      <c r="I18" s="28">
        <v>20</v>
      </c>
      <c r="J18" s="27">
        <v>-51.21951219512195</v>
      </c>
      <c r="K18" s="28">
        <v>4421</v>
      </c>
      <c r="L18" s="27">
        <v>-7.413612565445021</v>
      </c>
      <c r="M18" s="28">
        <v>2677</v>
      </c>
      <c r="N18" s="27">
        <v>-11.620997028722343</v>
      </c>
      <c r="O18" s="28">
        <v>1699</v>
      </c>
      <c r="P18" s="29">
        <v>-0.2934272300469445</v>
      </c>
    </row>
    <row r="19" spans="1:16" ht="13.5">
      <c r="A19" s="1"/>
      <c r="B19" s="12" t="s">
        <v>16</v>
      </c>
      <c r="C19" s="26">
        <v>6131</v>
      </c>
      <c r="D19" s="27">
        <v>-0.7607640012949162</v>
      </c>
      <c r="E19" s="28">
        <v>1351</v>
      </c>
      <c r="F19" s="27">
        <v>2.5816249050873097</v>
      </c>
      <c r="G19" s="28">
        <v>2797</v>
      </c>
      <c r="H19" s="27">
        <v>9.600313479623821</v>
      </c>
      <c r="I19" s="28">
        <v>83</v>
      </c>
      <c r="J19" s="27" t="s">
        <v>63</v>
      </c>
      <c r="K19" s="28">
        <v>1900</v>
      </c>
      <c r="L19" s="27">
        <v>-17.713295799047202</v>
      </c>
      <c r="M19" s="28">
        <v>554</v>
      </c>
      <c r="N19" s="27">
        <v>-42.05020920502092</v>
      </c>
      <c r="O19" s="28">
        <v>1304</v>
      </c>
      <c r="P19" s="29">
        <v>-0.6854531607006891</v>
      </c>
    </row>
    <row r="20" spans="1:20" ht="13.5">
      <c r="A20" s="1"/>
      <c r="B20" s="12" t="s">
        <v>17</v>
      </c>
      <c r="C20" s="26">
        <v>900</v>
      </c>
      <c r="D20" s="27">
        <v>-15.094339622641513</v>
      </c>
      <c r="E20" s="28">
        <v>440</v>
      </c>
      <c r="F20" s="27">
        <v>-11.111111111111114</v>
      </c>
      <c r="G20" s="28">
        <v>399</v>
      </c>
      <c r="H20" s="27">
        <v>-16.527196652719667</v>
      </c>
      <c r="I20" s="28">
        <v>2</v>
      </c>
      <c r="J20" s="27">
        <v>100</v>
      </c>
      <c r="K20" s="28">
        <v>59</v>
      </c>
      <c r="L20" s="27">
        <v>-31.395348837209298</v>
      </c>
      <c r="M20" s="28">
        <v>0</v>
      </c>
      <c r="N20" s="27" t="s">
        <v>73</v>
      </c>
      <c r="O20" s="28">
        <v>59</v>
      </c>
      <c r="P20" s="29">
        <v>-31.395348837209298</v>
      </c>
      <c r="T20" s="39"/>
    </row>
    <row r="21" spans="1:20" ht="13.5">
      <c r="A21" s="1"/>
      <c r="B21" s="12" t="s">
        <v>18</v>
      </c>
      <c r="C21" s="26">
        <v>415</v>
      </c>
      <c r="D21" s="27">
        <v>-20.801526717557252</v>
      </c>
      <c r="E21" s="28">
        <v>211</v>
      </c>
      <c r="F21" s="27">
        <v>8.205128205128204</v>
      </c>
      <c r="G21" s="28">
        <v>173</v>
      </c>
      <c r="H21" s="27">
        <v>-36.39705882352941</v>
      </c>
      <c r="I21" s="28">
        <v>2</v>
      </c>
      <c r="J21" s="27">
        <v>-90</v>
      </c>
      <c r="K21" s="28">
        <v>29</v>
      </c>
      <c r="L21" s="27">
        <v>-21.621621621621628</v>
      </c>
      <c r="M21" s="28">
        <v>0</v>
      </c>
      <c r="N21" s="27" t="s">
        <v>73</v>
      </c>
      <c r="O21" s="28">
        <v>29</v>
      </c>
      <c r="P21" s="29">
        <v>-21.621621621621628</v>
      </c>
      <c r="T21" s="39"/>
    </row>
    <row r="22" spans="1:20" ht="13.5">
      <c r="A22" s="1"/>
      <c r="B22" s="12" t="s">
        <v>19</v>
      </c>
      <c r="C22" s="26">
        <v>645</v>
      </c>
      <c r="D22" s="27">
        <v>32.98969072164948</v>
      </c>
      <c r="E22" s="28">
        <v>285</v>
      </c>
      <c r="F22" s="27">
        <v>32.55813953488371</v>
      </c>
      <c r="G22" s="28">
        <v>292</v>
      </c>
      <c r="H22" s="27">
        <v>37.73584905660377</v>
      </c>
      <c r="I22" s="28">
        <v>1</v>
      </c>
      <c r="J22" s="27">
        <v>-90</v>
      </c>
      <c r="K22" s="28">
        <v>67</v>
      </c>
      <c r="L22" s="27">
        <v>39.583333333333314</v>
      </c>
      <c r="M22" s="28">
        <v>0</v>
      </c>
      <c r="N22" s="27" t="s">
        <v>73</v>
      </c>
      <c r="O22" s="28">
        <v>67</v>
      </c>
      <c r="P22" s="29">
        <v>39.583333333333314</v>
      </c>
      <c r="T22" s="39"/>
    </row>
    <row r="23" spans="1:20" ht="13.5">
      <c r="A23" s="1"/>
      <c r="B23" s="12" t="s">
        <v>20</v>
      </c>
      <c r="C23" s="26">
        <v>312</v>
      </c>
      <c r="D23" s="27">
        <v>22.834645669291348</v>
      </c>
      <c r="E23" s="28">
        <v>151</v>
      </c>
      <c r="F23" s="27">
        <v>11.851851851851848</v>
      </c>
      <c r="G23" s="28">
        <v>116</v>
      </c>
      <c r="H23" s="27">
        <v>63.38028169014086</v>
      </c>
      <c r="I23" s="28">
        <v>1</v>
      </c>
      <c r="J23" s="27">
        <v>-93.33333333333333</v>
      </c>
      <c r="K23" s="28">
        <v>44</v>
      </c>
      <c r="L23" s="27">
        <v>33.333333333333314</v>
      </c>
      <c r="M23" s="28">
        <v>0</v>
      </c>
      <c r="N23" s="27" t="s">
        <v>73</v>
      </c>
      <c r="O23" s="28">
        <v>44</v>
      </c>
      <c r="P23" s="29">
        <v>33.333333333333314</v>
      </c>
      <c r="T23" s="39"/>
    </row>
    <row r="24" spans="1:20" ht="13.5">
      <c r="A24" s="1"/>
      <c r="B24" s="12" t="s">
        <v>21</v>
      </c>
      <c r="C24" s="26">
        <v>369</v>
      </c>
      <c r="D24" s="27">
        <v>-35.6020942408377</v>
      </c>
      <c r="E24" s="28">
        <v>251</v>
      </c>
      <c r="F24" s="27">
        <v>-11.929824561403507</v>
      </c>
      <c r="G24" s="28">
        <v>97</v>
      </c>
      <c r="H24" s="27">
        <v>-53.36538461538461</v>
      </c>
      <c r="I24" s="28">
        <v>0</v>
      </c>
      <c r="J24" s="27" t="s">
        <v>72</v>
      </c>
      <c r="K24" s="28">
        <v>21</v>
      </c>
      <c r="L24" s="27">
        <v>-30</v>
      </c>
      <c r="M24" s="28">
        <v>0</v>
      </c>
      <c r="N24" s="27" t="s">
        <v>73</v>
      </c>
      <c r="O24" s="28">
        <v>21</v>
      </c>
      <c r="P24" s="29">
        <v>-30</v>
      </c>
      <c r="T24" s="39"/>
    </row>
    <row r="25" spans="1:20" ht="13.5">
      <c r="A25" s="1"/>
      <c r="B25" s="12" t="s">
        <v>22</v>
      </c>
      <c r="C25" s="26">
        <v>885</v>
      </c>
      <c r="D25" s="27">
        <v>-14.575289575289574</v>
      </c>
      <c r="E25" s="28">
        <v>576</v>
      </c>
      <c r="F25" s="27">
        <v>-6.645056726093998</v>
      </c>
      <c r="G25" s="28">
        <v>213</v>
      </c>
      <c r="H25" s="27">
        <v>-10.504201680672267</v>
      </c>
      <c r="I25" s="28">
        <v>6</v>
      </c>
      <c r="J25" s="27">
        <v>-93.61702127659575</v>
      </c>
      <c r="K25" s="28">
        <v>90</v>
      </c>
      <c r="L25" s="27">
        <v>3.448275862068968</v>
      </c>
      <c r="M25" s="28">
        <v>0</v>
      </c>
      <c r="N25" s="27" t="s">
        <v>73</v>
      </c>
      <c r="O25" s="28">
        <v>90</v>
      </c>
      <c r="P25" s="29">
        <v>3.448275862068968</v>
      </c>
      <c r="T25" s="39"/>
    </row>
    <row r="26" spans="1:20" ht="13.5">
      <c r="A26" s="1"/>
      <c r="B26" s="12" t="s">
        <v>23</v>
      </c>
      <c r="C26" s="26">
        <v>836</v>
      </c>
      <c r="D26" s="27">
        <v>-10.39657020364416</v>
      </c>
      <c r="E26" s="28">
        <v>447</v>
      </c>
      <c r="F26" s="27">
        <v>-10.95617529880478</v>
      </c>
      <c r="G26" s="28">
        <v>268</v>
      </c>
      <c r="H26" s="27">
        <v>-5.633802816901408</v>
      </c>
      <c r="I26" s="28">
        <v>1</v>
      </c>
      <c r="J26" s="27">
        <v>0</v>
      </c>
      <c r="K26" s="28">
        <v>120</v>
      </c>
      <c r="L26" s="27">
        <v>-17.808219178082197</v>
      </c>
      <c r="M26" s="28">
        <v>0</v>
      </c>
      <c r="N26" s="27" t="s">
        <v>73</v>
      </c>
      <c r="O26" s="28">
        <v>120</v>
      </c>
      <c r="P26" s="29">
        <v>-17.808219178082197</v>
      </c>
      <c r="T26" s="39"/>
    </row>
    <row r="27" spans="1:16" ht="13.5">
      <c r="A27" s="1"/>
      <c r="B27" s="12" t="s">
        <v>24</v>
      </c>
      <c r="C27" s="26">
        <v>1883</v>
      </c>
      <c r="D27" s="27">
        <v>0.6413682522715192</v>
      </c>
      <c r="E27" s="28">
        <v>914</v>
      </c>
      <c r="F27" s="27">
        <v>-1.189189189189193</v>
      </c>
      <c r="G27" s="28">
        <v>546</v>
      </c>
      <c r="H27" s="27">
        <v>-14.55399061032864</v>
      </c>
      <c r="I27" s="28">
        <v>32</v>
      </c>
      <c r="J27" s="27">
        <v>255.55555555555554</v>
      </c>
      <c r="K27" s="28">
        <v>391</v>
      </c>
      <c r="L27" s="27">
        <v>31.208053691275182</v>
      </c>
      <c r="M27" s="28">
        <v>127</v>
      </c>
      <c r="N27" s="27">
        <v>176.08695652173913</v>
      </c>
      <c r="O27" s="28">
        <v>264</v>
      </c>
      <c r="P27" s="29">
        <v>4.761904761904773</v>
      </c>
    </row>
    <row r="28" spans="1:16" ht="13.5">
      <c r="A28" s="1"/>
      <c r="B28" s="12" t="s">
        <v>25</v>
      </c>
      <c r="C28" s="26">
        <v>4871</v>
      </c>
      <c r="D28" s="27">
        <v>2.138813168379116</v>
      </c>
      <c r="E28" s="28">
        <v>1523</v>
      </c>
      <c r="F28" s="27">
        <v>-6.907090464547679</v>
      </c>
      <c r="G28" s="28">
        <v>2298</v>
      </c>
      <c r="H28" s="27">
        <v>12.31671554252199</v>
      </c>
      <c r="I28" s="28">
        <v>2</v>
      </c>
      <c r="J28" s="27">
        <v>-98.1651376146789</v>
      </c>
      <c r="K28" s="28">
        <v>1048</v>
      </c>
      <c r="L28" s="27">
        <v>7.157464212678931</v>
      </c>
      <c r="M28" s="28">
        <v>150</v>
      </c>
      <c r="N28" s="27">
        <v>-5.063291139240505</v>
      </c>
      <c r="O28" s="28">
        <v>898</v>
      </c>
      <c r="P28" s="29">
        <v>9.512195121951223</v>
      </c>
    </row>
    <row r="29" spans="1:20" ht="13.5">
      <c r="A29" s="1"/>
      <c r="B29" s="12" t="s">
        <v>26</v>
      </c>
      <c r="C29" s="26">
        <v>806</v>
      </c>
      <c r="D29" s="27">
        <v>-7.780320366132713</v>
      </c>
      <c r="E29" s="28">
        <v>430</v>
      </c>
      <c r="F29" s="27">
        <v>-0.9216589861751174</v>
      </c>
      <c r="G29" s="28">
        <v>206</v>
      </c>
      <c r="H29" s="27">
        <v>-39.233038348082594</v>
      </c>
      <c r="I29" s="28">
        <v>2</v>
      </c>
      <c r="J29" s="27">
        <v>100</v>
      </c>
      <c r="K29" s="28">
        <v>168</v>
      </c>
      <c r="L29" s="27">
        <v>68</v>
      </c>
      <c r="M29" s="28">
        <v>74</v>
      </c>
      <c r="N29" s="27" t="s">
        <v>63</v>
      </c>
      <c r="O29" s="28">
        <v>90</v>
      </c>
      <c r="P29" s="29">
        <v>-10</v>
      </c>
      <c r="T29" s="39"/>
    </row>
    <row r="30" spans="1:16" ht="13.5">
      <c r="A30" s="1"/>
      <c r="B30" s="12" t="s">
        <v>27</v>
      </c>
      <c r="C30" s="26">
        <v>585</v>
      </c>
      <c r="D30" s="27">
        <v>-25.382653061224488</v>
      </c>
      <c r="E30" s="28">
        <v>330</v>
      </c>
      <c r="F30" s="27">
        <v>-18.316831683168317</v>
      </c>
      <c r="G30" s="28">
        <v>161</v>
      </c>
      <c r="H30" s="27">
        <v>-25.80645161290323</v>
      </c>
      <c r="I30" s="28">
        <v>0</v>
      </c>
      <c r="J30" s="27" t="s">
        <v>72</v>
      </c>
      <c r="K30" s="28">
        <v>94</v>
      </c>
      <c r="L30" s="27">
        <v>-41.9753086419753</v>
      </c>
      <c r="M30" s="28">
        <v>0</v>
      </c>
      <c r="N30" s="27" t="s">
        <v>72</v>
      </c>
      <c r="O30" s="28">
        <v>94</v>
      </c>
      <c r="P30" s="29">
        <v>-16.8141592920354</v>
      </c>
    </row>
    <row r="31" spans="1:16" ht="13.5">
      <c r="A31" s="1"/>
      <c r="B31" s="12" t="s">
        <v>28</v>
      </c>
      <c r="C31" s="26">
        <v>1114</v>
      </c>
      <c r="D31" s="27">
        <v>-28.40616966580977</v>
      </c>
      <c r="E31" s="28">
        <v>388</v>
      </c>
      <c r="F31" s="27">
        <v>-2.7568922305764403</v>
      </c>
      <c r="G31" s="28">
        <v>246</v>
      </c>
      <c r="H31" s="27">
        <v>-62.03703703703704</v>
      </c>
      <c r="I31" s="28">
        <v>3</v>
      </c>
      <c r="J31" s="27">
        <v>200</v>
      </c>
      <c r="K31" s="28">
        <v>477</v>
      </c>
      <c r="L31" s="27">
        <v>-6.102362204724415</v>
      </c>
      <c r="M31" s="28">
        <v>257</v>
      </c>
      <c r="N31" s="27">
        <v>18.43317972350232</v>
      </c>
      <c r="O31" s="28">
        <v>214</v>
      </c>
      <c r="P31" s="29">
        <v>-25.43554006968641</v>
      </c>
    </row>
    <row r="32" spans="1:16" ht="13.5">
      <c r="A32" s="1"/>
      <c r="B32" s="12" t="s">
        <v>29</v>
      </c>
      <c r="C32" s="26">
        <v>5856</v>
      </c>
      <c r="D32" s="27">
        <v>4.478144513826933</v>
      </c>
      <c r="E32" s="28">
        <v>848</v>
      </c>
      <c r="F32" s="27">
        <v>-2.52873563218391</v>
      </c>
      <c r="G32" s="28">
        <v>2526</v>
      </c>
      <c r="H32" s="27">
        <v>-11.337311337311334</v>
      </c>
      <c r="I32" s="28">
        <v>44</v>
      </c>
      <c r="J32" s="27">
        <v>109.52380952380955</v>
      </c>
      <c r="K32" s="28">
        <v>2438</v>
      </c>
      <c r="L32" s="27">
        <v>30.723860589812347</v>
      </c>
      <c r="M32" s="28">
        <v>1526</v>
      </c>
      <c r="N32" s="27">
        <v>70.1226309921962</v>
      </c>
      <c r="O32" s="28">
        <v>875</v>
      </c>
      <c r="P32" s="29">
        <v>-9.607438016528931</v>
      </c>
    </row>
    <row r="33" spans="1:16" ht="13.5">
      <c r="A33" s="1"/>
      <c r="B33" s="12" t="s">
        <v>30</v>
      </c>
      <c r="C33" s="26">
        <v>2458</v>
      </c>
      <c r="D33" s="27">
        <v>-11.103074141048836</v>
      </c>
      <c r="E33" s="28">
        <v>854</v>
      </c>
      <c r="F33" s="27">
        <v>-11.502590673575128</v>
      </c>
      <c r="G33" s="28">
        <v>855</v>
      </c>
      <c r="H33" s="27">
        <v>-1.8369690011481055</v>
      </c>
      <c r="I33" s="28">
        <v>10</v>
      </c>
      <c r="J33" s="27">
        <v>-91.80327868852459</v>
      </c>
      <c r="K33" s="28">
        <v>739</v>
      </c>
      <c r="L33" s="27">
        <v>-8.42627013630731</v>
      </c>
      <c r="M33" s="28">
        <v>234</v>
      </c>
      <c r="N33" s="27">
        <v>-36.41304347826087</v>
      </c>
      <c r="O33" s="28">
        <v>487</v>
      </c>
      <c r="P33" s="29">
        <v>10.933940774487468</v>
      </c>
    </row>
    <row r="34" spans="1:20" ht="13.5">
      <c r="A34" s="1"/>
      <c r="B34" s="12" t="s">
        <v>31</v>
      </c>
      <c r="C34" s="26">
        <v>467</v>
      </c>
      <c r="D34" s="27">
        <v>-13.358070500927639</v>
      </c>
      <c r="E34" s="28">
        <v>225</v>
      </c>
      <c r="F34" s="27">
        <v>7.655502392344488</v>
      </c>
      <c r="G34" s="28">
        <v>103</v>
      </c>
      <c r="H34" s="27">
        <v>-53.6036036036036</v>
      </c>
      <c r="I34" s="28">
        <v>7</v>
      </c>
      <c r="J34" s="27" t="s">
        <v>63</v>
      </c>
      <c r="K34" s="28">
        <v>132</v>
      </c>
      <c r="L34" s="27">
        <v>22.22222222222223</v>
      </c>
      <c r="M34" s="28">
        <v>0</v>
      </c>
      <c r="N34" s="27" t="s">
        <v>73</v>
      </c>
      <c r="O34" s="28">
        <v>132</v>
      </c>
      <c r="P34" s="29">
        <v>22.22222222222223</v>
      </c>
      <c r="T34" s="39"/>
    </row>
    <row r="35" spans="1:20" ht="13.5">
      <c r="A35" s="1"/>
      <c r="B35" s="12" t="s">
        <v>32</v>
      </c>
      <c r="C35" s="26">
        <v>544</v>
      </c>
      <c r="D35" s="27">
        <v>44.680851063829806</v>
      </c>
      <c r="E35" s="28">
        <v>245</v>
      </c>
      <c r="F35" s="27">
        <v>-0.4065040650406502</v>
      </c>
      <c r="G35" s="28">
        <v>250</v>
      </c>
      <c r="H35" s="27">
        <v>208.64197530864197</v>
      </c>
      <c r="I35" s="28">
        <v>0</v>
      </c>
      <c r="J35" s="27" t="s">
        <v>72</v>
      </c>
      <c r="K35" s="28">
        <v>49</v>
      </c>
      <c r="L35" s="27">
        <v>2.0833333333333286</v>
      </c>
      <c r="M35" s="28">
        <v>0</v>
      </c>
      <c r="N35" s="27" t="s">
        <v>73</v>
      </c>
      <c r="O35" s="28">
        <v>49</v>
      </c>
      <c r="P35" s="29">
        <v>2.0833333333333286</v>
      </c>
      <c r="T35" s="39"/>
    </row>
    <row r="36" spans="1:20" ht="13.5">
      <c r="A36" s="1"/>
      <c r="B36" s="12" t="s">
        <v>33</v>
      </c>
      <c r="C36" s="26">
        <v>212</v>
      </c>
      <c r="D36" s="27">
        <v>-16.535433070866148</v>
      </c>
      <c r="E36" s="28">
        <v>114</v>
      </c>
      <c r="F36" s="27">
        <v>-9.523809523809518</v>
      </c>
      <c r="G36" s="28">
        <v>91</v>
      </c>
      <c r="H36" s="27">
        <v>-26.61290322580645</v>
      </c>
      <c r="I36" s="28">
        <v>0</v>
      </c>
      <c r="J36" s="27" t="s">
        <v>73</v>
      </c>
      <c r="K36" s="28">
        <v>7</v>
      </c>
      <c r="L36" s="27">
        <v>75</v>
      </c>
      <c r="M36" s="28">
        <v>0</v>
      </c>
      <c r="N36" s="27" t="s">
        <v>73</v>
      </c>
      <c r="O36" s="28">
        <v>7</v>
      </c>
      <c r="P36" s="29">
        <v>75</v>
      </c>
      <c r="T36" s="39"/>
    </row>
    <row r="37" spans="1:20" ht="13.5">
      <c r="A37" s="1"/>
      <c r="B37" s="12" t="s">
        <v>34</v>
      </c>
      <c r="C37" s="26">
        <v>406</v>
      </c>
      <c r="D37" s="27">
        <v>15.014164305949024</v>
      </c>
      <c r="E37" s="28">
        <v>140</v>
      </c>
      <c r="F37" s="27">
        <v>-3.448275862068968</v>
      </c>
      <c r="G37" s="28">
        <v>196</v>
      </c>
      <c r="H37" s="27">
        <v>4.255319148936181</v>
      </c>
      <c r="I37" s="28">
        <v>1</v>
      </c>
      <c r="J37" s="27">
        <v>0</v>
      </c>
      <c r="K37" s="28">
        <v>69</v>
      </c>
      <c r="L37" s="27">
        <v>263.15789473684214</v>
      </c>
      <c r="M37" s="28">
        <v>57</v>
      </c>
      <c r="N37" s="27" t="s">
        <v>63</v>
      </c>
      <c r="O37" s="28">
        <v>12</v>
      </c>
      <c r="P37" s="29">
        <v>-36.8421052631579</v>
      </c>
      <c r="T37" s="39"/>
    </row>
    <row r="38" spans="1:16" ht="13.5">
      <c r="A38" s="1"/>
      <c r="B38" s="12" t="s">
        <v>35</v>
      </c>
      <c r="C38" s="26">
        <v>1018</v>
      </c>
      <c r="D38" s="27">
        <v>3.3502538071066112</v>
      </c>
      <c r="E38" s="28">
        <v>452</v>
      </c>
      <c r="F38" s="27">
        <v>-5.241090146750523</v>
      </c>
      <c r="G38" s="28">
        <v>505</v>
      </c>
      <c r="H38" s="27">
        <v>26.884422110552777</v>
      </c>
      <c r="I38" s="28">
        <v>0</v>
      </c>
      <c r="J38" s="27" t="s">
        <v>72</v>
      </c>
      <c r="K38" s="28">
        <v>61</v>
      </c>
      <c r="L38" s="27">
        <v>-35.78947368421052</v>
      </c>
      <c r="M38" s="28">
        <v>0</v>
      </c>
      <c r="N38" s="27" t="s">
        <v>72</v>
      </c>
      <c r="O38" s="28">
        <v>61</v>
      </c>
      <c r="P38" s="29">
        <v>17.307692307692307</v>
      </c>
    </row>
    <row r="39" spans="1:16" ht="13.5">
      <c r="A39" s="1"/>
      <c r="B39" s="12" t="s">
        <v>36</v>
      </c>
      <c r="C39" s="26">
        <v>1641</v>
      </c>
      <c r="D39" s="27">
        <v>20.661764705882348</v>
      </c>
      <c r="E39" s="28">
        <v>405</v>
      </c>
      <c r="F39" s="27">
        <v>-17.849898580121703</v>
      </c>
      <c r="G39" s="28">
        <v>892</v>
      </c>
      <c r="H39" s="27">
        <v>77.68924302788844</v>
      </c>
      <c r="I39" s="28">
        <v>1</v>
      </c>
      <c r="J39" s="27">
        <v>-50</v>
      </c>
      <c r="K39" s="28">
        <v>343</v>
      </c>
      <c r="L39" s="27">
        <v>-5.509641873278241</v>
      </c>
      <c r="M39" s="28">
        <v>114</v>
      </c>
      <c r="N39" s="27">
        <v>-2.564102564102569</v>
      </c>
      <c r="O39" s="28">
        <v>229</v>
      </c>
      <c r="P39" s="29">
        <v>-6.910569105691053</v>
      </c>
    </row>
    <row r="40" spans="1:16" ht="13.5">
      <c r="A40" s="1"/>
      <c r="B40" s="12" t="s">
        <v>37</v>
      </c>
      <c r="C40" s="26">
        <v>634</v>
      </c>
      <c r="D40" s="27">
        <v>-22.493887530562347</v>
      </c>
      <c r="E40" s="28">
        <v>252</v>
      </c>
      <c r="F40" s="27">
        <v>-16</v>
      </c>
      <c r="G40" s="28">
        <v>338</v>
      </c>
      <c r="H40" s="27">
        <v>-18.15980629539952</v>
      </c>
      <c r="I40" s="28">
        <v>2</v>
      </c>
      <c r="J40" s="27">
        <v>0</v>
      </c>
      <c r="K40" s="28">
        <v>42</v>
      </c>
      <c r="L40" s="27">
        <v>-59.22330097087379</v>
      </c>
      <c r="M40" s="28">
        <v>0</v>
      </c>
      <c r="N40" s="27" t="s">
        <v>72</v>
      </c>
      <c r="O40" s="28">
        <v>34</v>
      </c>
      <c r="P40" s="29">
        <v>-30.612244897959187</v>
      </c>
    </row>
    <row r="41" spans="1:20" ht="13.5">
      <c r="A41" s="1"/>
      <c r="B41" s="12" t="s">
        <v>38</v>
      </c>
      <c r="C41" s="26">
        <v>347</v>
      </c>
      <c r="D41" s="27">
        <v>-32.88201160541587</v>
      </c>
      <c r="E41" s="28">
        <v>169</v>
      </c>
      <c r="F41" s="27">
        <v>-22.47706422018348</v>
      </c>
      <c r="G41" s="28">
        <v>160</v>
      </c>
      <c r="H41" s="27">
        <v>-43.85964912280702</v>
      </c>
      <c r="I41" s="28">
        <v>0</v>
      </c>
      <c r="J41" s="27" t="s">
        <v>73</v>
      </c>
      <c r="K41" s="28">
        <v>18</v>
      </c>
      <c r="L41" s="27">
        <v>28.571428571428584</v>
      </c>
      <c r="M41" s="28">
        <v>0</v>
      </c>
      <c r="N41" s="27" t="s">
        <v>73</v>
      </c>
      <c r="O41" s="28">
        <v>18</v>
      </c>
      <c r="P41" s="29">
        <v>28.571428571428584</v>
      </c>
      <c r="T41" s="39"/>
    </row>
    <row r="42" spans="1:16" ht="13.5">
      <c r="A42" s="1"/>
      <c r="B42" s="12" t="s">
        <v>39</v>
      </c>
      <c r="C42" s="26">
        <v>422</v>
      </c>
      <c r="D42" s="27">
        <v>-26.736111111111114</v>
      </c>
      <c r="E42" s="28">
        <v>212</v>
      </c>
      <c r="F42" s="27">
        <v>-13.469387755102034</v>
      </c>
      <c r="G42" s="28">
        <v>171</v>
      </c>
      <c r="H42" s="27">
        <v>-34.9809885931559</v>
      </c>
      <c r="I42" s="28">
        <v>6</v>
      </c>
      <c r="J42" s="27" t="s">
        <v>63</v>
      </c>
      <c r="K42" s="28">
        <v>33</v>
      </c>
      <c r="L42" s="27">
        <v>-51.470588235294116</v>
      </c>
      <c r="M42" s="28">
        <v>0</v>
      </c>
      <c r="N42" s="27" t="s">
        <v>72</v>
      </c>
      <c r="O42" s="28">
        <v>29</v>
      </c>
      <c r="P42" s="29">
        <v>45</v>
      </c>
    </row>
    <row r="43" spans="1:16" ht="13.5">
      <c r="A43" s="1"/>
      <c r="B43" s="12" t="s">
        <v>40</v>
      </c>
      <c r="C43" s="26">
        <v>632</v>
      </c>
      <c r="D43" s="27">
        <v>12.056737588652481</v>
      </c>
      <c r="E43" s="28">
        <v>312</v>
      </c>
      <c r="F43" s="27">
        <v>1.9607843137254832</v>
      </c>
      <c r="G43" s="28">
        <v>217</v>
      </c>
      <c r="H43" s="27">
        <v>2.843601895734608</v>
      </c>
      <c r="I43" s="28">
        <v>0</v>
      </c>
      <c r="J43" s="27" t="s">
        <v>73</v>
      </c>
      <c r="K43" s="28">
        <v>103</v>
      </c>
      <c r="L43" s="27">
        <v>119.14893617021275</v>
      </c>
      <c r="M43" s="28">
        <v>65</v>
      </c>
      <c r="N43" s="27" t="s">
        <v>63</v>
      </c>
      <c r="O43" s="28">
        <v>38</v>
      </c>
      <c r="P43" s="29">
        <v>-19.148936170212778</v>
      </c>
    </row>
    <row r="44" spans="1:20" ht="13.5">
      <c r="A44" s="1"/>
      <c r="B44" s="12" t="s">
        <v>41</v>
      </c>
      <c r="C44" s="26">
        <v>182</v>
      </c>
      <c r="D44" s="27">
        <v>-2.6737967914438485</v>
      </c>
      <c r="E44" s="28">
        <v>119</v>
      </c>
      <c r="F44" s="27">
        <v>-4.800000000000011</v>
      </c>
      <c r="G44" s="28">
        <v>48</v>
      </c>
      <c r="H44" s="27">
        <v>26.315789473684205</v>
      </c>
      <c r="I44" s="28">
        <v>2</v>
      </c>
      <c r="J44" s="27">
        <v>0</v>
      </c>
      <c r="K44" s="28">
        <v>13</v>
      </c>
      <c r="L44" s="27">
        <v>-40.90909090909091</v>
      </c>
      <c r="M44" s="28">
        <v>0</v>
      </c>
      <c r="N44" s="27" t="s">
        <v>73</v>
      </c>
      <c r="O44" s="28">
        <v>13</v>
      </c>
      <c r="P44" s="29">
        <v>-40.90909090909091</v>
      </c>
      <c r="R44" s="39"/>
      <c r="T44" s="39"/>
    </row>
    <row r="45" spans="1:16" ht="13.5">
      <c r="A45" s="1"/>
      <c r="B45" s="12" t="s">
        <v>42</v>
      </c>
      <c r="C45" s="26">
        <v>3405</v>
      </c>
      <c r="D45" s="27">
        <v>11.34728580771747</v>
      </c>
      <c r="E45" s="28">
        <v>838</v>
      </c>
      <c r="F45" s="27">
        <v>1.6990291262136026</v>
      </c>
      <c r="G45" s="28">
        <v>1736</v>
      </c>
      <c r="H45" s="27">
        <v>21.14445219818562</v>
      </c>
      <c r="I45" s="28">
        <v>1</v>
      </c>
      <c r="J45" s="27">
        <v>-90</v>
      </c>
      <c r="K45" s="28">
        <v>830</v>
      </c>
      <c r="L45" s="27">
        <v>4.930467762326174</v>
      </c>
      <c r="M45" s="28">
        <v>465</v>
      </c>
      <c r="N45" s="27">
        <v>-17.84452296819788</v>
      </c>
      <c r="O45" s="28">
        <v>365</v>
      </c>
      <c r="P45" s="29">
        <v>62.22222222222223</v>
      </c>
    </row>
    <row r="46" spans="1:20" ht="13.5">
      <c r="A46" s="1"/>
      <c r="B46" s="12" t="s">
        <v>43</v>
      </c>
      <c r="C46" s="26">
        <v>296</v>
      </c>
      <c r="D46" s="27">
        <v>-45.98540145985402</v>
      </c>
      <c r="E46" s="28">
        <v>159</v>
      </c>
      <c r="F46" s="27">
        <v>-32.91139240506328</v>
      </c>
      <c r="G46" s="28">
        <v>106</v>
      </c>
      <c r="H46" s="27">
        <v>-63.32179930795848</v>
      </c>
      <c r="I46" s="28">
        <v>1</v>
      </c>
      <c r="J46" s="27" t="s">
        <v>63</v>
      </c>
      <c r="K46" s="28">
        <v>30</v>
      </c>
      <c r="L46" s="27">
        <v>36.363636363636346</v>
      </c>
      <c r="M46" s="28">
        <v>0</v>
      </c>
      <c r="N46" s="27" t="s">
        <v>73</v>
      </c>
      <c r="O46" s="28">
        <v>30</v>
      </c>
      <c r="P46" s="29">
        <v>36.363636363636346</v>
      </c>
      <c r="R46" s="39"/>
      <c r="T46" s="39"/>
    </row>
    <row r="47" spans="1:20" ht="13.5">
      <c r="A47" s="1"/>
      <c r="B47" s="12" t="s">
        <v>44</v>
      </c>
      <c r="C47" s="26">
        <v>493</v>
      </c>
      <c r="D47" s="27">
        <v>10.786516853932596</v>
      </c>
      <c r="E47" s="28">
        <v>248</v>
      </c>
      <c r="F47" s="27">
        <v>23.383084577114417</v>
      </c>
      <c r="G47" s="28">
        <v>193</v>
      </c>
      <c r="H47" s="27">
        <v>18.404907975460134</v>
      </c>
      <c r="I47" s="28">
        <v>1</v>
      </c>
      <c r="J47" s="27" t="s">
        <v>63</v>
      </c>
      <c r="K47" s="28">
        <v>51</v>
      </c>
      <c r="L47" s="27">
        <v>-37.03703703703704</v>
      </c>
      <c r="M47" s="28">
        <v>18</v>
      </c>
      <c r="N47" s="27">
        <v>-67.85714285714286</v>
      </c>
      <c r="O47" s="28">
        <v>33</v>
      </c>
      <c r="P47" s="29">
        <v>32</v>
      </c>
      <c r="R47" s="39"/>
      <c r="T47" s="39"/>
    </row>
    <row r="48" spans="1:20" ht="13.5">
      <c r="A48" s="1"/>
      <c r="B48" s="12" t="s">
        <v>45</v>
      </c>
      <c r="C48" s="26">
        <v>844</v>
      </c>
      <c r="D48" s="27">
        <v>-21.92414431082331</v>
      </c>
      <c r="E48" s="28">
        <v>401</v>
      </c>
      <c r="F48" s="27">
        <v>0.25</v>
      </c>
      <c r="G48" s="28">
        <v>355</v>
      </c>
      <c r="H48" s="27">
        <v>-32.50950570342205</v>
      </c>
      <c r="I48" s="28">
        <v>2</v>
      </c>
      <c r="J48" s="27">
        <v>-60</v>
      </c>
      <c r="K48" s="28">
        <v>86</v>
      </c>
      <c r="L48" s="27">
        <v>-42.666666666666664</v>
      </c>
      <c r="M48" s="28">
        <v>0</v>
      </c>
      <c r="N48" s="27" t="s">
        <v>72</v>
      </c>
      <c r="O48" s="28">
        <v>82</v>
      </c>
      <c r="P48" s="29">
        <v>2.499999999999986</v>
      </c>
      <c r="R48" s="39"/>
      <c r="T48" s="39"/>
    </row>
    <row r="49" spans="1:20" ht="13.5">
      <c r="A49" s="1"/>
      <c r="B49" s="12" t="s">
        <v>46</v>
      </c>
      <c r="C49" s="26">
        <v>595</v>
      </c>
      <c r="D49" s="27">
        <v>26.865671641791053</v>
      </c>
      <c r="E49" s="28">
        <v>234</v>
      </c>
      <c r="F49" s="27">
        <v>2.631578947368425</v>
      </c>
      <c r="G49" s="28">
        <v>315</v>
      </c>
      <c r="H49" s="27">
        <v>56.716417910447774</v>
      </c>
      <c r="I49" s="28">
        <v>1</v>
      </c>
      <c r="J49" s="27">
        <v>-66.66666666666667</v>
      </c>
      <c r="K49" s="28">
        <v>45</v>
      </c>
      <c r="L49" s="27">
        <v>21.621621621621628</v>
      </c>
      <c r="M49" s="41">
        <v>0</v>
      </c>
      <c r="N49" s="27" t="s">
        <v>73</v>
      </c>
      <c r="O49" s="41">
        <v>45</v>
      </c>
      <c r="P49" s="42">
        <v>21.621621621621628</v>
      </c>
      <c r="R49" s="39"/>
      <c r="T49" s="39"/>
    </row>
    <row r="50" spans="1:20" ht="13.5">
      <c r="A50" s="1"/>
      <c r="B50" s="12" t="s">
        <v>47</v>
      </c>
      <c r="C50" s="26">
        <v>483</v>
      </c>
      <c r="D50" s="27">
        <v>16.38554216867469</v>
      </c>
      <c r="E50" s="28">
        <v>280</v>
      </c>
      <c r="F50" s="27">
        <v>20.689655172413794</v>
      </c>
      <c r="G50" s="28">
        <v>133</v>
      </c>
      <c r="H50" s="27">
        <v>-5</v>
      </c>
      <c r="I50" s="28">
        <v>19</v>
      </c>
      <c r="J50" s="27">
        <v>850</v>
      </c>
      <c r="K50" s="28">
        <v>51</v>
      </c>
      <c r="L50" s="27">
        <v>24.390243902439025</v>
      </c>
      <c r="M50" s="28">
        <v>0</v>
      </c>
      <c r="N50" s="27" t="s">
        <v>73</v>
      </c>
      <c r="O50" s="28">
        <v>51</v>
      </c>
      <c r="P50" s="29">
        <v>24.390243902439025</v>
      </c>
      <c r="R50" s="39"/>
      <c r="T50" s="39"/>
    </row>
    <row r="51" spans="1:16" ht="13.5">
      <c r="A51" s="1"/>
      <c r="B51" s="12" t="s">
        <v>48</v>
      </c>
      <c r="C51" s="26">
        <v>837</v>
      </c>
      <c r="D51" s="27">
        <v>-15.111561866125754</v>
      </c>
      <c r="E51" s="28">
        <v>340</v>
      </c>
      <c r="F51" s="27">
        <v>-7.608695652173907</v>
      </c>
      <c r="G51" s="28">
        <v>356</v>
      </c>
      <c r="H51" s="27">
        <v>-12.74509803921569</v>
      </c>
      <c r="I51" s="28">
        <v>19</v>
      </c>
      <c r="J51" s="27">
        <v>216.66666666666663</v>
      </c>
      <c r="K51" s="28">
        <v>122</v>
      </c>
      <c r="L51" s="27">
        <v>-40.19607843137255</v>
      </c>
      <c r="M51" s="28">
        <v>47</v>
      </c>
      <c r="N51" s="27">
        <v>-64.92537313432835</v>
      </c>
      <c r="O51" s="28">
        <v>75</v>
      </c>
      <c r="P51" s="29">
        <v>7.142857142857139</v>
      </c>
    </row>
    <row r="52" spans="1:16" ht="14.25" thickBot="1">
      <c r="A52" s="1"/>
      <c r="B52" s="12" t="s">
        <v>49</v>
      </c>
      <c r="C52" s="30">
        <v>1306</v>
      </c>
      <c r="D52" s="31">
        <v>-4.532163742690059</v>
      </c>
      <c r="E52" s="32">
        <v>269</v>
      </c>
      <c r="F52" s="31">
        <v>38.65979381443299</v>
      </c>
      <c r="G52" s="32">
        <v>818</v>
      </c>
      <c r="H52" s="31">
        <v>-12.325830653804928</v>
      </c>
      <c r="I52" s="32">
        <v>7</v>
      </c>
      <c r="J52" s="31" t="s">
        <v>63</v>
      </c>
      <c r="K52" s="32">
        <v>212</v>
      </c>
      <c r="L52" s="31">
        <v>-12.033195020746888</v>
      </c>
      <c r="M52" s="32">
        <v>163</v>
      </c>
      <c r="N52" s="31">
        <v>-16.83673469387756</v>
      </c>
      <c r="O52" s="32">
        <v>49</v>
      </c>
      <c r="P52" s="33">
        <v>8.888888888888886</v>
      </c>
    </row>
    <row r="53" spans="1:16" ht="15" thickBot="1" thickTop="1">
      <c r="A53" s="1"/>
      <c r="B53" s="13" t="s">
        <v>50</v>
      </c>
      <c r="C53" s="34">
        <v>75452</v>
      </c>
      <c r="D53" s="35">
        <v>-1.2615159128978206</v>
      </c>
      <c r="E53" s="36">
        <v>22440</v>
      </c>
      <c r="F53" s="35">
        <v>-5.416227608008427</v>
      </c>
      <c r="G53" s="36">
        <v>33735</v>
      </c>
      <c r="H53" s="35">
        <v>3.8703122113430624</v>
      </c>
      <c r="I53" s="36">
        <v>357</v>
      </c>
      <c r="J53" s="35">
        <v>-41.18616144975288</v>
      </c>
      <c r="K53" s="36">
        <v>18920</v>
      </c>
      <c r="L53" s="35">
        <v>-3.498928899316539</v>
      </c>
      <c r="M53" s="36">
        <v>7534</v>
      </c>
      <c r="N53" s="35">
        <v>-13.491790102193136</v>
      </c>
      <c r="O53" s="36">
        <v>11188</v>
      </c>
      <c r="P53" s="37">
        <v>3.9487131840565013</v>
      </c>
    </row>
    <row r="54" spans="1:16" ht="13.5">
      <c r="A54" s="1"/>
      <c r="B54" s="14" t="s">
        <v>3</v>
      </c>
      <c r="C54" s="28">
        <v>2759</v>
      </c>
      <c r="D54" s="27">
        <v>0.9144111192392046</v>
      </c>
      <c r="E54" s="28">
        <v>729</v>
      </c>
      <c r="F54" s="27">
        <v>-4.4560943643512445</v>
      </c>
      <c r="G54" s="28">
        <v>1682</v>
      </c>
      <c r="H54" s="27">
        <v>-1.579871269748395</v>
      </c>
      <c r="I54" s="28">
        <v>19</v>
      </c>
      <c r="J54" s="27">
        <v>533.3333333333333</v>
      </c>
      <c r="K54" s="28">
        <v>329</v>
      </c>
      <c r="L54" s="27">
        <v>27.027027027027017</v>
      </c>
      <c r="M54" s="28">
        <v>148</v>
      </c>
      <c r="N54" s="27">
        <v>30.973451327433622</v>
      </c>
      <c r="O54" s="28">
        <v>181</v>
      </c>
      <c r="P54" s="29">
        <v>23.972602739726028</v>
      </c>
    </row>
    <row r="55" spans="1:16" ht="13.5">
      <c r="A55" s="1"/>
      <c r="B55" s="14" t="s">
        <v>51</v>
      </c>
      <c r="C55" s="28">
        <v>5807</v>
      </c>
      <c r="D55" s="27">
        <v>12.626066718386355</v>
      </c>
      <c r="E55" s="28">
        <v>2017</v>
      </c>
      <c r="F55" s="27">
        <v>-9.429726088908836</v>
      </c>
      <c r="G55" s="28">
        <v>2694</v>
      </c>
      <c r="H55" s="27">
        <v>17.283413147583815</v>
      </c>
      <c r="I55" s="28">
        <v>10</v>
      </c>
      <c r="J55" s="27">
        <v>-77.27272727272728</v>
      </c>
      <c r="K55" s="28">
        <v>1086</v>
      </c>
      <c r="L55" s="27">
        <v>84.69387755102039</v>
      </c>
      <c r="M55" s="28">
        <v>462</v>
      </c>
      <c r="N55" s="27">
        <v>223.0769230769231</v>
      </c>
      <c r="O55" s="28">
        <v>623</v>
      </c>
      <c r="P55" s="29">
        <v>40</v>
      </c>
    </row>
    <row r="56" spans="1:16" ht="13.5">
      <c r="A56" s="1"/>
      <c r="B56" s="14" t="s">
        <v>52</v>
      </c>
      <c r="C56" s="28">
        <v>31441</v>
      </c>
      <c r="D56" s="27">
        <v>-2.196161383643897</v>
      </c>
      <c r="E56" s="28">
        <v>7459</v>
      </c>
      <c r="F56" s="27">
        <v>-6.599048334585518</v>
      </c>
      <c r="G56" s="28">
        <v>14290</v>
      </c>
      <c r="H56" s="27">
        <v>12.272155876807034</v>
      </c>
      <c r="I56" s="28">
        <v>158</v>
      </c>
      <c r="J56" s="27">
        <v>-21</v>
      </c>
      <c r="K56" s="28">
        <v>9534</v>
      </c>
      <c r="L56" s="27">
        <v>-15.125077895486513</v>
      </c>
      <c r="M56" s="28">
        <v>3627</v>
      </c>
      <c r="N56" s="27">
        <v>-33.31494760066188</v>
      </c>
      <c r="O56" s="28">
        <v>5791</v>
      </c>
      <c r="P56" s="29">
        <v>2.1520550361615847</v>
      </c>
    </row>
    <row r="57" spans="1:16" ht="13.5">
      <c r="A57" s="1"/>
      <c r="B57" s="14" t="s">
        <v>53</v>
      </c>
      <c r="C57" s="28">
        <v>2272</v>
      </c>
      <c r="D57" s="27">
        <v>-2.1954369349978577</v>
      </c>
      <c r="E57" s="28">
        <v>1087</v>
      </c>
      <c r="F57" s="27">
        <v>4.519230769230774</v>
      </c>
      <c r="G57" s="28">
        <v>980</v>
      </c>
      <c r="H57" s="27">
        <v>-5.130687318489834</v>
      </c>
      <c r="I57" s="28">
        <v>6</v>
      </c>
      <c r="J57" s="27">
        <v>-86.95652173913044</v>
      </c>
      <c r="K57" s="28">
        <v>199</v>
      </c>
      <c r="L57" s="27">
        <v>-2.4509803921568647</v>
      </c>
      <c r="M57" s="28">
        <v>0</v>
      </c>
      <c r="N57" s="27" t="s">
        <v>74</v>
      </c>
      <c r="O57" s="28">
        <v>199</v>
      </c>
      <c r="P57" s="29">
        <v>-2.4509803921568647</v>
      </c>
    </row>
    <row r="58" spans="1:16" ht="13.5">
      <c r="A58" s="1"/>
      <c r="B58" s="14" t="s">
        <v>54</v>
      </c>
      <c r="C58" s="28">
        <v>8396</v>
      </c>
      <c r="D58" s="27">
        <v>-0.6037646501716551</v>
      </c>
      <c r="E58" s="28">
        <v>3314</v>
      </c>
      <c r="F58" s="27">
        <v>-5.233056905919369</v>
      </c>
      <c r="G58" s="28">
        <v>3318</v>
      </c>
      <c r="H58" s="27">
        <v>0.30229746070133956</v>
      </c>
      <c r="I58" s="28">
        <v>37</v>
      </c>
      <c r="J58" s="27">
        <v>-69.16666666666666</v>
      </c>
      <c r="K58" s="28">
        <v>1727</v>
      </c>
      <c r="L58" s="27">
        <v>13.469119579500656</v>
      </c>
      <c r="M58" s="28">
        <v>351</v>
      </c>
      <c r="N58" s="27">
        <v>72.05882352941177</v>
      </c>
      <c r="O58" s="28">
        <v>1372</v>
      </c>
      <c r="P58" s="29">
        <v>4.09711684370258</v>
      </c>
    </row>
    <row r="59" spans="1:16" ht="13.5">
      <c r="A59" s="1"/>
      <c r="B59" s="14" t="s">
        <v>55</v>
      </c>
      <c r="C59" s="28">
        <v>11024</v>
      </c>
      <c r="D59" s="27">
        <v>-5.169892473118281</v>
      </c>
      <c r="E59" s="28">
        <v>2890</v>
      </c>
      <c r="F59" s="27">
        <v>-6.56320724215972</v>
      </c>
      <c r="G59" s="28">
        <v>4141</v>
      </c>
      <c r="H59" s="27">
        <v>-15.282324058919812</v>
      </c>
      <c r="I59" s="28">
        <v>64</v>
      </c>
      <c r="J59" s="27">
        <v>-56.16438356164384</v>
      </c>
      <c r="K59" s="28">
        <v>3929</v>
      </c>
      <c r="L59" s="27">
        <v>12.321326472269874</v>
      </c>
      <c r="M59" s="28">
        <v>2017</v>
      </c>
      <c r="N59" s="27">
        <v>32.17562254259502</v>
      </c>
      <c r="O59" s="28">
        <v>1851</v>
      </c>
      <c r="P59" s="29">
        <v>-5.705552725420276</v>
      </c>
    </row>
    <row r="60" spans="1:16" ht="13.5">
      <c r="A60" s="1"/>
      <c r="B60" s="14" t="s">
        <v>56</v>
      </c>
      <c r="C60" s="28">
        <v>3911</v>
      </c>
      <c r="D60" s="27">
        <v>3.74005305039789</v>
      </c>
      <c r="E60" s="28">
        <v>1363</v>
      </c>
      <c r="F60" s="27">
        <v>-11.550940947436729</v>
      </c>
      <c r="G60" s="28">
        <v>2022</v>
      </c>
      <c r="H60" s="27">
        <v>24.43076923076923</v>
      </c>
      <c r="I60" s="28">
        <v>4</v>
      </c>
      <c r="J60" s="27">
        <v>-80</v>
      </c>
      <c r="K60" s="28">
        <v>522</v>
      </c>
      <c r="L60" s="27">
        <v>-10.61643835616438</v>
      </c>
      <c r="M60" s="28">
        <v>171</v>
      </c>
      <c r="N60" s="27">
        <v>-20.09345794392523</v>
      </c>
      <c r="O60" s="28">
        <v>343</v>
      </c>
      <c r="P60" s="29">
        <v>-7.297297297297305</v>
      </c>
    </row>
    <row r="61" spans="1:16" ht="13.5">
      <c r="A61" s="1"/>
      <c r="B61" s="14" t="s">
        <v>57</v>
      </c>
      <c r="C61" s="28">
        <v>1583</v>
      </c>
      <c r="D61" s="27">
        <v>-14.15401301518439</v>
      </c>
      <c r="E61" s="28">
        <v>812</v>
      </c>
      <c r="F61" s="27">
        <v>-9.172259507829978</v>
      </c>
      <c r="G61" s="28">
        <v>596</v>
      </c>
      <c r="H61" s="27">
        <v>-25.219573400250937</v>
      </c>
      <c r="I61" s="28">
        <v>8</v>
      </c>
      <c r="J61" s="27">
        <v>300</v>
      </c>
      <c r="K61" s="28">
        <v>167</v>
      </c>
      <c r="L61" s="27">
        <v>10.596026490066237</v>
      </c>
      <c r="M61" s="28">
        <v>65</v>
      </c>
      <c r="N61" s="27">
        <v>35.416666666666686</v>
      </c>
      <c r="O61" s="28">
        <v>98</v>
      </c>
      <c r="P61" s="29">
        <v>-4.854368932038838</v>
      </c>
    </row>
    <row r="62" spans="1:16" ht="13.5">
      <c r="A62" s="1"/>
      <c r="B62" s="14" t="s">
        <v>58</v>
      </c>
      <c r="C62" s="28">
        <v>6953</v>
      </c>
      <c r="D62" s="27">
        <v>-0.6998000571265379</v>
      </c>
      <c r="E62" s="28">
        <v>2500</v>
      </c>
      <c r="F62" s="27">
        <v>0.40160642570282334</v>
      </c>
      <c r="G62" s="28">
        <v>3194</v>
      </c>
      <c r="H62" s="27">
        <v>1.0759493670886116</v>
      </c>
      <c r="I62" s="28">
        <v>44</v>
      </c>
      <c r="J62" s="27">
        <v>69.23076923076923</v>
      </c>
      <c r="K62" s="28">
        <v>1215</v>
      </c>
      <c r="L62" s="27">
        <v>-8.371040723981906</v>
      </c>
      <c r="M62" s="28">
        <v>530</v>
      </c>
      <c r="N62" s="27">
        <v>-35.83535108958837</v>
      </c>
      <c r="O62" s="28">
        <v>681</v>
      </c>
      <c r="P62" s="29">
        <v>36.20000000000002</v>
      </c>
    </row>
    <row r="63" spans="1:16" ht="14.25" thickBot="1">
      <c r="A63" s="1"/>
      <c r="B63" s="15" t="s">
        <v>49</v>
      </c>
      <c r="C63" s="36">
        <v>1306</v>
      </c>
      <c r="D63" s="35">
        <v>-4.532163742690059</v>
      </c>
      <c r="E63" s="36">
        <v>269</v>
      </c>
      <c r="F63" s="35">
        <v>38.65979381443299</v>
      </c>
      <c r="G63" s="36">
        <v>818</v>
      </c>
      <c r="H63" s="35">
        <v>-12.325830653804928</v>
      </c>
      <c r="I63" s="36">
        <v>7</v>
      </c>
      <c r="J63" s="38" t="s">
        <v>74</v>
      </c>
      <c r="K63" s="36">
        <v>212</v>
      </c>
      <c r="L63" s="35">
        <v>-12.033195020746888</v>
      </c>
      <c r="M63" s="36">
        <v>163</v>
      </c>
      <c r="N63" s="40">
        <v>-16.83673469387756</v>
      </c>
      <c r="O63" s="36">
        <v>49</v>
      </c>
      <c r="P63" s="37">
        <v>8.888888888888886</v>
      </c>
    </row>
    <row r="64" spans="1:16" ht="13.5">
      <c r="A64" s="1"/>
      <c r="B64" s="14" t="s">
        <v>59</v>
      </c>
      <c r="C64" s="28">
        <v>26318</v>
      </c>
      <c r="D64" s="27">
        <v>0.3393190743070704</v>
      </c>
      <c r="E64" s="28">
        <v>4841</v>
      </c>
      <c r="F64" s="27">
        <v>-6.688511950655368</v>
      </c>
      <c r="G64" s="28">
        <v>12539</v>
      </c>
      <c r="H64" s="27">
        <v>15.428518825370531</v>
      </c>
      <c r="I64" s="28">
        <v>129</v>
      </c>
      <c r="J64" s="27">
        <v>174.468085106383</v>
      </c>
      <c r="K64" s="28">
        <v>8809</v>
      </c>
      <c r="L64" s="27">
        <v>-13.049057348731623</v>
      </c>
      <c r="M64" s="28">
        <v>3627</v>
      </c>
      <c r="N64" s="27">
        <v>-28.70060939650088</v>
      </c>
      <c r="O64" s="28">
        <v>5066</v>
      </c>
      <c r="P64" s="29">
        <v>2.9884122789184886</v>
      </c>
    </row>
    <row r="65" spans="1:16" ht="13.5">
      <c r="A65" s="1"/>
      <c r="B65" s="14" t="s">
        <v>60</v>
      </c>
      <c r="C65" s="28">
        <v>8396</v>
      </c>
      <c r="D65" s="27">
        <v>-0.6037646501716551</v>
      </c>
      <c r="E65" s="28">
        <v>3314</v>
      </c>
      <c r="F65" s="27">
        <v>-5.233056905919369</v>
      </c>
      <c r="G65" s="28">
        <v>3318</v>
      </c>
      <c r="H65" s="27">
        <v>0.30229746070133956</v>
      </c>
      <c r="I65" s="28">
        <v>37</v>
      </c>
      <c r="J65" s="27">
        <v>-69.16666666666666</v>
      </c>
      <c r="K65" s="28">
        <v>1727</v>
      </c>
      <c r="L65" s="27">
        <v>13.469119579500656</v>
      </c>
      <c r="M65" s="28">
        <v>351</v>
      </c>
      <c r="N65" s="27">
        <v>72.05882352941177</v>
      </c>
      <c r="O65" s="28">
        <v>1372</v>
      </c>
      <c r="P65" s="29">
        <v>4.09711684370258</v>
      </c>
    </row>
    <row r="66" spans="1:16" ht="13.5">
      <c r="A66" s="1"/>
      <c r="B66" s="14" t="s">
        <v>61</v>
      </c>
      <c r="C66" s="28">
        <v>11024</v>
      </c>
      <c r="D66" s="27">
        <v>-5.169892473118281</v>
      </c>
      <c r="E66" s="28">
        <v>2890</v>
      </c>
      <c r="F66" s="27">
        <v>-6.56320724215972</v>
      </c>
      <c r="G66" s="28">
        <v>4141</v>
      </c>
      <c r="H66" s="27">
        <v>-15.282324058919812</v>
      </c>
      <c r="I66" s="28">
        <v>64</v>
      </c>
      <c r="J66" s="27">
        <v>-56.16438356164384</v>
      </c>
      <c r="K66" s="28">
        <v>3929</v>
      </c>
      <c r="L66" s="27">
        <v>12.321326472269874</v>
      </c>
      <c r="M66" s="28">
        <v>2017</v>
      </c>
      <c r="N66" s="27">
        <v>32.17562254259502</v>
      </c>
      <c r="O66" s="28">
        <v>1851</v>
      </c>
      <c r="P66" s="29">
        <v>-5.705552725420276</v>
      </c>
    </row>
    <row r="67" spans="1:16" ht="14.25" thickBot="1">
      <c r="A67" s="1"/>
      <c r="B67" s="16" t="s">
        <v>62</v>
      </c>
      <c r="C67" s="36">
        <v>29714</v>
      </c>
      <c r="D67" s="35">
        <v>-1.3315623443466649</v>
      </c>
      <c r="E67" s="36">
        <v>11395</v>
      </c>
      <c r="F67" s="35">
        <v>-4.620406796685359</v>
      </c>
      <c r="G67" s="36">
        <v>13737</v>
      </c>
      <c r="H67" s="35">
        <v>2.3697742007601192</v>
      </c>
      <c r="I67" s="36">
        <v>127</v>
      </c>
      <c r="J67" s="35">
        <v>-56.802721088435376</v>
      </c>
      <c r="K67" s="36">
        <v>4455</v>
      </c>
      <c r="L67" s="35">
        <v>0</v>
      </c>
      <c r="M67" s="36">
        <v>1539</v>
      </c>
      <c r="N67" s="35">
        <v>-18.657505285412256</v>
      </c>
      <c r="O67" s="36">
        <v>2899</v>
      </c>
      <c r="P67" s="37">
        <v>13.10963714397191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55905511811024" right="0.2755905511811024" top="0.5118110236220472" bottom="0" header="0.31496062992125984" footer="0"/>
  <pageSetup horizontalDpi="600" verticalDpi="600" orientation="portrait" paperSize="9" scale="71" r:id="rId1"/>
  <headerFooter alignWithMargins="0">
    <oddHeader>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4"/>
  <dimension ref="A1:T67"/>
  <sheetViews>
    <sheetView zoomScale="85" zoomScaleNormal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9" sqref="G19"/>
    </sheetView>
  </sheetViews>
  <sheetFormatPr defaultColWidth="9.140625" defaultRowHeight="12"/>
  <cols>
    <col min="1" max="1" width="1.421875" style="0" customWidth="1"/>
    <col min="3" max="3" width="10.28125" style="0" customWidth="1"/>
    <col min="4" max="4" width="10.140625" style="19" customWidth="1"/>
    <col min="5" max="5" width="10.28125" style="0" customWidth="1"/>
    <col min="6" max="6" width="10.140625" style="19" customWidth="1"/>
    <col min="7" max="7" width="10.28125" style="0" customWidth="1"/>
    <col min="8" max="8" width="10.140625" style="19" customWidth="1"/>
    <col min="9" max="9" width="10.28125" style="0" customWidth="1"/>
    <col min="10" max="10" width="10.140625" style="19" customWidth="1"/>
    <col min="11" max="11" width="10.28125" style="0" customWidth="1"/>
    <col min="12" max="12" width="10.140625" style="19" customWidth="1"/>
    <col min="13" max="13" width="10.28125" style="0" customWidth="1"/>
    <col min="14" max="14" width="10.140625" style="19" customWidth="1"/>
    <col min="15" max="15" width="10.28125" style="0" customWidth="1"/>
    <col min="16" max="16" width="10.140625" style="19" customWidth="1"/>
  </cols>
  <sheetData>
    <row r="1" spans="1:16" ht="12">
      <c r="A1" s="1"/>
      <c r="B1" s="21"/>
      <c r="C1" s="1"/>
      <c r="D1" s="17"/>
      <c r="E1" s="1"/>
      <c r="F1" s="17"/>
      <c r="G1" s="1"/>
      <c r="H1" s="17"/>
      <c r="I1" s="1"/>
      <c r="J1" s="17"/>
      <c r="K1" s="1"/>
      <c r="L1" s="17"/>
      <c r="M1" s="1"/>
      <c r="N1" s="17"/>
      <c r="O1" s="1"/>
      <c r="P1" s="17"/>
    </row>
    <row r="2" spans="1:16" ht="12.75" thickBot="1">
      <c r="A2" s="1"/>
      <c r="C2" s="2"/>
      <c r="D2" s="20" t="s">
        <v>76</v>
      </c>
      <c r="E2" s="3"/>
      <c r="F2" s="18"/>
      <c r="G2" s="3"/>
      <c r="H2" s="18"/>
      <c r="I2" s="3"/>
      <c r="J2" s="18"/>
      <c r="K2" s="3"/>
      <c r="L2" s="18"/>
      <c r="M2" s="3"/>
      <c r="N2" s="18"/>
      <c r="O2" s="3" t="s">
        <v>71</v>
      </c>
      <c r="P2" s="18"/>
    </row>
    <row r="3" spans="1:16" ht="12">
      <c r="A3" s="4"/>
      <c r="B3" s="5"/>
      <c r="C3" s="115" t="s">
        <v>64</v>
      </c>
      <c r="D3" s="116"/>
      <c r="E3" s="113" t="s">
        <v>65</v>
      </c>
      <c r="F3" s="116"/>
      <c r="G3" s="113" t="s">
        <v>66</v>
      </c>
      <c r="H3" s="116"/>
      <c r="I3" s="113" t="s">
        <v>67</v>
      </c>
      <c r="J3" s="116"/>
      <c r="K3" s="113" t="s">
        <v>68</v>
      </c>
      <c r="L3" s="116"/>
      <c r="M3" s="113" t="s">
        <v>69</v>
      </c>
      <c r="N3" s="116"/>
      <c r="O3" s="113" t="s">
        <v>70</v>
      </c>
      <c r="P3" s="114"/>
    </row>
    <row r="4" spans="1:16" ht="12">
      <c r="A4" s="1"/>
      <c r="B4" s="6"/>
      <c r="C4" s="7"/>
      <c r="D4" s="22" t="s">
        <v>0</v>
      </c>
      <c r="E4" s="8"/>
      <c r="F4" s="22" t="s">
        <v>0</v>
      </c>
      <c r="G4" s="8"/>
      <c r="H4" s="22" t="s">
        <v>0</v>
      </c>
      <c r="I4" s="8"/>
      <c r="J4" s="22" t="s">
        <v>0</v>
      </c>
      <c r="K4" s="8"/>
      <c r="L4" s="22" t="s">
        <v>0</v>
      </c>
      <c r="M4" s="8"/>
      <c r="N4" s="22" t="s">
        <v>0</v>
      </c>
      <c r="O4" s="8"/>
      <c r="P4" s="24" t="s">
        <v>0</v>
      </c>
    </row>
    <row r="5" spans="1:16" ht="12.75" thickBot="1">
      <c r="A5" s="1"/>
      <c r="B5" s="9"/>
      <c r="C5" s="10" t="s">
        <v>1</v>
      </c>
      <c r="D5" s="23" t="s">
        <v>2</v>
      </c>
      <c r="E5" s="11" t="s">
        <v>1</v>
      </c>
      <c r="F5" s="23" t="s">
        <v>2</v>
      </c>
      <c r="G5" s="11" t="s">
        <v>1</v>
      </c>
      <c r="H5" s="23" t="s">
        <v>2</v>
      </c>
      <c r="I5" s="11" t="s">
        <v>1</v>
      </c>
      <c r="J5" s="23" t="s">
        <v>2</v>
      </c>
      <c r="K5" s="11" t="s">
        <v>1</v>
      </c>
      <c r="L5" s="23" t="s">
        <v>2</v>
      </c>
      <c r="M5" s="11" t="s">
        <v>1</v>
      </c>
      <c r="N5" s="23" t="s">
        <v>2</v>
      </c>
      <c r="O5" s="11" t="s">
        <v>1</v>
      </c>
      <c r="P5" s="25" t="s">
        <v>2</v>
      </c>
    </row>
    <row r="6" spans="1:16" ht="14.25" thickTop="1">
      <c r="A6" s="1"/>
      <c r="B6" s="12" t="s">
        <v>3</v>
      </c>
      <c r="C6" s="26">
        <v>3155</v>
      </c>
      <c r="D6" s="27">
        <v>-8.946608946608947</v>
      </c>
      <c r="E6" s="28">
        <v>1025</v>
      </c>
      <c r="F6" s="27">
        <v>2.3976023976024123</v>
      </c>
      <c r="G6" s="28">
        <v>1762</v>
      </c>
      <c r="H6" s="27">
        <v>-13.159191720059141</v>
      </c>
      <c r="I6" s="28">
        <v>7</v>
      </c>
      <c r="J6" s="27">
        <v>-75.86206896551724</v>
      </c>
      <c r="K6" s="28">
        <v>361</v>
      </c>
      <c r="L6" s="27">
        <v>-11.083743842364541</v>
      </c>
      <c r="M6" s="28">
        <v>167</v>
      </c>
      <c r="N6" s="27">
        <v>-28.632478632478637</v>
      </c>
      <c r="O6" s="28">
        <v>194</v>
      </c>
      <c r="P6" s="29">
        <v>12.79069767441861</v>
      </c>
    </row>
    <row r="7" spans="1:20" ht="13.5">
      <c r="A7" s="1"/>
      <c r="B7" s="12" t="s">
        <v>4</v>
      </c>
      <c r="C7" s="26">
        <v>466</v>
      </c>
      <c r="D7" s="27">
        <v>-17.522123893805315</v>
      </c>
      <c r="E7" s="28">
        <v>270</v>
      </c>
      <c r="F7" s="27">
        <v>-0.735294117647058</v>
      </c>
      <c r="G7" s="28">
        <v>144</v>
      </c>
      <c r="H7" s="27">
        <v>-42.62948207171314</v>
      </c>
      <c r="I7" s="28">
        <v>11</v>
      </c>
      <c r="J7" s="27" t="s">
        <v>63</v>
      </c>
      <c r="K7" s="28">
        <v>41</v>
      </c>
      <c r="L7" s="27">
        <v>-2.3809523809523796</v>
      </c>
      <c r="M7" s="28">
        <v>0</v>
      </c>
      <c r="N7" s="27" t="s">
        <v>73</v>
      </c>
      <c r="O7" s="28">
        <v>41</v>
      </c>
      <c r="P7" s="29">
        <v>-2.3809523809523796</v>
      </c>
      <c r="T7" s="39"/>
    </row>
    <row r="8" spans="1:20" ht="13.5">
      <c r="A8" s="1"/>
      <c r="B8" s="12" t="s">
        <v>5</v>
      </c>
      <c r="C8" s="26">
        <v>773</v>
      </c>
      <c r="D8" s="27">
        <v>18.923076923076934</v>
      </c>
      <c r="E8" s="28">
        <v>419</v>
      </c>
      <c r="F8" s="27">
        <v>18.02816901408451</v>
      </c>
      <c r="G8" s="28">
        <v>322</v>
      </c>
      <c r="H8" s="27">
        <v>24.324324324324323</v>
      </c>
      <c r="I8" s="28">
        <v>9</v>
      </c>
      <c r="J8" s="27">
        <v>200</v>
      </c>
      <c r="K8" s="28">
        <v>23</v>
      </c>
      <c r="L8" s="27">
        <v>-30.303030303030297</v>
      </c>
      <c r="M8" s="28">
        <v>0</v>
      </c>
      <c r="N8" s="27" t="s">
        <v>73</v>
      </c>
      <c r="O8" s="28">
        <v>23</v>
      </c>
      <c r="P8" s="29">
        <v>-30.303030303030297</v>
      </c>
      <c r="T8" s="39"/>
    </row>
    <row r="9" spans="1:16" ht="13.5">
      <c r="A9" s="1"/>
      <c r="B9" s="12" t="s">
        <v>6</v>
      </c>
      <c r="C9" s="26">
        <v>1931</v>
      </c>
      <c r="D9" s="27">
        <v>-37.345879299156394</v>
      </c>
      <c r="E9" s="28">
        <v>709</v>
      </c>
      <c r="F9" s="27">
        <v>27.289048473967696</v>
      </c>
      <c r="G9" s="28">
        <v>901</v>
      </c>
      <c r="H9" s="27">
        <v>-42.391304347826086</v>
      </c>
      <c r="I9" s="28">
        <v>13</v>
      </c>
      <c r="J9" s="27">
        <v>-93.40101522842639</v>
      </c>
      <c r="K9" s="28">
        <v>308</v>
      </c>
      <c r="L9" s="27">
        <v>-59.68586387434555</v>
      </c>
      <c r="M9" s="28">
        <v>33</v>
      </c>
      <c r="N9" s="27">
        <v>-93.77358490566037</v>
      </c>
      <c r="O9" s="28">
        <v>275</v>
      </c>
      <c r="P9" s="29">
        <v>17.521367521367523</v>
      </c>
    </row>
    <row r="10" spans="1:20" ht="13.5">
      <c r="A10" s="1"/>
      <c r="B10" s="12" t="s">
        <v>7</v>
      </c>
      <c r="C10" s="26">
        <v>230</v>
      </c>
      <c r="D10" s="27">
        <v>-20.41522491349481</v>
      </c>
      <c r="E10" s="28">
        <v>150</v>
      </c>
      <c r="F10" s="27">
        <v>-9.638554216867462</v>
      </c>
      <c r="G10" s="28">
        <v>60</v>
      </c>
      <c r="H10" s="27">
        <v>-31.034482758620683</v>
      </c>
      <c r="I10" s="28">
        <v>0</v>
      </c>
      <c r="J10" s="27" t="s">
        <v>72</v>
      </c>
      <c r="K10" s="28">
        <v>20</v>
      </c>
      <c r="L10" s="27">
        <v>-42.85714285714286</v>
      </c>
      <c r="M10" s="28">
        <v>0</v>
      </c>
      <c r="N10" s="27" t="s">
        <v>73</v>
      </c>
      <c r="O10" s="28">
        <v>20</v>
      </c>
      <c r="P10" s="29">
        <v>-42.85714285714286</v>
      </c>
      <c r="T10" s="39"/>
    </row>
    <row r="11" spans="1:20" ht="13.5">
      <c r="A11" s="1"/>
      <c r="B11" s="12" t="s">
        <v>8</v>
      </c>
      <c r="C11" s="26">
        <v>515</v>
      </c>
      <c r="D11" s="27">
        <v>10.752688172043008</v>
      </c>
      <c r="E11" s="28">
        <v>270</v>
      </c>
      <c r="F11" s="27">
        <v>13.445378151260499</v>
      </c>
      <c r="G11" s="28">
        <v>180</v>
      </c>
      <c r="H11" s="27">
        <v>0.558659217877107</v>
      </c>
      <c r="I11" s="28">
        <v>0</v>
      </c>
      <c r="J11" s="27" t="s">
        <v>72</v>
      </c>
      <c r="K11" s="28">
        <v>65</v>
      </c>
      <c r="L11" s="27">
        <v>41.30434782608697</v>
      </c>
      <c r="M11" s="28">
        <v>0</v>
      </c>
      <c r="N11" s="27" t="s">
        <v>73</v>
      </c>
      <c r="O11" s="28">
        <v>65</v>
      </c>
      <c r="P11" s="29">
        <v>41.30434782608697</v>
      </c>
      <c r="T11" s="39"/>
    </row>
    <row r="12" spans="1:20" ht="13.5">
      <c r="A12" s="1"/>
      <c r="B12" s="12" t="s">
        <v>9</v>
      </c>
      <c r="C12" s="26">
        <v>1231</v>
      </c>
      <c r="D12" s="27">
        <v>-8.271236959761552</v>
      </c>
      <c r="E12" s="28">
        <v>607</v>
      </c>
      <c r="F12" s="27">
        <v>-18.083670715249667</v>
      </c>
      <c r="G12" s="28">
        <v>445</v>
      </c>
      <c r="H12" s="27">
        <v>-9.368635437881878</v>
      </c>
      <c r="I12" s="28">
        <v>51</v>
      </c>
      <c r="J12" s="27">
        <v>325</v>
      </c>
      <c r="K12" s="28">
        <v>128</v>
      </c>
      <c r="L12" s="27">
        <v>30.612244897959187</v>
      </c>
      <c r="M12" s="28">
        <v>0</v>
      </c>
      <c r="N12" s="27" t="s">
        <v>73</v>
      </c>
      <c r="O12" s="28">
        <v>128</v>
      </c>
      <c r="P12" s="29">
        <v>30.612244897959187</v>
      </c>
      <c r="T12" s="39"/>
    </row>
    <row r="13" spans="1:20" ht="13.5">
      <c r="A13" s="1"/>
      <c r="B13" s="12" t="s">
        <v>10</v>
      </c>
      <c r="C13" s="26">
        <v>1661</v>
      </c>
      <c r="D13" s="27">
        <v>-5.73212258796822</v>
      </c>
      <c r="E13" s="28">
        <v>764</v>
      </c>
      <c r="F13" s="27">
        <v>-7.729468599033822</v>
      </c>
      <c r="G13" s="28">
        <v>662</v>
      </c>
      <c r="H13" s="27">
        <v>-7.670850767085085</v>
      </c>
      <c r="I13" s="28">
        <v>8</v>
      </c>
      <c r="J13" s="27">
        <v>33.333333333333314</v>
      </c>
      <c r="K13" s="28">
        <v>227</v>
      </c>
      <c r="L13" s="27">
        <v>7.582938388625578</v>
      </c>
      <c r="M13" s="28">
        <v>0</v>
      </c>
      <c r="N13" s="27" t="s">
        <v>73</v>
      </c>
      <c r="O13" s="28">
        <v>227</v>
      </c>
      <c r="P13" s="29">
        <v>7.582938388625578</v>
      </c>
      <c r="T13" s="39"/>
    </row>
    <row r="14" spans="1:20" ht="13.5">
      <c r="A14" s="1"/>
      <c r="B14" s="12" t="s">
        <v>11</v>
      </c>
      <c r="C14" s="26">
        <v>1093</v>
      </c>
      <c r="D14" s="27">
        <v>-1.4427412082957574</v>
      </c>
      <c r="E14" s="28">
        <v>543</v>
      </c>
      <c r="F14" s="27">
        <v>-2.688172043010752</v>
      </c>
      <c r="G14" s="28">
        <v>377</v>
      </c>
      <c r="H14" s="27">
        <v>-4.314720812182742</v>
      </c>
      <c r="I14" s="28">
        <v>0</v>
      </c>
      <c r="J14" s="27" t="s">
        <v>72</v>
      </c>
      <c r="K14" s="28">
        <v>173</v>
      </c>
      <c r="L14" s="27">
        <v>12.337662337662337</v>
      </c>
      <c r="M14" s="28">
        <v>0</v>
      </c>
      <c r="N14" s="27" t="s">
        <v>73</v>
      </c>
      <c r="O14" s="28">
        <v>173</v>
      </c>
      <c r="P14" s="29">
        <v>12.337662337662337</v>
      </c>
      <c r="T14" s="39"/>
    </row>
    <row r="15" spans="1:20" ht="13.5">
      <c r="A15" s="1"/>
      <c r="B15" s="12" t="s">
        <v>12</v>
      </c>
      <c r="C15" s="26">
        <v>1143</v>
      </c>
      <c r="D15" s="27">
        <v>-2.1404109589040985</v>
      </c>
      <c r="E15" s="28">
        <v>529</v>
      </c>
      <c r="F15" s="27">
        <v>-13.703099510603593</v>
      </c>
      <c r="G15" s="28">
        <v>450</v>
      </c>
      <c r="H15" s="27">
        <v>20.320855614973254</v>
      </c>
      <c r="I15" s="28">
        <v>0</v>
      </c>
      <c r="J15" s="27" t="s">
        <v>72</v>
      </c>
      <c r="K15" s="28">
        <v>164</v>
      </c>
      <c r="L15" s="27">
        <v>8.609271523178805</v>
      </c>
      <c r="M15" s="28">
        <v>0</v>
      </c>
      <c r="N15" s="27" t="s">
        <v>73</v>
      </c>
      <c r="O15" s="28">
        <v>164</v>
      </c>
      <c r="P15" s="29">
        <v>8.609271523178805</v>
      </c>
      <c r="T15" s="39"/>
    </row>
    <row r="16" spans="1:16" ht="13.5">
      <c r="A16" s="1"/>
      <c r="B16" s="12" t="s">
        <v>13</v>
      </c>
      <c r="C16" s="26">
        <v>5195</v>
      </c>
      <c r="D16" s="27">
        <v>3.962377426455859</v>
      </c>
      <c r="E16" s="28">
        <v>1339</v>
      </c>
      <c r="F16" s="27">
        <v>-5.437853107344637</v>
      </c>
      <c r="G16" s="28">
        <v>2156</v>
      </c>
      <c r="H16" s="27">
        <v>13.773087071240099</v>
      </c>
      <c r="I16" s="28">
        <v>2</v>
      </c>
      <c r="J16" s="27">
        <v>-87.5</v>
      </c>
      <c r="K16" s="28">
        <v>1698</v>
      </c>
      <c r="L16" s="27">
        <v>1.6766467065868227</v>
      </c>
      <c r="M16" s="28">
        <v>438</v>
      </c>
      <c r="N16" s="27">
        <v>-6.808510638297875</v>
      </c>
      <c r="O16" s="28">
        <v>1260</v>
      </c>
      <c r="P16" s="29">
        <v>8.061749571183526</v>
      </c>
    </row>
    <row r="17" spans="1:16" ht="13.5">
      <c r="A17" s="1"/>
      <c r="B17" s="12" t="s">
        <v>14</v>
      </c>
      <c r="C17" s="26">
        <v>4959</v>
      </c>
      <c r="D17" s="27">
        <v>19.063625450180083</v>
      </c>
      <c r="E17" s="28">
        <v>1297</v>
      </c>
      <c r="F17" s="27">
        <v>9.359190556492408</v>
      </c>
      <c r="G17" s="28">
        <v>1926</v>
      </c>
      <c r="H17" s="27">
        <v>7.778399552322341</v>
      </c>
      <c r="I17" s="28">
        <v>3</v>
      </c>
      <c r="J17" s="27">
        <v>-50</v>
      </c>
      <c r="K17" s="28">
        <v>1733</v>
      </c>
      <c r="L17" s="27">
        <v>46.12141652613829</v>
      </c>
      <c r="M17" s="28">
        <v>756</v>
      </c>
      <c r="N17" s="27">
        <v>268.7804878048781</v>
      </c>
      <c r="O17" s="28">
        <v>973</v>
      </c>
      <c r="P17" s="29">
        <v>-0.8154943934760439</v>
      </c>
    </row>
    <row r="18" spans="1:16" ht="13.5">
      <c r="A18" s="1"/>
      <c r="B18" s="12" t="s">
        <v>15</v>
      </c>
      <c r="C18" s="26">
        <v>10326</v>
      </c>
      <c r="D18" s="27">
        <v>-6.813464488764552</v>
      </c>
      <c r="E18" s="28">
        <v>1428</v>
      </c>
      <c r="F18" s="27">
        <v>0.6342494714587872</v>
      </c>
      <c r="G18" s="28">
        <v>4802</v>
      </c>
      <c r="H18" s="27">
        <v>8.0071974808817</v>
      </c>
      <c r="I18" s="28">
        <v>93</v>
      </c>
      <c r="J18" s="27">
        <v>-86.5606936416185</v>
      </c>
      <c r="K18" s="28">
        <v>4003</v>
      </c>
      <c r="L18" s="27">
        <v>-11.516357206012373</v>
      </c>
      <c r="M18" s="28">
        <v>2293</v>
      </c>
      <c r="N18" s="27">
        <v>-18.19479129504103</v>
      </c>
      <c r="O18" s="28">
        <v>1679</v>
      </c>
      <c r="P18" s="29">
        <v>1.1445783132530067</v>
      </c>
    </row>
    <row r="19" spans="1:16" ht="13.5">
      <c r="A19" s="1"/>
      <c r="B19" s="12" t="s">
        <v>16</v>
      </c>
      <c r="C19" s="26">
        <v>7165</v>
      </c>
      <c r="D19" s="27">
        <v>-6.693579893215258</v>
      </c>
      <c r="E19" s="28">
        <v>1546</v>
      </c>
      <c r="F19" s="27">
        <v>-3.132832080200501</v>
      </c>
      <c r="G19" s="28">
        <v>2590</v>
      </c>
      <c r="H19" s="27">
        <v>-23.418095801301007</v>
      </c>
      <c r="I19" s="28">
        <v>0</v>
      </c>
      <c r="J19" s="27" t="s">
        <v>72</v>
      </c>
      <c r="K19" s="28">
        <v>3029</v>
      </c>
      <c r="L19" s="27">
        <v>13.53073463268366</v>
      </c>
      <c r="M19" s="28">
        <v>1537</v>
      </c>
      <c r="N19" s="27">
        <v>33.1889081455806</v>
      </c>
      <c r="O19" s="28">
        <v>1401</v>
      </c>
      <c r="P19" s="29">
        <v>-5.016949152542367</v>
      </c>
    </row>
    <row r="20" spans="1:20" ht="13.5">
      <c r="A20" s="1"/>
      <c r="B20" s="12" t="s">
        <v>17</v>
      </c>
      <c r="C20" s="26">
        <v>1118</v>
      </c>
      <c r="D20" s="27">
        <v>10.14778325123153</v>
      </c>
      <c r="E20" s="28">
        <v>519</v>
      </c>
      <c r="F20" s="27">
        <v>7.676348547717836</v>
      </c>
      <c r="G20" s="28">
        <v>398</v>
      </c>
      <c r="H20" s="27">
        <v>3.1088082901554515</v>
      </c>
      <c r="I20" s="28">
        <v>8</v>
      </c>
      <c r="J20" s="27">
        <v>-79.48717948717949</v>
      </c>
      <c r="K20" s="28">
        <v>193</v>
      </c>
      <c r="L20" s="27">
        <v>78.7037037037037</v>
      </c>
      <c r="M20" s="28">
        <v>131</v>
      </c>
      <c r="N20" s="27">
        <v>98.4848484848485</v>
      </c>
      <c r="O20" s="28">
        <v>62</v>
      </c>
      <c r="P20" s="29">
        <v>47.61904761904762</v>
      </c>
      <c r="T20" s="39"/>
    </row>
    <row r="21" spans="1:20" ht="13.5">
      <c r="A21" s="1"/>
      <c r="B21" s="12" t="s">
        <v>18</v>
      </c>
      <c r="C21" s="26">
        <v>594</v>
      </c>
      <c r="D21" s="27">
        <v>28.01724137931035</v>
      </c>
      <c r="E21" s="28">
        <v>298</v>
      </c>
      <c r="F21" s="27">
        <v>8.759124087591232</v>
      </c>
      <c r="G21" s="28">
        <v>251</v>
      </c>
      <c r="H21" s="27">
        <v>69.59459459459461</v>
      </c>
      <c r="I21" s="28">
        <v>3</v>
      </c>
      <c r="J21" s="27">
        <v>-72.72727272727273</v>
      </c>
      <c r="K21" s="28">
        <v>42</v>
      </c>
      <c r="L21" s="27">
        <v>35.48387096774192</v>
      </c>
      <c r="M21" s="28">
        <v>0</v>
      </c>
      <c r="N21" s="27" t="s">
        <v>73</v>
      </c>
      <c r="O21" s="28">
        <v>42</v>
      </c>
      <c r="P21" s="29">
        <v>35.48387096774192</v>
      </c>
      <c r="T21" s="39"/>
    </row>
    <row r="22" spans="1:20" ht="13.5">
      <c r="A22" s="1"/>
      <c r="B22" s="12" t="s">
        <v>19</v>
      </c>
      <c r="C22" s="26">
        <v>772</v>
      </c>
      <c r="D22" s="27">
        <v>21.574803149606296</v>
      </c>
      <c r="E22" s="28">
        <v>341</v>
      </c>
      <c r="F22" s="27">
        <v>24.908424908424905</v>
      </c>
      <c r="G22" s="28">
        <v>310</v>
      </c>
      <c r="H22" s="27">
        <v>3.6789297658862807</v>
      </c>
      <c r="I22" s="28">
        <v>4</v>
      </c>
      <c r="J22" s="27">
        <v>300</v>
      </c>
      <c r="K22" s="28">
        <v>117</v>
      </c>
      <c r="L22" s="27">
        <v>88.70967741935485</v>
      </c>
      <c r="M22" s="28">
        <v>50</v>
      </c>
      <c r="N22" s="27" t="s">
        <v>63</v>
      </c>
      <c r="O22" s="28">
        <v>67</v>
      </c>
      <c r="P22" s="29">
        <v>8.064516129032256</v>
      </c>
      <c r="T22" s="39"/>
    </row>
    <row r="23" spans="1:20" ht="13.5">
      <c r="A23" s="1"/>
      <c r="B23" s="12" t="s">
        <v>20</v>
      </c>
      <c r="C23" s="26">
        <v>315</v>
      </c>
      <c r="D23" s="27">
        <v>6.418918918918919</v>
      </c>
      <c r="E23" s="28">
        <v>170</v>
      </c>
      <c r="F23" s="27">
        <v>-4.49438202247191</v>
      </c>
      <c r="G23" s="28">
        <v>110</v>
      </c>
      <c r="H23" s="27">
        <v>26.436781609195407</v>
      </c>
      <c r="I23" s="28">
        <v>1</v>
      </c>
      <c r="J23" s="27">
        <v>0</v>
      </c>
      <c r="K23" s="28">
        <v>34</v>
      </c>
      <c r="L23" s="27">
        <v>13.333333333333329</v>
      </c>
      <c r="M23" s="28">
        <v>0</v>
      </c>
      <c r="N23" s="27" t="s">
        <v>73</v>
      </c>
      <c r="O23" s="28">
        <v>34</v>
      </c>
      <c r="P23" s="29">
        <v>13.333333333333329</v>
      </c>
      <c r="T23" s="39"/>
    </row>
    <row r="24" spans="1:20" ht="13.5">
      <c r="A24" s="1"/>
      <c r="B24" s="12" t="s">
        <v>21</v>
      </c>
      <c r="C24" s="26">
        <v>407</v>
      </c>
      <c r="D24" s="27">
        <v>21.492537313432834</v>
      </c>
      <c r="E24" s="28">
        <v>258</v>
      </c>
      <c r="F24" s="27">
        <v>16.742081447963812</v>
      </c>
      <c r="G24" s="28">
        <v>125</v>
      </c>
      <c r="H24" s="27">
        <v>43.67816091954023</v>
      </c>
      <c r="I24" s="28">
        <v>0</v>
      </c>
      <c r="J24" s="27" t="s">
        <v>73</v>
      </c>
      <c r="K24" s="28">
        <v>24</v>
      </c>
      <c r="L24" s="27">
        <v>-11.111111111111114</v>
      </c>
      <c r="M24" s="28">
        <v>0</v>
      </c>
      <c r="N24" s="27" t="s">
        <v>73</v>
      </c>
      <c r="O24" s="28">
        <v>24</v>
      </c>
      <c r="P24" s="29">
        <v>-11.111111111111114</v>
      </c>
      <c r="T24" s="39"/>
    </row>
    <row r="25" spans="1:20" ht="13.5">
      <c r="A25" s="1"/>
      <c r="B25" s="12" t="s">
        <v>22</v>
      </c>
      <c r="C25" s="26">
        <v>974</v>
      </c>
      <c r="D25" s="27">
        <v>0.7238883143743493</v>
      </c>
      <c r="E25" s="28">
        <v>630</v>
      </c>
      <c r="F25" s="27">
        <v>3.789126853377269</v>
      </c>
      <c r="G25" s="28">
        <v>234</v>
      </c>
      <c r="H25" s="27">
        <v>-17.02127659574468</v>
      </c>
      <c r="I25" s="28">
        <v>5</v>
      </c>
      <c r="J25" s="27">
        <v>0</v>
      </c>
      <c r="K25" s="28">
        <v>105</v>
      </c>
      <c r="L25" s="27">
        <v>43.83561643835617</v>
      </c>
      <c r="M25" s="28">
        <v>0</v>
      </c>
      <c r="N25" s="27" t="s">
        <v>73</v>
      </c>
      <c r="O25" s="28">
        <v>105</v>
      </c>
      <c r="P25" s="29">
        <v>43.83561643835617</v>
      </c>
      <c r="T25" s="39"/>
    </row>
    <row r="26" spans="1:20" ht="13.5">
      <c r="A26" s="1"/>
      <c r="B26" s="12" t="s">
        <v>23</v>
      </c>
      <c r="C26" s="26">
        <v>1076</v>
      </c>
      <c r="D26" s="27">
        <v>5.697445972495089</v>
      </c>
      <c r="E26" s="28">
        <v>620</v>
      </c>
      <c r="F26" s="27">
        <v>15.456238361266287</v>
      </c>
      <c r="G26" s="28">
        <v>326</v>
      </c>
      <c r="H26" s="27">
        <v>13.986013986013972</v>
      </c>
      <c r="I26" s="28">
        <v>24</v>
      </c>
      <c r="J26" s="27" t="s">
        <v>63</v>
      </c>
      <c r="K26" s="28">
        <v>106</v>
      </c>
      <c r="L26" s="27">
        <v>-45.64102564102564</v>
      </c>
      <c r="M26" s="28">
        <v>0</v>
      </c>
      <c r="N26" s="27" t="s">
        <v>72</v>
      </c>
      <c r="O26" s="28">
        <v>106</v>
      </c>
      <c r="P26" s="29">
        <v>-3.6363636363636402</v>
      </c>
      <c r="T26" s="39"/>
    </row>
    <row r="27" spans="1:16" ht="13.5">
      <c r="A27" s="1"/>
      <c r="B27" s="12" t="s">
        <v>24</v>
      </c>
      <c r="C27" s="26">
        <v>2280</v>
      </c>
      <c r="D27" s="27">
        <v>29.840546697038718</v>
      </c>
      <c r="E27" s="28">
        <v>1231</v>
      </c>
      <c r="F27" s="27">
        <v>24.34343434343434</v>
      </c>
      <c r="G27" s="28">
        <v>689</v>
      </c>
      <c r="H27" s="27">
        <v>44.44444444444443</v>
      </c>
      <c r="I27" s="28">
        <v>27</v>
      </c>
      <c r="J27" s="27">
        <v>350</v>
      </c>
      <c r="K27" s="28">
        <v>333</v>
      </c>
      <c r="L27" s="27">
        <v>17.667844522968196</v>
      </c>
      <c r="M27" s="28">
        <v>65</v>
      </c>
      <c r="N27" s="27">
        <v>8.333333333333329</v>
      </c>
      <c r="O27" s="28">
        <v>268</v>
      </c>
      <c r="P27" s="29">
        <v>20.179372197309405</v>
      </c>
    </row>
    <row r="28" spans="1:16" ht="13.5">
      <c r="A28" s="1"/>
      <c r="B28" s="12" t="s">
        <v>25</v>
      </c>
      <c r="C28" s="26">
        <v>4487</v>
      </c>
      <c r="D28" s="27">
        <v>3.125718225695252</v>
      </c>
      <c r="E28" s="28">
        <v>1554</v>
      </c>
      <c r="F28" s="27">
        <v>-9.86078886310905</v>
      </c>
      <c r="G28" s="28">
        <v>1754</v>
      </c>
      <c r="H28" s="27">
        <v>6.886045094454602</v>
      </c>
      <c r="I28" s="28">
        <v>10</v>
      </c>
      <c r="J28" s="27">
        <v>900</v>
      </c>
      <c r="K28" s="28">
        <v>1169</v>
      </c>
      <c r="L28" s="27">
        <v>18.680203045685275</v>
      </c>
      <c r="M28" s="28">
        <v>249</v>
      </c>
      <c r="N28" s="27">
        <v>-9.782608695652172</v>
      </c>
      <c r="O28" s="28">
        <v>920</v>
      </c>
      <c r="P28" s="29">
        <v>29.76022566995769</v>
      </c>
    </row>
    <row r="29" spans="1:20" ht="13.5">
      <c r="A29" s="1"/>
      <c r="B29" s="12" t="s">
        <v>26</v>
      </c>
      <c r="C29" s="26">
        <v>948</v>
      </c>
      <c r="D29" s="27">
        <v>11.529411764705884</v>
      </c>
      <c r="E29" s="28">
        <v>444</v>
      </c>
      <c r="F29" s="27">
        <v>0</v>
      </c>
      <c r="G29" s="28">
        <v>410</v>
      </c>
      <c r="H29" s="27">
        <v>45.90747330960855</v>
      </c>
      <c r="I29" s="28">
        <v>2</v>
      </c>
      <c r="J29" s="27">
        <v>100</v>
      </c>
      <c r="K29" s="28">
        <v>92</v>
      </c>
      <c r="L29" s="27">
        <v>-25.80645161290323</v>
      </c>
      <c r="M29" s="28">
        <v>0</v>
      </c>
      <c r="N29" s="27" t="s">
        <v>72</v>
      </c>
      <c r="O29" s="28">
        <v>92</v>
      </c>
      <c r="P29" s="29">
        <v>-13.20754716981132</v>
      </c>
      <c r="T29" s="39"/>
    </row>
    <row r="30" spans="1:16" ht="13.5">
      <c r="A30" s="1"/>
      <c r="B30" s="12" t="s">
        <v>27</v>
      </c>
      <c r="C30" s="26">
        <v>720</v>
      </c>
      <c r="D30" s="27">
        <v>3.448275862068968</v>
      </c>
      <c r="E30" s="28">
        <v>383</v>
      </c>
      <c r="F30" s="27">
        <v>11.988304093567265</v>
      </c>
      <c r="G30" s="28">
        <v>237</v>
      </c>
      <c r="H30" s="27">
        <v>63.448275862068954</v>
      </c>
      <c r="I30" s="28">
        <v>1</v>
      </c>
      <c r="J30" s="27">
        <v>-88.88888888888889</v>
      </c>
      <c r="K30" s="28">
        <v>99</v>
      </c>
      <c r="L30" s="27">
        <v>-50.5</v>
      </c>
      <c r="M30" s="28">
        <v>0</v>
      </c>
      <c r="N30" s="27" t="s">
        <v>72</v>
      </c>
      <c r="O30" s="28">
        <v>99</v>
      </c>
      <c r="P30" s="29">
        <v>-9.174311926605512</v>
      </c>
    </row>
    <row r="31" spans="1:16" ht="13.5">
      <c r="A31" s="1"/>
      <c r="B31" s="12" t="s">
        <v>28</v>
      </c>
      <c r="C31" s="26">
        <v>1451</v>
      </c>
      <c r="D31" s="27">
        <v>10.007581501137224</v>
      </c>
      <c r="E31" s="28">
        <v>423</v>
      </c>
      <c r="F31" s="27">
        <v>18.4873949579832</v>
      </c>
      <c r="G31" s="28">
        <v>519</v>
      </c>
      <c r="H31" s="27">
        <v>-9.895833333333343</v>
      </c>
      <c r="I31" s="28">
        <v>1</v>
      </c>
      <c r="J31" s="27">
        <v>-83.33333333333334</v>
      </c>
      <c r="K31" s="28">
        <v>508</v>
      </c>
      <c r="L31" s="27">
        <v>33.68421052631578</v>
      </c>
      <c r="M31" s="28">
        <v>236</v>
      </c>
      <c r="N31" s="27">
        <v>58.38926174496643</v>
      </c>
      <c r="O31" s="28">
        <v>272</v>
      </c>
      <c r="P31" s="29">
        <v>17.748917748917762</v>
      </c>
    </row>
    <row r="32" spans="1:16" ht="13.5">
      <c r="A32" s="1"/>
      <c r="B32" s="12" t="s">
        <v>29</v>
      </c>
      <c r="C32" s="26">
        <v>5231</v>
      </c>
      <c r="D32" s="27">
        <v>-13.005155496424408</v>
      </c>
      <c r="E32" s="28">
        <v>928</v>
      </c>
      <c r="F32" s="27">
        <v>12.077294685990353</v>
      </c>
      <c r="G32" s="28">
        <v>2789</v>
      </c>
      <c r="H32" s="27">
        <v>14.962901896125302</v>
      </c>
      <c r="I32" s="28">
        <v>1</v>
      </c>
      <c r="J32" s="27">
        <v>-80</v>
      </c>
      <c r="K32" s="28">
        <v>1513</v>
      </c>
      <c r="L32" s="27">
        <v>-45.06172839506173</v>
      </c>
      <c r="M32" s="28">
        <v>593</v>
      </c>
      <c r="N32" s="27">
        <v>-68.83867577509196</v>
      </c>
      <c r="O32" s="28">
        <v>910</v>
      </c>
      <c r="P32" s="29">
        <v>7.311320754716988</v>
      </c>
    </row>
    <row r="33" spans="1:16" ht="13.5">
      <c r="A33" s="1"/>
      <c r="B33" s="12" t="s">
        <v>30</v>
      </c>
      <c r="C33" s="26">
        <v>3191</v>
      </c>
      <c r="D33" s="27">
        <v>-2.2664624808575837</v>
      </c>
      <c r="E33" s="28">
        <v>955</v>
      </c>
      <c r="F33" s="27">
        <v>6.347438752783958</v>
      </c>
      <c r="G33" s="28">
        <v>1248</v>
      </c>
      <c r="H33" s="27">
        <v>-5.668934240362816</v>
      </c>
      <c r="I33" s="28">
        <v>37</v>
      </c>
      <c r="J33" s="27">
        <v>-43.939393939393945</v>
      </c>
      <c r="K33" s="28">
        <v>951</v>
      </c>
      <c r="L33" s="27">
        <v>-2.760736196319016</v>
      </c>
      <c r="M33" s="28">
        <v>435</v>
      </c>
      <c r="N33" s="27">
        <v>-12.650602409638552</v>
      </c>
      <c r="O33" s="28">
        <v>502</v>
      </c>
      <c r="P33" s="29">
        <v>4.583333333333343</v>
      </c>
    </row>
    <row r="34" spans="1:20" ht="13.5">
      <c r="A34" s="1"/>
      <c r="B34" s="12" t="s">
        <v>31</v>
      </c>
      <c r="C34" s="26">
        <v>747</v>
      </c>
      <c r="D34" s="27">
        <v>63.45733041575491</v>
      </c>
      <c r="E34" s="28">
        <v>241</v>
      </c>
      <c r="F34" s="27">
        <v>2.9914529914529737</v>
      </c>
      <c r="G34" s="28">
        <v>224</v>
      </c>
      <c r="H34" s="27">
        <v>96.49122807017542</v>
      </c>
      <c r="I34" s="28">
        <v>12</v>
      </c>
      <c r="J34" s="27" t="s">
        <v>63</v>
      </c>
      <c r="K34" s="28">
        <v>270</v>
      </c>
      <c r="L34" s="27">
        <v>147.7064220183486</v>
      </c>
      <c r="M34" s="28">
        <v>148</v>
      </c>
      <c r="N34" s="27" t="s">
        <v>63</v>
      </c>
      <c r="O34" s="28">
        <v>122</v>
      </c>
      <c r="P34" s="29">
        <v>11.926605504587144</v>
      </c>
      <c r="T34" s="39"/>
    </row>
    <row r="35" spans="1:20" ht="13.5">
      <c r="A35" s="1"/>
      <c r="B35" s="12" t="s">
        <v>32</v>
      </c>
      <c r="C35" s="26">
        <v>537</v>
      </c>
      <c r="D35" s="27">
        <v>21.493212669683246</v>
      </c>
      <c r="E35" s="28">
        <v>269</v>
      </c>
      <c r="F35" s="27">
        <v>4.263565891472879</v>
      </c>
      <c r="G35" s="28">
        <v>214</v>
      </c>
      <c r="H35" s="27">
        <v>45.57823129251702</v>
      </c>
      <c r="I35" s="28">
        <v>1</v>
      </c>
      <c r="J35" s="27" t="s">
        <v>63</v>
      </c>
      <c r="K35" s="28">
        <v>53</v>
      </c>
      <c r="L35" s="27">
        <v>43.243243243243256</v>
      </c>
      <c r="M35" s="28">
        <v>0</v>
      </c>
      <c r="N35" s="27" t="s">
        <v>73</v>
      </c>
      <c r="O35" s="28">
        <v>53</v>
      </c>
      <c r="P35" s="29">
        <v>43.243243243243256</v>
      </c>
      <c r="T35" s="39"/>
    </row>
    <row r="36" spans="1:20" ht="13.5">
      <c r="A36" s="1"/>
      <c r="B36" s="12" t="s">
        <v>33</v>
      </c>
      <c r="C36" s="26">
        <v>230</v>
      </c>
      <c r="D36" s="27">
        <v>-6.122448979591837</v>
      </c>
      <c r="E36" s="28">
        <v>123</v>
      </c>
      <c r="F36" s="27">
        <v>16.037735849056617</v>
      </c>
      <c r="G36" s="28">
        <v>100</v>
      </c>
      <c r="H36" s="27">
        <v>36.986301369863014</v>
      </c>
      <c r="I36" s="28">
        <v>0</v>
      </c>
      <c r="J36" s="27" t="s">
        <v>73</v>
      </c>
      <c r="K36" s="28">
        <v>7</v>
      </c>
      <c r="L36" s="27">
        <v>-89.39393939393939</v>
      </c>
      <c r="M36" s="28">
        <v>0</v>
      </c>
      <c r="N36" s="27" t="s">
        <v>72</v>
      </c>
      <c r="O36" s="28">
        <v>7</v>
      </c>
      <c r="P36" s="29">
        <v>-12.5</v>
      </c>
      <c r="T36" s="39"/>
    </row>
    <row r="37" spans="1:20" ht="13.5">
      <c r="A37" s="1"/>
      <c r="B37" s="12" t="s">
        <v>34</v>
      </c>
      <c r="C37" s="26">
        <v>278</v>
      </c>
      <c r="D37" s="27">
        <v>-3.1358885017421585</v>
      </c>
      <c r="E37" s="28">
        <v>128</v>
      </c>
      <c r="F37" s="27">
        <v>-1.538461538461533</v>
      </c>
      <c r="G37" s="28">
        <v>90</v>
      </c>
      <c r="H37" s="27">
        <v>-41.17647058823529</v>
      </c>
      <c r="I37" s="28">
        <v>1</v>
      </c>
      <c r="J37" s="27">
        <v>0</v>
      </c>
      <c r="K37" s="28">
        <v>59</v>
      </c>
      <c r="L37" s="27">
        <v>1866.6666666666667</v>
      </c>
      <c r="M37" s="28">
        <v>56</v>
      </c>
      <c r="N37" s="27" t="s">
        <v>63</v>
      </c>
      <c r="O37" s="28">
        <v>3</v>
      </c>
      <c r="P37" s="29">
        <v>0</v>
      </c>
      <c r="T37" s="39"/>
    </row>
    <row r="38" spans="1:16" ht="13.5">
      <c r="A38" s="1"/>
      <c r="B38" s="12" t="s">
        <v>35</v>
      </c>
      <c r="C38" s="26">
        <v>1082</v>
      </c>
      <c r="D38" s="27">
        <v>37.309644670050744</v>
      </c>
      <c r="E38" s="28">
        <v>474</v>
      </c>
      <c r="F38" s="27">
        <v>29.15531335149865</v>
      </c>
      <c r="G38" s="28">
        <v>535</v>
      </c>
      <c r="H38" s="27">
        <v>44.98644986449864</v>
      </c>
      <c r="I38" s="28">
        <v>0</v>
      </c>
      <c r="J38" s="27" t="s">
        <v>72</v>
      </c>
      <c r="K38" s="28">
        <v>73</v>
      </c>
      <c r="L38" s="27">
        <v>69.76744186046511</v>
      </c>
      <c r="M38" s="28">
        <v>0</v>
      </c>
      <c r="N38" s="27" t="s">
        <v>73</v>
      </c>
      <c r="O38" s="28">
        <v>73</v>
      </c>
      <c r="P38" s="29">
        <v>69.76744186046511</v>
      </c>
    </row>
    <row r="39" spans="1:16" ht="13.5">
      <c r="A39" s="1"/>
      <c r="B39" s="12" t="s">
        <v>36</v>
      </c>
      <c r="C39" s="26">
        <v>1383</v>
      </c>
      <c r="D39" s="27">
        <v>5.977011494252878</v>
      </c>
      <c r="E39" s="28">
        <v>510</v>
      </c>
      <c r="F39" s="27">
        <v>6.471816283924838</v>
      </c>
      <c r="G39" s="28">
        <v>544</v>
      </c>
      <c r="H39" s="27">
        <v>-11.97411003236246</v>
      </c>
      <c r="I39" s="28">
        <v>0</v>
      </c>
      <c r="J39" s="27" t="s">
        <v>73</v>
      </c>
      <c r="K39" s="28">
        <v>329</v>
      </c>
      <c r="L39" s="27">
        <v>58.173076923076906</v>
      </c>
      <c r="M39" s="28">
        <v>96</v>
      </c>
      <c r="N39" s="27">
        <v>118.18181818181816</v>
      </c>
      <c r="O39" s="28">
        <v>233</v>
      </c>
      <c r="P39" s="29">
        <v>42.07317073170731</v>
      </c>
    </row>
    <row r="40" spans="1:16" ht="13.5">
      <c r="A40" s="1"/>
      <c r="B40" s="12" t="s">
        <v>37</v>
      </c>
      <c r="C40" s="26">
        <v>758</v>
      </c>
      <c r="D40" s="27">
        <v>18.622848200312987</v>
      </c>
      <c r="E40" s="28">
        <v>256</v>
      </c>
      <c r="F40" s="27">
        <v>-15.511551155115512</v>
      </c>
      <c r="G40" s="28">
        <v>319</v>
      </c>
      <c r="H40" s="27">
        <v>4.248366013071902</v>
      </c>
      <c r="I40" s="28">
        <v>3</v>
      </c>
      <c r="J40" s="27" t="s">
        <v>63</v>
      </c>
      <c r="K40" s="28">
        <v>180</v>
      </c>
      <c r="L40" s="27">
        <v>500</v>
      </c>
      <c r="M40" s="28">
        <v>138</v>
      </c>
      <c r="N40" s="27" t="s">
        <v>63</v>
      </c>
      <c r="O40" s="28">
        <v>42</v>
      </c>
      <c r="P40" s="29">
        <v>40</v>
      </c>
    </row>
    <row r="41" spans="1:20" ht="13.5">
      <c r="A41" s="1"/>
      <c r="B41" s="12" t="s">
        <v>38</v>
      </c>
      <c r="C41" s="26">
        <v>434</v>
      </c>
      <c r="D41" s="27">
        <v>40.45307443365695</v>
      </c>
      <c r="E41" s="28">
        <v>191</v>
      </c>
      <c r="F41" s="27">
        <v>27.333333333333343</v>
      </c>
      <c r="G41" s="28">
        <v>182</v>
      </c>
      <c r="H41" s="27">
        <v>33.823529411764696</v>
      </c>
      <c r="I41" s="28">
        <v>0</v>
      </c>
      <c r="J41" s="27" t="s">
        <v>72</v>
      </c>
      <c r="K41" s="28">
        <v>61</v>
      </c>
      <c r="L41" s="27">
        <v>177.2727272727273</v>
      </c>
      <c r="M41" s="28">
        <v>33</v>
      </c>
      <c r="N41" s="27" t="s">
        <v>63</v>
      </c>
      <c r="O41" s="28">
        <v>28</v>
      </c>
      <c r="P41" s="29">
        <v>27.272727272727266</v>
      </c>
      <c r="T41" s="39"/>
    </row>
    <row r="42" spans="1:16" ht="13.5">
      <c r="A42" s="1"/>
      <c r="B42" s="12" t="s">
        <v>39</v>
      </c>
      <c r="C42" s="26">
        <v>470</v>
      </c>
      <c r="D42" s="27">
        <v>-14.545454545454547</v>
      </c>
      <c r="E42" s="28">
        <v>261</v>
      </c>
      <c r="F42" s="27">
        <v>-14.705882352941174</v>
      </c>
      <c r="G42" s="28">
        <v>172</v>
      </c>
      <c r="H42" s="27">
        <v>-21.818181818181813</v>
      </c>
      <c r="I42" s="28">
        <v>4</v>
      </c>
      <c r="J42" s="27">
        <v>300</v>
      </c>
      <c r="K42" s="28">
        <v>33</v>
      </c>
      <c r="L42" s="27">
        <v>43.47826086956522</v>
      </c>
      <c r="M42" s="28">
        <v>0</v>
      </c>
      <c r="N42" s="27" t="s">
        <v>73</v>
      </c>
      <c r="O42" s="28">
        <v>33</v>
      </c>
      <c r="P42" s="29">
        <v>43.47826086956522</v>
      </c>
    </row>
    <row r="43" spans="1:16" ht="13.5">
      <c r="A43" s="1"/>
      <c r="B43" s="12" t="s">
        <v>40</v>
      </c>
      <c r="C43" s="26">
        <v>513</v>
      </c>
      <c r="D43" s="27">
        <v>-7.899461400359058</v>
      </c>
      <c r="E43" s="28">
        <v>297</v>
      </c>
      <c r="F43" s="27">
        <v>1.7123287671232816</v>
      </c>
      <c r="G43" s="28">
        <v>140</v>
      </c>
      <c r="H43" s="27">
        <v>-39.13043478260869</v>
      </c>
      <c r="I43" s="28">
        <v>0</v>
      </c>
      <c r="J43" s="27" t="s">
        <v>72</v>
      </c>
      <c r="K43" s="28">
        <v>76</v>
      </c>
      <c r="L43" s="27">
        <v>123.52941176470588</v>
      </c>
      <c r="M43" s="28">
        <v>32</v>
      </c>
      <c r="N43" s="27" t="s">
        <v>63</v>
      </c>
      <c r="O43" s="28">
        <v>44</v>
      </c>
      <c r="P43" s="29">
        <v>29.411764705882348</v>
      </c>
    </row>
    <row r="44" spans="1:20" ht="13.5">
      <c r="A44" s="1"/>
      <c r="B44" s="12" t="s">
        <v>41</v>
      </c>
      <c r="C44" s="26">
        <v>311</v>
      </c>
      <c r="D44" s="27">
        <v>9.122807017543863</v>
      </c>
      <c r="E44" s="28">
        <v>118</v>
      </c>
      <c r="F44" s="27">
        <v>-11.940298507462686</v>
      </c>
      <c r="G44" s="28">
        <v>119</v>
      </c>
      <c r="H44" s="27">
        <v>-2.4590163934426243</v>
      </c>
      <c r="I44" s="28">
        <v>2</v>
      </c>
      <c r="J44" s="27">
        <v>-33.33333333333334</v>
      </c>
      <c r="K44" s="28">
        <v>72</v>
      </c>
      <c r="L44" s="27">
        <v>176.9230769230769</v>
      </c>
      <c r="M44" s="28">
        <v>45</v>
      </c>
      <c r="N44" s="27" t="s">
        <v>63</v>
      </c>
      <c r="O44" s="28">
        <v>27</v>
      </c>
      <c r="P44" s="29">
        <v>3.846153846153854</v>
      </c>
      <c r="R44" s="39"/>
      <c r="T44" s="39"/>
    </row>
    <row r="45" spans="1:16" ht="13.5">
      <c r="A45" s="1"/>
      <c r="B45" s="12" t="s">
        <v>42</v>
      </c>
      <c r="C45" s="26">
        <v>4254</v>
      </c>
      <c r="D45" s="27">
        <v>55.198832542867564</v>
      </c>
      <c r="E45" s="28">
        <v>846</v>
      </c>
      <c r="F45" s="27">
        <v>12.649800266311601</v>
      </c>
      <c r="G45" s="28">
        <v>2040</v>
      </c>
      <c r="H45" s="27">
        <v>58.508158508158516</v>
      </c>
      <c r="I45" s="28">
        <v>3</v>
      </c>
      <c r="J45" s="27">
        <v>-78.57142857142857</v>
      </c>
      <c r="K45" s="28">
        <v>1365</v>
      </c>
      <c r="L45" s="27">
        <v>98.11320754716982</v>
      </c>
      <c r="M45" s="28">
        <v>1036</v>
      </c>
      <c r="N45" s="27">
        <v>168.3937823834197</v>
      </c>
      <c r="O45" s="28">
        <v>327</v>
      </c>
      <c r="P45" s="29">
        <v>7.920792079207928</v>
      </c>
    </row>
    <row r="46" spans="1:20" ht="13.5">
      <c r="A46" s="1"/>
      <c r="B46" s="12" t="s">
        <v>43</v>
      </c>
      <c r="C46" s="26">
        <v>503</v>
      </c>
      <c r="D46" s="27">
        <v>48.816568047337284</v>
      </c>
      <c r="E46" s="28">
        <v>189</v>
      </c>
      <c r="F46" s="27">
        <v>-5.5</v>
      </c>
      <c r="G46" s="28">
        <v>296</v>
      </c>
      <c r="H46" s="27">
        <v>133.07086614173227</v>
      </c>
      <c r="I46" s="28">
        <v>1</v>
      </c>
      <c r="J46" s="27">
        <v>0</v>
      </c>
      <c r="K46" s="28">
        <v>17</v>
      </c>
      <c r="L46" s="27">
        <v>70</v>
      </c>
      <c r="M46" s="28">
        <v>0</v>
      </c>
      <c r="N46" s="27" t="s">
        <v>73</v>
      </c>
      <c r="O46" s="28">
        <v>17</v>
      </c>
      <c r="P46" s="29">
        <v>70</v>
      </c>
      <c r="R46" s="39"/>
      <c r="T46" s="39"/>
    </row>
    <row r="47" spans="1:20" ht="13.5">
      <c r="A47" s="1"/>
      <c r="B47" s="12" t="s">
        <v>44</v>
      </c>
      <c r="C47" s="26">
        <v>616</v>
      </c>
      <c r="D47" s="27">
        <v>30.785562632696383</v>
      </c>
      <c r="E47" s="28">
        <v>236</v>
      </c>
      <c r="F47" s="27">
        <v>2.164502164502167</v>
      </c>
      <c r="G47" s="28">
        <v>339</v>
      </c>
      <c r="H47" s="27">
        <v>93.7142857142857</v>
      </c>
      <c r="I47" s="28">
        <v>6</v>
      </c>
      <c r="J47" s="27">
        <v>-66.66666666666667</v>
      </c>
      <c r="K47" s="28">
        <v>35</v>
      </c>
      <c r="L47" s="27">
        <v>-25.531914893617028</v>
      </c>
      <c r="M47" s="28">
        <v>0</v>
      </c>
      <c r="N47" s="27" t="s">
        <v>72</v>
      </c>
      <c r="O47" s="28">
        <v>35</v>
      </c>
      <c r="P47" s="29">
        <v>52.17391304347828</v>
      </c>
      <c r="R47" s="39"/>
      <c r="T47" s="39"/>
    </row>
    <row r="48" spans="1:20" ht="13.5">
      <c r="A48" s="1"/>
      <c r="B48" s="12" t="s">
        <v>45</v>
      </c>
      <c r="C48" s="26">
        <v>672</v>
      </c>
      <c r="D48" s="27">
        <v>-15.683814303638641</v>
      </c>
      <c r="E48" s="28">
        <v>333</v>
      </c>
      <c r="F48" s="27">
        <v>-4.857142857142861</v>
      </c>
      <c r="G48" s="28">
        <v>245</v>
      </c>
      <c r="H48" s="27">
        <v>-29.190751445086704</v>
      </c>
      <c r="I48" s="28">
        <v>8</v>
      </c>
      <c r="J48" s="27">
        <v>60</v>
      </c>
      <c r="K48" s="28">
        <v>86</v>
      </c>
      <c r="L48" s="27">
        <v>-10.416666666666657</v>
      </c>
      <c r="M48" s="28">
        <v>0</v>
      </c>
      <c r="N48" s="27" t="s">
        <v>72</v>
      </c>
      <c r="O48" s="28">
        <v>86</v>
      </c>
      <c r="P48" s="29">
        <v>30.30303030303031</v>
      </c>
      <c r="R48" s="39"/>
      <c r="T48" s="39"/>
    </row>
    <row r="49" spans="1:20" ht="13.5">
      <c r="A49" s="1"/>
      <c r="B49" s="12" t="s">
        <v>46</v>
      </c>
      <c r="C49" s="26">
        <v>713</v>
      </c>
      <c r="D49" s="27">
        <v>84.23772609819122</v>
      </c>
      <c r="E49" s="28">
        <v>236</v>
      </c>
      <c r="F49" s="27">
        <v>29.670329670329664</v>
      </c>
      <c r="G49" s="28">
        <v>307</v>
      </c>
      <c r="H49" s="27">
        <v>78.48837209302326</v>
      </c>
      <c r="I49" s="28">
        <v>2</v>
      </c>
      <c r="J49" s="27" t="s">
        <v>63</v>
      </c>
      <c r="K49" s="28">
        <v>168</v>
      </c>
      <c r="L49" s="27">
        <v>409.09090909090907</v>
      </c>
      <c r="M49" s="41">
        <v>116</v>
      </c>
      <c r="N49" s="27" t="s">
        <v>63</v>
      </c>
      <c r="O49" s="41">
        <v>52</v>
      </c>
      <c r="P49" s="42">
        <v>57.575757575757564</v>
      </c>
      <c r="R49" s="39"/>
      <c r="T49" s="39"/>
    </row>
    <row r="50" spans="1:20" ht="13.5">
      <c r="A50" s="1"/>
      <c r="B50" s="12" t="s">
        <v>47</v>
      </c>
      <c r="C50" s="26">
        <v>519</v>
      </c>
      <c r="D50" s="27">
        <v>-19.534883720930225</v>
      </c>
      <c r="E50" s="28">
        <v>314</v>
      </c>
      <c r="F50" s="27">
        <v>20.30651340996168</v>
      </c>
      <c r="G50" s="28">
        <v>165</v>
      </c>
      <c r="H50" s="27">
        <v>-49.07407407407407</v>
      </c>
      <c r="I50" s="28">
        <v>2</v>
      </c>
      <c r="J50" s="27">
        <v>-33.33333333333334</v>
      </c>
      <c r="K50" s="28">
        <v>38</v>
      </c>
      <c r="L50" s="27">
        <v>-33.33333333333334</v>
      </c>
      <c r="M50" s="28">
        <v>0</v>
      </c>
      <c r="N50" s="27" t="s">
        <v>72</v>
      </c>
      <c r="O50" s="28">
        <v>38</v>
      </c>
      <c r="P50" s="29">
        <v>-5</v>
      </c>
      <c r="R50" s="39"/>
      <c r="T50" s="39"/>
    </row>
    <row r="51" spans="1:16" ht="13.5">
      <c r="A51" s="1"/>
      <c r="B51" s="12" t="s">
        <v>48</v>
      </c>
      <c r="C51" s="26">
        <v>964</v>
      </c>
      <c r="D51" s="27">
        <v>-12.839059674502721</v>
      </c>
      <c r="E51" s="28">
        <v>385</v>
      </c>
      <c r="F51" s="27">
        <v>-8.333333333333343</v>
      </c>
      <c r="G51" s="28">
        <v>481</v>
      </c>
      <c r="H51" s="27">
        <v>-7.677543186180429</v>
      </c>
      <c r="I51" s="28">
        <v>7</v>
      </c>
      <c r="J51" s="27">
        <v>-22.222222222222214</v>
      </c>
      <c r="K51" s="28">
        <v>91</v>
      </c>
      <c r="L51" s="27">
        <v>-41.666666666666664</v>
      </c>
      <c r="M51" s="28">
        <v>0</v>
      </c>
      <c r="N51" s="27" t="s">
        <v>72</v>
      </c>
      <c r="O51" s="28">
        <v>91</v>
      </c>
      <c r="P51" s="29">
        <v>22.972972972972983</v>
      </c>
    </row>
    <row r="52" spans="1:16" ht="14.25" thickBot="1">
      <c r="A52" s="1"/>
      <c r="B52" s="12" t="s">
        <v>49</v>
      </c>
      <c r="C52" s="30">
        <v>1306</v>
      </c>
      <c r="D52" s="31">
        <v>7.401315789473699</v>
      </c>
      <c r="E52" s="32">
        <v>253</v>
      </c>
      <c r="F52" s="31">
        <v>22.22222222222223</v>
      </c>
      <c r="G52" s="32">
        <v>816</v>
      </c>
      <c r="H52" s="31">
        <v>-10.917030567685586</v>
      </c>
      <c r="I52" s="32">
        <v>6</v>
      </c>
      <c r="J52" s="31" t="s">
        <v>63</v>
      </c>
      <c r="K52" s="32">
        <v>231</v>
      </c>
      <c r="L52" s="31">
        <v>148.38709677419354</v>
      </c>
      <c r="M52" s="32">
        <v>197</v>
      </c>
      <c r="N52" s="31">
        <v>152.56410256410254</v>
      </c>
      <c r="O52" s="32">
        <v>34</v>
      </c>
      <c r="P52" s="33">
        <v>126.66666666666666</v>
      </c>
    </row>
    <row r="53" spans="1:16" ht="15" thickBot="1" thickTop="1">
      <c r="A53" s="1"/>
      <c r="B53" s="13" t="s">
        <v>50</v>
      </c>
      <c r="C53" s="34">
        <v>79697</v>
      </c>
      <c r="D53" s="35">
        <v>1.7010361900872795</v>
      </c>
      <c r="E53" s="36">
        <v>25310</v>
      </c>
      <c r="F53" s="35">
        <v>3.4666012590957536</v>
      </c>
      <c r="G53" s="36">
        <v>33505</v>
      </c>
      <c r="H53" s="35">
        <v>2.6029704486296055</v>
      </c>
      <c r="I53" s="36">
        <v>379</v>
      </c>
      <c r="J53" s="35">
        <v>-69.60705693664795</v>
      </c>
      <c r="K53" s="36">
        <v>20503</v>
      </c>
      <c r="L53" s="35">
        <v>2.5150000000000006</v>
      </c>
      <c r="M53" s="36">
        <v>8880</v>
      </c>
      <c r="N53" s="35">
        <v>-4.0518638573744</v>
      </c>
      <c r="O53" s="36">
        <v>11471</v>
      </c>
      <c r="P53" s="37">
        <v>8.196566685531039</v>
      </c>
    </row>
    <row r="54" spans="1:16" ht="13.5">
      <c r="A54" s="1"/>
      <c r="B54" s="14" t="s">
        <v>3</v>
      </c>
      <c r="C54" s="28">
        <v>3155</v>
      </c>
      <c r="D54" s="27">
        <v>-8.946608946608947</v>
      </c>
      <c r="E54" s="28">
        <v>1025</v>
      </c>
      <c r="F54" s="27">
        <v>2.3976023976024123</v>
      </c>
      <c r="G54" s="28">
        <v>1762</v>
      </c>
      <c r="H54" s="27">
        <v>-13.159191720059141</v>
      </c>
      <c r="I54" s="28">
        <v>7</v>
      </c>
      <c r="J54" s="27">
        <v>-75.86206896551724</v>
      </c>
      <c r="K54" s="28">
        <v>361</v>
      </c>
      <c r="L54" s="27">
        <v>-11.083743842364541</v>
      </c>
      <c r="M54" s="28">
        <v>167</v>
      </c>
      <c r="N54" s="27">
        <v>-28.632478632478637</v>
      </c>
      <c r="O54" s="28">
        <v>194</v>
      </c>
      <c r="P54" s="29">
        <v>12.79069767441861</v>
      </c>
    </row>
    <row r="55" spans="1:16" ht="13.5">
      <c r="A55" s="1"/>
      <c r="B55" s="14" t="s">
        <v>51</v>
      </c>
      <c r="C55" s="28">
        <v>5146</v>
      </c>
      <c r="D55" s="27">
        <v>-19.50570936962302</v>
      </c>
      <c r="E55" s="28">
        <v>2425</v>
      </c>
      <c r="F55" s="27">
        <v>4.121940747101775</v>
      </c>
      <c r="G55" s="28">
        <v>2052</v>
      </c>
      <c r="H55" s="27">
        <v>-27.516778523489933</v>
      </c>
      <c r="I55" s="28">
        <v>84</v>
      </c>
      <c r="J55" s="27">
        <v>-60.93023255813954</v>
      </c>
      <c r="K55" s="28">
        <v>585</v>
      </c>
      <c r="L55" s="27">
        <v>-42.5343811394892</v>
      </c>
      <c r="M55" s="28">
        <v>33</v>
      </c>
      <c r="N55" s="27">
        <v>-93.77358490566037</v>
      </c>
      <c r="O55" s="28">
        <v>552</v>
      </c>
      <c r="P55" s="29">
        <v>13.114754098360649</v>
      </c>
    </row>
    <row r="56" spans="1:16" ht="13.5">
      <c r="A56" s="1"/>
      <c r="B56" s="14" t="s">
        <v>52</v>
      </c>
      <c r="C56" s="28">
        <v>32923</v>
      </c>
      <c r="D56" s="27">
        <v>-1.0221567507440739</v>
      </c>
      <c r="E56" s="28">
        <v>8334</v>
      </c>
      <c r="F56" s="27">
        <v>-1.3027001421127409</v>
      </c>
      <c r="G56" s="28">
        <v>13322</v>
      </c>
      <c r="H56" s="27">
        <v>-0.31427716252619575</v>
      </c>
      <c r="I56" s="28">
        <v>111</v>
      </c>
      <c r="J56" s="27">
        <v>-85.96713021491783</v>
      </c>
      <c r="K56" s="28">
        <v>11156</v>
      </c>
      <c r="L56" s="27">
        <v>4.613653413353333</v>
      </c>
      <c r="M56" s="28">
        <v>5024</v>
      </c>
      <c r="N56" s="27">
        <v>8.462867012089802</v>
      </c>
      <c r="O56" s="28">
        <v>6006</v>
      </c>
      <c r="P56" s="29">
        <v>1.8311291963377414</v>
      </c>
    </row>
    <row r="57" spans="1:16" ht="13.5">
      <c r="A57" s="1"/>
      <c r="B57" s="14" t="s">
        <v>53</v>
      </c>
      <c r="C57" s="28">
        <v>2799</v>
      </c>
      <c r="D57" s="27">
        <v>16.14107883817428</v>
      </c>
      <c r="E57" s="28">
        <v>1328</v>
      </c>
      <c r="F57" s="27">
        <v>10.024855012427508</v>
      </c>
      <c r="G57" s="28">
        <v>1069</v>
      </c>
      <c r="H57" s="27">
        <v>16.195652173913032</v>
      </c>
      <c r="I57" s="28">
        <v>16</v>
      </c>
      <c r="J57" s="27">
        <v>-69.23076923076923</v>
      </c>
      <c r="K57" s="28">
        <v>386</v>
      </c>
      <c r="L57" s="27">
        <v>67.09956709956711</v>
      </c>
      <c r="M57" s="28">
        <v>181</v>
      </c>
      <c r="N57" s="27">
        <v>174.24242424242425</v>
      </c>
      <c r="O57" s="28">
        <v>205</v>
      </c>
      <c r="P57" s="29">
        <v>24.24242424242425</v>
      </c>
    </row>
    <row r="58" spans="1:16" ht="13.5">
      <c r="A58" s="1"/>
      <c r="B58" s="14" t="s">
        <v>54</v>
      </c>
      <c r="C58" s="28">
        <v>8791</v>
      </c>
      <c r="D58" s="27">
        <v>10.231974921630098</v>
      </c>
      <c r="E58" s="28">
        <v>3849</v>
      </c>
      <c r="F58" s="27">
        <v>4.16779431664412</v>
      </c>
      <c r="G58" s="28">
        <v>3179</v>
      </c>
      <c r="H58" s="27">
        <v>18.39851024208565</v>
      </c>
      <c r="I58" s="28">
        <v>63</v>
      </c>
      <c r="J58" s="27">
        <v>687.5</v>
      </c>
      <c r="K58" s="28">
        <v>1700</v>
      </c>
      <c r="L58" s="27">
        <v>7.12035286704473</v>
      </c>
      <c r="M58" s="28">
        <v>314</v>
      </c>
      <c r="N58" s="27">
        <v>-28.473804100227795</v>
      </c>
      <c r="O58" s="28">
        <v>1386</v>
      </c>
      <c r="P58" s="29">
        <v>20.731707317073173</v>
      </c>
    </row>
    <row r="59" spans="1:16" ht="13.5">
      <c r="A59" s="1"/>
      <c r="B59" s="14" t="s">
        <v>55</v>
      </c>
      <c r="C59" s="28">
        <v>11877</v>
      </c>
      <c r="D59" s="27">
        <v>-2.58366141732283</v>
      </c>
      <c r="E59" s="28">
        <v>3199</v>
      </c>
      <c r="F59" s="27">
        <v>9.667466575248554</v>
      </c>
      <c r="G59" s="28">
        <v>5231</v>
      </c>
      <c r="H59" s="27">
        <v>10.568590150073987</v>
      </c>
      <c r="I59" s="28">
        <v>53</v>
      </c>
      <c r="J59" s="27">
        <v>-38.372093023255815</v>
      </c>
      <c r="K59" s="28">
        <v>3394</v>
      </c>
      <c r="L59" s="27">
        <v>-23.867205024674746</v>
      </c>
      <c r="M59" s="28">
        <v>1412</v>
      </c>
      <c r="N59" s="27">
        <v>-46.53540325634229</v>
      </c>
      <c r="O59" s="28">
        <v>1958</v>
      </c>
      <c r="P59" s="29">
        <v>7.938257993384795</v>
      </c>
    </row>
    <row r="60" spans="1:16" ht="13.5">
      <c r="A60" s="1"/>
      <c r="B60" s="14" t="s">
        <v>56</v>
      </c>
      <c r="C60" s="28">
        <v>3731</v>
      </c>
      <c r="D60" s="27">
        <v>14.30759803921569</v>
      </c>
      <c r="E60" s="28">
        <v>1491</v>
      </c>
      <c r="F60" s="27">
        <v>7.653429602888082</v>
      </c>
      <c r="G60" s="28">
        <v>1588</v>
      </c>
      <c r="H60" s="27">
        <v>4.542462146148779</v>
      </c>
      <c r="I60" s="28">
        <v>4</v>
      </c>
      <c r="J60" s="27">
        <v>-60</v>
      </c>
      <c r="K60" s="28">
        <v>648</v>
      </c>
      <c r="L60" s="27">
        <v>85.14285714285714</v>
      </c>
      <c r="M60" s="28">
        <v>290</v>
      </c>
      <c r="N60" s="27">
        <v>184.31372549019608</v>
      </c>
      <c r="O60" s="28">
        <v>358</v>
      </c>
      <c r="P60" s="29">
        <v>44.35483870967744</v>
      </c>
    </row>
    <row r="61" spans="1:16" ht="13.5">
      <c r="A61" s="1"/>
      <c r="B61" s="14" t="s">
        <v>57</v>
      </c>
      <c r="C61" s="28">
        <v>1728</v>
      </c>
      <c r="D61" s="27">
        <v>1.5873015873015817</v>
      </c>
      <c r="E61" s="28">
        <v>867</v>
      </c>
      <c r="F61" s="27">
        <v>-1.7006802721088405</v>
      </c>
      <c r="G61" s="28">
        <v>613</v>
      </c>
      <c r="H61" s="27">
        <v>-13.418079096045204</v>
      </c>
      <c r="I61" s="28">
        <v>6</v>
      </c>
      <c r="J61" s="27">
        <v>0</v>
      </c>
      <c r="K61" s="28">
        <v>242</v>
      </c>
      <c r="L61" s="27">
        <v>130.47619047619045</v>
      </c>
      <c r="M61" s="28">
        <v>110</v>
      </c>
      <c r="N61" s="27" t="s">
        <v>63</v>
      </c>
      <c r="O61" s="28">
        <v>132</v>
      </c>
      <c r="P61" s="29">
        <v>25.714285714285708</v>
      </c>
    </row>
    <row r="62" spans="1:16" ht="13.5">
      <c r="A62" s="1"/>
      <c r="B62" s="14" t="s">
        <v>58</v>
      </c>
      <c r="C62" s="28">
        <v>8241</v>
      </c>
      <c r="D62" s="27">
        <v>27.077872012336158</v>
      </c>
      <c r="E62" s="28">
        <v>2539</v>
      </c>
      <c r="F62" s="27">
        <v>6.0125260960333975</v>
      </c>
      <c r="G62" s="28">
        <v>3873</v>
      </c>
      <c r="H62" s="27">
        <v>31.199186991869908</v>
      </c>
      <c r="I62" s="28">
        <v>29</v>
      </c>
      <c r="J62" s="27">
        <v>-42.00000000000001</v>
      </c>
      <c r="K62" s="28">
        <v>1800</v>
      </c>
      <c r="L62" s="27">
        <v>65.44117647058823</v>
      </c>
      <c r="M62" s="28">
        <v>1152</v>
      </c>
      <c r="N62" s="27">
        <v>116.13508442776737</v>
      </c>
      <c r="O62" s="28">
        <v>646</v>
      </c>
      <c r="P62" s="29">
        <v>17.66848816029143</v>
      </c>
    </row>
    <row r="63" spans="1:16" ht="14.25" thickBot="1">
      <c r="A63" s="1"/>
      <c r="B63" s="15" t="s">
        <v>49</v>
      </c>
      <c r="C63" s="36">
        <v>1306</v>
      </c>
      <c r="D63" s="35">
        <v>7.401315789473699</v>
      </c>
      <c r="E63" s="36">
        <v>253</v>
      </c>
      <c r="F63" s="35">
        <v>22.22222222222223</v>
      </c>
      <c r="G63" s="36">
        <v>816</v>
      </c>
      <c r="H63" s="35">
        <v>-10.917030567685586</v>
      </c>
      <c r="I63" s="36">
        <v>6</v>
      </c>
      <c r="J63" s="38" t="s">
        <v>63</v>
      </c>
      <c r="K63" s="36">
        <v>231</v>
      </c>
      <c r="L63" s="35">
        <v>148.38709677419354</v>
      </c>
      <c r="M63" s="36">
        <v>197</v>
      </c>
      <c r="N63" s="40">
        <v>152.56410256410254</v>
      </c>
      <c r="O63" s="36">
        <v>34</v>
      </c>
      <c r="P63" s="37">
        <v>126.66666666666666</v>
      </c>
    </row>
    <row r="64" spans="1:16" ht="13.5">
      <c r="A64" s="1"/>
      <c r="B64" s="14" t="s">
        <v>59</v>
      </c>
      <c r="C64" s="28">
        <v>27645</v>
      </c>
      <c r="D64" s="27">
        <v>-0.992049280137536</v>
      </c>
      <c r="E64" s="28">
        <v>5610</v>
      </c>
      <c r="F64" s="27">
        <v>-0.12462168417303587</v>
      </c>
      <c r="G64" s="28">
        <v>11474</v>
      </c>
      <c r="H64" s="27">
        <v>-0.31277150304083534</v>
      </c>
      <c r="I64" s="28">
        <v>98</v>
      </c>
      <c r="J64" s="27">
        <v>-86.88085676037483</v>
      </c>
      <c r="K64" s="28">
        <v>10463</v>
      </c>
      <c r="L64" s="27">
        <v>4.130175159235662</v>
      </c>
      <c r="M64" s="28">
        <v>5024</v>
      </c>
      <c r="N64" s="27">
        <v>8.462867012089802</v>
      </c>
      <c r="O64" s="28">
        <v>5313</v>
      </c>
      <c r="P64" s="29">
        <v>0.5868989019310931</v>
      </c>
    </row>
    <row r="65" spans="1:16" ht="13.5">
      <c r="A65" s="1"/>
      <c r="B65" s="14" t="s">
        <v>60</v>
      </c>
      <c r="C65" s="28">
        <v>8791</v>
      </c>
      <c r="D65" s="27">
        <v>10.231974921630098</v>
      </c>
      <c r="E65" s="28">
        <v>3849</v>
      </c>
      <c r="F65" s="27">
        <v>4.16779431664412</v>
      </c>
      <c r="G65" s="28">
        <v>3179</v>
      </c>
      <c r="H65" s="27">
        <v>18.39851024208565</v>
      </c>
      <c r="I65" s="28">
        <v>63</v>
      </c>
      <c r="J65" s="27">
        <v>687.5</v>
      </c>
      <c r="K65" s="28">
        <v>1700</v>
      </c>
      <c r="L65" s="27">
        <v>7.12035286704473</v>
      </c>
      <c r="M65" s="28">
        <v>314</v>
      </c>
      <c r="N65" s="27">
        <v>-28.473804100227795</v>
      </c>
      <c r="O65" s="28">
        <v>1386</v>
      </c>
      <c r="P65" s="29">
        <v>20.731707317073173</v>
      </c>
    </row>
    <row r="66" spans="1:16" ht="13.5">
      <c r="A66" s="1"/>
      <c r="B66" s="14" t="s">
        <v>61</v>
      </c>
      <c r="C66" s="28">
        <v>11877</v>
      </c>
      <c r="D66" s="27">
        <v>-2.58366141732283</v>
      </c>
      <c r="E66" s="28">
        <v>3199</v>
      </c>
      <c r="F66" s="27">
        <v>9.667466575248554</v>
      </c>
      <c r="G66" s="28">
        <v>5231</v>
      </c>
      <c r="H66" s="27">
        <v>10.568590150073987</v>
      </c>
      <c r="I66" s="28">
        <v>53</v>
      </c>
      <c r="J66" s="27">
        <v>-38.372093023255815</v>
      </c>
      <c r="K66" s="28">
        <v>3394</v>
      </c>
      <c r="L66" s="27">
        <v>-23.867205024674746</v>
      </c>
      <c r="M66" s="28">
        <v>1412</v>
      </c>
      <c r="N66" s="27">
        <v>-46.53540325634229</v>
      </c>
      <c r="O66" s="28">
        <v>1958</v>
      </c>
      <c r="P66" s="29">
        <v>7.938257993384795</v>
      </c>
    </row>
    <row r="67" spans="1:16" ht="14.25" thickBot="1">
      <c r="A67" s="1"/>
      <c r="B67" s="16" t="s">
        <v>62</v>
      </c>
      <c r="C67" s="36">
        <v>31384</v>
      </c>
      <c r="D67" s="35">
        <v>3.663088356729972</v>
      </c>
      <c r="E67" s="36">
        <v>12652</v>
      </c>
      <c r="F67" s="35">
        <v>3.425161448540834</v>
      </c>
      <c r="G67" s="36">
        <v>13621</v>
      </c>
      <c r="H67" s="35">
        <v>-0.7866559836841702</v>
      </c>
      <c r="I67" s="36">
        <v>165</v>
      </c>
      <c r="J67" s="35">
        <v>-59.35960591133005</v>
      </c>
      <c r="K67" s="36">
        <v>4946</v>
      </c>
      <c r="L67" s="35">
        <v>26.593294087535185</v>
      </c>
      <c r="M67" s="36">
        <v>2130</v>
      </c>
      <c r="N67" s="35">
        <v>38.04277381723915</v>
      </c>
      <c r="O67" s="36">
        <v>2814</v>
      </c>
      <c r="P67" s="37">
        <v>19.338422391857506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55905511811024" right="0.2755905511811024" top="0.5118110236220472" bottom="0" header="0.31496062992125984" footer="0"/>
  <pageSetup horizontalDpi="600" verticalDpi="600" orientation="portrait" paperSize="9" scale="71" r:id="rId1"/>
  <headerFooter alignWithMargins="0"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3"/>
  <dimension ref="B2:AB99"/>
  <sheetViews>
    <sheetView zoomScale="85" zoomScaleNormal="85" zoomScaleSheetLayoutView="85" zoomScalePageLayoutView="0" workbookViewId="0" topLeftCell="A1">
      <pane xSplit="2" ySplit="5" topLeftCell="C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1" sqref="E1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2"/>
      <c r="D2" s="43" t="str">
        <f>"平成"&amp;WIDECHAR(VALUE($S6-1988)&amp;"年　"&amp;WIDECHAR(VALUE($T6))&amp;"月分着工新設住宅戸数：利用関係別・都道府県別表")</f>
        <v>平成２７年　１０月分着工新設住宅戸数：利用関係別・都道府県別表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77</v>
      </c>
      <c r="P2" s="3"/>
    </row>
    <row r="3" spans="2:28" s="4" customFormat="1" ht="15.75" customHeight="1">
      <c r="B3" s="5"/>
      <c r="C3" s="115" t="s">
        <v>64</v>
      </c>
      <c r="D3" s="116"/>
      <c r="E3" s="113" t="s">
        <v>65</v>
      </c>
      <c r="F3" s="116"/>
      <c r="G3" s="113" t="s">
        <v>66</v>
      </c>
      <c r="H3" s="116"/>
      <c r="I3" s="113" t="s">
        <v>67</v>
      </c>
      <c r="J3" s="116"/>
      <c r="K3" s="113" t="s">
        <v>68</v>
      </c>
      <c r="L3" s="116"/>
      <c r="M3" s="113" t="s">
        <v>69</v>
      </c>
      <c r="N3" s="116"/>
      <c r="O3" s="113" t="s">
        <v>70</v>
      </c>
      <c r="P3" s="114"/>
      <c r="S3" s="44"/>
      <c r="T3" s="44"/>
      <c r="U3" s="45"/>
      <c r="V3" s="46"/>
      <c r="W3" s="46"/>
      <c r="X3" s="46"/>
      <c r="Y3" s="46"/>
      <c r="Z3" s="46"/>
      <c r="AA3" s="46"/>
      <c r="AB3" s="46"/>
    </row>
    <row r="4" spans="2:28" ht="15.75" customHeight="1">
      <c r="B4" s="6"/>
      <c r="C4" s="7"/>
      <c r="D4" s="47" t="s">
        <v>0</v>
      </c>
      <c r="E4" s="8"/>
      <c r="F4" s="47" t="s">
        <v>0</v>
      </c>
      <c r="G4" s="8"/>
      <c r="H4" s="47" t="s">
        <v>0</v>
      </c>
      <c r="I4" s="8"/>
      <c r="J4" s="47" t="s">
        <v>0</v>
      </c>
      <c r="K4" s="8"/>
      <c r="L4" s="47" t="s">
        <v>0</v>
      </c>
      <c r="M4" s="8"/>
      <c r="N4" s="47" t="s">
        <v>0</v>
      </c>
      <c r="O4" s="8"/>
      <c r="P4" s="48" t="s">
        <v>0</v>
      </c>
      <c r="S4" s="49" t="s">
        <v>78</v>
      </c>
      <c r="T4" s="49" t="s">
        <v>79</v>
      </c>
      <c r="U4" s="50" t="s">
        <v>80</v>
      </c>
      <c r="V4" s="51" t="s">
        <v>81</v>
      </c>
      <c r="W4" s="51" t="s">
        <v>82</v>
      </c>
      <c r="X4" s="51" t="s">
        <v>83</v>
      </c>
      <c r="Y4" s="51" t="s">
        <v>84</v>
      </c>
      <c r="Z4" s="51" t="s">
        <v>85</v>
      </c>
      <c r="AA4" s="51" t="s">
        <v>86</v>
      </c>
      <c r="AB4" s="51" t="s">
        <v>87</v>
      </c>
    </row>
    <row r="5" spans="2:28" ht="15.75" customHeight="1" thickBot="1">
      <c r="B5" s="9"/>
      <c r="C5" s="10" t="s">
        <v>1</v>
      </c>
      <c r="D5" s="52" t="s">
        <v>2</v>
      </c>
      <c r="E5" s="11" t="s">
        <v>1</v>
      </c>
      <c r="F5" s="52" t="s">
        <v>2</v>
      </c>
      <c r="G5" s="11" t="s">
        <v>1</v>
      </c>
      <c r="H5" s="52" t="s">
        <v>2</v>
      </c>
      <c r="I5" s="11" t="s">
        <v>1</v>
      </c>
      <c r="J5" s="52" t="s">
        <v>2</v>
      </c>
      <c r="K5" s="11" t="s">
        <v>1</v>
      </c>
      <c r="L5" s="52" t="s">
        <v>2</v>
      </c>
      <c r="M5" s="11" t="s">
        <v>1</v>
      </c>
      <c r="N5" s="52" t="s">
        <v>2</v>
      </c>
      <c r="O5" s="11" t="s">
        <v>1</v>
      </c>
      <c r="P5" s="53" t="s">
        <v>2</v>
      </c>
      <c r="S5" s="54"/>
      <c r="T5" s="54"/>
      <c r="U5" s="55"/>
      <c r="V5" s="56"/>
      <c r="W5" s="56"/>
      <c r="X5" s="56"/>
      <c r="Y5" s="56"/>
      <c r="Z5" s="56"/>
      <c r="AA5" s="56"/>
      <c r="AB5" s="56"/>
    </row>
    <row r="6" spans="2:28" ht="15.75" customHeight="1" thickTop="1">
      <c r="B6" s="12" t="s">
        <v>3</v>
      </c>
      <c r="C6" s="57">
        <f aca="true" t="shared" si="0" ref="C6:C52">IF($V6="","",IF($V6=0,0,$V6))</f>
        <v>3313</v>
      </c>
      <c r="D6" s="58">
        <f aca="true" t="shared" si="1" ref="D6:D52">IF(OR($V6="",$V53=""),"",IF(AND($V6=0,$V53=0),"0.0",IF(AND($V6&gt;0,$V53=0),"     -   ",IF(AND($V6=0,$V53&gt;0),"  -100.0",$V6/$V53*100-100))))</f>
        <v>-3.1003217315004434</v>
      </c>
      <c r="E6" s="59">
        <f aca="true" t="shared" si="2" ref="E6:E52">IF($W6="","",IF($W6=0,0,$W6))</f>
        <v>1058</v>
      </c>
      <c r="F6" s="58">
        <f aca="true" t="shared" si="3" ref="F6:F52">IF(OR($W6="",$W53=""),"",IF(AND($W6=0,$W53=0),"0.0",IF(AND($W6&gt;0,$W53=0),"     -   ",IF(AND($W6=0,$W53&gt;0),"  -100.0",$W6/$W53*100-100))))</f>
        <v>4.545454545454547</v>
      </c>
      <c r="G6" s="59">
        <f aca="true" t="shared" si="4" ref="G6:G52">IF($X6="","",IF($X6=0,0,$X6))</f>
        <v>1975</v>
      </c>
      <c r="H6" s="58">
        <f aca="true" t="shared" si="5" ref="H6:H52">IF(OR($X6="",$X53=""),"",IF(AND($X6=0,$X53=0),"0.0",IF(AND($X6&gt;0,$X53=0),"     -   ",IF(AND($X6=0,$X53&gt;0),"  -100.0",$X6/$X53*100-100))))</f>
        <v>4.997341839447117</v>
      </c>
      <c r="I6" s="59">
        <f aca="true" t="shared" si="6" ref="I6:I52">IF($Y6="","",IF($Y6=0,0,$Y6))</f>
        <v>38</v>
      </c>
      <c r="J6" s="58">
        <f aca="true" t="shared" si="7" ref="J6:J52">IF(OR($Y6="",$Y53=""),"",IF(AND($Y6=0,$Y53=0),"0.0",IF(AND($Y6&gt;0,$Y53=0),"     -   ",IF(AND($Y6=0,$Y53&gt;0),"  -100.0",$Y6/$Y53*100-100))))</f>
        <v>375</v>
      </c>
      <c r="K6" s="59">
        <f aca="true" t="shared" si="8" ref="K6:K52">IF($Z6="","",IF($Z6=0,0,$Z6))</f>
        <v>242</v>
      </c>
      <c r="L6" s="58">
        <f aca="true" t="shared" si="9" ref="L6:L52">IF(OR($Z6="",$Z53=""),"",IF(AND($Z6=0,$Z53=0),"0.0",IF(AND($Z6&gt;0,$Z53=0),"     -   ",IF(AND($Z6=0,$Z53&gt;0),"  -100.0",$Z6/$Z53*100-100))))</f>
        <v>-53.28185328185328</v>
      </c>
      <c r="M6" s="59">
        <f aca="true" t="shared" si="10" ref="M6:M52">IF($AA6="","",IF($AA6=0,0,$AA6))</f>
        <v>94</v>
      </c>
      <c r="N6" s="58">
        <f aca="true" t="shared" si="11" ref="N6:N52">IF(OR($AA6="",$AA53=""),"",IF(AND($AA6=0,$AA53=0),"0.0",IF(AND($AA6&gt;0,$AA53=0),"     -   ",IF(AND($AA6=0,$AA53&gt;0),"  -100.0",$AA6/$AA53*100-100))))</f>
        <v>-72.67441860465117</v>
      </c>
      <c r="O6" s="59">
        <f aca="true" t="shared" si="12" ref="O6:O52">IF($AB6="","",IF($AB6=0,0,$AB6))</f>
        <v>148</v>
      </c>
      <c r="P6" s="60">
        <f aca="true" t="shared" si="13" ref="P6:P52">IF(OR($AB6="",$AB53=""),"",IF(AND($AB6=0,$AB53=0),"0.0",IF(AND($AB6&gt;0,$AB53=0),"     -   ",IF(AND($AB6=0,$AB53&gt;0),"  -100.0",$AB6/$AB53*100-100))))</f>
        <v>-14.942528735632195</v>
      </c>
      <c r="R6" s="1" t="s">
        <v>88</v>
      </c>
      <c r="S6" s="61" t="s">
        <v>89</v>
      </c>
      <c r="T6" s="61" t="s">
        <v>90</v>
      </c>
      <c r="U6" s="61" t="s">
        <v>91</v>
      </c>
      <c r="V6" s="62">
        <v>3313</v>
      </c>
      <c r="W6" s="62">
        <v>1058</v>
      </c>
      <c r="X6" s="62">
        <v>1975</v>
      </c>
      <c r="Y6" s="62">
        <v>38</v>
      </c>
      <c r="Z6" s="62">
        <v>242</v>
      </c>
      <c r="AA6" s="62">
        <v>94</v>
      </c>
      <c r="AB6" s="62">
        <v>148</v>
      </c>
    </row>
    <row r="7" spans="2:28" ht="15.75" customHeight="1">
      <c r="B7" s="12" t="s">
        <v>4</v>
      </c>
      <c r="C7" s="57">
        <f t="shared" si="0"/>
        <v>502</v>
      </c>
      <c r="D7" s="58">
        <f t="shared" si="1"/>
        <v>-4.7438330170778045</v>
      </c>
      <c r="E7" s="59">
        <f t="shared" si="2"/>
        <v>301</v>
      </c>
      <c r="F7" s="58">
        <f t="shared" si="3"/>
        <v>-13.256484149855908</v>
      </c>
      <c r="G7" s="59">
        <f t="shared" si="4"/>
        <v>135</v>
      </c>
      <c r="H7" s="58">
        <f t="shared" si="5"/>
        <v>-13.461538461538453</v>
      </c>
      <c r="I7" s="59">
        <f t="shared" si="6"/>
        <v>0</v>
      </c>
      <c r="J7" s="58" t="str">
        <f t="shared" si="7"/>
        <v>0.0</v>
      </c>
      <c r="K7" s="59">
        <f t="shared" si="8"/>
        <v>66</v>
      </c>
      <c r="L7" s="58">
        <f t="shared" si="9"/>
        <v>175</v>
      </c>
      <c r="M7" s="59">
        <f t="shared" si="10"/>
        <v>0</v>
      </c>
      <c r="N7" s="58" t="str">
        <f t="shared" si="11"/>
        <v>0.0</v>
      </c>
      <c r="O7" s="59">
        <f t="shared" si="12"/>
        <v>66</v>
      </c>
      <c r="P7" s="60">
        <f t="shared" si="13"/>
        <v>175</v>
      </c>
      <c r="S7" s="61" t="s">
        <v>89</v>
      </c>
      <c r="T7" s="61" t="s">
        <v>90</v>
      </c>
      <c r="U7" s="61" t="s">
        <v>92</v>
      </c>
      <c r="V7" s="63">
        <v>502</v>
      </c>
      <c r="W7" s="63">
        <v>301</v>
      </c>
      <c r="X7" s="63">
        <v>135</v>
      </c>
      <c r="Y7" s="63">
        <v>0</v>
      </c>
      <c r="Z7" s="63">
        <v>66</v>
      </c>
      <c r="AA7" s="63">
        <v>0</v>
      </c>
      <c r="AB7" s="63">
        <v>66</v>
      </c>
    </row>
    <row r="8" spans="2:28" ht="15.75" customHeight="1">
      <c r="B8" s="12" t="s">
        <v>5</v>
      </c>
      <c r="C8" s="57">
        <f t="shared" si="0"/>
        <v>664</v>
      </c>
      <c r="D8" s="58">
        <f t="shared" si="1"/>
        <v>-41.08251996450755</v>
      </c>
      <c r="E8" s="59">
        <f t="shared" si="2"/>
        <v>391</v>
      </c>
      <c r="F8" s="58">
        <f t="shared" si="3"/>
        <v>-3.694581280788185</v>
      </c>
      <c r="G8" s="59">
        <f t="shared" si="4"/>
        <v>229</v>
      </c>
      <c r="H8" s="58">
        <f t="shared" si="5"/>
        <v>-67.37891737891738</v>
      </c>
      <c r="I8" s="59">
        <f t="shared" si="6"/>
        <v>3</v>
      </c>
      <c r="J8" s="58">
        <f t="shared" si="7"/>
        <v>200</v>
      </c>
      <c r="K8" s="59">
        <f t="shared" si="8"/>
        <v>41</v>
      </c>
      <c r="L8" s="58">
        <f t="shared" si="9"/>
        <v>127.77777777777777</v>
      </c>
      <c r="M8" s="59">
        <f t="shared" si="10"/>
        <v>0</v>
      </c>
      <c r="N8" s="58" t="str">
        <f t="shared" si="11"/>
        <v>0.0</v>
      </c>
      <c r="O8" s="59">
        <f t="shared" si="12"/>
        <v>41</v>
      </c>
      <c r="P8" s="60">
        <f t="shared" si="13"/>
        <v>127.77777777777777</v>
      </c>
      <c r="S8" s="61" t="s">
        <v>89</v>
      </c>
      <c r="T8" s="61" t="s">
        <v>90</v>
      </c>
      <c r="U8" s="61" t="s">
        <v>93</v>
      </c>
      <c r="V8" s="63">
        <v>664</v>
      </c>
      <c r="W8" s="63">
        <v>391</v>
      </c>
      <c r="X8" s="63">
        <v>229</v>
      </c>
      <c r="Y8" s="63">
        <v>3</v>
      </c>
      <c r="Z8" s="63">
        <v>41</v>
      </c>
      <c r="AA8" s="63">
        <v>0</v>
      </c>
      <c r="AB8" s="63">
        <v>41</v>
      </c>
    </row>
    <row r="9" spans="2:28" ht="15.75" customHeight="1">
      <c r="B9" s="12" t="s">
        <v>6</v>
      </c>
      <c r="C9" s="57">
        <f t="shared" si="0"/>
        <v>1830</v>
      </c>
      <c r="D9" s="58">
        <f t="shared" si="1"/>
        <v>-19.63109354413703</v>
      </c>
      <c r="E9" s="59">
        <f t="shared" si="2"/>
        <v>638</v>
      </c>
      <c r="F9" s="58">
        <f t="shared" si="3"/>
        <v>-0.7776049766718529</v>
      </c>
      <c r="G9" s="59">
        <f t="shared" si="4"/>
        <v>758</v>
      </c>
      <c r="H9" s="58">
        <f t="shared" si="5"/>
        <v>-45.74087329992842</v>
      </c>
      <c r="I9" s="59">
        <f t="shared" si="6"/>
        <v>11</v>
      </c>
      <c r="J9" s="58">
        <f t="shared" si="7"/>
        <v>450</v>
      </c>
      <c r="K9" s="59">
        <f t="shared" si="8"/>
        <v>423</v>
      </c>
      <c r="L9" s="58">
        <f t="shared" si="9"/>
        <v>80</v>
      </c>
      <c r="M9" s="59">
        <f t="shared" si="10"/>
        <v>219</v>
      </c>
      <c r="N9" s="58">
        <f t="shared" si="11"/>
        <v>4280</v>
      </c>
      <c r="O9" s="59">
        <f t="shared" si="12"/>
        <v>204</v>
      </c>
      <c r="P9" s="60">
        <f t="shared" si="13"/>
        <v>-11.304347826086953</v>
      </c>
      <c r="S9" s="61" t="s">
        <v>89</v>
      </c>
      <c r="T9" s="61" t="s">
        <v>90</v>
      </c>
      <c r="U9" s="61" t="s">
        <v>94</v>
      </c>
      <c r="V9" s="63">
        <v>1830</v>
      </c>
      <c r="W9" s="63">
        <v>638</v>
      </c>
      <c r="X9" s="63">
        <v>758</v>
      </c>
      <c r="Y9" s="63">
        <v>11</v>
      </c>
      <c r="Z9" s="63">
        <v>423</v>
      </c>
      <c r="AA9" s="63">
        <v>219</v>
      </c>
      <c r="AB9" s="63">
        <v>204</v>
      </c>
    </row>
    <row r="10" spans="2:28" ht="15.75" customHeight="1">
      <c r="B10" s="12" t="s">
        <v>7</v>
      </c>
      <c r="C10" s="57">
        <f t="shared" si="0"/>
        <v>357</v>
      </c>
      <c r="D10" s="58">
        <f t="shared" si="1"/>
        <v>4.692082111436946</v>
      </c>
      <c r="E10" s="59">
        <f t="shared" si="2"/>
        <v>235</v>
      </c>
      <c r="F10" s="58">
        <f t="shared" si="3"/>
        <v>9.302325581395337</v>
      </c>
      <c r="G10" s="59">
        <f t="shared" si="4"/>
        <v>93</v>
      </c>
      <c r="H10" s="58">
        <f t="shared" si="5"/>
        <v>-9.708737864077662</v>
      </c>
      <c r="I10" s="59">
        <f t="shared" si="6"/>
        <v>4</v>
      </c>
      <c r="J10" s="58">
        <f t="shared" si="7"/>
        <v>300</v>
      </c>
      <c r="K10" s="59">
        <f t="shared" si="8"/>
        <v>25</v>
      </c>
      <c r="L10" s="58">
        <f t="shared" si="9"/>
        <v>13.63636363636364</v>
      </c>
      <c r="M10" s="59">
        <f t="shared" si="10"/>
        <v>0</v>
      </c>
      <c r="N10" s="58" t="str">
        <f t="shared" si="11"/>
        <v>0.0</v>
      </c>
      <c r="O10" s="59">
        <f t="shared" si="12"/>
        <v>25</v>
      </c>
      <c r="P10" s="60">
        <f t="shared" si="13"/>
        <v>13.63636363636364</v>
      </c>
      <c r="S10" s="61" t="s">
        <v>89</v>
      </c>
      <c r="T10" s="61" t="s">
        <v>90</v>
      </c>
      <c r="U10" s="61" t="s">
        <v>95</v>
      </c>
      <c r="V10" s="63">
        <v>357</v>
      </c>
      <c r="W10" s="63">
        <v>235</v>
      </c>
      <c r="X10" s="63">
        <v>93</v>
      </c>
      <c r="Y10" s="63">
        <v>4</v>
      </c>
      <c r="Z10" s="63">
        <v>25</v>
      </c>
      <c r="AA10" s="63">
        <v>0</v>
      </c>
      <c r="AB10" s="63">
        <v>25</v>
      </c>
    </row>
    <row r="11" spans="2:28" ht="15.75" customHeight="1">
      <c r="B11" s="12" t="s">
        <v>8</v>
      </c>
      <c r="C11" s="57">
        <f t="shared" si="0"/>
        <v>417</v>
      </c>
      <c r="D11" s="58">
        <f t="shared" si="1"/>
        <v>5.569620253164558</v>
      </c>
      <c r="E11" s="59">
        <f t="shared" si="2"/>
        <v>238</v>
      </c>
      <c r="F11" s="58">
        <f t="shared" si="3"/>
        <v>19.59798994974875</v>
      </c>
      <c r="G11" s="59">
        <f t="shared" si="4"/>
        <v>133</v>
      </c>
      <c r="H11" s="58">
        <f t="shared" si="5"/>
        <v>-5</v>
      </c>
      <c r="I11" s="59">
        <f t="shared" si="6"/>
        <v>2</v>
      </c>
      <c r="J11" s="58">
        <f t="shared" si="7"/>
        <v>-33.33333333333334</v>
      </c>
      <c r="K11" s="59">
        <f t="shared" si="8"/>
        <v>44</v>
      </c>
      <c r="L11" s="58">
        <f t="shared" si="9"/>
        <v>-16.98113207547169</v>
      </c>
      <c r="M11" s="59">
        <f t="shared" si="10"/>
        <v>0</v>
      </c>
      <c r="N11" s="58" t="str">
        <f t="shared" si="11"/>
        <v>0.0</v>
      </c>
      <c r="O11" s="59">
        <f t="shared" si="12"/>
        <v>44</v>
      </c>
      <c r="P11" s="60">
        <f t="shared" si="13"/>
        <v>-16.98113207547169</v>
      </c>
      <c r="S11" s="61" t="s">
        <v>89</v>
      </c>
      <c r="T11" s="61" t="s">
        <v>90</v>
      </c>
      <c r="U11" s="61" t="s">
        <v>96</v>
      </c>
      <c r="V11" s="63">
        <v>417</v>
      </c>
      <c r="W11" s="63">
        <v>238</v>
      </c>
      <c r="X11" s="63">
        <v>133</v>
      </c>
      <c r="Y11" s="63">
        <v>2</v>
      </c>
      <c r="Z11" s="63">
        <v>44</v>
      </c>
      <c r="AA11" s="63">
        <v>0</v>
      </c>
      <c r="AB11" s="63">
        <v>44</v>
      </c>
    </row>
    <row r="12" spans="2:28" ht="15.75" customHeight="1">
      <c r="B12" s="12" t="s">
        <v>9</v>
      </c>
      <c r="C12" s="57">
        <f t="shared" si="0"/>
        <v>1454</v>
      </c>
      <c r="D12" s="58">
        <f t="shared" si="1"/>
        <v>23.4295415959253</v>
      </c>
      <c r="E12" s="59">
        <f t="shared" si="2"/>
        <v>569</v>
      </c>
      <c r="F12" s="58">
        <f t="shared" si="3"/>
        <v>2.707581227436819</v>
      </c>
      <c r="G12" s="59">
        <f t="shared" si="4"/>
        <v>729</v>
      </c>
      <c r="H12" s="58">
        <f t="shared" si="5"/>
        <v>31.11510791366908</v>
      </c>
      <c r="I12" s="59">
        <f t="shared" si="6"/>
        <v>5</v>
      </c>
      <c r="J12" s="58">
        <f t="shared" si="7"/>
        <v>-16.666666666666657</v>
      </c>
      <c r="K12" s="59">
        <f t="shared" si="8"/>
        <v>151</v>
      </c>
      <c r="L12" s="58">
        <f t="shared" si="9"/>
        <v>143.5483870967742</v>
      </c>
      <c r="M12" s="59">
        <f t="shared" si="10"/>
        <v>61</v>
      </c>
      <c r="N12" s="58" t="str">
        <f t="shared" si="11"/>
        <v>     -   </v>
      </c>
      <c r="O12" s="59">
        <f t="shared" si="12"/>
        <v>90</v>
      </c>
      <c r="P12" s="60">
        <f t="shared" si="13"/>
        <v>45.16129032258064</v>
      </c>
      <c r="S12" s="61" t="s">
        <v>89</v>
      </c>
      <c r="T12" s="61" t="s">
        <v>90</v>
      </c>
      <c r="U12" s="61" t="s">
        <v>97</v>
      </c>
      <c r="V12" s="63">
        <v>1454</v>
      </c>
      <c r="W12" s="63">
        <v>569</v>
      </c>
      <c r="X12" s="63">
        <v>729</v>
      </c>
      <c r="Y12" s="63">
        <v>5</v>
      </c>
      <c r="Z12" s="63">
        <v>151</v>
      </c>
      <c r="AA12" s="63">
        <v>61</v>
      </c>
      <c r="AB12" s="63">
        <v>90</v>
      </c>
    </row>
    <row r="13" spans="2:28" ht="15.75" customHeight="1">
      <c r="B13" s="12" t="s">
        <v>10</v>
      </c>
      <c r="C13" s="57">
        <f t="shared" si="0"/>
        <v>2224</v>
      </c>
      <c r="D13" s="58">
        <f t="shared" si="1"/>
        <v>1.5061615700593336</v>
      </c>
      <c r="E13" s="59">
        <f t="shared" si="2"/>
        <v>885</v>
      </c>
      <c r="F13" s="58">
        <f t="shared" si="3"/>
        <v>10.763454317897384</v>
      </c>
      <c r="G13" s="59">
        <f t="shared" si="4"/>
        <v>1061</v>
      </c>
      <c r="H13" s="58">
        <f t="shared" si="5"/>
        <v>44.74761255115962</v>
      </c>
      <c r="I13" s="59">
        <f t="shared" si="6"/>
        <v>14</v>
      </c>
      <c r="J13" s="58">
        <f t="shared" si="7"/>
        <v>250</v>
      </c>
      <c r="K13" s="59">
        <f t="shared" si="8"/>
        <v>264</v>
      </c>
      <c r="L13" s="58">
        <f t="shared" si="9"/>
        <v>-59.69465648854962</v>
      </c>
      <c r="M13" s="59">
        <f t="shared" si="10"/>
        <v>0</v>
      </c>
      <c r="N13" s="58" t="str">
        <f t="shared" si="11"/>
        <v>  -100.0</v>
      </c>
      <c r="O13" s="59">
        <f t="shared" si="12"/>
        <v>264</v>
      </c>
      <c r="P13" s="60">
        <f t="shared" si="13"/>
        <v>25.714285714285708</v>
      </c>
      <c r="S13" s="61" t="s">
        <v>89</v>
      </c>
      <c r="T13" s="61" t="s">
        <v>90</v>
      </c>
      <c r="U13" s="61" t="s">
        <v>98</v>
      </c>
      <c r="V13" s="63">
        <v>2224</v>
      </c>
      <c r="W13" s="63">
        <v>885</v>
      </c>
      <c r="X13" s="63">
        <v>1061</v>
      </c>
      <c r="Y13" s="63">
        <v>14</v>
      </c>
      <c r="Z13" s="63">
        <v>264</v>
      </c>
      <c r="AA13" s="63">
        <v>0</v>
      </c>
      <c r="AB13" s="63">
        <v>264</v>
      </c>
    </row>
    <row r="14" spans="2:28" ht="15.75" customHeight="1">
      <c r="B14" s="12" t="s">
        <v>11</v>
      </c>
      <c r="C14" s="57">
        <f t="shared" si="0"/>
        <v>1214</v>
      </c>
      <c r="D14" s="58">
        <f t="shared" si="1"/>
        <v>2.7072758037224958</v>
      </c>
      <c r="E14" s="59">
        <f t="shared" si="2"/>
        <v>569</v>
      </c>
      <c r="F14" s="58">
        <f t="shared" si="3"/>
        <v>2.15439856373429</v>
      </c>
      <c r="G14" s="59">
        <f t="shared" si="4"/>
        <v>503</v>
      </c>
      <c r="H14" s="58">
        <f t="shared" si="5"/>
        <v>6.567796610169481</v>
      </c>
      <c r="I14" s="59">
        <f t="shared" si="6"/>
        <v>4</v>
      </c>
      <c r="J14" s="58">
        <f t="shared" si="7"/>
        <v>300</v>
      </c>
      <c r="K14" s="59">
        <f t="shared" si="8"/>
        <v>138</v>
      </c>
      <c r="L14" s="58">
        <f t="shared" si="9"/>
        <v>-9.210526315789465</v>
      </c>
      <c r="M14" s="59">
        <f t="shared" si="10"/>
        <v>0</v>
      </c>
      <c r="N14" s="58" t="str">
        <f t="shared" si="11"/>
        <v>0.0</v>
      </c>
      <c r="O14" s="59">
        <f t="shared" si="12"/>
        <v>138</v>
      </c>
      <c r="P14" s="60">
        <f t="shared" si="13"/>
        <v>-9.210526315789465</v>
      </c>
      <c r="S14" s="61" t="s">
        <v>89</v>
      </c>
      <c r="T14" s="61" t="s">
        <v>90</v>
      </c>
      <c r="U14" s="61" t="s">
        <v>99</v>
      </c>
      <c r="V14" s="63">
        <v>1214</v>
      </c>
      <c r="W14" s="63">
        <v>569</v>
      </c>
      <c r="X14" s="63">
        <v>503</v>
      </c>
      <c r="Y14" s="63">
        <v>4</v>
      </c>
      <c r="Z14" s="63">
        <v>138</v>
      </c>
      <c r="AA14" s="63">
        <v>0</v>
      </c>
      <c r="AB14" s="63">
        <v>138</v>
      </c>
    </row>
    <row r="15" spans="2:28" ht="15.75" customHeight="1">
      <c r="B15" s="12" t="s">
        <v>12</v>
      </c>
      <c r="C15" s="57">
        <f t="shared" si="0"/>
        <v>1306</v>
      </c>
      <c r="D15" s="58">
        <f t="shared" si="1"/>
        <v>29.692154915590862</v>
      </c>
      <c r="E15" s="59">
        <f t="shared" si="2"/>
        <v>626</v>
      </c>
      <c r="F15" s="58">
        <f t="shared" si="3"/>
        <v>9.6322241681261</v>
      </c>
      <c r="G15" s="59">
        <f t="shared" si="4"/>
        <v>527</v>
      </c>
      <c r="H15" s="58">
        <f t="shared" si="5"/>
        <v>88.88888888888889</v>
      </c>
      <c r="I15" s="59">
        <f t="shared" si="6"/>
        <v>1</v>
      </c>
      <c r="J15" s="58">
        <f t="shared" si="7"/>
        <v>0</v>
      </c>
      <c r="K15" s="59">
        <f t="shared" si="8"/>
        <v>152</v>
      </c>
      <c r="L15" s="58">
        <f t="shared" si="9"/>
        <v>-2.564102564102569</v>
      </c>
      <c r="M15" s="59">
        <f t="shared" si="10"/>
        <v>0</v>
      </c>
      <c r="N15" s="58" t="str">
        <f t="shared" si="11"/>
        <v>0.0</v>
      </c>
      <c r="O15" s="59">
        <f t="shared" si="12"/>
        <v>152</v>
      </c>
      <c r="P15" s="60">
        <f t="shared" si="13"/>
        <v>-2.564102564102569</v>
      </c>
      <c r="S15" s="61" t="s">
        <v>89</v>
      </c>
      <c r="T15" s="61" t="s">
        <v>90</v>
      </c>
      <c r="U15" s="61" t="s">
        <v>90</v>
      </c>
      <c r="V15" s="63">
        <v>1306</v>
      </c>
      <c r="W15" s="63">
        <v>626</v>
      </c>
      <c r="X15" s="63">
        <v>527</v>
      </c>
      <c r="Y15" s="63">
        <v>1</v>
      </c>
      <c r="Z15" s="63">
        <v>152</v>
      </c>
      <c r="AA15" s="63">
        <v>0</v>
      </c>
      <c r="AB15" s="63">
        <v>152</v>
      </c>
    </row>
    <row r="16" spans="2:28" ht="15.75" customHeight="1">
      <c r="B16" s="12" t="s">
        <v>13</v>
      </c>
      <c r="C16" s="57">
        <f t="shared" si="0"/>
        <v>5285</v>
      </c>
      <c r="D16" s="58">
        <f t="shared" si="1"/>
        <v>12.975630611372395</v>
      </c>
      <c r="E16" s="59">
        <f t="shared" si="2"/>
        <v>1487</v>
      </c>
      <c r="F16" s="58">
        <f t="shared" si="3"/>
        <v>10.970149253731336</v>
      </c>
      <c r="G16" s="59">
        <f t="shared" si="4"/>
        <v>2074</v>
      </c>
      <c r="H16" s="58">
        <f t="shared" si="5"/>
        <v>29.060360920970766</v>
      </c>
      <c r="I16" s="59">
        <f t="shared" si="6"/>
        <v>2</v>
      </c>
      <c r="J16" s="58">
        <f t="shared" si="7"/>
        <v>-75</v>
      </c>
      <c r="K16" s="59">
        <f t="shared" si="8"/>
        <v>1722</v>
      </c>
      <c r="L16" s="58">
        <f t="shared" si="9"/>
        <v>-0.058038305281485236</v>
      </c>
      <c r="M16" s="59">
        <f t="shared" si="10"/>
        <v>551</v>
      </c>
      <c r="N16" s="58">
        <f t="shared" si="11"/>
        <v>-17.761194029850742</v>
      </c>
      <c r="O16" s="59">
        <f t="shared" si="12"/>
        <v>1163</v>
      </c>
      <c r="P16" s="60">
        <f t="shared" si="13"/>
        <v>12.912621359223309</v>
      </c>
      <c r="S16" s="61" t="s">
        <v>89</v>
      </c>
      <c r="T16" s="61" t="s">
        <v>90</v>
      </c>
      <c r="U16" s="61" t="s">
        <v>100</v>
      </c>
      <c r="V16" s="63">
        <v>5285</v>
      </c>
      <c r="W16" s="63">
        <v>1487</v>
      </c>
      <c r="X16" s="63">
        <v>2074</v>
      </c>
      <c r="Y16" s="63">
        <v>2</v>
      </c>
      <c r="Z16" s="63">
        <v>1722</v>
      </c>
      <c r="AA16" s="63">
        <v>551</v>
      </c>
      <c r="AB16" s="63">
        <v>1163</v>
      </c>
    </row>
    <row r="17" spans="2:28" ht="15.75" customHeight="1">
      <c r="B17" s="12" t="s">
        <v>14</v>
      </c>
      <c r="C17" s="57">
        <f t="shared" si="0"/>
        <v>2891</v>
      </c>
      <c r="D17" s="58">
        <f t="shared" si="1"/>
        <v>-38.905325443786985</v>
      </c>
      <c r="E17" s="59">
        <f t="shared" si="2"/>
        <v>833</v>
      </c>
      <c r="F17" s="58">
        <f t="shared" si="3"/>
        <v>-20.287081339712927</v>
      </c>
      <c r="G17" s="59">
        <f t="shared" si="4"/>
        <v>1408</v>
      </c>
      <c r="H17" s="58">
        <f t="shared" si="5"/>
        <v>-15.180722891566262</v>
      </c>
      <c r="I17" s="59">
        <f t="shared" si="6"/>
        <v>8</v>
      </c>
      <c r="J17" s="58">
        <f t="shared" si="7"/>
        <v>0</v>
      </c>
      <c r="K17" s="59">
        <f t="shared" si="8"/>
        <v>642</v>
      </c>
      <c r="L17" s="58">
        <f t="shared" si="9"/>
        <v>-68.20208023774146</v>
      </c>
      <c r="M17" s="59">
        <f t="shared" si="10"/>
        <v>0</v>
      </c>
      <c r="N17" s="58" t="str">
        <f t="shared" si="11"/>
        <v>  -100.0</v>
      </c>
      <c r="O17" s="59">
        <f t="shared" si="12"/>
        <v>642</v>
      </c>
      <c r="P17" s="60">
        <f t="shared" si="13"/>
        <v>-24.023668639053255</v>
      </c>
      <c r="S17" s="61" t="s">
        <v>89</v>
      </c>
      <c r="T17" s="61" t="s">
        <v>90</v>
      </c>
      <c r="U17" s="61" t="s">
        <v>101</v>
      </c>
      <c r="V17" s="63">
        <v>2891</v>
      </c>
      <c r="W17" s="63">
        <v>833</v>
      </c>
      <c r="X17" s="63">
        <v>1408</v>
      </c>
      <c r="Y17" s="63">
        <v>8</v>
      </c>
      <c r="Z17" s="63">
        <v>642</v>
      </c>
      <c r="AA17" s="63">
        <v>0</v>
      </c>
      <c r="AB17" s="63">
        <v>642</v>
      </c>
    </row>
    <row r="18" spans="2:28" ht="15.75" customHeight="1">
      <c r="B18" s="12" t="s">
        <v>15</v>
      </c>
      <c r="C18" s="57">
        <f t="shared" si="0"/>
        <v>12081</v>
      </c>
      <c r="D18" s="58">
        <f t="shared" si="1"/>
        <v>-14.148664013644122</v>
      </c>
      <c r="E18" s="59">
        <f t="shared" si="2"/>
        <v>1480</v>
      </c>
      <c r="F18" s="58">
        <f t="shared" si="3"/>
        <v>-4.207119741100328</v>
      </c>
      <c r="G18" s="59">
        <f t="shared" si="4"/>
        <v>6047</v>
      </c>
      <c r="H18" s="58">
        <f t="shared" si="5"/>
        <v>4.927988894672922</v>
      </c>
      <c r="I18" s="59">
        <f t="shared" si="6"/>
        <v>238</v>
      </c>
      <c r="J18" s="58">
        <f t="shared" si="7"/>
        <v>466.66666666666674</v>
      </c>
      <c r="K18" s="59">
        <f t="shared" si="8"/>
        <v>4316</v>
      </c>
      <c r="L18" s="58">
        <f t="shared" si="9"/>
        <v>-35.79291877417435</v>
      </c>
      <c r="M18" s="59">
        <f t="shared" si="10"/>
        <v>2629</v>
      </c>
      <c r="N18" s="58">
        <f t="shared" si="11"/>
        <v>-46.01642710472279</v>
      </c>
      <c r="O18" s="59">
        <f t="shared" si="12"/>
        <v>1650</v>
      </c>
      <c r="P18" s="60">
        <f t="shared" si="13"/>
        <v>-7.355418304323408</v>
      </c>
      <c r="S18" s="61" t="s">
        <v>89</v>
      </c>
      <c r="T18" s="61" t="s">
        <v>90</v>
      </c>
      <c r="U18" s="61" t="s">
        <v>102</v>
      </c>
      <c r="V18" s="63">
        <v>12081</v>
      </c>
      <c r="W18" s="63">
        <v>1480</v>
      </c>
      <c r="X18" s="63">
        <v>6047</v>
      </c>
      <c r="Y18" s="63">
        <v>238</v>
      </c>
      <c r="Z18" s="63">
        <v>4316</v>
      </c>
      <c r="AA18" s="63">
        <v>2629</v>
      </c>
      <c r="AB18" s="63">
        <v>1650</v>
      </c>
    </row>
    <row r="19" spans="2:28" ht="15.75" customHeight="1">
      <c r="B19" s="12" t="s">
        <v>16</v>
      </c>
      <c r="C19" s="57">
        <f t="shared" si="0"/>
        <v>4506</v>
      </c>
      <c r="D19" s="58">
        <f t="shared" si="1"/>
        <v>-9.390709833098725</v>
      </c>
      <c r="E19" s="59">
        <f t="shared" si="2"/>
        <v>1058</v>
      </c>
      <c r="F19" s="58">
        <f t="shared" si="3"/>
        <v>-7.67888307155323</v>
      </c>
      <c r="G19" s="59">
        <f t="shared" si="4"/>
        <v>1843</v>
      </c>
      <c r="H19" s="58">
        <f t="shared" si="5"/>
        <v>-16.492976891708196</v>
      </c>
      <c r="I19" s="59">
        <f t="shared" si="6"/>
        <v>5</v>
      </c>
      <c r="J19" s="58">
        <f t="shared" si="7"/>
        <v>-88.88888888888889</v>
      </c>
      <c r="K19" s="59">
        <f t="shared" si="8"/>
        <v>1600</v>
      </c>
      <c r="L19" s="58">
        <f t="shared" si="9"/>
        <v>1.5873015873015817</v>
      </c>
      <c r="M19" s="59">
        <f t="shared" si="10"/>
        <v>541</v>
      </c>
      <c r="N19" s="58">
        <f t="shared" si="11"/>
        <v>39.432989690721655</v>
      </c>
      <c r="O19" s="59">
        <f t="shared" si="12"/>
        <v>997</v>
      </c>
      <c r="P19" s="60">
        <f t="shared" si="13"/>
        <v>-12.467076382791916</v>
      </c>
      <c r="S19" s="61" t="s">
        <v>89</v>
      </c>
      <c r="T19" s="61" t="s">
        <v>90</v>
      </c>
      <c r="U19" s="61" t="s">
        <v>103</v>
      </c>
      <c r="V19" s="63">
        <v>4506</v>
      </c>
      <c r="W19" s="63">
        <v>1058</v>
      </c>
      <c r="X19" s="63">
        <v>1843</v>
      </c>
      <c r="Y19" s="63">
        <v>5</v>
      </c>
      <c r="Z19" s="63">
        <v>1600</v>
      </c>
      <c r="AA19" s="63">
        <v>541</v>
      </c>
      <c r="AB19" s="63">
        <v>997</v>
      </c>
    </row>
    <row r="20" spans="2:28" ht="15.75" customHeight="1">
      <c r="B20" s="12" t="s">
        <v>17</v>
      </c>
      <c r="C20" s="57">
        <f t="shared" si="0"/>
        <v>935</v>
      </c>
      <c r="D20" s="58">
        <f t="shared" si="1"/>
        <v>-19.187554019014698</v>
      </c>
      <c r="E20" s="59">
        <f t="shared" si="2"/>
        <v>540</v>
      </c>
      <c r="F20" s="58">
        <f t="shared" si="3"/>
        <v>0.18552875695732496</v>
      </c>
      <c r="G20" s="59">
        <f t="shared" si="4"/>
        <v>347</v>
      </c>
      <c r="H20" s="58">
        <f t="shared" si="5"/>
        <v>-38.90845070422535</v>
      </c>
      <c r="I20" s="59">
        <f t="shared" si="6"/>
        <v>0</v>
      </c>
      <c r="J20" s="58" t="str">
        <f t="shared" si="7"/>
        <v>  -100.0</v>
      </c>
      <c r="K20" s="59">
        <f t="shared" si="8"/>
        <v>48</v>
      </c>
      <c r="L20" s="58">
        <f t="shared" si="9"/>
        <v>23.07692307692308</v>
      </c>
      <c r="M20" s="59">
        <f t="shared" si="10"/>
        <v>0</v>
      </c>
      <c r="N20" s="58" t="str">
        <f t="shared" si="11"/>
        <v>0.0</v>
      </c>
      <c r="O20" s="59">
        <f t="shared" si="12"/>
        <v>48</v>
      </c>
      <c r="P20" s="60">
        <f t="shared" si="13"/>
        <v>23.07692307692308</v>
      </c>
      <c r="S20" s="61" t="s">
        <v>89</v>
      </c>
      <c r="T20" s="61" t="s">
        <v>90</v>
      </c>
      <c r="U20" s="61" t="s">
        <v>104</v>
      </c>
      <c r="V20" s="63">
        <v>935</v>
      </c>
      <c r="W20" s="63">
        <v>540</v>
      </c>
      <c r="X20" s="63">
        <v>347</v>
      </c>
      <c r="Y20" s="63">
        <v>0</v>
      </c>
      <c r="Z20" s="63">
        <v>48</v>
      </c>
      <c r="AA20" s="63">
        <v>0</v>
      </c>
      <c r="AB20" s="63">
        <v>48</v>
      </c>
    </row>
    <row r="21" spans="2:28" ht="15.75" customHeight="1">
      <c r="B21" s="12" t="s">
        <v>18</v>
      </c>
      <c r="C21" s="57">
        <f t="shared" si="0"/>
        <v>514</v>
      </c>
      <c r="D21" s="58">
        <f t="shared" si="1"/>
        <v>-6.545454545454547</v>
      </c>
      <c r="E21" s="59">
        <f t="shared" si="2"/>
        <v>283</v>
      </c>
      <c r="F21" s="58">
        <f t="shared" si="3"/>
        <v>-7.213114754098356</v>
      </c>
      <c r="G21" s="59">
        <f t="shared" si="4"/>
        <v>198</v>
      </c>
      <c r="H21" s="58">
        <f t="shared" si="5"/>
        <v>-7.042253521126767</v>
      </c>
      <c r="I21" s="59">
        <f t="shared" si="6"/>
        <v>0</v>
      </c>
      <c r="J21" s="58" t="str">
        <f t="shared" si="7"/>
        <v>0.0</v>
      </c>
      <c r="K21" s="59">
        <f t="shared" si="8"/>
        <v>33</v>
      </c>
      <c r="L21" s="58">
        <f t="shared" si="9"/>
        <v>3.125</v>
      </c>
      <c r="M21" s="59">
        <f t="shared" si="10"/>
        <v>0</v>
      </c>
      <c r="N21" s="58" t="str">
        <f t="shared" si="11"/>
        <v>  -100.0</v>
      </c>
      <c r="O21" s="59">
        <f t="shared" si="12"/>
        <v>33</v>
      </c>
      <c r="P21" s="60">
        <f t="shared" si="13"/>
        <v>153.84615384615384</v>
      </c>
      <c r="S21" s="61" t="s">
        <v>89</v>
      </c>
      <c r="T21" s="61" t="s">
        <v>90</v>
      </c>
      <c r="U21" s="61" t="s">
        <v>105</v>
      </c>
      <c r="V21" s="63">
        <v>514</v>
      </c>
      <c r="W21" s="63">
        <v>283</v>
      </c>
      <c r="X21" s="63">
        <v>198</v>
      </c>
      <c r="Y21" s="63">
        <v>0</v>
      </c>
      <c r="Z21" s="63">
        <v>33</v>
      </c>
      <c r="AA21" s="63">
        <v>0</v>
      </c>
      <c r="AB21" s="63">
        <v>33</v>
      </c>
    </row>
    <row r="22" spans="2:28" ht="15.75" customHeight="1">
      <c r="B22" s="12" t="s">
        <v>19</v>
      </c>
      <c r="C22" s="57">
        <f t="shared" si="0"/>
        <v>689</v>
      </c>
      <c r="D22" s="58">
        <f t="shared" si="1"/>
        <v>1.9230769230769198</v>
      </c>
      <c r="E22" s="59">
        <f t="shared" si="2"/>
        <v>323</v>
      </c>
      <c r="F22" s="58">
        <f t="shared" si="3"/>
        <v>16.187050359712245</v>
      </c>
      <c r="G22" s="59">
        <f t="shared" si="4"/>
        <v>315</v>
      </c>
      <c r="H22" s="58">
        <f t="shared" si="5"/>
        <v>-10.51136363636364</v>
      </c>
      <c r="I22" s="59">
        <f t="shared" si="6"/>
        <v>2</v>
      </c>
      <c r="J22" s="58" t="str">
        <f t="shared" si="7"/>
        <v>     -   </v>
      </c>
      <c r="K22" s="59">
        <f t="shared" si="8"/>
        <v>49</v>
      </c>
      <c r="L22" s="58">
        <f t="shared" si="9"/>
        <v>6.521739130434796</v>
      </c>
      <c r="M22" s="59">
        <f t="shared" si="10"/>
        <v>0</v>
      </c>
      <c r="N22" s="58" t="str">
        <f t="shared" si="11"/>
        <v>0.0</v>
      </c>
      <c r="O22" s="59">
        <f t="shared" si="12"/>
        <v>49</v>
      </c>
      <c r="P22" s="60">
        <f t="shared" si="13"/>
        <v>6.521739130434796</v>
      </c>
      <c r="S22" s="61" t="s">
        <v>89</v>
      </c>
      <c r="T22" s="61" t="s">
        <v>90</v>
      </c>
      <c r="U22" s="61" t="s">
        <v>106</v>
      </c>
      <c r="V22" s="63">
        <v>689</v>
      </c>
      <c r="W22" s="63">
        <v>323</v>
      </c>
      <c r="X22" s="63">
        <v>315</v>
      </c>
      <c r="Y22" s="63">
        <v>2</v>
      </c>
      <c r="Z22" s="63">
        <v>49</v>
      </c>
      <c r="AA22" s="63">
        <v>0</v>
      </c>
      <c r="AB22" s="63">
        <v>49</v>
      </c>
    </row>
    <row r="23" spans="2:28" ht="15.75" customHeight="1">
      <c r="B23" s="12" t="s">
        <v>20</v>
      </c>
      <c r="C23" s="57">
        <f t="shared" si="0"/>
        <v>366</v>
      </c>
      <c r="D23" s="58">
        <f t="shared" si="1"/>
        <v>21.594684385382052</v>
      </c>
      <c r="E23" s="59">
        <f t="shared" si="2"/>
        <v>203</v>
      </c>
      <c r="F23" s="58">
        <f t="shared" si="3"/>
        <v>9.729729729729712</v>
      </c>
      <c r="G23" s="59">
        <f t="shared" si="4"/>
        <v>95</v>
      </c>
      <c r="H23" s="58">
        <f t="shared" si="5"/>
        <v>5.555555555555557</v>
      </c>
      <c r="I23" s="59">
        <f t="shared" si="6"/>
        <v>0</v>
      </c>
      <c r="J23" s="58" t="str">
        <f t="shared" si="7"/>
        <v>0.0</v>
      </c>
      <c r="K23" s="59">
        <f t="shared" si="8"/>
        <v>68</v>
      </c>
      <c r="L23" s="58">
        <f t="shared" si="9"/>
        <v>161.53846153846155</v>
      </c>
      <c r="M23" s="59">
        <f t="shared" si="10"/>
        <v>36</v>
      </c>
      <c r="N23" s="58" t="str">
        <f t="shared" si="11"/>
        <v>     -   </v>
      </c>
      <c r="O23" s="59">
        <f t="shared" si="12"/>
        <v>32</v>
      </c>
      <c r="P23" s="60">
        <f t="shared" si="13"/>
        <v>23.07692307692308</v>
      </c>
      <c r="S23" s="61" t="s">
        <v>89</v>
      </c>
      <c r="T23" s="61" t="s">
        <v>90</v>
      </c>
      <c r="U23" s="61" t="s">
        <v>107</v>
      </c>
      <c r="V23" s="63">
        <v>366</v>
      </c>
      <c r="W23" s="63">
        <v>203</v>
      </c>
      <c r="X23" s="63">
        <v>95</v>
      </c>
      <c r="Y23" s="63">
        <v>0</v>
      </c>
      <c r="Z23" s="63">
        <v>68</v>
      </c>
      <c r="AA23" s="63">
        <v>36</v>
      </c>
      <c r="AB23" s="63">
        <v>32</v>
      </c>
    </row>
    <row r="24" spans="2:28" ht="15.75" customHeight="1">
      <c r="B24" s="12" t="s">
        <v>21</v>
      </c>
      <c r="C24" s="57">
        <f t="shared" si="0"/>
        <v>214</v>
      </c>
      <c r="D24" s="58">
        <f t="shared" si="1"/>
        <v>-26.206896551724128</v>
      </c>
      <c r="E24" s="59">
        <f t="shared" si="2"/>
        <v>184</v>
      </c>
      <c r="F24" s="58">
        <f t="shared" si="3"/>
        <v>3.37078651685394</v>
      </c>
      <c r="G24" s="59">
        <f t="shared" si="4"/>
        <v>16</v>
      </c>
      <c r="H24" s="58">
        <f t="shared" si="5"/>
        <v>-83.15789473684211</v>
      </c>
      <c r="I24" s="59">
        <f t="shared" si="6"/>
        <v>0</v>
      </c>
      <c r="J24" s="58" t="str">
        <f t="shared" si="7"/>
        <v>  -100.0</v>
      </c>
      <c r="K24" s="59">
        <f t="shared" si="8"/>
        <v>14</v>
      </c>
      <c r="L24" s="58">
        <f t="shared" si="9"/>
        <v>-12.5</v>
      </c>
      <c r="M24" s="59">
        <f t="shared" si="10"/>
        <v>0</v>
      </c>
      <c r="N24" s="58" t="str">
        <f t="shared" si="11"/>
        <v>0.0</v>
      </c>
      <c r="O24" s="59">
        <f t="shared" si="12"/>
        <v>14</v>
      </c>
      <c r="P24" s="60">
        <f t="shared" si="13"/>
        <v>-12.5</v>
      </c>
      <c r="S24" s="61" t="s">
        <v>89</v>
      </c>
      <c r="T24" s="61" t="s">
        <v>90</v>
      </c>
      <c r="U24" s="61" t="s">
        <v>108</v>
      </c>
      <c r="V24" s="63">
        <v>214</v>
      </c>
      <c r="W24" s="63">
        <v>184</v>
      </c>
      <c r="X24" s="63">
        <v>16</v>
      </c>
      <c r="Y24" s="63">
        <v>0</v>
      </c>
      <c r="Z24" s="63">
        <v>14</v>
      </c>
      <c r="AA24" s="63">
        <v>0</v>
      </c>
      <c r="AB24" s="63">
        <v>14</v>
      </c>
    </row>
    <row r="25" spans="2:28" ht="15.75" customHeight="1">
      <c r="B25" s="12" t="s">
        <v>22</v>
      </c>
      <c r="C25" s="57">
        <f t="shared" si="0"/>
        <v>960</v>
      </c>
      <c r="D25" s="58">
        <f t="shared" si="1"/>
        <v>-11.111111111111114</v>
      </c>
      <c r="E25" s="59">
        <f t="shared" si="2"/>
        <v>579</v>
      </c>
      <c r="F25" s="58">
        <f t="shared" si="3"/>
        <v>7.821229050279328</v>
      </c>
      <c r="G25" s="59">
        <f t="shared" si="4"/>
        <v>204</v>
      </c>
      <c r="H25" s="58">
        <f t="shared" si="5"/>
        <v>-55.45851528384279</v>
      </c>
      <c r="I25" s="59">
        <f t="shared" si="6"/>
        <v>12</v>
      </c>
      <c r="J25" s="58">
        <f t="shared" si="7"/>
        <v>140</v>
      </c>
      <c r="K25" s="59">
        <f t="shared" si="8"/>
        <v>165</v>
      </c>
      <c r="L25" s="58">
        <f t="shared" si="9"/>
        <v>106.25</v>
      </c>
      <c r="M25" s="59">
        <f t="shared" si="10"/>
        <v>87</v>
      </c>
      <c r="N25" s="58" t="str">
        <f t="shared" si="11"/>
        <v>     -   </v>
      </c>
      <c r="O25" s="59">
        <f t="shared" si="12"/>
        <v>78</v>
      </c>
      <c r="P25" s="60">
        <f t="shared" si="13"/>
        <v>-2.5</v>
      </c>
      <c r="S25" s="61" t="s">
        <v>89</v>
      </c>
      <c r="T25" s="61" t="s">
        <v>90</v>
      </c>
      <c r="U25" s="61" t="s">
        <v>109</v>
      </c>
      <c r="V25" s="63">
        <v>960</v>
      </c>
      <c r="W25" s="63">
        <v>579</v>
      </c>
      <c r="X25" s="63">
        <v>204</v>
      </c>
      <c r="Y25" s="63">
        <v>12</v>
      </c>
      <c r="Z25" s="63">
        <v>165</v>
      </c>
      <c r="AA25" s="63">
        <v>87</v>
      </c>
      <c r="AB25" s="63">
        <v>78</v>
      </c>
    </row>
    <row r="26" spans="2:28" ht="15.75" customHeight="1">
      <c r="B26" s="12" t="s">
        <v>23</v>
      </c>
      <c r="C26" s="57">
        <f t="shared" si="0"/>
        <v>838</v>
      </c>
      <c r="D26" s="58">
        <f t="shared" si="1"/>
        <v>-19.885277246653914</v>
      </c>
      <c r="E26" s="59">
        <f t="shared" si="2"/>
        <v>524</v>
      </c>
      <c r="F26" s="58">
        <f t="shared" si="3"/>
        <v>-6.093189964157702</v>
      </c>
      <c r="G26" s="59">
        <f t="shared" si="4"/>
        <v>174</v>
      </c>
      <c r="H26" s="58">
        <f t="shared" si="5"/>
        <v>-50</v>
      </c>
      <c r="I26" s="59">
        <f t="shared" si="6"/>
        <v>1</v>
      </c>
      <c r="J26" s="58">
        <f t="shared" si="7"/>
        <v>-66.66666666666667</v>
      </c>
      <c r="K26" s="59">
        <f t="shared" si="8"/>
        <v>139</v>
      </c>
      <c r="L26" s="58">
        <f t="shared" si="9"/>
        <v>1.459854014598534</v>
      </c>
      <c r="M26" s="59">
        <f t="shared" si="10"/>
        <v>0</v>
      </c>
      <c r="N26" s="58" t="str">
        <f t="shared" si="11"/>
        <v>  -100.0</v>
      </c>
      <c r="O26" s="59">
        <f t="shared" si="12"/>
        <v>139</v>
      </c>
      <c r="P26" s="60">
        <f t="shared" si="13"/>
        <v>23.00884955752211</v>
      </c>
      <c r="S26" s="61" t="s">
        <v>89</v>
      </c>
      <c r="T26" s="61" t="s">
        <v>90</v>
      </c>
      <c r="U26" s="61" t="s">
        <v>110</v>
      </c>
      <c r="V26" s="63">
        <v>838</v>
      </c>
      <c r="W26" s="63">
        <v>524</v>
      </c>
      <c r="X26" s="63">
        <v>174</v>
      </c>
      <c r="Y26" s="63">
        <v>1</v>
      </c>
      <c r="Z26" s="63">
        <v>139</v>
      </c>
      <c r="AA26" s="63">
        <v>0</v>
      </c>
      <c r="AB26" s="63">
        <v>139</v>
      </c>
    </row>
    <row r="27" spans="2:28" ht="15.75" customHeight="1">
      <c r="B27" s="12" t="s">
        <v>24</v>
      </c>
      <c r="C27" s="57">
        <f t="shared" si="0"/>
        <v>2114</v>
      </c>
      <c r="D27" s="58">
        <f t="shared" si="1"/>
        <v>8.24372759856631</v>
      </c>
      <c r="E27" s="59">
        <f t="shared" si="2"/>
        <v>1102</v>
      </c>
      <c r="F27" s="58">
        <f t="shared" si="3"/>
        <v>5.859750240153701</v>
      </c>
      <c r="G27" s="59">
        <f t="shared" si="4"/>
        <v>769</v>
      </c>
      <c r="H27" s="58">
        <f t="shared" si="5"/>
        <v>19.040247678018574</v>
      </c>
      <c r="I27" s="59">
        <f t="shared" si="6"/>
        <v>9</v>
      </c>
      <c r="J27" s="58">
        <f t="shared" si="7"/>
        <v>-67.85714285714286</v>
      </c>
      <c r="K27" s="59">
        <f t="shared" si="8"/>
        <v>234</v>
      </c>
      <c r="L27" s="58">
        <f t="shared" si="9"/>
        <v>-1.6806722689075713</v>
      </c>
      <c r="M27" s="59">
        <f t="shared" si="10"/>
        <v>0</v>
      </c>
      <c r="N27" s="58" t="str">
        <f t="shared" si="11"/>
        <v>  -100.0</v>
      </c>
      <c r="O27" s="59">
        <f t="shared" si="12"/>
        <v>234</v>
      </c>
      <c r="P27" s="60">
        <f t="shared" si="13"/>
        <v>33.71428571428572</v>
      </c>
      <c r="S27" s="61" t="s">
        <v>89</v>
      </c>
      <c r="T27" s="61" t="s">
        <v>90</v>
      </c>
      <c r="U27" s="61" t="s">
        <v>111</v>
      </c>
      <c r="V27" s="63">
        <v>2114</v>
      </c>
      <c r="W27" s="63">
        <v>1102</v>
      </c>
      <c r="X27" s="63">
        <v>769</v>
      </c>
      <c r="Y27" s="63">
        <v>9</v>
      </c>
      <c r="Z27" s="63">
        <v>234</v>
      </c>
      <c r="AA27" s="63">
        <v>0</v>
      </c>
      <c r="AB27" s="63">
        <v>234</v>
      </c>
    </row>
    <row r="28" spans="2:28" ht="15.75" customHeight="1">
      <c r="B28" s="12" t="s">
        <v>25</v>
      </c>
      <c r="C28" s="57">
        <f t="shared" si="0"/>
        <v>5092</v>
      </c>
      <c r="D28" s="58">
        <f t="shared" si="1"/>
        <v>7.1323374710708975</v>
      </c>
      <c r="E28" s="59">
        <f t="shared" si="2"/>
        <v>1797</v>
      </c>
      <c r="F28" s="58">
        <f t="shared" si="3"/>
        <v>4.5983701979045435</v>
      </c>
      <c r="G28" s="59">
        <f t="shared" si="4"/>
        <v>2099</v>
      </c>
      <c r="H28" s="58">
        <f t="shared" si="5"/>
        <v>10.068169900367081</v>
      </c>
      <c r="I28" s="59">
        <f t="shared" si="6"/>
        <v>34</v>
      </c>
      <c r="J28" s="58">
        <f t="shared" si="7"/>
        <v>-34.61538461538461</v>
      </c>
      <c r="K28" s="59">
        <f t="shared" si="8"/>
        <v>1162</v>
      </c>
      <c r="L28" s="58">
        <f t="shared" si="9"/>
        <v>7.9925650557620855</v>
      </c>
      <c r="M28" s="59">
        <f t="shared" si="10"/>
        <v>355</v>
      </c>
      <c r="N28" s="58">
        <f t="shared" si="11"/>
        <v>48.53556485355648</v>
      </c>
      <c r="O28" s="59">
        <f t="shared" si="12"/>
        <v>807</v>
      </c>
      <c r="P28" s="60">
        <f t="shared" si="13"/>
        <v>-3.5842293906810028</v>
      </c>
      <c r="S28" s="61" t="s">
        <v>89</v>
      </c>
      <c r="T28" s="61" t="s">
        <v>90</v>
      </c>
      <c r="U28" s="61" t="s">
        <v>112</v>
      </c>
      <c r="V28" s="63">
        <v>5092</v>
      </c>
      <c r="W28" s="63">
        <v>1797</v>
      </c>
      <c r="X28" s="63">
        <v>2099</v>
      </c>
      <c r="Y28" s="63">
        <v>34</v>
      </c>
      <c r="Z28" s="63">
        <v>1162</v>
      </c>
      <c r="AA28" s="63">
        <v>355</v>
      </c>
      <c r="AB28" s="63">
        <v>807</v>
      </c>
    </row>
    <row r="29" spans="2:28" ht="15.75" customHeight="1">
      <c r="B29" s="12" t="s">
        <v>26</v>
      </c>
      <c r="C29" s="57">
        <f t="shared" si="0"/>
        <v>755</v>
      </c>
      <c r="D29" s="58">
        <f t="shared" si="1"/>
        <v>-17.214912280701753</v>
      </c>
      <c r="E29" s="59">
        <f t="shared" si="2"/>
        <v>428</v>
      </c>
      <c r="F29" s="58">
        <f t="shared" si="3"/>
        <v>-19.245283018867923</v>
      </c>
      <c r="G29" s="59">
        <f t="shared" si="4"/>
        <v>271</v>
      </c>
      <c r="H29" s="58">
        <f t="shared" si="5"/>
        <v>0.3703703703703809</v>
      </c>
      <c r="I29" s="59">
        <f t="shared" si="6"/>
        <v>0</v>
      </c>
      <c r="J29" s="58" t="str">
        <f t="shared" si="7"/>
        <v>  -100.0</v>
      </c>
      <c r="K29" s="59">
        <f t="shared" si="8"/>
        <v>56</v>
      </c>
      <c r="L29" s="58">
        <f t="shared" si="9"/>
        <v>-46.666666666666664</v>
      </c>
      <c r="M29" s="59">
        <f t="shared" si="10"/>
        <v>0</v>
      </c>
      <c r="N29" s="58" t="str">
        <f t="shared" si="11"/>
        <v>0.0</v>
      </c>
      <c r="O29" s="59">
        <f t="shared" si="12"/>
        <v>56</v>
      </c>
      <c r="P29" s="60">
        <f t="shared" si="13"/>
        <v>-46.666666666666664</v>
      </c>
      <c r="S29" s="61" t="s">
        <v>89</v>
      </c>
      <c r="T29" s="61" t="s">
        <v>90</v>
      </c>
      <c r="U29" s="61" t="s">
        <v>113</v>
      </c>
      <c r="V29" s="63">
        <v>755</v>
      </c>
      <c r="W29" s="63">
        <v>428</v>
      </c>
      <c r="X29" s="63">
        <v>271</v>
      </c>
      <c r="Y29" s="63">
        <v>0</v>
      </c>
      <c r="Z29" s="63">
        <v>56</v>
      </c>
      <c r="AA29" s="63">
        <v>0</v>
      </c>
      <c r="AB29" s="63">
        <v>56</v>
      </c>
    </row>
    <row r="30" spans="2:28" ht="15.75" customHeight="1">
      <c r="B30" s="12" t="s">
        <v>27</v>
      </c>
      <c r="C30" s="57">
        <f t="shared" si="0"/>
        <v>767</v>
      </c>
      <c r="D30" s="58">
        <f t="shared" si="1"/>
        <v>17.278287461773687</v>
      </c>
      <c r="E30" s="59">
        <f t="shared" si="2"/>
        <v>419</v>
      </c>
      <c r="F30" s="58">
        <f t="shared" si="3"/>
        <v>12.032085561497325</v>
      </c>
      <c r="G30" s="59">
        <f t="shared" si="4"/>
        <v>221</v>
      </c>
      <c r="H30" s="58">
        <f t="shared" si="5"/>
        <v>17.553191489361694</v>
      </c>
      <c r="I30" s="59">
        <f t="shared" si="6"/>
        <v>3</v>
      </c>
      <c r="J30" s="58">
        <f t="shared" si="7"/>
        <v>-40</v>
      </c>
      <c r="K30" s="59">
        <f t="shared" si="8"/>
        <v>124</v>
      </c>
      <c r="L30" s="58">
        <f t="shared" si="9"/>
        <v>42.528735632183924</v>
      </c>
      <c r="M30" s="59">
        <f t="shared" si="10"/>
        <v>0</v>
      </c>
      <c r="N30" s="58" t="str">
        <f t="shared" si="11"/>
        <v>0.0</v>
      </c>
      <c r="O30" s="59">
        <f t="shared" si="12"/>
        <v>124</v>
      </c>
      <c r="P30" s="60">
        <f t="shared" si="13"/>
        <v>42.528735632183924</v>
      </c>
      <c r="S30" s="61" t="s">
        <v>89</v>
      </c>
      <c r="T30" s="61" t="s">
        <v>90</v>
      </c>
      <c r="U30" s="61" t="s">
        <v>114</v>
      </c>
      <c r="V30" s="63">
        <v>767</v>
      </c>
      <c r="W30" s="63">
        <v>419</v>
      </c>
      <c r="X30" s="63">
        <v>221</v>
      </c>
      <c r="Y30" s="63">
        <v>3</v>
      </c>
      <c r="Z30" s="63">
        <v>124</v>
      </c>
      <c r="AA30" s="63">
        <v>0</v>
      </c>
      <c r="AB30" s="63">
        <v>124</v>
      </c>
    </row>
    <row r="31" spans="2:28" ht="15.75" customHeight="1">
      <c r="B31" s="12" t="s">
        <v>28</v>
      </c>
      <c r="C31" s="57">
        <f t="shared" si="0"/>
        <v>1515</v>
      </c>
      <c r="D31" s="58">
        <f t="shared" si="1"/>
        <v>17.260061919504636</v>
      </c>
      <c r="E31" s="59">
        <f t="shared" si="2"/>
        <v>423</v>
      </c>
      <c r="F31" s="58">
        <f t="shared" si="3"/>
        <v>19.154929577464785</v>
      </c>
      <c r="G31" s="59">
        <f t="shared" si="4"/>
        <v>650</v>
      </c>
      <c r="H31" s="58">
        <f t="shared" si="5"/>
        <v>11.68384879725086</v>
      </c>
      <c r="I31" s="59">
        <f t="shared" si="6"/>
        <v>1</v>
      </c>
      <c r="J31" s="58">
        <f t="shared" si="7"/>
        <v>0</v>
      </c>
      <c r="K31" s="59">
        <f t="shared" si="8"/>
        <v>441</v>
      </c>
      <c r="L31" s="58">
        <f t="shared" si="9"/>
        <v>24.576271186440678</v>
      </c>
      <c r="M31" s="59">
        <f t="shared" si="10"/>
        <v>202</v>
      </c>
      <c r="N31" s="58">
        <f t="shared" si="11"/>
        <v>57.8125</v>
      </c>
      <c r="O31" s="59">
        <f t="shared" si="12"/>
        <v>239</v>
      </c>
      <c r="P31" s="60">
        <f t="shared" si="13"/>
        <v>5.7522123893805315</v>
      </c>
      <c r="S31" s="61" t="s">
        <v>89</v>
      </c>
      <c r="T31" s="61" t="s">
        <v>90</v>
      </c>
      <c r="U31" s="61" t="s">
        <v>115</v>
      </c>
      <c r="V31" s="63">
        <v>1515</v>
      </c>
      <c r="W31" s="63">
        <v>423</v>
      </c>
      <c r="X31" s="63">
        <v>650</v>
      </c>
      <c r="Y31" s="63">
        <v>1</v>
      </c>
      <c r="Z31" s="63">
        <v>441</v>
      </c>
      <c r="AA31" s="63">
        <v>202</v>
      </c>
      <c r="AB31" s="63">
        <v>239</v>
      </c>
    </row>
    <row r="32" spans="2:28" ht="15.75" customHeight="1">
      <c r="B32" s="12" t="s">
        <v>29</v>
      </c>
      <c r="C32" s="57">
        <f t="shared" si="0"/>
        <v>6780</v>
      </c>
      <c r="D32" s="58">
        <f t="shared" si="1"/>
        <v>35.19441674975076</v>
      </c>
      <c r="E32" s="59">
        <f t="shared" si="2"/>
        <v>959</v>
      </c>
      <c r="F32" s="58">
        <f t="shared" si="3"/>
        <v>6.79287305122493</v>
      </c>
      <c r="G32" s="59">
        <f t="shared" si="4"/>
        <v>3001</v>
      </c>
      <c r="H32" s="58">
        <f t="shared" si="5"/>
        <v>30.421555845284644</v>
      </c>
      <c r="I32" s="59">
        <f t="shared" si="6"/>
        <v>263</v>
      </c>
      <c r="J32" s="58">
        <f t="shared" si="7"/>
        <v>911.5384615384615</v>
      </c>
      <c r="K32" s="59">
        <f t="shared" si="8"/>
        <v>2557</v>
      </c>
      <c r="L32" s="58">
        <f t="shared" si="9"/>
        <v>42.84916201117318</v>
      </c>
      <c r="M32" s="59">
        <f t="shared" si="10"/>
        <v>1729</v>
      </c>
      <c r="N32" s="58">
        <f t="shared" si="11"/>
        <v>89.79143798024148</v>
      </c>
      <c r="O32" s="59">
        <f t="shared" si="12"/>
        <v>820</v>
      </c>
      <c r="P32" s="60">
        <f t="shared" si="13"/>
        <v>-6.285714285714278</v>
      </c>
      <c r="S32" s="61" t="s">
        <v>89</v>
      </c>
      <c r="T32" s="61" t="s">
        <v>90</v>
      </c>
      <c r="U32" s="61" t="s">
        <v>116</v>
      </c>
      <c r="V32" s="63">
        <v>6780</v>
      </c>
      <c r="W32" s="63">
        <v>959</v>
      </c>
      <c r="X32" s="63">
        <v>3001</v>
      </c>
      <c r="Y32" s="63">
        <v>263</v>
      </c>
      <c r="Z32" s="63">
        <v>2557</v>
      </c>
      <c r="AA32" s="63">
        <v>1729</v>
      </c>
      <c r="AB32" s="63">
        <v>820</v>
      </c>
    </row>
    <row r="33" spans="2:28" ht="15.75" customHeight="1">
      <c r="B33" s="12" t="s">
        <v>30</v>
      </c>
      <c r="C33" s="57">
        <f t="shared" si="0"/>
        <v>2713</v>
      </c>
      <c r="D33" s="58">
        <f t="shared" si="1"/>
        <v>-13.681196309258667</v>
      </c>
      <c r="E33" s="59">
        <f t="shared" si="2"/>
        <v>869</v>
      </c>
      <c r="F33" s="58">
        <f t="shared" si="3"/>
        <v>2.476415094339629</v>
      </c>
      <c r="G33" s="59">
        <f t="shared" si="4"/>
        <v>835</v>
      </c>
      <c r="H33" s="58">
        <f t="shared" si="5"/>
        <v>-27.76816608996539</v>
      </c>
      <c r="I33" s="59">
        <f t="shared" si="6"/>
        <v>10</v>
      </c>
      <c r="J33" s="58">
        <f t="shared" si="7"/>
        <v>-86.3013698630137</v>
      </c>
      <c r="K33" s="59">
        <f t="shared" si="8"/>
        <v>999</v>
      </c>
      <c r="L33" s="58">
        <f t="shared" si="9"/>
        <v>-6.285178236397755</v>
      </c>
      <c r="M33" s="59">
        <f t="shared" si="10"/>
        <v>563</v>
      </c>
      <c r="N33" s="58">
        <f t="shared" si="11"/>
        <v>-4.576271186440678</v>
      </c>
      <c r="O33" s="59">
        <f t="shared" si="12"/>
        <v>436</v>
      </c>
      <c r="P33" s="60">
        <f t="shared" si="13"/>
        <v>-8.403361344537814</v>
      </c>
      <c r="S33" s="61" t="s">
        <v>89</v>
      </c>
      <c r="T33" s="61" t="s">
        <v>90</v>
      </c>
      <c r="U33" s="61" t="s">
        <v>117</v>
      </c>
      <c r="V33" s="63">
        <v>2713</v>
      </c>
      <c r="W33" s="63">
        <v>869</v>
      </c>
      <c r="X33" s="63">
        <v>835</v>
      </c>
      <c r="Y33" s="63">
        <v>10</v>
      </c>
      <c r="Z33" s="63">
        <v>999</v>
      </c>
      <c r="AA33" s="63">
        <v>563</v>
      </c>
      <c r="AB33" s="63">
        <v>436</v>
      </c>
    </row>
    <row r="34" spans="2:28" ht="15.75" customHeight="1">
      <c r="B34" s="12" t="s">
        <v>31</v>
      </c>
      <c r="C34" s="57">
        <f t="shared" si="0"/>
        <v>711</v>
      </c>
      <c r="D34" s="58">
        <f t="shared" si="1"/>
        <v>74.69287469287468</v>
      </c>
      <c r="E34" s="59">
        <f t="shared" si="2"/>
        <v>259</v>
      </c>
      <c r="F34" s="58">
        <f t="shared" si="3"/>
        <v>21.596244131455393</v>
      </c>
      <c r="G34" s="59">
        <f t="shared" si="4"/>
        <v>104</v>
      </c>
      <c r="H34" s="58">
        <f t="shared" si="5"/>
        <v>13.043478260869563</v>
      </c>
      <c r="I34" s="59">
        <f t="shared" si="6"/>
        <v>0</v>
      </c>
      <c r="J34" s="58" t="str">
        <f t="shared" si="7"/>
        <v>0.0</v>
      </c>
      <c r="K34" s="59">
        <f t="shared" si="8"/>
        <v>348</v>
      </c>
      <c r="L34" s="58">
        <f t="shared" si="9"/>
        <v>241.1764705882353</v>
      </c>
      <c r="M34" s="59">
        <f t="shared" si="10"/>
        <v>231</v>
      </c>
      <c r="N34" s="58" t="str">
        <f t="shared" si="11"/>
        <v>     -   </v>
      </c>
      <c r="O34" s="59">
        <f t="shared" si="12"/>
        <v>117</v>
      </c>
      <c r="P34" s="60">
        <f t="shared" si="13"/>
        <v>14.705882352941174</v>
      </c>
      <c r="S34" s="61" t="s">
        <v>89</v>
      </c>
      <c r="T34" s="61" t="s">
        <v>90</v>
      </c>
      <c r="U34" s="61" t="s">
        <v>118</v>
      </c>
      <c r="V34" s="63">
        <v>711</v>
      </c>
      <c r="W34" s="63">
        <v>259</v>
      </c>
      <c r="X34" s="63">
        <v>104</v>
      </c>
      <c r="Y34" s="63">
        <v>0</v>
      </c>
      <c r="Z34" s="63">
        <v>348</v>
      </c>
      <c r="AA34" s="63">
        <v>231</v>
      </c>
      <c r="AB34" s="63">
        <v>117</v>
      </c>
    </row>
    <row r="35" spans="2:28" ht="15.75" customHeight="1">
      <c r="B35" s="12" t="s">
        <v>32</v>
      </c>
      <c r="C35" s="57">
        <f t="shared" si="0"/>
        <v>386</v>
      </c>
      <c r="D35" s="58">
        <f t="shared" si="1"/>
        <v>26.55737704918033</v>
      </c>
      <c r="E35" s="59">
        <f t="shared" si="2"/>
        <v>220</v>
      </c>
      <c r="F35" s="58">
        <f t="shared" si="3"/>
        <v>25.714285714285708</v>
      </c>
      <c r="G35" s="59">
        <f t="shared" si="4"/>
        <v>130</v>
      </c>
      <c r="H35" s="58">
        <f t="shared" si="5"/>
        <v>27.45098039215685</v>
      </c>
      <c r="I35" s="59">
        <f t="shared" si="6"/>
        <v>2</v>
      </c>
      <c r="J35" s="58" t="str">
        <f t="shared" si="7"/>
        <v>     -   </v>
      </c>
      <c r="K35" s="59">
        <f t="shared" si="8"/>
        <v>34</v>
      </c>
      <c r="L35" s="58">
        <f t="shared" si="9"/>
        <v>21.428571428571416</v>
      </c>
      <c r="M35" s="59">
        <f t="shared" si="10"/>
        <v>0</v>
      </c>
      <c r="N35" s="58" t="str">
        <f t="shared" si="11"/>
        <v>0.0</v>
      </c>
      <c r="O35" s="59">
        <f t="shared" si="12"/>
        <v>34</v>
      </c>
      <c r="P35" s="60">
        <f t="shared" si="13"/>
        <v>21.428571428571416</v>
      </c>
      <c r="S35" s="61" t="s">
        <v>89</v>
      </c>
      <c r="T35" s="61" t="s">
        <v>90</v>
      </c>
      <c r="U35" s="61" t="s">
        <v>119</v>
      </c>
      <c r="V35" s="63">
        <v>386</v>
      </c>
      <c r="W35" s="63">
        <v>220</v>
      </c>
      <c r="X35" s="63">
        <v>130</v>
      </c>
      <c r="Y35" s="63">
        <v>2</v>
      </c>
      <c r="Z35" s="63">
        <v>34</v>
      </c>
      <c r="AA35" s="63">
        <v>0</v>
      </c>
      <c r="AB35" s="63">
        <v>34</v>
      </c>
    </row>
    <row r="36" spans="2:28" ht="15.75" customHeight="1">
      <c r="B36" s="12" t="s">
        <v>33</v>
      </c>
      <c r="C36" s="57">
        <f t="shared" si="0"/>
        <v>269</v>
      </c>
      <c r="D36" s="58">
        <f t="shared" si="1"/>
        <v>19.555555555555543</v>
      </c>
      <c r="E36" s="59">
        <f t="shared" si="2"/>
        <v>123</v>
      </c>
      <c r="F36" s="58">
        <f t="shared" si="3"/>
        <v>17.142857142857153</v>
      </c>
      <c r="G36" s="59">
        <f t="shared" si="4"/>
        <v>68</v>
      </c>
      <c r="H36" s="58">
        <f t="shared" si="5"/>
        <v>-40.35087719298246</v>
      </c>
      <c r="I36" s="59">
        <f t="shared" si="6"/>
        <v>0</v>
      </c>
      <c r="J36" s="58" t="str">
        <f t="shared" si="7"/>
        <v>  -100.0</v>
      </c>
      <c r="K36" s="59">
        <f t="shared" si="8"/>
        <v>78</v>
      </c>
      <c r="L36" s="58">
        <f t="shared" si="9"/>
        <v>1850</v>
      </c>
      <c r="M36" s="59">
        <f t="shared" si="10"/>
        <v>72</v>
      </c>
      <c r="N36" s="58" t="str">
        <f t="shared" si="11"/>
        <v>     -   </v>
      </c>
      <c r="O36" s="59">
        <f t="shared" si="12"/>
        <v>6</v>
      </c>
      <c r="P36" s="60">
        <f t="shared" si="13"/>
        <v>50</v>
      </c>
      <c r="S36" s="61" t="s">
        <v>89</v>
      </c>
      <c r="T36" s="61" t="s">
        <v>90</v>
      </c>
      <c r="U36" s="61" t="s">
        <v>120</v>
      </c>
      <c r="V36" s="63">
        <v>269</v>
      </c>
      <c r="W36" s="63">
        <v>123</v>
      </c>
      <c r="X36" s="63">
        <v>68</v>
      </c>
      <c r="Y36" s="63">
        <v>0</v>
      </c>
      <c r="Z36" s="63">
        <v>78</v>
      </c>
      <c r="AA36" s="63">
        <v>72</v>
      </c>
      <c r="AB36" s="63">
        <v>6</v>
      </c>
    </row>
    <row r="37" spans="2:28" ht="15.75" customHeight="1">
      <c r="B37" s="12" t="s">
        <v>34</v>
      </c>
      <c r="C37" s="57">
        <f t="shared" si="0"/>
        <v>294</v>
      </c>
      <c r="D37" s="58">
        <f t="shared" si="1"/>
        <v>5</v>
      </c>
      <c r="E37" s="59">
        <f t="shared" si="2"/>
        <v>108</v>
      </c>
      <c r="F37" s="58">
        <f t="shared" si="3"/>
        <v>-17.55725190839695</v>
      </c>
      <c r="G37" s="59">
        <f t="shared" si="4"/>
        <v>175</v>
      </c>
      <c r="H37" s="58">
        <f t="shared" si="5"/>
        <v>25</v>
      </c>
      <c r="I37" s="59">
        <f t="shared" si="6"/>
        <v>4</v>
      </c>
      <c r="J37" s="58">
        <f t="shared" si="7"/>
        <v>300</v>
      </c>
      <c r="K37" s="59">
        <f t="shared" si="8"/>
        <v>7</v>
      </c>
      <c r="L37" s="58">
        <f t="shared" si="9"/>
        <v>-12.5</v>
      </c>
      <c r="M37" s="59">
        <f t="shared" si="10"/>
        <v>0</v>
      </c>
      <c r="N37" s="58" t="str">
        <f t="shared" si="11"/>
        <v>0.0</v>
      </c>
      <c r="O37" s="59">
        <f t="shared" si="12"/>
        <v>7</v>
      </c>
      <c r="P37" s="60">
        <f t="shared" si="13"/>
        <v>-12.5</v>
      </c>
      <c r="S37" s="61" t="s">
        <v>89</v>
      </c>
      <c r="T37" s="61" t="s">
        <v>90</v>
      </c>
      <c r="U37" s="61" t="s">
        <v>121</v>
      </c>
      <c r="V37" s="63">
        <v>294</v>
      </c>
      <c r="W37" s="63">
        <v>108</v>
      </c>
      <c r="X37" s="63">
        <v>175</v>
      </c>
      <c r="Y37" s="63">
        <v>4</v>
      </c>
      <c r="Z37" s="63">
        <v>7</v>
      </c>
      <c r="AA37" s="63">
        <v>0</v>
      </c>
      <c r="AB37" s="63">
        <v>7</v>
      </c>
    </row>
    <row r="38" spans="2:28" ht="15.75" customHeight="1">
      <c r="B38" s="12" t="s">
        <v>35</v>
      </c>
      <c r="C38" s="57">
        <f t="shared" si="0"/>
        <v>1041</v>
      </c>
      <c r="D38" s="58">
        <f t="shared" si="1"/>
        <v>5.900305188199397</v>
      </c>
      <c r="E38" s="59">
        <f t="shared" si="2"/>
        <v>442</v>
      </c>
      <c r="F38" s="58">
        <f t="shared" si="3"/>
        <v>-10.162601626016269</v>
      </c>
      <c r="G38" s="59">
        <f t="shared" si="4"/>
        <v>403</v>
      </c>
      <c r="H38" s="58">
        <f t="shared" si="5"/>
        <v>7.180851063829792</v>
      </c>
      <c r="I38" s="59">
        <f t="shared" si="6"/>
        <v>1</v>
      </c>
      <c r="J38" s="58" t="str">
        <f t="shared" si="7"/>
        <v>     -   </v>
      </c>
      <c r="K38" s="59">
        <f t="shared" si="8"/>
        <v>195</v>
      </c>
      <c r="L38" s="58">
        <f t="shared" si="9"/>
        <v>69.56521739130434</v>
      </c>
      <c r="M38" s="59">
        <f t="shared" si="10"/>
        <v>107</v>
      </c>
      <c r="N38" s="58">
        <f t="shared" si="11"/>
        <v>365.21739130434787</v>
      </c>
      <c r="O38" s="59">
        <f t="shared" si="12"/>
        <v>88</v>
      </c>
      <c r="P38" s="60">
        <f t="shared" si="13"/>
        <v>-4.347826086956516</v>
      </c>
      <c r="S38" s="61" t="s">
        <v>89</v>
      </c>
      <c r="T38" s="61" t="s">
        <v>90</v>
      </c>
      <c r="U38" s="61" t="s">
        <v>122</v>
      </c>
      <c r="V38" s="63">
        <v>1041</v>
      </c>
      <c r="W38" s="63">
        <v>442</v>
      </c>
      <c r="X38" s="63">
        <v>403</v>
      </c>
      <c r="Y38" s="63">
        <v>1</v>
      </c>
      <c r="Z38" s="63">
        <v>195</v>
      </c>
      <c r="AA38" s="63">
        <v>107</v>
      </c>
      <c r="AB38" s="63">
        <v>88</v>
      </c>
    </row>
    <row r="39" spans="2:28" ht="15.75" customHeight="1">
      <c r="B39" s="12" t="s">
        <v>36</v>
      </c>
      <c r="C39" s="57">
        <f t="shared" si="0"/>
        <v>1593</v>
      </c>
      <c r="D39" s="58">
        <f t="shared" si="1"/>
        <v>3.173575129533674</v>
      </c>
      <c r="E39" s="59">
        <f t="shared" si="2"/>
        <v>478</v>
      </c>
      <c r="F39" s="58">
        <f t="shared" si="3"/>
        <v>-1.4432989690721598</v>
      </c>
      <c r="G39" s="59">
        <f t="shared" si="4"/>
        <v>502</v>
      </c>
      <c r="H39" s="58">
        <f t="shared" si="5"/>
        <v>-25.739644970414204</v>
      </c>
      <c r="I39" s="59">
        <f t="shared" si="6"/>
        <v>10</v>
      </c>
      <c r="J39" s="58">
        <f t="shared" si="7"/>
        <v>-73.6842105263158</v>
      </c>
      <c r="K39" s="59">
        <f t="shared" si="8"/>
        <v>603</v>
      </c>
      <c r="L39" s="58">
        <f t="shared" si="9"/>
        <v>74.78260869565216</v>
      </c>
      <c r="M39" s="59">
        <f t="shared" si="10"/>
        <v>359</v>
      </c>
      <c r="N39" s="58">
        <f t="shared" si="11"/>
        <v>209.48275862068965</v>
      </c>
      <c r="O39" s="59">
        <f t="shared" si="12"/>
        <v>244</v>
      </c>
      <c r="P39" s="60">
        <f t="shared" si="13"/>
        <v>6.550218340611352</v>
      </c>
      <c r="S39" s="61" t="s">
        <v>89</v>
      </c>
      <c r="T39" s="61" t="s">
        <v>90</v>
      </c>
      <c r="U39" s="61" t="s">
        <v>123</v>
      </c>
      <c r="V39" s="63">
        <v>1593</v>
      </c>
      <c r="W39" s="63">
        <v>478</v>
      </c>
      <c r="X39" s="63">
        <v>502</v>
      </c>
      <c r="Y39" s="63">
        <v>10</v>
      </c>
      <c r="Z39" s="63">
        <v>603</v>
      </c>
      <c r="AA39" s="63">
        <v>359</v>
      </c>
      <c r="AB39" s="63">
        <v>244</v>
      </c>
    </row>
    <row r="40" spans="2:28" ht="15.75" customHeight="1">
      <c r="B40" s="12" t="s">
        <v>37</v>
      </c>
      <c r="C40" s="57">
        <f t="shared" si="0"/>
        <v>663</v>
      </c>
      <c r="D40" s="58">
        <f t="shared" si="1"/>
        <v>-13.106159895150725</v>
      </c>
      <c r="E40" s="59">
        <f t="shared" si="2"/>
        <v>325</v>
      </c>
      <c r="F40" s="58">
        <f t="shared" si="3"/>
        <v>24.045801526717554</v>
      </c>
      <c r="G40" s="59">
        <f t="shared" si="4"/>
        <v>159</v>
      </c>
      <c r="H40" s="58">
        <f t="shared" si="5"/>
        <v>-40</v>
      </c>
      <c r="I40" s="59">
        <f t="shared" si="6"/>
        <v>15</v>
      </c>
      <c r="J40" s="58">
        <f t="shared" si="7"/>
        <v>1400</v>
      </c>
      <c r="K40" s="59">
        <f t="shared" si="8"/>
        <v>164</v>
      </c>
      <c r="L40" s="58">
        <f t="shared" si="9"/>
        <v>-30.212765957446805</v>
      </c>
      <c r="M40" s="59">
        <f t="shared" si="10"/>
        <v>120</v>
      </c>
      <c r="N40" s="58">
        <f t="shared" si="11"/>
        <v>-40.5940594059406</v>
      </c>
      <c r="O40" s="59">
        <f t="shared" si="12"/>
        <v>44</v>
      </c>
      <c r="P40" s="60">
        <f t="shared" si="13"/>
        <v>33.333333333333314</v>
      </c>
      <c r="S40" s="61" t="s">
        <v>89</v>
      </c>
      <c r="T40" s="61" t="s">
        <v>90</v>
      </c>
      <c r="U40" s="61" t="s">
        <v>124</v>
      </c>
      <c r="V40" s="63">
        <v>663</v>
      </c>
      <c r="W40" s="63">
        <v>325</v>
      </c>
      <c r="X40" s="63">
        <v>159</v>
      </c>
      <c r="Y40" s="63">
        <v>15</v>
      </c>
      <c r="Z40" s="63">
        <v>164</v>
      </c>
      <c r="AA40" s="63">
        <v>120</v>
      </c>
      <c r="AB40" s="63">
        <v>44</v>
      </c>
    </row>
    <row r="41" spans="2:28" ht="15.75" customHeight="1">
      <c r="B41" s="12" t="s">
        <v>38</v>
      </c>
      <c r="C41" s="57">
        <f t="shared" si="0"/>
        <v>364</v>
      </c>
      <c r="D41" s="58">
        <f t="shared" si="1"/>
        <v>-6.666666666666671</v>
      </c>
      <c r="E41" s="59">
        <f t="shared" si="2"/>
        <v>216</v>
      </c>
      <c r="F41" s="58">
        <f t="shared" si="3"/>
        <v>9.09090909090908</v>
      </c>
      <c r="G41" s="59">
        <f t="shared" si="4"/>
        <v>128</v>
      </c>
      <c r="H41" s="58">
        <f t="shared" si="5"/>
        <v>-26.85714285714286</v>
      </c>
      <c r="I41" s="59">
        <f t="shared" si="6"/>
        <v>0</v>
      </c>
      <c r="J41" s="58" t="str">
        <f t="shared" si="7"/>
        <v>  -100.0</v>
      </c>
      <c r="K41" s="59">
        <f t="shared" si="8"/>
        <v>20</v>
      </c>
      <c r="L41" s="58">
        <f t="shared" si="9"/>
        <v>33.333333333333314</v>
      </c>
      <c r="M41" s="59">
        <f t="shared" si="10"/>
        <v>0</v>
      </c>
      <c r="N41" s="58" t="str">
        <f t="shared" si="11"/>
        <v>0.0</v>
      </c>
      <c r="O41" s="59">
        <f t="shared" si="12"/>
        <v>20</v>
      </c>
      <c r="P41" s="60">
        <f t="shared" si="13"/>
        <v>33.333333333333314</v>
      </c>
      <c r="S41" s="61" t="s">
        <v>89</v>
      </c>
      <c r="T41" s="61" t="s">
        <v>90</v>
      </c>
      <c r="U41" s="61" t="s">
        <v>125</v>
      </c>
      <c r="V41" s="63">
        <v>364</v>
      </c>
      <c r="W41" s="63">
        <v>216</v>
      </c>
      <c r="X41" s="63">
        <v>128</v>
      </c>
      <c r="Y41" s="63">
        <v>0</v>
      </c>
      <c r="Z41" s="63">
        <v>20</v>
      </c>
      <c r="AA41" s="63">
        <v>0</v>
      </c>
      <c r="AB41" s="63">
        <v>20</v>
      </c>
    </row>
    <row r="42" spans="2:28" ht="15.75" customHeight="1">
      <c r="B42" s="12" t="s">
        <v>39</v>
      </c>
      <c r="C42" s="57">
        <f t="shared" si="0"/>
        <v>573</v>
      </c>
      <c r="D42" s="58">
        <f t="shared" si="1"/>
        <v>-4.5</v>
      </c>
      <c r="E42" s="59">
        <f t="shared" si="2"/>
        <v>222</v>
      </c>
      <c r="F42" s="58">
        <f t="shared" si="3"/>
        <v>-17.472118959107803</v>
      </c>
      <c r="G42" s="59">
        <f t="shared" si="4"/>
        <v>266</v>
      </c>
      <c r="H42" s="58">
        <f t="shared" si="5"/>
        <v>-8.904109589041099</v>
      </c>
      <c r="I42" s="59">
        <f t="shared" si="6"/>
        <v>0</v>
      </c>
      <c r="J42" s="58" t="str">
        <f t="shared" si="7"/>
        <v>  -100.0</v>
      </c>
      <c r="K42" s="59">
        <f t="shared" si="8"/>
        <v>85</v>
      </c>
      <c r="L42" s="58">
        <f t="shared" si="9"/>
        <v>347.3684210526316</v>
      </c>
      <c r="M42" s="59">
        <f t="shared" si="10"/>
        <v>35</v>
      </c>
      <c r="N42" s="58" t="str">
        <f t="shared" si="11"/>
        <v>     -   </v>
      </c>
      <c r="O42" s="59">
        <f t="shared" si="12"/>
        <v>50</v>
      </c>
      <c r="P42" s="60">
        <f t="shared" si="13"/>
        <v>163.15789473684214</v>
      </c>
      <c r="S42" s="61" t="s">
        <v>89</v>
      </c>
      <c r="T42" s="61" t="s">
        <v>90</v>
      </c>
      <c r="U42" s="61" t="s">
        <v>126</v>
      </c>
      <c r="V42" s="63">
        <v>573</v>
      </c>
      <c r="W42" s="63">
        <v>222</v>
      </c>
      <c r="X42" s="63">
        <v>266</v>
      </c>
      <c r="Y42" s="63">
        <v>0</v>
      </c>
      <c r="Z42" s="63">
        <v>85</v>
      </c>
      <c r="AA42" s="63">
        <v>35</v>
      </c>
      <c r="AB42" s="63">
        <v>50</v>
      </c>
    </row>
    <row r="43" spans="2:28" ht="15.75" customHeight="1">
      <c r="B43" s="12" t="s">
        <v>40</v>
      </c>
      <c r="C43" s="57">
        <f t="shared" si="0"/>
        <v>519</v>
      </c>
      <c r="D43" s="58">
        <f t="shared" si="1"/>
        <v>-6.317689530685925</v>
      </c>
      <c r="E43" s="59">
        <f t="shared" si="2"/>
        <v>338</v>
      </c>
      <c r="F43" s="58">
        <f t="shared" si="3"/>
        <v>17.361111111111114</v>
      </c>
      <c r="G43" s="59">
        <f t="shared" si="4"/>
        <v>143</v>
      </c>
      <c r="H43" s="58">
        <f t="shared" si="5"/>
        <v>-20.994475138121544</v>
      </c>
      <c r="I43" s="59">
        <f t="shared" si="6"/>
        <v>1</v>
      </c>
      <c r="J43" s="58">
        <f t="shared" si="7"/>
        <v>-50</v>
      </c>
      <c r="K43" s="59">
        <f t="shared" si="8"/>
        <v>37</v>
      </c>
      <c r="L43" s="58">
        <f t="shared" si="9"/>
        <v>-55.42168674698795</v>
      </c>
      <c r="M43" s="59">
        <f t="shared" si="10"/>
        <v>0</v>
      </c>
      <c r="N43" s="58" t="str">
        <f t="shared" si="11"/>
        <v>  -100.0</v>
      </c>
      <c r="O43" s="59">
        <f t="shared" si="12"/>
        <v>37</v>
      </c>
      <c r="P43" s="60">
        <f t="shared" si="13"/>
        <v>8.823529411764696</v>
      </c>
      <c r="S43" s="61" t="s">
        <v>89</v>
      </c>
      <c r="T43" s="61" t="s">
        <v>90</v>
      </c>
      <c r="U43" s="61" t="s">
        <v>127</v>
      </c>
      <c r="V43" s="63">
        <v>519</v>
      </c>
      <c r="W43" s="63">
        <v>338</v>
      </c>
      <c r="X43" s="63">
        <v>143</v>
      </c>
      <c r="Y43" s="63">
        <v>1</v>
      </c>
      <c r="Z43" s="63">
        <v>37</v>
      </c>
      <c r="AA43" s="63">
        <v>0</v>
      </c>
      <c r="AB43" s="63">
        <v>37</v>
      </c>
    </row>
    <row r="44" spans="2:28" ht="15.75" customHeight="1">
      <c r="B44" s="12" t="s">
        <v>41</v>
      </c>
      <c r="C44" s="57">
        <f t="shared" si="0"/>
        <v>235</v>
      </c>
      <c r="D44" s="58">
        <f t="shared" si="1"/>
        <v>-6.374501992031881</v>
      </c>
      <c r="E44" s="59">
        <f t="shared" si="2"/>
        <v>138</v>
      </c>
      <c r="F44" s="58">
        <f t="shared" si="3"/>
        <v>11.290322580645153</v>
      </c>
      <c r="G44" s="59">
        <f t="shared" si="4"/>
        <v>80</v>
      </c>
      <c r="H44" s="58">
        <f t="shared" si="5"/>
        <v>-17.525773195876297</v>
      </c>
      <c r="I44" s="59">
        <f t="shared" si="6"/>
        <v>0</v>
      </c>
      <c r="J44" s="58" t="str">
        <f t="shared" si="7"/>
        <v>  -100.0</v>
      </c>
      <c r="K44" s="59">
        <f t="shared" si="8"/>
        <v>17</v>
      </c>
      <c r="L44" s="58">
        <f t="shared" si="9"/>
        <v>-39.28571428571429</v>
      </c>
      <c r="M44" s="59">
        <f t="shared" si="10"/>
        <v>0</v>
      </c>
      <c r="N44" s="58" t="str">
        <f t="shared" si="11"/>
        <v>0.0</v>
      </c>
      <c r="O44" s="59">
        <f t="shared" si="12"/>
        <v>17</v>
      </c>
      <c r="P44" s="60">
        <f t="shared" si="13"/>
        <v>-39.28571428571429</v>
      </c>
      <c r="S44" s="61" t="s">
        <v>89</v>
      </c>
      <c r="T44" s="61" t="s">
        <v>90</v>
      </c>
      <c r="U44" s="61" t="s">
        <v>128</v>
      </c>
      <c r="V44" s="63">
        <v>235</v>
      </c>
      <c r="W44" s="63">
        <v>138</v>
      </c>
      <c r="X44" s="63">
        <v>80</v>
      </c>
      <c r="Y44" s="63">
        <v>0</v>
      </c>
      <c r="Z44" s="63">
        <v>17</v>
      </c>
      <c r="AA44" s="63">
        <v>0</v>
      </c>
      <c r="AB44" s="63">
        <v>17</v>
      </c>
    </row>
    <row r="45" spans="2:28" ht="15.75" customHeight="1">
      <c r="B45" s="12" t="s">
        <v>42</v>
      </c>
      <c r="C45" s="57">
        <f t="shared" si="0"/>
        <v>3056</v>
      </c>
      <c r="D45" s="58">
        <f t="shared" si="1"/>
        <v>-5.240310077519382</v>
      </c>
      <c r="E45" s="59">
        <f t="shared" si="2"/>
        <v>894</v>
      </c>
      <c r="F45" s="58">
        <f t="shared" si="3"/>
        <v>4.195804195804186</v>
      </c>
      <c r="G45" s="59">
        <f t="shared" si="4"/>
        <v>1351</v>
      </c>
      <c r="H45" s="58">
        <f t="shared" si="5"/>
        <v>-29.118572927597057</v>
      </c>
      <c r="I45" s="59">
        <f t="shared" si="6"/>
        <v>7</v>
      </c>
      <c r="J45" s="58">
        <f t="shared" si="7"/>
        <v>250</v>
      </c>
      <c r="K45" s="59">
        <f t="shared" si="8"/>
        <v>804</v>
      </c>
      <c r="L45" s="58">
        <f t="shared" si="9"/>
        <v>75.16339869281046</v>
      </c>
      <c r="M45" s="59">
        <f t="shared" si="10"/>
        <v>498</v>
      </c>
      <c r="N45" s="58">
        <f t="shared" si="11"/>
        <v>260.8695652173913</v>
      </c>
      <c r="O45" s="59">
        <f t="shared" si="12"/>
        <v>303</v>
      </c>
      <c r="P45" s="60">
        <f t="shared" si="13"/>
        <v>3.4129692832764533</v>
      </c>
      <c r="S45" s="61" t="s">
        <v>89</v>
      </c>
      <c r="T45" s="61" t="s">
        <v>90</v>
      </c>
      <c r="U45" s="61" t="s">
        <v>129</v>
      </c>
      <c r="V45" s="63">
        <v>3056</v>
      </c>
      <c r="W45" s="63">
        <v>894</v>
      </c>
      <c r="X45" s="63">
        <v>1351</v>
      </c>
      <c r="Y45" s="63">
        <v>7</v>
      </c>
      <c r="Z45" s="63">
        <v>804</v>
      </c>
      <c r="AA45" s="63">
        <v>498</v>
      </c>
      <c r="AB45" s="63">
        <v>303</v>
      </c>
    </row>
    <row r="46" spans="2:28" ht="15.75" customHeight="1">
      <c r="B46" s="12" t="s">
        <v>43</v>
      </c>
      <c r="C46" s="57">
        <f t="shared" si="0"/>
        <v>442</v>
      </c>
      <c r="D46" s="58">
        <f t="shared" si="1"/>
        <v>11.05527638190955</v>
      </c>
      <c r="E46" s="59">
        <f t="shared" si="2"/>
        <v>168</v>
      </c>
      <c r="F46" s="58">
        <f t="shared" si="3"/>
        <v>-13.402061855670098</v>
      </c>
      <c r="G46" s="59">
        <f t="shared" si="4"/>
        <v>248</v>
      </c>
      <c r="H46" s="58">
        <f t="shared" si="5"/>
        <v>29.84293193717278</v>
      </c>
      <c r="I46" s="59">
        <f t="shared" si="6"/>
        <v>3</v>
      </c>
      <c r="J46" s="58">
        <f t="shared" si="7"/>
        <v>200</v>
      </c>
      <c r="K46" s="59">
        <f t="shared" si="8"/>
        <v>23</v>
      </c>
      <c r="L46" s="58">
        <f t="shared" si="9"/>
        <v>91.66666666666669</v>
      </c>
      <c r="M46" s="59">
        <f t="shared" si="10"/>
        <v>0</v>
      </c>
      <c r="N46" s="58" t="str">
        <f t="shared" si="11"/>
        <v>0.0</v>
      </c>
      <c r="O46" s="59">
        <f t="shared" si="12"/>
        <v>23</v>
      </c>
      <c r="P46" s="60">
        <f t="shared" si="13"/>
        <v>91.66666666666669</v>
      </c>
      <c r="S46" s="61" t="s">
        <v>89</v>
      </c>
      <c r="T46" s="61" t="s">
        <v>90</v>
      </c>
      <c r="U46" s="61" t="s">
        <v>130</v>
      </c>
      <c r="V46" s="63">
        <v>442</v>
      </c>
      <c r="W46" s="63">
        <v>168</v>
      </c>
      <c r="X46" s="63">
        <v>248</v>
      </c>
      <c r="Y46" s="63">
        <v>3</v>
      </c>
      <c r="Z46" s="63">
        <v>23</v>
      </c>
      <c r="AA46" s="63">
        <v>0</v>
      </c>
      <c r="AB46" s="63">
        <v>23</v>
      </c>
    </row>
    <row r="47" spans="2:28" ht="15.75" customHeight="1">
      <c r="B47" s="12" t="s">
        <v>44</v>
      </c>
      <c r="C47" s="57">
        <f t="shared" si="0"/>
        <v>447</v>
      </c>
      <c r="D47" s="58">
        <f t="shared" si="1"/>
        <v>24.860335195530723</v>
      </c>
      <c r="E47" s="59">
        <f t="shared" si="2"/>
        <v>242</v>
      </c>
      <c r="F47" s="58">
        <f t="shared" si="3"/>
        <v>25.388601036269435</v>
      </c>
      <c r="G47" s="59">
        <f t="shared" si="4"/>
        <v>137</v>
      </c>
      <c r="H47" s="58">
        <f t="shared" si="5"/>
        <v>21.238938053097357</v>
      </c>
      <c r="I47" s="59">
        <f t="shared" si="6"/>
        <v>7</v>
      </c>
      <c r="J47" s="58">
        <f t="shared" si="7"/>
        <v>-81.57894736842105</v>
      </c>
      <c r="K47" s="59">
        <f t="shared" si="8"/>
        <v>61</v>
      </c>
      <c r="L47" s="58">
        <f t="shared" si="9"/>
        <v>335.71428571428567</v>
      </c>
      <c r="M47" s="59">
        <f t="shared" si="10"/>
        <v>41</v>
      </c>
      <c r="N47" s="58" t="str">
        <f t="shared" si="11"/>
        <v>     -   </v>
      </c>
      <c r="O47" s="59">
        <f t="shared" si="12"/>
        <v>20</v>
      </c>
      <c r="P47" s="60">
        <f t="shared" si="13"/>
        <v>42.85714285714286</v>
      </c>
      <c r="S47" s="61" t="s">
        <v>89</v>
      </c>
      <c r="T47" s="61" t="s">
        <v>90</v>
      </c>
      <c r="U47" s="61" t="s">
        <v>131</v>
      </c>
      <c r="V47" s="63">
        <v>447</v>
      </c>
      <c r="W47" s="63">
        <v>242</v>
      </c>
      <c r="X47" s="63">
        <v>137</v>
      </c>
      <c r="Y47" s="63">
        <v>7</v>
      </c>
      <c r="Z47" s="63">
        <v>61</v>
      </c>
      <c r="AA47" s="63">
        <v>41</v>
      </c>
      <c r="AB47" s="63">
        <v>20</v>
      </c>
    </row>
    <row r="48" spans="2:28" ht="15.75" customHeight="1">
      <c r="B48" s="12" t="s">
        <v>45</v>
      </c>
      <c r="C48" s="57">
        <f t="shared" si="0"/>
        <v>1077</v>
      </c>
      <c r="D48" s="58">
        <f t="shared" si="1"/>
        <v>14.088983050847446</v>
      </c>
      <c r="E48" s="59">
        <f t="shared" si="2"/>
        <v>497</v>
      </c>
      <c r="F48" s="58">
        <f t="shared" si="3"/>
        <v>21.21951219512195</v>
      </c>
      <c r="G48" s="59">
        <f t="shared" si="4"/>
        <v>463</v>
      </c>
      <c r="H48" s="58">
        <f t="shared" si="5"/>
        <v>3.118040089086847</v>
      </c>
      <c r="I48" s="59">
        <f t="shared" si="6"/>
        <v>1</v>
      </c>
      <c r="J48" s="58">
        <f t="shared" si="7"/>
        <v>-75</v>
      </c>
      <c r="K48" s="59">
        <f t="shared" si="8"/>
        <v>116</v>
      </c>
      <c r="L48" s="58">
        <f t="shared" si="9"/>
        <v>43.20987654320987</v>
      </c>
      <c r="M48" s="59">
        <f t="shared" si="10"/>
        <v>36</v>
      </c>
      <c r="N48" s="58" t="str">
        <f t="shared" si="11"/>
        <v>     -   </v>
      </c>
      <c r="O48" s="59">
        <f t="shared" si="12"/>
        <v>80</v>
      </c>
      <c r="P48" s="60">
        <f t="shared" si="13"/>
        <v>-1.2345679012345698</v>
      </c>
      <c r="S48" s="61" t="s">
        <v>89</v>
      </c>
      <c r="T48" s="61" t="s">
        <v>90</v>
      </c>
      <c r="U48" s="61" t="s">
        <v>132</v>
      </c>
      <c r="V48" s="63">
        <v>1077</v>
      </c>
      <c r="W48" s="63">
        <v>497</v>
      </c>
      <c r="X48" s="63">
        <v>463</v>
      </c>
      <c r="Y48" s="63">
        <v>1</v>
      </c>
      <c r="Z48" s="63">
        <v>116</v>
      </c>
      <c r="AA48" s="63">
        <v>36</v>
      </c>
      <c r="AB48" s="63">
        <v>80</v>
      </c>
    </row>
    <row r="49" spans="2:28" ht="15.75" customHeight="1">
      <c r="B49" s="12" t="s">
        <v>46</v>
      </c>
      <c r="C49" s="57">
        <f t="shared" si="0"/>
        <v>583</v>
      </c>
      <c r="D49" s="58">
        <f t="shared" si="1"/>
        <v>7.3664825046040505</v>
      </c>
      <c r="E49" s="59">
        <f t="shared" si="2"/>
        <v>225</v>
      </c>
      <c r="F49" s="58">
        <f t="shared" si="3"/>
        <v>-5.063291139240505</v>
      </c>
      <c r="G49" s="59">
        <f t="shared" si="4"/>
        <v>279</v>
      </c>
      <c r="H49" s="58">
        <f t="shared" si="5"/>
        <v>2.573529411764696</v>
      </c>
      <c r="I49" s="59">
        <f t="shared" si="6"/>
        <v>0</v>
      </c>
      <c r="J49" s="58" t="str">
        <f t="shared" si="7"/>
        <v>  -100.0</v>
      </c>
      <c r="K49" s="59">
        <f t="shared" si="8"/>
        <v>79</v>
      </c>
      <c r="L49" s="58">
        <f t="shared" si="9"/>
        <v>139.3939393939394</v>
      </c>
      <c r="M49" s="59">
        <f t="shared" si="10"/>
        <v>39</v>
      </c>
      <c r="N49" s="58" t="str">
        <f t="shared" si="11"/>
        <v>     -   </v>
      </c>
      <c r="O49" s="59">
        <f t="shared" si="12"/>
        <v>40</v>
      </c>
      <c r="P49" s="60">
        <f t="shared" si="13"/>
        <v>21.212121212121218</v>
      </c>
      <c r="S49" s="61" t="s">
        <v>89</v>
      </c>
      <c r="T49" s="61" t="s">
        <v>90</v>
      </c>
      <c r="U49" s="61" t="s">
        <v>133</v>
      </c>
      <c r="V49" s="63">
        <v>583</v>
      </c>
      <c r="W49" s="63">
        <v>225</v>
      </c>
      <c r="X49" s="63">
        <v>279</v>
      </c>
      <c r="Y49" s="63">
        <v>0</v>
      </c>
      <c r="Z49" s="63">
        <v>79</v>
      </c>
      <c r="AA49" s="63">
        <v>39</v>
      </c>
      <c r="AB49" s="63">
        <v>40</v>
      </c>
    </row>
    <row r="50" spans="2:28" ht="15.75" customHeight="1">
      <c r="B50" s="12" t="s">
        <v>47</v>
      </c>
      <c r="C50" s="57">
        <f t="shared" si="0"/>
        <v>544</v>
      </c>
      <c r="D50" s="58">
        <f t="shared" si="1"/>
        <v>-0.5484460694698328</v>
      </c>
      <c r="E50" s="59">
        <f t="shared" si="2"/>
        <v>263</v>
      </c>
      <c r="F50" s="58">
        <f t="shared" si="3"/>
        <v>8.677685950413235</v>
      </c>
      <c r="G50" s="59">
        <f t="shared" si="4"/>
        <v>167</v>
      </c>
      <c r="H50" s="58">
        <f t="shared" si="5"/>
        <v>-38.37638376383764</v>
      </c>
      <c r="I50" s="59">
        <f t="shared" si="6"/>
        <v>0</v>
      </c>
      <c r="J50" s="58" t="str">
        <f t="shared" si="7"/>
        <v>0.0</v>
      </c>
      <c r="K50" s="59">
        <f t="shared" si="8"/>
        <v>114</v>
      </c>
      <c r="L50" s="58">
        <f t="shared" si="9"/>
        <v>235.29411764705884</v>
      </c>
      <c r="M50" s="59">
        <f t="shared" si="10"/>
        <v>71</v>
      </c>
      <c r="N50" s="58" t="str">
        <f t="shared" si="11"/>
        <v>     -   </v>
      </c>
      <c r="O50" s="59">
        <f t="shared" si="12"/>
        <v>43</v>
      </c>
      <c r="P50" s="60">
        <f t="shared" si="13"/>
        <v>26.470588235294116</v>
      </c>
      <c r="S50" s="61" t="s">
        <v>89</v>
      </c>
      <c r="T50" s="61" t="s">
        <v>90</v>
      </c>
      <c r="U50" s="61" t="s">
        <v>134</v>
      </c>
      <c r="V50" s="63">
        <v>544</v>
      </c>
      <c r="W50" s="63">
        <v>263</v>
      </c>
      <c r="X50" s="63">
        <v>167</v>
      </c>
      <c r="Y50" s="63">
        <v>0</v>
      </c>
      <c r="Z50" s="63">
        <v>114</v>
      </c>
      <c r="AA50" s="63">
        <v>71</v>
      </c>
      <c r="AB50" s="63">
        <v>43</v>
      </c>
    </row>
    <row r="51" spans="2:28" ht="15.75" customHeight="1">
      <c r="B51" s="12" t="s">
        <v>48</v>
      </c>
      <c r="C51" s="57">
        <f t="shared" si="0"/>
        <v>942</v>
      </c>
      <c r="D51" s="58">
        <f t="shared" si="1"/>
        <v>2.9508196721311606</v>
      </c>
      <c r="E51" s="59">
        <f t="shared" si="2"/>
        <v>432</v>
      </c>
      <c r="F51" s="58">
        <f t="shared" si="3"/>
        <v>10.204081632653043</v>
      </c>
      <c r="G51" s="59">
        <f t="shared" si="4"/>
        <v>420</v>
      </c>
      <c r="H51" s="58">
        <f t="shared" si="5"/>
        <v>1.4492753623188435</v>
      </c>
      <c r="I51" s="59">
        <f t="shared" si="6"/>
        <v>1</v>
      </c>
      <c r="J51" s="58">
        <f t="shared" si="7"/>
        <v>-94.73684210526316</v>
      </c>
      <c r="K51" s="59">
        <f t="shared" si="8"/>
        <v>89</v>
      </c>
      <c r="L51" s="58">
        <f t="shared" si="9"/>
        <v>-1.1111111111111143</v>
      </c>
      <c r="M51" s="59">
        <f t="shared" si="10"/>
        <v>0</v>
      </c>
      <c r="N51" s="58" t="str">
        <f t="shared" si="11"/>
        <v>  -100.0</v>
      </c>
      <c r="O51" s="59">
        <f t="shared" si="12"/>
        <v>89</v>
      </c>
      <c r="P51" s="60">
        <f t="shared" si="13"/>
        <v>43.548387096774206</v>
      </c>
      <c r="S51" s="61" t="s">
        <v>89</v>
      </c>
      <c r="T51" s="61" t="s">
        <v>90</v>
      </c>
      <c r="U51" s="61" t="s">
        <v>135</v>
      </c>
      <c r="V51" s="63">
        <v>942</v>
      </c>
      <c r="W51" s="63">
        <v>432</v>
      </c>
      <c r="X51" s="63">
        <v>420</v>
      </c>
      <c r="Y51" s="63">
        <v>1</v>
      </c>
      <c r="Z51" s="63">
        <v>89</v>
      </c>
      <c r="AA51" s="63">
        <v>0</v>
      </c>
      <c r="AB51" s="63">
        <v>89</v>
      </c>
    </row>
    <row r="52" spans="2:28" ht="15.75" customHeight="1" thickBot="1">
      <c r="B52" s="12" t="s">
        <v>49</v>
      </c>
      <c r="C52" s="64">
        <f t="shared" si="0"/>
        <v>1118</v>
      </c>
      <c r="D52" s="65">
        <f t="shared" si="1"/>
        <v>9.823182711198413</v>
      </c>
      <c r="E52" s="66">
        <f t="shared" si="2"/>
        <v>239</v>
      </c>
      <c r="F52" s="65">
        <f t="shared" si="3"/>
        <v>-5.905511811023629</v>
      </c>
      <c r="G52" s="66">
        <f t="shared" si="4"/>
        <v>824</v>
      </c>
      <c r="H52" s="65">
        <f t="shared" si="5"/>
        <v>22.61904761904762</v>
      </c>
      <c r="I52" s="66">
        <f t="shared" si="6"/>
        <v>6</v>
      </c>
      <c r="J52" s="65">
        <f t="shared" si="7"/>
        <v>100</v>
      </c>
      <c r="K52" s="66">
        <f t="shared" si="8"/>
        <v>49</v>
      </c>
      <c r="L52" s="65">
        <f t="shared" si="9"/>
        <v>-44.9438202247191</v>
      </c>
      <c r="M52" s="66">
        <f t="shared" si="10"/>
        <v>14</v>
      </c>
      <c r="N52" s="65">
        <f t="shared" si="11"/>
        <v>-81.08108108108108</v>
      </c>
      <c r="O52" s="66">
        <f t="shared" si="12"/>
        <v>35</v>
      </c>
      <c r="P52" s="67">
        <f t="shared" si="13"/>
        <v>133.33333333333334</v>
      </c>
      <c r="S52" s="61" t="s">
        <v>89</v>
      </c>
      <c r="T52" s="61" t="s">
        <v>90</v>
      </c>
      <c r="U52" s="61" t="s">
        <v>136</v>
      </c>
      <c r="V52" s="63">
        <v>1118</v>
      </c>
      <c r="W52" s="63">
        <v>239</v>
      </c>
      <c r="X52" s="63">
        <v>824</v>
      </c>
      <c r="Y52" s="63">
        <v>6</v>
      </c>
      <c r="Z52" s="63">
        <v>49</v>
      </c>
      <c r="AA52" s="63">
        <v>14</v>
      </c>
      <c r="AB52" s="63">
        <v>35</v>
      </c>
    </row>
    <row r="53" spans="2:28" ht="15.75" customHeight="1" thickBot="1" thickTop="1">
      <c r="B53" s="13" t="s">
        <v>50</v>
      </c>
      <c r="C53" s="68">
        <f>SUM($V6:$V52)</f>
        <v>77153</v>
      </c>
      <c r="D53" s="69">
        <f>SUM(V6:V52)/SUM(V53:V99)*100-100</f>
        <v>-2.5489131121243815</v>
      </c>
      <c r="E53" s="70">
        <f>SUM($W6:$W52)</f>
        <v>24830</v>
      </c>
      <c r="F53" s="69">
        <f>SUM($W6:$W52)/SUM($W53:$W99)*100-100</f>
        <v>2.41286863270777</v>
      </c>
      <c r="G53" s="70">
        <f>SUM($X6:$X52)</f>
        <v>32757</v>
      </c>
      <c r="H53" s="69">
        <f>SUM($X6:X52)/SUM($X53:$X99)*100-100</f>
        <v>-2.590103485190909</v>
      </c>
      <c r="I53" s="70">
        <f>SUM($Y6:$Y52)</f>
        <v>728</v>
      </c>
      <c r="J53" s="69">
        <f>SUM($Y6:$Y52)/SUM($Y53:$Y99)*100-100</f>
        <v>52.30125523012552</v>
      </c>
      <c r="K53" s="70">
        <f>SUM($Z6:$Z52)</f>
        <v>18838</v>
      </c>
      <c r="L53" s="69">
        <f>SUM($Z6:$Z52)/SUM($Z53:$Z99)*100-100</f>
        <v>-9.519692603266094</v>
      </c>
      <c r="M53" s="70">
        <f>SUM($AA6:$AA52)</f>
        <v>8690</v>
      </c>
      <c r="N53" s="69">
        <f>SUM($AA6:$AA52)/SUM($AA53:$AA99)*100-100</f>
        <v>-17.198666031443537</v>
      </c>
      <c r="O53" s="70">
        <f>SUM($AB6:$AB52)</f>
        <v>10030</v>
      </c>
      <c r="P53" s="71">
        <f>SUM($AB6:$AB52)/SUM($AB53:$AB99)*100-100</f>
        <v>-1.1433077074709246</v>
      </c>
      <c r="R53" s="1" t="s">
        <v>137</v>
      </c>
      <c r="S53" s="61" t="s">
        <v>138</v>
      </c>
      <c r="T53" s="61" t="s">
        <v>90</v>
      </c>
      <c r="U53" s="61" t="s">
        <v>91</v>
      </c>
      <c r="V53" s="63">
        <v>3419</v>
      </c>
      <c r="W53" s="63">
        <v>1012</v>
      </c>
      <c r="X53" s="63">
        <v>1881</v>
      </c>
      <c r="Y53" s="63">
        <v>8</v>
      </c>
      <c r="Z53" s="63">
        <v>518</v>
      </c>
      <c r="AA53" s="63">
        <v>344</v>
      </c>
      <c r="AB53" s="63">
        <v>174</v>
      </c>
    </row>
    <row r="54" spans="2:28" ht="15.75" customHeight="1">
      <c r="B54" s="14" t="s">
        <v>3</v>
      </c>
      <c r="C54" s="59">
        <f>$V6</f>
        <v>3313</v>
      </c>
      <c r="D54" s="58">
        <f>$V6/$V53*100-100</f>
        <v>-3.1003217315004434</v>
      </c>
      <c r="E54" s="59">
        <f>$W6</f>
        <v>1058</v>
      </c>
      <c r="F54" s="58">
        <f>$W6/$W53*100-100</f>
        <v>4.545454545454547</v>
      </c>
      <c r="G54" s="59">
        <f>$X6</f>
        <v>1975</v>
      </c>
      <c r="H54" s="58">
        <f>$X6/$X53*100-100</f>
        <v>4.997341839447117</v>
      </c>
      <c r="I54" s="59">
        <f>$Y6</f>
        <v>38</v>
      </c>
      <c r="J54" s="58">
        <f>$Y6/$Y53*100-100</f>
        <v>375</v>
      </c>
      <c r="K54" s="59">
        <f>$Z6</f>
        <v>242</v>
      </c>
      <c r="L54" s="58">
        <f>$Z6/$Z53*100-100</f>
        <v>-53.28185328185328</v>
      </c>
      <c r="M54" s="59">
        <f>$AA6</f>
        <v>94</v>
      </c>
      <c r="N54" s="58">
        <f>$AA6/$AA53*100-100</f>
        <v>-72.67441860465117</v>
      </c>
      <c r="O54" s="59">
        <f>$AB6</f>
        <v>148</v>
      </c>
      <c r="P54" s="60">
        <f>$AB6/$AB53*100-100</f>
        <v>-14.942528735632195</v>
      </c>
      <c r="S54" s="61" t="s">
        <v>138</v>
      </c>
      <c r="T54" s="61" t="s">
        <v>90</v>
      </c>
      <c r="U54" s="61" t="s">
        <v>92</v>
      </c>
      <c r="V54" s="63">
        <v>527</v>
      </c>
      <c r="W54" s="63">
        <v>347</v>
      </c>
      <c r="X54" s="63">
        <v>156</v>
      </c>
      <c r="Y54" s="63">
        <v>0</v>
      </c>
      <c r="Z54" s="63">
        <v>24</v>
      </c>
      <c r="AA54" s="63">
        <v>0</v>
      </c>
      <c r="AB54" s="63">
        <v>24</v>
      </c>
    </row>
    <row r="55" spans="2:28" ht="15.75" customHeight="1">
      <c r="B55" s="14" t="s">
        <v>51</v>
      </c>
      <c r="C55" s="59">
        <f>SUM($V7:$V12)</f>
        <v>5224</v>
      </c>
      <c r="D55" s="58">
        <f>SUM($V7:V12)/SUM($V54:$V59)*100-100</f>
        <v>-10.624465355004276</v>
      </c>
      <c r="E55" s="59">
        <f>SUM($W7:$W12)</f>
        <v>2372</v>
      </c>
      <c r="F55" s="58">
        <f>SUM($W7:W12)/SUM($W54:$W59)*100-100</f>
        <v>0.33840947546531197</v>
      </c>
      <c r="G55" s="59">
        <f>SUM($X7:$X12)</f>
        <v>2077</v>
      </c>
      <c r="H55" s="58">
        <f>SUM($X7:X12)/SUM($X54:$X59)*100-100</f>
        <v>-31.990831696136212</v>
      </c>
      <c r="I55" s="59">
        <f>SUM($Y7:$Y12)</f>
        <v>25</v>
      </c>
      <c r="J55" s="58">
        <f>SUM($Y7:Y12)/SUM($Y54:$Y59)*100-100</f>
        <v>92.30769230769232</v>
      </c>
      <c r="K55" s="59">
        <f>SUM($Z7:$Z12)</f>
        <v>750</v>
      </c>
      <c r="L55" s="58">
        <f>SUM($Z7:Z12)/SUM($Z54:$Z59)*100-100</f>
        <v>81.15942028985506</v>
      </c>
      <c r="M55" s="59">
        <f>SUM($AA7:$AA12)</f>
        <v>280</v>
      </c>
      <c r="N55" s="58">
        <f>SUM($AA7:AA12)/SUM($AA54:$AA59)*100-100</f>
        <v>5500</v>
      </c>
      <c r="O55" s="59">
        <f>SUM($AB7:$AB12)</f>
        <v>470</v>
      </c>
      <c r="P55" s="60">
        <f>SUM($AB7:AB12)/SUM($AB54:$AB59)*100-100</f>
        <v>14.914425427872871</v>
      </c>
      <c r="S55" s="61" t="s">
        <v>138</v>
      </c>
      <c r="T55" s="61" t="s">
        <v>90</v>
      </c>
      <c r="U55" s="61" t="s">
        <v>93</v>
      </c>
      <c r="V55" s="63">
        <v>1127</v>
      </c>
      <c r="W55" s="63">
        <v>406</v>
      </c>
      <c r="X55" s="63">
        <v>702</v>
      </c>
      <c r="Y55" s="63">
        <v>1</v>
      </c>
      <c r="Z55" s="63">
        <v>18</v>
      </c>
      <c r="AA55" s="63">
        <v>0</v>
      </c>
      <c r="AB55" s="63">
        <v>18</v>
      </c>
    </row>
    <row r="56" spans="2:28" ht="15.75" customHeight="1">
      <c r="B56" s="14" t="s">
        <v>52</v>
      </c>
      <c r="C56" s="59">
        <f>SUM($V13:$V19)+SUM($V24:$V25)</f>
        <v>30681</v>
      </c>
      <c r="D56" s="58">
        <f>(SUM($V13:$V19)+SUM($V24:$V25))/(SUM($V60:$V66)+SUM($V71:$V72))*100-100</f>
        <v>-10.302587341032009</v>
      </c>
      <c r="E56" s="59">
        <f>SUM($W13:$W19)+SUM($W24:$W25)</f>
        <v>7701</v>
      </c>
      <c r="F56" s="58">
        <f>(SUM($W13:$W19)+SUM($W24:$W25))/(SUM($W60:$W66)+SUM($W71:$W72))*100-100</f>
        <v>-0.22026431718062156</v>
      </c>
      <c r="G56" s="59">
        <f>SUM($X13:$X19)+SUM($X24:$X25)</f>
        <v>13683</v>
      </c>
      <c r="H56" s="58">
        <f>(SUM($X13:$X19)+SUM($X24:$X25))/(SUM($X60:$X66)+SUM($X71:$X72))*100-100</f>
        <v>3.0812113906885514</v>
      </c>
      <c r="I56" s="59">
        <f>SUM($Y13:$Y19)+SUM($Y24:$Y25)</f>
        <v>284</v>
      </c>
      <c r="J56" s="58">
        <f>(SUM($Y13:$Y19)+SUM($Y24:$Y25))/(SUM($Y60:$Y66)+SUM($Y71:$Y72))*100-100</f>
        <v>146.95652173913044</v>
      </c>
      <c r="K56" s="59">
        <f>SUM($Z13:$Z19)+SUM($Z24:$Z25)</f>
        <v>9013</v>
      </c>
      <c r="L56" s="58">
        <f>(SUM($Z13:$Z19)+SUM($Z24:$Z25))/(SUM($Z60:$Z66)+SUM($Z71:$Z72))*100-100</f>
        <v>-31.187967628645595</v>
      </c>
      <c r="M56" s="59">
        <f>SUM($AA13:$AA19)+SUM($AA24:$AA25)</f>
        <v>3808</v>
      </c>
      <c r="N56" s="58">
        <f>(SUM($AA13:$AA19)+SUM($AA24:$AA25))/(SUM($AA60:$AA66)+SUM($AA71:$AA72))*100-100</f>
        <v>-49.54286471445608</v>
      </c>
      <c r="O56" s="59">
        <f>SUM($AB13:$AB19)+SUM($AB24:$AB25)</f>
        <v>5098</v>
      </c>
      <c r="P56" s="60">
        <f>(SUM($AB13:$AB19)+SUM($AB24:$AB25))/(SUM($AB60:$AB66)+SUM($AB71:$AB72))*100-100</f>
        <v>-5.749676465150671</v>
      </c>
      <c r="S56" s="61" t="s">
        <v>138</v>
      </c>
      <c r="T56" s="61" t="s">
        <v>90</v>
      </c>
      <c r="U56" s="61" t="s">
        <v>94</v>
      </c>
      <c r="V56" s="63">
        <v>2277</v>
      </c>
      <c r="W56" s="63">
        <v>643</v>
      </c>
      <c r="X56" s="63">
        <v>1397</v>
      </c>
      <c r="Y56" s="63">
        <v>2</v>
      </c>
      <c r="Z56" s="63">
        <v>235</v>
      </c>
      <c r="AA56" s="63">
        <v>5</v>
      </c>
      <c r="AB56" s="63">
        <v>230</v>
      </c>
    </row>
    <row r="57" spans="2:28" ht="15.75" customHeight="1">
      <c r="B57" s="14" t="s">
        <v>53</v>
      </c>
      <c r="C57" s="59">
        <f>SUM($V20:$V23)</f>
        <v>2504</v>
      </c>
      <c r="D57" s="58">
        <f>SUM(V20:$V23)/SUM($V67:$V70)*100-100</f>
        <v>-6.706408345752607</v>
      </c>
      <c r="E57" s="59">
        <f>SUM($W20:$W23)</f>
        <v>1349</v>
      </c>
      <c r="F57" s="58">
        <f>SUM($W20:W23)/SUM($W67:$W70)*100-100</f>
        <v>3.2134659525631264</v>
      </c>
      <c r="G57" s="59">
        <f>SUM($X20:$X23)</f>
        <v>955</v>
      </c>
      <c r="H57" s="58">
        <f>SUM($X20:X23)/SUM($X67:$X70)*100-100</f>
        <v>-21.913327882256752</v>
      </c>
      <c r="I57" s="59">
        <f>SUM($Y20:$Y23)</f>
        <v>2</v>
      </c>
      <c r="J57" s="58">
        <f>SUM($Y20:Y23)/SUM($Y67:$Y70)*100-100</f>
        <v>-81.81818181818181</v>
      </c>
      <c r="K57" s="59">
        <f>SUM($Z20:$Z23)</f>
        <v>198</v>
      </c>
      <c r="L57" s="58">
        <f>SUM($Z20:Z23)/SUM($Z67:$Z70)*100-100</f>
        <v>38.46153846153845</v>
      </c>
      <c r="M57" s="59">
        <f>SUM($AA20:$AA23)</f>
        <v>36</v>
      </c>
      <c r="N57" s="58">
        <f>SUM($AA20:AA23)/SUM($AA67:$AA70)*100-100</f>
        <v>89.4736842105263</v>
      </c>
      <c r="O57" s="59">
        <f>SUM($AB20:$AB23)</f>
        <v>162</v>
      </c>
      <c r="P57" s="60">
        <f>SUM($AB20:AB23)/SUM($AB67:$AB70)*100-100</f>
        <v>30.645161290322562</v>
      </c>
      <c r="S57" s="61" t="s">
        <v>138</v>
      </c>
      <c r="T57" s="61" t="s">
        <v>90</v>
      </c>
      <c r="U57" s="61" t="s">
        <v>95</v>
      </c>
      <c r="V57" s="63">
        <v>341</v>
      </c>
      <c r="W57" s="63">
        <v>215</v>
      </c>
      <c r="X57" s="63">
        <v>103</v>
      </c>
      <c r="Y57" s="63">
        <v>1</v>
      </c>
      <c r="Z57" s="63">
        <v>22</v>
      </c>
      <c r="AA57" s="63">
        <v>0</v>
      </c>
      <c r="AB57" s="63">
        <v>22</v>
      </c>
    </row>
    <row r="58" spans="2:28" ht="15.75" customHeight="1">
      <c r="B58" s="14" t="s">
        <v>54</v>
      </c>
      <c r="C58" s="59">
        <f>SUM($V26:$V29)</f>
        <v>8799</v>
      </c>
      <c r="D58" s="58">
        <f>SUM($V26:$V29)/SUM($V73:$V76)*100-100</f>
        <v>1.5581717451523645</v>
      </c>
      <c r="E58" s="59">
        <f>SUM($W26:$W29)</f>
        <v>3851</v>
      </c>
      <c r="F58" s="58">
        <f>SUM($W26:$W29)/SUM($W73:$W76)*100-100</f>
        <v>0.10397712503250034</v>
      </c>
      <c r="G58" s="59">
        <f>SUM($X26:$X29)</f>
        <v>3313</v>
      </c>
      <c r="H58" s="58">
        <f>SUM($X26:$X29)/SUM($X73:$X76)*100-100</f>
        <v>4.478082623777979</v>
      </c>
      <c r="I58" s="59">
        <f>SUM($Y26:$Y29)</f>
        <v>44</v>
      </c>
      <c r="J58" s="58">
        <f>SUM($Y26:$Y29)/SUM($Y73:$Y76)*100-100</f>
        <v>-51.111111111111114</v>
      </c>
      <c r="K58" s="59">
        <f>SUM($Z26:$Z29)</f>
        <v>1591</v>
      </c>
      <c r="L58" s="58">
        <f>SUM($Z26:$Z29)/SUM($Z73:$Z76)*100-100</f>
        <v>2.2493573264781475</v>
      </c>
      <c r="M58" s="59">
        <f>SUM($AA26:$AA29)</f>
        <v>355</v>
      </c>
      <c r="N58" s="58">
        <f>SUM($AA26:$AA29)/SUM($AA73:$AA76)*100-100</f>
        <v>9.230769230769226</v>
      </c>
      <c r="O58" s="59">
        <f>SUM($AB26:$AB29)</f>
        <v>1236</v>
      </c>
      <c r="P58" s="60">
        <f>SUM($AB26:$AB29)/SUM($AB73:$AB76)*100-100</f>
        <v>0.48780487804877737</v>
      </c>
      <c r="S58" s="61" t="s">
        <v>138</v>
      </c>
      <c r="T58" s="61" t="s">
        <v>90</v>
      </c>
      <c r="U58" s="61" t="s">
        <v>96</v>
      </c>
      <c r="V58" s="63">
        <v>395</v>
      </c>
      <c r="W58" s="63">
        <v>199</v>
      </c>
      <c r="X58" s="63">
        <v>140</v>
      </c>
      <c r="Y58" s="63">
        <v>3</v>
      </c>
      <c r="Z58" s="63">
        <v>53</v>
      </c>
      <c r="AA58" s="63">
        <v>0</v>
      </c>
      <c r="AB58" s="63">
        <v>53</v>
      </c>
    </row>
    <row r="59" spans="2:28" ht="15.75" customHeight="1">
      <c r="B59" s="14" t="s">
        <v>55</v>
      </c>
      <c r="C59" s="59">
        <f>SUM($V30:$V35)</f>
        <v>12872</v>
      </c>
      <c r="D59" s="58">
        <f>SUM($V30:$V35)/SUM($V77:$V82)*100-100</f>
        <v>19.008875739644978</v>
      </c>
      <c r="E59" s="59">
        <f>SUM($W30:$W35)</f>
        <v>3149</v>
      </c>
      <c r="F59" s="58">
        <f>SUM($W30:$W35)/SUM($W77:$W82)*100-100</f>
        <v>9.989521480964015</v>
      </c>
      <c r="G59" s="59">
        <f>SUM($X30:$X35)</f>
        <v>4941</v>
      </c>
      <c r="H59" s="58">
        <f>SUM($X30:$X35)/SUM($X77:$X82)*100-100</f>
        <v>11.762044786247444</v>
      </c>
      <c r="I59" s="59">
        <f>SUM($Y30:$Y35)</f>
        <v>279</v>
      </c>
      <c r="J59" s="58">
        <f>SUM($Y30:$Y35)/SUM($Y77:$Y82)*100-100</f>
        <v>165.71428571428572</v>
      </c>
      <c r="K59" s="59">
        <f>SUM($Z30:$Z35)</f>
        <v>4503</v>
      </c>
      <c r="L59" s="58">
        <f>SUM($Z30:$Z35)/SUM($Z77:$Z82)*100-100</f>
        <v>31.397723956813536</v>
      </c>
      <c r="M59" s="59">
        <f>SUM($AA30:$AA35)</f>
        <v>2725</v>
      </c>
      <c r="N59" s="58">
        <f>SUM($AA30:$AA35)/SUM($AA77:$AA82)*100-100</f>
        <v>67.28054020871701</v>
      </c>
      <c r="O59" s="59">
        <f>SUM($AB30:$AB35)</f>
        <v>1770</v>
      </c>
      <c r="P59" s="60">
        <f>SUM($AB30:$AB35)/SUM($AB77:$AB82)*100-100</f>
        <v>-1.337792642140471</v>
      </c>
      <c r="S59" s="61" t="s">
        <v>138</v>
      </c>
      <c r="T59" s="61" t="s">
        <v>90</v>
      </c>
      <c r="U59" s="61" t="s">
        <v>97</v>
      </c>
      <c r="V59" s="63">
        <v>1178</v>
      </c>
      <c r="W59" s="63">
        <v>554</v>
      </c>
      <c r="X59" s="63">
        <v>556</v>
      </c>
      <c r="Y59" s="63">
        <v>6</v>
      </c>
      <c r="Z59" s="63">
        <v>62</v>
      </c>
      <c r="AA59" s="63">
        <v>0</v>
      </c>
      <c r="AB59" s="63">
        <v>62</v>
      </c>
    </row>
    <row r="60" spans="2:28" ht="15.75" customHeight="1">
      <c r="B60" s="14" t="s">
        <v>56</v>
      </c>
      <c r="C60" s="59">
        <f>SUM($V36:$V40)</f>
        <v>3860</v>
      </c>
      <c r="D60" s="58">
        <f>SUM($V36:$V40)/SUM($V83:$V87)*100-100</f>
        <v>1.712779973649532</v>
      </c>
      <c r="E60" s="59">
        <f>SUM($W36:$W40)</f>
        <v>1476</v>
      </c>
      <c r="F60" s="58">
        <f>SUM($W36:$W40)/SUM($W83:$W87)*100-100</f>
        <v>0.0677966101694949</v>
      </c>
      <c r="G60" s="59">
        <f>SUM($X36:$X40)</f>
        <v>1307</v>
      </c>
      <c r="H60" s="58">
        <f>SUM($X36:$X40)/SUM($X83:$X87)*100-100</f>
        <v>-16.80458306810948</v>
      </c>
      <c r="I60" s="59">
        <f>SUM($Y36:$Y40)</f>
        <v>30</v>
      </c>
      <c r="J60" s="58">
        <f>SUM($Y36:$Y40)/SUM($Y83:$Y87)*100-100</f>
        <v>-28.57142857142857</v>
      </c>
      <c r="K60" s="59">
        <f>SUM($Z36:$Z40)</f>
        <v>1047</v>
      </c>
      <c r="L60" s="58">
        <f>SUM($Z36:$Z40)/SUM($Z83:$Z87)*100-100</f>
        <v>48.09052333804809</v>
      </c>
      <c r="M60" s="59">
        <f>SUM($AA36:$AA40)</f>
        <v>658</v>
      </c>
      <c r="N60" s="58">
        <f>SUM($AA36:$AA40)/SUM($AA83:$AA87)*100-100</f>
        <v>92.96187683284458</v>
      </c>
      <c r="O60" s="59">
        <f>SUM($AB36:$AB40)</f>
        <v>389</v>
      </c>
      <c r="P60" s="60">
        <f>SUM($AB36:$AB40)/SUM($AB83:$AB87)*100-100</f>
        <v>6.284153005464475</v>
      </c>
      <c r="S60" s="61" t="s">
        <v>138</v>
      </c>
      <c r="T60" s="61" t="s">
        <v>90</v>
      </c>
      <c r="U60" s="61" t="s">
        <v>98</v>
      </c>
      <c r="V60" s="63">
        <v>2191</v>
      </c>
      <c r="W60" s="63">
        <v>799</v>
      </c>
      <c r="X60" s="63">
        <v>733</v>
      </c>
      <c r="Y60" s="63">
        <v>4</v>
      </c>
      <c r="Z60" s="63">
        <v>655</v>
      </c>
      <c r="AA60" s="63">
        <v>445</v>
      </c>
      <c r="AB60" s="63">
        <v>210</v>
      </c>
    </row>
    <row r="61" spans="2:28" ht="15.75" customHeight="1">
      <c r="B61" s="14" t="s">
        <v>57</v>
      </c>
      <c r="C61" s="59">
        <f>SUM($V41:$V44)</f>
        <v>1691</v>
      </c>
      <c r="D61" s="58">
        <f>SUM($V41:$V44)/SUM($V88:$V91)*100-100</f>
        <v>-5.793871866295262</v>
      </c>
      <c r="E61" s="59">
        <f>SUM($W41:$W44)</f>
        <v>914</v>
      </c>
      <c r="F61" s="58">
        <f>SUM($W41:$W44)/SUM($W88:$W91)*100-100</f>
        <v>3.9817974971558527</v>
      </c>
      <c r="G61" s="59">
        <f>SUM($X41:$X44)</f>
        <v>617</v>
      </c>
      <c r="H61" s="58">
        <f>SUM($X41:$X44)/SUM($X88:$X91)*100-100</f>
        <v>-17.18120805369128</v>
      </c>
      <c r="I61" s="59">
        <f>SUM($Y41:$Y44)</f>
        <v>1</v>
      </c>
      <c r="J61" s="58">
        <f>SUM($Y41:$Y44)/SUM($Y88:$Y91)*100-100</f>
        <v>-96.15384615384616</v>
      </c>
      <c r="K61" s="59">
        <f>SUM($Z41:$Z44)</f>
        <v>159</v>
      </c>
      <c r="L61" s="58">
        <f>SUM($Z41:$Z44)/SUM($Z88:$Z91)*100-100</f>
        <v>9.655172413793096</v>
      </c>
      <c r="M61" s="59">
        <f>SUM($AA41:$AA44)</f>
        <v>35</v>
      </c>
      <c r="N61" s="58">
        <f>SUM($AA41:$AA44)/SUM($AA88:$AA91)*100-100</f>
        <v>-22.222222222222214</v>
      </c>
      <c r="O61" s="59">
        <f>SUM($AB41:$AB44)</f>
        <v>124</v>
      </c>
      <c r="P61" s="60">
        <f>SUM($AB41:$AB44)/SUM($AB88:$AB91)*100-100</f>
        <v>29.166666666666686</v>
      </c>
      <c r="S61" s="61" t="s">
        <v>138</v>
      </c>
      <c r="T61" s="61" t="s">
        <v>90</v>
      </c>
      <c r="U61" s="61" t="s">
        <v>99</v>
      </c>
      <c r="V61" s="63">
        <v>1182</v>
      </c>
      <c r="W61" s="63">
        <v>557</v>
      </c>
      <c r="X61" s="63">
        <v>472</v>
      </c>
      <c r="Y61" s="63">
        <v>1</v>
      </c>
      <c r="Z61" s="63">
        <v>152</v>
      </c>
      <c r="AA61" s="63">
        <v>0</v>
      </c>
      <c r="AB61" s="63">
        <v>152</v>
      </c>
    </row>
    <row r="62" spans="2:28" ht="15.75" customHeight="1">
      <c r="B62" s="14" t="s">
        <v>58</v>
      </c>
      <c r="C62" s="59">
        <f>SUM($V45:$V51)</f>
        <v>7091</v>
      </c>
      <c r="D62" s="58">
        <f>SUM($V45:$V51)/SUM($V92:$V98)*100-100</f>
        <v>2.3232323232323324</v>
      </c>
      <c r="E62" s="59">
        <f>SUM($W45:$W51)</f>
        <v>2721</v>
      </c>
      <c r="F62" s="58">
        <f>SUM($W45:$W51)/SUM($W92:$W98)*100-100</f>
        <v>7.719714964370539</v>
      </c>
      <c r="G62" s="59">
        <f>SUM($X45:$X51)</f>
        <v>3065</v>
      </c>
      <c r="H62" s="58">
        <f>SUM($X45:$X51)/SUM($X92:$X98)*100-100</f>
        <v>-15.237831858407077</v>
      </c>
      <c r="I62" s="59">
        <f>SUM($Y45:$Y51)</f>
        <v>19</v>
      </c>
      <c r="J62" s="58">
        <f>SUM($Y45:$Y51)/SUM($Y92:$Y98)*100-100</f>
        <v>-70.76923076923077</v>
      </c>
      <c r="K62" s="59">
        <f>SUM($Z45:$Z51)</f>
        <v>1286</v>
      </c>
      <c r="L62" s="58">
        <f>SUM($Z45:$Z51)/SUM($Z92:$Z98)*100-100</f>
        <v>77.86998616874135</v>
      </c>
      <c r="M62" s="59">
        <f>SUM($AA45:$AA51)</f>
        <v>685</v>
      </c>
      <c r="N62" s="58">
        <f>SUM($AA45:$AA51)/SUM($AA92:$AA98)*100-100</f>
        <v>312.6506024096385</v>
      </c>
      <c r="O62" s="59">
        <f>SUM($AB45:$AB51)</f>
        <v>598</v>
      </c>
      <c r="P62" s="60">
        <f>SUM($AB45:$AB51)/SUM($AB92:$AB98)*100-100</f>
        <v>13.043478260869563</v>
      </c>
      <c r="S62" s="61" t="s">
        <v>138</v>
      </c>
      <c r="T62" s="61" t="s">
        <v>90</v>
      </c>
      <c r="U62" s="61" t="s">
        <v>90</v>
      </c>
      <c r="V62" s="63">
        <v>1007</v>
      </c>
      <c r="W62" s="63">
        <v>571</v>
      </c>
      <c r="X62" s="63">
        <v>279</v>
      </c>
      <c r="Y62" s="63">
        <v>1</v>
      </c>
      <c r="Z62" s="63">
        <v>156</v>
      </c>
      <c r="AA62" s="63">
        <v>0</v>
      </c>
      <c r="AB62" s="63">
        <v>156</v>
      </c>
    </row>
    <row r="63" spans="2:28" ht="15.75" customHeight="1" thickBot="1">
      <c r="B63" s="15" t="s">
        <v>49</v>
      </c>
      <c r="C63" s="70">
        <f>$V52</f>
        <v>1118</v>
      </c>
      <c r="D63" s="69">
        <f>$V52/$V99*100-100</f>
        <v>9.823182711198413</v>
      </c>
      <c r="E63" s="70">
        <f>$W52</f>
        <v>239</v>
      </c>
      <c r="F63" s="69">
        <f>$W52/$W99*100-100</f>
        <v>-5.905511811023629</v>
      </c>
      <c r="G63" s="70">
        <f>$X52</f>
        <v>824</v>
      </c>
      <c r="H63" s="69">
        <f>$X52/$X99*100-100</f>
        <v>22.61904761904762</v>
      </c>
      <c r="I63" s="70">
        <f>$Y52</f>
        <v>6</v>
      </c>
      <c r="J63" s="69">
        <f>$Y52/$Y99*100-100</f>
        <v>100</v>
      </c>
      <c r="K63" s="70">
        <f>$Z52</f>
        <v>49</v>
      </c>
      <c r="L63" s="69">
        <f>$Z52/$Z99*100-100</f>
        <v>-44.9438202247191</v>
      </c>
      <c r="M63" s="70">
        <f>$AA52</f>
        <v>14</v>
      </c>
      <c r="N63" s="69">
        <f>$AA52/$AA99*100-100</f>
        <v>-81.08108108108108</v>
      </c>
      <c r="O63" s="70">
        <f>$AB52</f>
        <v>35</v>
      </c>
      <c r="P63" s="71">
        <f>$AB52/$AB99*100-100</f>
        <v>133.33333333333334</v>
      </c>
      <c r="S63" s="61" t="s">
        <v>138</v>
      </c>
      <c r="T63" s="61" t="s">
        <v>90</v>
      </c>
      <c r="U63" s="61" t="s">
        <v>100</v>
      </c>
      <c r="V63" s="63">
        <v>4678</v>
      </c>
      <c r="W63" s="63">
        <v>1340</v>
      </c>
      <c r="X63" s="63">
        <v>1607</v>
      </c>
      <c r="Y63" s="63">
        <v>8</v>
      </c>
      <c r="Z63" s="63">
        <v>1723</v>
      </c>
      <c r="AA63" s="63">
        <v>670</v>
      </c>
      <c r="AB63" s="63">
        <v>1030</v>
      </c>
    </row>
    <row r="64" spans="2:28" ht="15.75" customHeight="1">
      <c r="B64" s="14" t="s">
        <v>59</v>
      </c>
      <c r="C64" s="59">
        <f>SUM($V16:$V19)</f>
        <v>24763</v>
      </c>
      <c r="D64" s="58">
        <f>SUM($V16:$V19)/SUM($V63:$V66)*100-100</f>
        <v>-12.97487260586891</v>
      </c>
      <c r="E64" s="59">
        <f>SUM($W16:$W19)</f>
        <v>4858</v>
      </c>
      <c r="F64" s="58">
        <f>SUM($W16:$W19)/SUM($W63:$W66)*100-100</f>
        <v>-4.2947202521670675</v>
      </c>
      <c r="G64" s="59">
        <f>SUM($X16:$X19)</f>
        <v>11372</v>
      </c>
      <c r="H64" s="58">
        <f>SUM($X16:$X19)/SUM($X63:$X66)*100-100</f>
        <v>1.2013882708908028</v>
      </c>
      <c r="I64" s="59">
        <f>SUM($Y16:$Y19)</f>
        <v>253</v>
      </c>
      <c r="J64" s="58">
        <f>SUM($Y16:$Y19)/SUM($Y63:$Y66)*100-100</f>
        <v>145.63106796116503</v>
      </c>
      <c r="K64" s="59">
        <f>SUM($Z16:$Z19)</f>
        <v>8280</v>
      </c>
      <c r="L64" s="58">
        <f>SUM($Z16:$Z19)/SUM($Z63:$Z66)*100-100</f>
        <v>-31.223523548467483</v>
      </c>
      <c r="M64" s="59">
        <f>SUM($AA16:$AA19)</f>
        <v>3721</v>
      </c>
      <c r="N64" s="58">
        <f>SUM($AA16:$AA19)/SUM($AA63:$AA66)*100-100</f>
        <v>-47.606308082230356</v>
      </c>
      <c r="O64" s="59">
        <f>SUM($AB16:$AB19)</f>
        <v>4452</v>
      </c>
      <c r="P64" s="60">
        <f>SUM($AB16:$AB19)/SUM($AB63:$AB66)*100-100</f>
        <v>-7.153284671532845</v>
      </c>
      <c r="S64" s="61" t="s">
        <v>138</v>
      </c>
      <c r="T64" s="61" t="s">
        <v>90</v>
      </c>
      <c r="U64" s="61" t="s">
        <v>101</v>
      </c>
      <c r="V64" s="63">
        <v>4732</v>
      </c>
      <c r="W64" s="63">
        <v>1045</v>
      </c>
      <c r="X64" s="63">
        <v>1660</v>
      </c>
      <c r="Y64" s="63">
        <v>8</v>
      </c>
      <c r="Z64" s="63">
        <v>2019</v>
      </c>
      <c r="AA64" s="63">
        <v>1174</v>
      </c>
      <c r="AB64" s="63">
        <v>845</v>
      </c>
    </row>
    <row r="65" spans="2:28" ht="15.75" customHeight="1">
      <c r="B65" s="14" t="s">
        <v>60</v>
      </c>
      <c r="C65" s="59">
        <f>SUM($V26:$V29)</f>
        <v>8799</v>
      </c>
      <c r="D65" s="58">
        <f>SUM($V26:$V29)/SUM($V73:$V76)*100-100</f>
        <v>1.5581717451523645</v>
      </c>
      <c r="E65" s="59">
        <f>SUM($W26:$W29)</f>
        <v>3851</v>
      </c>
      <c r="F65" s="58">
        <f>SUM($W26:$W29)/SUM($W73:$W76)*100-100</f>
        <v>0.10397712503250034</v>
      </c>
      <c r="G65" s="59">
        <f>SUM($X26:$X29)</f>
        <v>3313</v>
      </c>
      <c r="H65" s="58">
        <f>SUM($X26:$X29)/SUM($X73:$X76)*100-100</f>
        <v>4.478082623777979</v>
      </c>
      <c r="I65" s="59">
        <f>SUM($Y26:$Y29)</f>
        <v>44</v>
      </c>
      <c r="J65" s="58">
        <f>SUM($Y26:$Y29)/SUM($Y73:$Y76)*100-100</f>
        <v>-51.111111111111114</v>
      </c>
      <c r="K65" s="59">
        <f>SUM($Z26:$Z29)</f>
        <v>1591</v>
      </c>
      <c r="L65" s="58">
        <f>SUM($Z26:$Z29)/SUM($Z73:$Z76)*100-100</f>
        <v>2.2493573264781475</v>
      </c>
      <c r="M65" s="59">
        <f>SUM($AA26:$AA29)</f>
        <v>355</v>
      </c>
      <c r="N65" s="58">
        <f>SUM($AA26:$AA29)/SUM($AA73:$AA76)*100-100</f>
        <v>9.230769230769226</v>
      </c>
      <c r="O65" s="59">
        <f>SUM($AB26:$AB29)</f>
        <v>1236</v>
      </c>
      <c r="P65" s="60">
        <f>SUM($AB26:$AB29)/SUM($AB73:$AB76)*100-100</f>
        <v>0.48780487804877737</v>
      </c>
      <c r="S65" s="61" t="s">
        <v>138</v>
      </c>
      <c r="T65" s="61" t="s">
        <v>90</v>
      </c>
      <c r="U65" s="61" t="s">
        <v>102</v>
      </c>
      <c r="V65" s="63">
        <v>14072</v>
      </c>
      <c r="W65" s="63">
        <v>1545</v>
      </c>
      <c r="X65" s="63">
        <v>5763</v>
      </c>
      <c r="Y65" s="63">
        <v>42</v>
      </c>
      <c r="Z65" s="63">
        <v>6722</v>
      </c>
      <c r="AA65" s="63">
        <v>4870</v>
      </c>
      <c r="AB65" s="63">
        <v>1781</v>
      </c>
    </row>
    <row r="66" spans="2:28" ht="15.75" customHeight="1">
      <c r="B66" s="14" t="s">
        <v>61</v>
      </c>
      <c r="C66" s="59">
        <f>SUM($V30:$V35)</f>
        <v>12872</v>
      </c>
      <c r="D66" s="58">
        <f>SUM($V30:$V35)/SUM($V77:$V82)*100-100</f>
        <v>19.008875739644978</v>
      </c>
      <c r="E66" s="59">
        <f>SUM($W30:$W35)</f>
        <v>3149</v>
      </c>
      <c r="F66" s="58">
        <f>SUM($W30:$W35)/SUM($W77:$W82)*100-100</f>
        <v>9.989521480964015</v>
      </c>
      <c r="G66" s="59">
        <f>SUM($X30:$X35)</f>
        <v>4941</v>
      </c>
      <c r="H66" s="58">
        <f>SUM($X30:$X35)/SUM($X77:$X82)*100-100</f>
        <v>11.762044786247444</v>
      </c>
      <c r="I66" s="59">
        <f>SUM($Y30:$Y35)</f>
        <v>279</v>
      </c>
      <c r="J66" s="58">
        <f>SUM($Y30:$Y35)/SUM($Y77:$Y82)*100-100</f>
        <v>165.71428571428572</v>
      </c>
      <c r="K66" s="59">
        <f>SUM($Z30:$Z35)</f>
        <v>4503</v>
      </c>
      <c r="L66" s="58">
        <f>SUM($Z30:$Z35)/SUM($Z77:$Z82)*100-100</f>
        <v>31.397723956813536</v>
      </c>
      <c r="M66" s="59">
        <f>SUM($AA30:$AA35)</f>
        <v>2725</v>
      </c>
      <c r="N66" s="58">
        <f>SUM($AA30:$AA35)/SUM($AA77:$AA82)*100-100</f>
        <v>67.28054020871701</v>
      </c>
      <c r="O66" s="59">
        <f>SUM($AB30:$AB35)</f>
        <v>1770</v>
      </c>
      <c r="P66" s="60">
        <f>SUM($AB30:$AB35)/SUM($AB77:$AB82)*100-100</f>
        <v>-1.337792642140471</v>
      </c>
      <c r="S66" s="61" t="s">
        <v>138</v>
      </c>
      <c r="T66" s="61" t="s">
        <v>90</v>
      </c>
      <c r="U66" s="61" t="s">
        <v>103</v>
      </c>
      <c r="V66" s="63">
        <v>4973</v>
      </c>
      <c r="W66" s="63">
        <v>1146</v>
      </c>
      <c r="X66" s="63">
        <v>2207</v>
      </c>
      <c r="Y66" s="63">
        <v>45</v>
      </c>
      <c r="Z66" s="63">
        <v>1575</v>
      </c>
      <c r="AA66" s="63">
        <v>388</v>
      </c>
      <c r="AB66" s="63">
        <v>1139</v>
      </c>
    </row>
    <row r="67" spans="2:28" ht="15.75" customHeight="1" thickBot="1">
      <c r="B67" s="16" t="s">
        <v>62</v>
      </c>
      <c r="C67" s="70">
        <f>SUM($V6:$V15)+SUM($V20:$V25)+SUM($V36:$V52)</f>
        <v>30719</v>
      </c>
      <c r="D67" s="69">
        <f>(SUM($V6:$V15)+SUM($V20:$V25)+SUM($V36:$V52))/(SUM($V53:$V62)+SUM($V67:$V72)+SUM($V83:$V99))*100-100</f>
        <v>-1.6551415033935228</v>
      </c>
      <c r="E67" s="70">
        <f>SUM($W6:$W15)+SUM($W20:$W25)+SUM($W36:$W52)</f>
        <v>12972</v>
      </c>
      <c r="F67" s="69">
        <f>(SUM($W6:$W15)+SUM($W20:$W25)+SUM($W36:$W52))/(SUM($W53:$W62)+SUM($W67:$W72)+SUM($W83:$W99))*100-100</f>
        <v>4.117505417770289</v>
      </c>
      <c r="G67" s="70">
        <f>SUM($X6:$X15)+SUM($X20:$X25)+SUM($X36:$X52)</f>
        <v>13131</v>
      </c>
      <c r="H67" s="69">
        <f>(SUM($X6:$X15)+SUM($X20:$X25)+SUM($X36:$X52))/(SUM($X53:$X62)+SUM($X67:$X72)+SUM($X83:$X99))*100-100</f>
        <v>-11.271031826474768</v>
      </c>
      <c r="I67" s="70">
        <f>SUM($Y6:$Y15)+SUM($Y20:$Y25)+SUM($Y36:$Y52)</f>
        <v>152</v>
      </c>
      <c r="J67" s="69">
        <f>(SUM($Y6:$Y15)+SUM($Y20:$Y25)+SUM($Y36:$Y52))/(SUM($Y53:$Y62)+SUM($Y67:$Y72)+SUM($Y83:$Y99))*100-100</f>
        <v>-15.555555555555557</v>
      </c>
      <c r="K67" s="70">
        <f>SUM($Z6:$Z15)+SUM($Z20:$Z25)+SUM($Z36:$Z52)</f>
        <v>4464</v>
      </c>
      <c r="L67" s="69">
        <f>(SUM($Z6:$Z15)+SUM($Z20:$Z25)+SUM($Z36:$Z52))/(SUM($Z53:$Z62)+SUM($Z67:$Z72)+SUM($Z83:$Z99))*100-100</f>
        <v>17.53554502369667</v>
      </c>
      <c r="M67" s="70">
        <f>SUM($AA6:$AA15)+SUM($AA20:$AA25)+SUM($AA36:$AA52)</f>
        <v>1889</v>
      </c>
      <c r="N67" s="69">
        <f>(SUM($AA6:$AA15)+SUM($AA20:$AA25)+SUM($AA36:$AA52))/(SUM($AA53:$AA62)+SUM($AA67:$AA72)+SUM($AA83:$AA99))*100-100</f>
        <v>31.271716469770666</v>
      </c>
      <c r="O67" s="70">
        <f>SUM($AB6:$AB15)+SUM($AB20:$AB25)+SUM($AB36:$AB52)</f>
        <v>2572</v>
      </c>
      <c r="P67" s="71">
        <f>(SUM($AB6:$AB15)+SUM($AB20:$AB25)+SUM($AB36:$AB52))/(SUM($AB53:$AB62)+SUM($AB67:$AB72)+SUM($AB83:$AB99))*100-100</f>
        <v>10.528577567683712</v>
      </c>
      <c r="S67" s="61" t="s">
        <v>138</v>
      </c>
      <c r="T67" s="61" t="s">
        <v>90</v>
      </c>
      <c r="U67" s="61" t="s">
        <v>104</v>
      </c>
      <c r="V67" s="63">
        <v>1157</v>
      </c>
      <c r="W67" s="63">
        <v>539</v>
      </c>
      <c r="X67" s="63">
        <v>568</v>
      </c>
      <c r="Y67" s="63">
        <v>11</v>
      </c>
      <c r="Z67" s="63">
        <v>39</v>
      </c>
      <c r="AA67" s="63">
        <v>0</v>
      </c>
      <c r="AB67" s="63">
        <v>39</v>
      </c>
    </row>
    <row r="68" spans="19:28" ht="15.75" customHeight="1">
      <c r="S68" s="61" t="s">
        <v>138</v>
      </c>
      <c r="T68" s="61" t="s">
        <v>90</v>
      </c>
      <c r="U68" s="61" t="s">
        <v>105</v>
      </c>
      <c r="V68" s="63">
        <v>550</v>
      </c>
      <c r="W68" s="63">
        <v>305</v>
      </c>
      <c r="X68" s="63">
        <v>213</v>
      </c>
      <c r="Y68" s="63">
        <v>0</v>
      </c>
      <c r="Z68" s="63">
        <v>32</v>
      </c>
      <c r="AA68" s="63">
        <v>19</v>
      </c>
      <c r="AB68" s="63">
        <v>13</v>
      </c>
    </row>
    <row r="69" spans="19:28" ht="15.75" customHeight="1">
      <c r="S69" s="61" t="s">
        <v>138</v>
      </c>
      <c r="T69" s="61" t="s">
        <v>90</v>
      </c>
      <c r="U69" s="61" t="s">
        <v>106</v>
      </c>
      <c r="V69" s="63">
        <v>676</v>
      </c>
      <c r="W69" s="63">
        <v>278</v>
      </c>
      <c r="X69" s="63">
        <v>352</v>
      </c>
      <c r="Y69" s="63">
        <v>0</v>
      </c>
      <c r="Z69" s="63">
        <v>46</v>
      </c>
      <c r="AA69" s="63">
        <v>0</v>
      </c>
      <c r="AB69" s="63">
        <v>46</v>
      </c>
    </row>
    <row r="70" spans="19:28" ht="15.75" customHeight="1">
      <c r="S70" s="61" t="s">
        <v>138</v>
      </c>
      <c r="T70" s="61" t="s">
        <v>90</v>
      </c>
      <c r="U70" s="61" t="s">
        <v>107</v>
      </c>
      <c r="V70" s="63">
        <v>301</v>
      </c>
      <c r="W70" s="63">
        <v>185</v>
      </c>
      <c r="X70" s="63">
        <v>90</v>
      </c>
      <c r="Y70" s="63">
        <v>0</v>
      </c>
      <c r="Z70" s="63">
        <v>26</v>
      </c>
      <c r="AA70" s="63">
        <v>0</v>
      </c>
      <c r="AB70" s="63">
        <v>26</v>
      </c>
    </row>
    <row r="71" spans="19:28" ht="12">
      <c r="S71" s="61" t="s">
        <v>138</v>
      </c>
      <c r="T71" s="61" t="s">
        <v>90</v>
      </c>
      <c r="U71" s="61" t="s">
        <v>108</v>
      </c>
      <c r="V71" s="63">
        <v>290</v>
      </c>
      <c r="W71" s="63">
        <v>178</v>
      </c>
      <c r="X71" s="63">
        <v>95</v>
      </c>
      <c r="Y71" s="63">
        <v>1</v>
      </c>
      <c r="Z71" s="63">
        <v>16</v>
      </c>
      <c r="AA71" s="63">
        <v>0</v>
      </c>
      <c r="AB71" s="63">
        <v>16</v>
      </c>
    </row>
    <row r="72" spans="19:28" ht="12">
      <c r="S72" s="61" t="s">
        <v>138</v>
      </c>
      <c r="T72" s="61" t="s">
        <v>90</v>
      </c>
      <c r="U72" s="61" t="s">
        <v>109</v>
      </c>
      <c r="V72" s="63">
        <v>1080</v>
      </c>
      <c r="W72" s="63">
        <v>537</v>
      </c>
      <c r="X72" s="63">
        <v>458</v>
      </c>
      <c r="Y72" s="63">
        <v>5</v>
      </c>
      <c r="Z72" s="63">
        <v>80</v>
      </c>
      <c r="AA72" s="63">
        <v>0</v>
      </c>
      <c r="AB72" s="63">
        <v>80</v>
      </c>
    </row>
    <row r="73" spans="19:28" ht="12">
      <c r="S73" s="61" t="s">
        <v>138</v>
      </c>
      <c r="T73" s="61" t="s">
        <v>90</v>
      </c>
      <c r="U73" s="61" t="s">
        <v>110</v>
      </c>
      <c r="V73" s="63">
        <v>1046</v>
      </c>
      <c r="W73" s="63">
        <v>558</v>
      </c>
      <c r="X73" s="63">
        <v>348</v>
      </c>
      <c r="Y73" s="63">
        <v>3</v>
      </c>
      <c r="Z73" s="63">
        <v>137</v>
      </c>
      <c r="AA73" s="63">
        <v>24</v>
      </c>
      <c r="AB73" s="63">
        <v>113</v>
      </c>
    </row>
    <row r="74" spans="19:28" ht="12">
      <c r="S74" s="61" t="s">
        <v>138</v>
      </c>
      <c r="T74" s="61" t="s">
        <v>90</v>
      </c>
      <c r="U74" s="61" t="s">
        <v>111</v>
      </c>
      <c r="V74" s="63">
        <v>1953</v>
      </c>
      <c r="W74" s="63">
        <v>1041</v>
      </c>
      <c r="X74" s="63">
        <v>646</v>
      </c>
      <c r="Y74" s="63">
        <v>28</v>
      </c>
      <c r="Z74" s="63">
        <v>238</v>
      </c>
      <c r="AA74" s="63">
        <v>62</v>
      </c>
      <c r="AB74" s="63">
        <v>175</v>
      </c>
    </row>
    <row r="75" spans="19:28" ht="12">
      <c r="S75" s="61" t="s">
        <v>138</v>
      </c>
      <c r="T75" s="61" t="s">
        <v>90</v>
      </c>
      <c r="U75" s="61" t="s">
        <v>112</v>
      </c>
      <c r="V75" s="63">
        <v>4753</v>
      </c>
      <c r="W75" s="63">
        <v>1718</v>
      </c>
      <c r="X75" s="63">
        <v>1907</v>
      </c>
      <c r="Y75" s="63">
        <v>52</v>
      </c>
      <c r="Z75" s="63">
        <v>1076</v>
      </c>
      <c r="AA75" s="63">
        <v>239</v>
      </c>
      <c r="AB75" s="63">
        <v>837</v>
      </c>
    </row>
    <row r="76" spans="19:28" ht="12">
      <c r="S76" s="61" t="s">
        <v>138</v>
      </c>
      <c r="T76" s="61" t="s">
        <v>90</v>
      </c>
      <c r="U76" s="61" t="s">
        <v>113</v>
      </c>
      <c r="V76" s="63">
        <v>912</v>
      </c>
      <c r="W76" s="63">
        <v>530</v>
      </c>
      <c r="X76" s="63">
        <v>270</v>
      </c>
      <c r="Y76" s="63">
        <v>7</v>
      </c>
      <c r="Z76" s="63">
        <v>105</v>
      </c>
      <c r="AA76" s="63">
        <v>0</v>
      </c>
      <c r="AB76" s="63">
        <v>105</v>
      </c>
    </row>
    <row r="77" spans="19:28" ht="12">
      <c r="S77" s="61" t="s">
        <v>138</v>
      </c>
      <c r="T77" s="61" t="s">
        <v>90</v>
      </c>
      <c r="U77" s="61" t="s">
        <v>114</v>
      </c>
      <c r="V77" s="63">
        <v>654</v>
      </c>
      <c r="W77" s="63">
        <v>374</v>
      </c>
      <c r="X77" s="63">
        <v>188</v>
      </c>
      <c r="Y77" s="63">
        <v>5</v>
      </c>
      <c r="Z77" s="63">
        <v>87</v>
      </c>
      <c r="AA77" s="63">
        <v>0</v>
      </c>
      <c r="AB77" s="63">
        <v>87</v>
      </c>
    </row>
    <row r="78" spans="19:28" ht="12">
      <c r="S78" s="61" t="s">
        <v>138</v>
      </c>
      <c r="T78" s="61" t="s">
        <v>90</v>
      </c>
      <c r="U78" s="61" t="s">
        <v>115</v>
      </c>
      <c r="V78" s="63">
        <v>1292</v>
      </c>
      <c r="W78" s="63">
        <v>355</v>
      </c>
      <c r="X78" s="63">
        <v>582</v>
      </c>
      <c r="Y78" s="63">
        <v>1</v>
      </c>
      <c r="Z78" s="63">
        <v>354</v>
      </c>
      <c r="AA78" s="63">
        <v>128</v>
      </c>
      <c r="AB78" s="63">
        <v>226</v>
      </c>
    </row>
    <row r="79" spans="19:28" ht="12">
      <c r="S79" s="61" t="s">
        <v>138</v>
      </c>
      <c r="T79" s="61" t="s">
        <v>90</v>
      </c>
      <c r="U79" s="61" t="s">
        <v>116</v>
      </c>
      <c r="V79" s="63">
        <v>5015</v>
      </c>
      <c r="W79" s="63">
        <v>898</v>
      </c>
      <c r="X79" s="63">
        <v>2301</v>
      </c>
      <c r="Y79" s="63">
        <v>26</v>
      </c>
      <c r="Z79" s="63">
        <v>1790</v>
      </c>
      <c r="AA79" s="63">
        <v>911</v>
      </c>
      <c r="AB79" s="63">
        <v>875</v>
      </c>
    </row>
    <row r="80" spans="19:28" ht="12">
      <c r="S80" s="61" t="s">
        <v>138</v>
      </c>
      <c r="T80" s="61" t="s">
        <v>90</v>
      </c>
      <c r="U80" s="61" t="s">
        <v>117</v>
      </c>
      <c r="V80" s="63">
        <v>3143</v>
      </c>
      <c r="W80" s="63">
        <v>848</v>
      </c>
      <c r="X80" s="63">
        <v>1156</v>
      </c>
      <c r="Y80" s="63">
        <v>73</v>
      </c>
      <c r="Z80" s="63">
        <v>1066</v>
      </c>
      <c r="AA80" s="63">
        <v>590</v>
      </c>
      <c r="AB80" s="63">
        <v>476</v>
      </c>
    </row>
    <row r="81" spans="19:28" ht="12">
      <c r="S81" s="61" t="s">
        <v>138</v>
      </c>
      <c r="T81" s="61" t="s">
        <v>90</v>
      </c>
      <c r="U81" s="61" t="s">
        <v>118</v>
      </c>
      <c r="V81" s="63">
        <v>407</v>
      </c>
      <c r="W81" s="63">
        <v>213</v>
      </c>
      <c r="X81" s="63">
        <v>92</v>
      </c>
      <c r="Y81" s="63">
        <v>0</v>
      </c>
      <c r="Z81" s="63">
        <v>102</v>
      </c>
      <c r="AA81" s="63">
        <v>0</v>
      </c>
      <c r="AB81" s="63">
        <v>102</v>
      </c>
    </row>
    <row r="82" spans="19:28" ht="12">
      <c r="S82" s="61" t="s">
        <v>138</v>
      </c>
      <c r="T82" s="61" t="s">
        <v>90</v>
      </c>
      <c r="U82" s="61" t="s">
        <v>119</v>
      </c>
      <c r="V82" s="63">
        <v>305</v>
      </c>
      <c r="W82" s="63">
        <v>175</v>
      </c>
      <c r="X82" s="63">
        <v>102</v>
      </c>
      <c r="Y82" s="63">
        <v>0</v>
      </c>
      <c r="Z82" s="63">
        <v>28</v>
      </c>
      <c r="AA82" s="63">
        <v>0</v>
      </c>
      <c r="AB82" s="63">
        <v>28</v>
      </c>
    </row>
    <row r="83" spans="19:28" ht="12">
      <c r="S83" s="61" t="s">
        <v>138</v>
      </c>
      <c r="T83" s="61" t="s">
        <v>90</v>
      </c>
      <c r="U83" s="61" t="s">
        <v>120</v>
      </c>
      <c r="V83" s="63">
        <v>225</v>
      </c>
      <c r="W83" s="63">
        <v>105</v>
      </c>
      <c r="X83" s="63">
        <v>114</v>
      </c>
      <c r="Y83" s="63">
        <v>2</v>
      </c>
      <c r="Z83" s="63">
        <v>4</v>
      </c>
      <c r="AA83" s="63">
        <v>0</v>
      </c>
      <c r="AB83" s="63">
        <v>4</v>
      </c>
    </row>
    <row r="84" spans="19:28" ht="12">
      <c r="S84" s="61" t="s">
        <v>138</v>
      </c>
      <c r="T84" s="61" t="s">
        <v>90</v>
      </c>
      <c r="U84" s="61" t="s">
        <v>121</v>
      </c>
      <c r="V84" s="63">
        <v>280</v>
      </c>
      <c r="W84" s="63">
        <v>131</v>
      </c>
      <c r="X84" s="63">
        <v>140</v>
      </c>
      <c r="Y84" s="63">
        <v>1</v>
      </c>
      <c r="Z84" s="63">
        <v>8</v>
      </c>
      <c r="AA84" s="63">
        <v>0</v>
      </c>
      <c r="AB84" s="63">
        <v>8</v>
      </c>
    </row>
    <row r="85" spans="19:28" ht="12">
      <c r="S85" s="61" t="s">
        <v>138</v>
      </c>
      <c r="T85" s="61" t="s">
        <v>90</v>
      </c>
      <c r="U85" s="61" t="s">
        <v>122</v>
      </c>
      <c r="V85" s="63">
        <v>983</v>
      </c>
      <c r="W85" s="63">
        <v>492</v>
      </c>
      <c r="X85" s="63">
        <v>376</v>
      </c>
      <c r="Y85" s="63">
        <v>0</v>
      </c>
      <c r="Z85" s="63">
        <v>115</v>
      </c>
      <c r="AA85" s="63">
        <v>23</v>
      </c>
      <c r="AB85" s="63">
        <v>92</v>
      </c>
    </row>
    <row r="86" spans="19:28" ht="12">
      <c r="S86" s="61" t="s">
        <v>138</v>
      </c>
      <c r="T86" s="61" t="s">
        <v>90</v>
      </c>
      <c r="U86" s="61" t="s">
        <v>123</v>
      </c>
      <c r="V86" s="63">
        <v>1544</v>
      </c>
      <c r="W86" s="63">
        <v>485</v>
      </c>
      <c r="X86" s="63">
        <v>676</v>
      </c>
      <c r="Y86" s="63">
        <v>38</v>
      </c>
      <c r="Z86" s="63">
        <v>345</v>
      </c>
      <c r="AA86" s="63">
        <v>116</v>
      </c>
      <c r="AB86" s="63">
        <v>229</v>
      </c>
    </row>
    <row r="87" spans="19:28" ht="12">
      <c r="S87" s="61" t="s">
        <v>138</v>
      </c>
      <c r="T87" s="61" t="s">
        <v>90</v>
      </c>
      <c r="U87" s="61" t="s">
        <v>124</v>
      </c>
      <c r="V87" s="63">
        <v>763</v>
      </c>
      <c r="W87" s="63">
        <v>262</v>
      </c>
      <c r="X87" s="63">
        <v>265</v>
      </c>
      <c r="Y87" s="63">
        <v>1</v>
      </c>
      <c r="Z87" s="63">
        <v>235</v>
      </c>
      <c r="AA87" s="63">
        <v>202</v>
      </c>
      <c r="AB87" s="63">
        <v>33</v>
      </c>
    </row>
    <row r="88" spans="19:28" ht="12">
      <c r="S88" s="61" t="s">
        <v>138</v>
      </c>
      <c r="T88" s="61" t="s">
        <v>90</v>
      </c>
      <c r="U88" s="61" t="s">
        <v>125</v>
      </c>
      <c r="V88" s="63">
        <v>390</v>
      </c>
      <c r="W88" s="63">
        <v>198</v>
      </c>
      <c r="X88" s="63">
        <v>175</v>
      </c>
      <c r="Y88" s="63">
        <v>2</v>
      </c>
      <c r="Z88" s="63">
        <v>15</v>
      </c>
      <c r="AA88" s="63">
        <v>0</v>
      </c>
      <c r="AB88" s="63">
        <v>15</v>
      </c>
    </row>
    <row r="89" spans="19:28" ht="12">
      <c r="S89" s="61" t="s">
        <v>138</v>
      </c>
      <c r="T89" s="61" t="s">
        <v>90</v>
      </c>
      <c r="U89" s="61" t="s">
        <v>126</v>
      </c>
      <c r="V89" s="63">
        <v>600</v>
      </c>
      <c r="W89" s="63">
        <v>269</v>
      </c>
      <c r="X89" s="63">
        <v>292</v>
      </c>
      <c r="Y89" s="63">
        <v>20</v>
      </c>
      <c r="Z89" s="63">
        <v>19</v>
      </c>
      <c r="AA89" s="63">
        <v>0</v>
      </c>
      <c r="AB89" s="63">
        <v>19</v>
      </c>
    </row>
    <row r="90" spans="19:28" ht="12">
      <c r="S90" s="61" t="s">
        <v>138</v>
      </c>
      <c r="T90" s="61" t="s">
        <v>90</v>
      </c>
      <c r="U90" s="61" t="s">
        <v>127</v>
      </c>
      <c r="V90" s="63">
        <v>554</v>
      </c>
      <c r="W90" s="63">
        <v>288</v>
      </c>
      <c r="X90" s="63">
        <v>181</v>
      </c>
      <c r="Y90" s="63">
        <v>2</v>
      </c>
      <c r="Z90" s="63">
        <v>83</v>
      </c>
      <c r="AA90" s="63">
        <v>45</v>
      </c>
      <c r="AB90" s="63">
        <v>34</v>
      </c>
    </row>
    <row r="91" spans="19:28" ht="12">
      <c r="S91" s="61" t="s">
        <v>138</v>
      </c>
      <c r="T91" s="61" t="s">
        <v>90</v>
      </c>
      <c r="U91" s="61" t="s">
        <v>128</v>
      </c>
      <c r="V91" s="63">
        <v>251</v>
      </c>
      <c r="W91" s="63">
        <v>124</v>
      </c>
      <c r="X91" s="63">
        <v>97</v>
      </c>
      <c r="Y91" s="63">
        <v>2</v>
      </c>
      <c r="Z91" s="63">
        <v>28</v>
      </c>
      <c r="AA91" s="63">
        <v>0</v>
      </c>
      <c r="AB91" s="63">
        <v>28</v>
      </c>
    </row>
    <row r="92" spans="19:28" ht="12">
      <c r="S92" s="61" t="s">
        <v>138</v>
      </c>
      <c r="T92" s="61" t="s">
        <v>90</v>
      </c>
      <c r="U92" s="61" t="s">
        <v>129</v>
      </c>
      <c r="V92" s="63">
        <v>3225</v>
      </c>
      <c r="W92" s="63">
        <v>858</v>
      </c>
      <c r="X92" s="63">
        <v>1906</v>
      </c>
      <c r="Y92" s="63">
        <v>2</v>
      </c>
      <c r="Z92" s="63">
        <v>459</v>
      </c>
      <c r="AA92" s="63">
        <v>138</v>
      </c>
      <c r="AB92" s="63">
        <v>293</v>
      </c>
    </row>
    <row r="93" spans="19:28" ht="12">
      <c r="S93" s="61" t="s">
        <v>138</v>
      </c>
      <c r="T93" s="61" t="s">
        <v>90</v>
      </c>
      <c r="U93" s="61" t="s">
        <v>130</v>
      </c>
      <c r="V93" s="63">
        <v>398</v>
      </c>
      <c r="W93" s="63">
        <v>194</v>
      </c>
      <c r="X93" s="63">
        <v>191</v>
      </c>
      <c r="Y93" s="63">
        <v>1</v>
      </c>
      <c r="Z93" s="63">
        <v>12</v>
      </c>
      <c r="AA93" s="63">
        <v>0</v>
      </c>
      <c r="AB93" s="63">
        <v>12</v>
      </c>
    </row>
    <row r="94" spans="19:28" ht="12">
      <c r="S94" s="61" t="s">
        <v>138</v>
      </c>
      <c r="T94" s="61" t="s">
        <v>90</v>
      </c>
      <c r="U94" s="61" t="s">
        <v>131</v>
      </c>
      <c r="V94" s="63">
        <v>358</v>
      </c>
      <c r="W94" s="63">
        <v>193</v>
      </c>
      <c r="X94" s="63">
        <v>113</v>
      </c>
      <c r="Y94" s="63">
        <v>38</v>
      </c>
      <c r="Z94" s="63">
        <v>14</v>
      </c>
      <c r="AA94" s="63">
        <v>0</v>
      </c>
      <c r="AB94" s="63">
        <v>14</v>
      </c>
    </row>
    <row r="95" spans="19:28" ht="12">
      <c r="S95" s="61" t="s">
        <v>138</v>
      </c>
      <c r="T95" s="61" t="s">
        <v>90</v>
      </c>
      <c r="U95" s="61" t="s">
        <v>132</v>
      </c>
      <c r="V95" s="63">
        <v>944</v>
      </c>
      <c r="W95" s="63">
        <v>410</v>
      </c>
      <c r="X95" s="63">
        <v>449</v>
      </c>
      <c r="Y95" s="63">
        <v>4</v>
      </c>
      <c r="Z95" s="63">
        <v>81</v>
      </c>
      <c r="AA95" s="63">
        <v>0</v>
      </c>
      <c r="AB95" s="63">
        <v>81</v>
      </c>
    </row>
    <row r="96" spans="19:28" ht="12">
      <c r="S96" s="61" t="s">
        <v>138</v>
      </c>
      <c r="T96" s="61" t="s">
        <v>90</v>
      </c>
      <c r="U96" s="61" t="s">
        <v>133</v>
      </c>
      <c r="V96" s="63">
        <v>543</v>
      </c>
      <c r="W96" s="63">
        <v>237</v>
      </c>
      <c r="X96" s="63">
        <v>272</v>
      </c>
      <c r="Y96" s="63">
        <v>1</v>
      </c>
      <c r="Z96" s="63">
        <v>33</v>
      </c>
      <c r="AA96" s="63">
        <v>0</v>
      </c>
      <c r="AB96" s="63">
        <v>33</v>
      </c>
    </row>
    <row r="97" spans="19:28" ht="12">
      <c r="S97" s="61" t="s">
        <v>138</v>
      </c>
      <c r="T97" s="61" t="s">
        <v>90</v>
      </c>
      <c r="U97" s="61" t="s">
        <v>134</v>
      </c>
      <c r="V97" s="63">
        <v>547</v>
      </c>
      <c r="W97" s="63">
        <v>242</v>
      </c>
      <c r="X97" s="63">
        <v>271</v>
      </c>
      <c r="Y97" s="63">
        <v>0</v>
      </c>
      <c r="Z97" s="63">
        <v>34</v>
      </c>
      <c r="AA97" s="63">
        <v>0</v>
      </c>
      <c r="AB97" s="63">
        <v>34</v>
      </c>
    </row>
    <row r="98" spans="19:28" ht="12">
      <c r="S98" s="61" t="s">
        <v>138</v>
      </c>
      <c r="T98" s="61" t="s">
        <v>90</v>
      </c>
      <c r="U98" s="61" t="s">
        <v>135</v>
      </c>
      <c r="V98" s="63">
        <v>915</v>
      </c>
      <c r="W98" s="63">
        <v>392</v>
      </c>
      <c r="X98" s="63">
        <v>414</v>
      </c>
      <c r="Y98" s="63">
        <v>19</v>
      </c>
      <c r="Z98" s="63">
        <v>90</v>
      </c>
      <c r="AA98" s="63">
        <v>28</v>
      </c>
      <c r="AB98" s="63">
        <v>62</v>
      </c>
    </row>
    <row r="99" spans="19:28" ht="12">
      <c r="S99" s="61" t="s">
        <v>138</v>
      </c>
      <c r="T99" s="61" t="s">
        <v>90</v>
      </c>
      <c r="U99" s="61" t="s">
        <v>136</v>
      </c>
      <c r="V99" s="63">
        <v>1018</v>
      </c>
      <c r="W99" s="63">
        <v>254</v>
      </c>
      <c r="X99" s="63">
        <v>672</v>
      </c>
      <c r="Y99" s="63">
        <v>3</v>
      </c>
      <c r="Z99" s="63">
        <v>89</v>
      </c>
      <c r="AA99" s="63">
        <v>74</v>
      </c>
      <c r="AB99" s="63">
        <v>15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55905511811024" right="0.2755905511811024" top="0.5118110236220472" bottom="0" header="0.31496062992125984" footer="0"/>
  <pageSetup horizontalDpi="600" verticalDpi="600" orientation="portrait" paperSize="9" scale="71" r:id="rId1"/>
  <headerFooter alignWithMargins="0"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2"/>
  <dimension ref="B2:AB99"/>
  <sheetViews>
    <sheetView zoomScale="85" zoomScaleNormal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2"/>
      <c r="D2" s="43" t="str">
        <f>"平成"&amp;WIDECHAR(VALUE($S6-1988)&amp;"年　"&amp;WIDECHAR(VALUE($T6))&amp;"月分着工新設住宅戸数：利用関係別・都道府県別表")</f>
        <v>平成２７年　９月分着工新設住宅戸数：利用関係別・都道府県別表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77</v>
      </c>
      <c r="P2" s="3"/>
    </row>
    <row r="3" spans="2:28" s="4" customFormat="1" ht="15.75" customHeight="1">
      <c r="B3" s="5"/>
      <c r="C3" s="115" t="s">
        <v>64</v>
      </c>
      <c r="D3" s="116"/>
      <c r="E3" s="113" t="s">
        <v>65</v>
      </c>
      <c r="F3" s="116"/>
      <c r="G3" s="113" t="s">
        <v>66</v>
      </c>
      <c r="H3" s="116"/>
      <c r="I3" s="113" t="s">
        <v>67</v>
      </c>
      <c r="J3" s="116"/>
      <c r="K3" s="113" t="s">
        <v>68</v>
      </c>
      <c r="L3" s="116"/>
      <c r="M3" s="113" t="s">
        <v>69</v>
      </c>
      <c r="N3" s="116"/>
      <c r="O3" s="113" t="s">
        <v>70</v>
      </c>
      <c r="P3" s="114"/>
      <c r="S3" s="44"/>
      <c r="T3" s="44"/>
      <c r="U3" s="45"/>
      <c r="V3" s="46"/>
      <c r="W3" s="46"/>
      <c r="X3" s="46"/>
      <c r="Y3" s="46"/>
      <c r="Z3" s="46"/>
      <c r="AA3" s="46"/>
      <c r="AB3" s="46"/>
    </row>
    <row r="4" spans="2:28" ht="15.75" customHeight="1">
      <c r="B4" s="6"/>
      <c r="C4" s="7"/>
      <c r="D4" s="47" t="s">
        <v>0</v>
      </c>
      <c r="E4" s="8"/>
      <c r="F4" s="47" t="s">
        <v>0</v>
      </c>
      <c r="G4" s="8"/>
      <c r="H4" s="47" t="s">
        <v>0</v>
      </c>
      <c r="I4" s="8"/>
      <c r="J4" s="47" t="s">
        <v>0</v>
      </c>
      <c r="K4" s="8"/>
      <c r="L4" s="47" t="s">
        <v>0</v>
      </c>
      <c r="M4" s="8"/>
      <c r="N4" s="47" t="s">
        <v>0</v>
      </c>
      <c r="O4" s="8"/>
      <c r="P4" s="48" t="s">
        <v>0</v>
      </c>
      <c r="S4" s="49" t="s">
        <v>78</v>
      </c>
      <c r="T4" s="49" t="s">
        <v>79</v>
      </c>
      <c r="U4" s="50" t="s">
        <v>80</v>
      </c>
      <c r="V4" s="51" t="s">
        <v>81</v>
      </c>
      <c r="W4" s="51" t="s">
        <v>82</v>
      </c>
      <c r="X4" s="51" t="s">
        <v>83</v>
      </c>
      <c r="Y4" s="51" t="s">
        <v>84</v>
      </c>
      <c r="Z4" s="51" t="s">
        <v>85</v>
      </c>
      <c r="AA4" s="51" t="s">
        <v>86</v>
      </c>
      <c r="AB4" s="51" t="s">
        <v>87</v>
      </c>
    </row>
    <row r="5" spans="2:28" ht="15.75" customHeight="1" thickBot="1">
      <c r="B5" s="9"/>
      <c r="C5" s="10" t="s">
        <v>1</v>
      </c>
      <c r="D5" s="52" t="s">
        <v>2</v>
      </c>
      <c r="E5" s="11" t="s">
        <v>1</v>
      </c>
      <c r="F5" s="52" t="s">
        <v>2</v>
      </c>
      <c r="G5" s="11" t="s">
        <v>1</v>
      </c>
      <c r="H5" s="52" t="s">
        <v>2</v>
      </c>
      <c r="I5" s="11" t="s">
        <v>1</v>
      </c>
      <c r="J5" s="52" t="s">
        <v>2</v>
      </c>
      <c r="K5" s="11" t="s">
        <v>1</v>
      </c>
      <c r="L5" s="52" t="s">
        <v>2</v>
      </c>
      <c r="M5" s="11" t="s">
        <v>1</v>
      </c>
      <c r="N5" s="52" t="s">
        <v>2</v>
      </c>
      <c r="O5" s="11" t="s">
        <v>1</v>
      </c>
      <c r="P5" s="53" t="s">
        <v>2</v>
      </c>
      <c r="S5" s="54"/>
      <c r="T5" s="54"/>
      <c r="U5" s="55"/>
      <c r="V5" s="56"/>
      <c r="W5" s="56"/>
      <c r="X5" s="56"/>
      <c r="Y5" s="56"/>
      <c r="Z5" s="56"/>
      <c r="AA5" s="56"/>
      <c r="AB5" s="56"/>
    </row>
    <row r="6" spans="2:28" ht="15.75" customHeight="1" thickTop="1">
      <c r="B6" s="12" t="s">
        <v>3</v>
      </c>
      <c r="C6" s="57">
        <f aca="true" t="shared" si="0" ref="C6:C52">IF($V6="","",IF($V6=0,0,$V6))</f>
        <v>3389</v>
      </c>
      <c r="D6" s="58">
        <f aca="true" t="shared" si="1" ref="D6:D52">IF(OR($V6="",$V53=""),"",IF(AND($V6=0,$V53=0),"0.0",IF(AND($V6&gt;0,$V53=0),"     -   ",IF(AND($V6=0,$V53&gt;0),"  -100.0",$V6/$V53*100-100))))</f>
        <v>10.896596858638759</v>
      </c>
      <c r="E6" s="59">
        <f aca="true" t="shared" si="2" ref="E6:E52">IF($W6="","",IF($W6=0,0,$W6))</f>
        <v>1100</v>
      </c>
      <c r="F6" s="58">
        <f aca="true" t="shared" si="3" ref="F6:F52">IF(OR($W6="",$W53=""),"",IF(AND($W6=0,$W53=0),"0.0",IF(AND($W6&gt;0,$W53=0),"     -   ",IF(AND($W6=0,$W53&gt;0),"  -100.0",$W6/$W53*100-100))))</f>
        <v>11.78861788617887</v>
      </c>
      <c r="G6" s="59">
        <f aca="true" t="shared" si="4" ref="G6:G52">IF($X6="","",IF($X6=0,0,$X6))</f>
        <v>1833</v>
      </c>
      <c r="H6" s="58">
        <f aca="true" t="shared" si="5" ref="H6:H52">IF(OR($X6="",$X53=""),"",IF(AND($X6=0,$X53=0),"0.0",IF(AND($X6&gt;0,$X53=0),"     -   ",IF(AND($X6=0,$X53&gt;0),"  -100.0",$X6/$X53*100-100))))</f>
        <v>6.693830034924318</v>
      </c>
      <c r="I6" s="59">
        <f aca="true" t="shared" si="6" ref="I6:I52">IF($Y6="","",IF($Y6=0,0,$Y6))</f>
        <v>21</v>
      </c>
      <c r="J6" s="58">
        <f aca="true" t="shared" si="7" ref="J6:J52">IF(OR($Y6="",$Y53=""),"",IF(AND($Y6=0,$Y53=0),"0.0",IF(AND($Y6&gt;0,$Y53=0),"     -   ",IF(AND($Y6=0,$Y53&gt;0),"  -100.0",$Y6/$Y53*100-100))))</f>
        <v>950</v>
      </c>
      <c r="K6" s="59">
        <f aca="true" t="shared" si="8" ref="K6:K52">IF($Z6="","",IF($Z6=0,0,$Z6))</f>
        <v>435</v>
      </c>
      <c r="L6" s="58">
        <f aca="true" t="shared" si="9" ref="L6:L52">IF(OR($Z6="",$Z53=""),"",IF(AND($Z6=0,$Z53=0),"0.0",IF(AND($Z6&gt;0,$Z53=0),"     -   ",IF(AND($Z6=0,$Z53&gt;0),"  -100.0",$Z6/$Z53*100-100))))</f>
        <v>23.579545454545453</v>
      </c>
      <c r="M6" s="59">
        <f aca="true" t="shared" si="10" ref="M6:M52">IF($AA6="","",IF($AA6=0,0,$AA6))</f>
        <v>303</v>
      </c>
      <c r="N6" s="58">
        <f aca="true" t="shared" si="11" ref="N6:N52">IF(OR($AA6="",$AA53=""),"",IF(AND($AA6=0,$AA53=0),"0.0",IF(AND($AA6&gt;0,$AA53=0),"     -   ",IF(AND($AA6=0,$AA53&gt;0),"  -100.0",$AA6/$AA53*100-100))))</f>
        <v>50</v>
      </c>
      <c r="O6" s="59">
        <f aca="true" t="shared" si="12" ref="O6:O52">IF($AB6="","",IF($AB6=0,0,$AB6))</f>
        <v>132</v>
      </c>
      <c r="P6" s="60">
        <f aca="true" t="shared" si="13" ref="P6:P52">IF(OR($AB6="",$AB53=""),"",IF(AND($AB6=0,$AB53=0),"0.0",IF(AND($AB6&gt;0,$AB53=0),"     -   ",IF(AND($AB6=0,$AB53&gt;0),"  -100.0",$AB6/$AB53*100-100))))</f>
        <v>-12</v>
      </c>
      <c r="R6" s="1" t="s">
        <v>88</v>
      </c>
      <c r="S6" s="61" t="s">
        <v>89</v>
      </c>
      <c r="T6" s="61" t="s">
        <v>99</v>
      </c>
      <c r="U6" s="61" t="s">
        <v>91</v>
      </c>
      <c r="V6" s="62">
        <v>3389</v>
      </c>
      <c r="W6" s="62">
        <v>1100</v>
      </c>
      <c r="X6" s="62">
        <v>1833</v>
      </c>
      <c r="Y6" s="62">
        <v>21</v>
      </c>
      <c r="Z6" s="62">
        <v>435</v>
      </c>
      <c r="AA6" s="62">
        <v>303</v>
      </c>
      <c r="AB6" s="62">
        <v>132</v>
      </c>
    </row>
    <row r="7" spans="2:28" ht="15.75" customHeight="1">
      <c r="B7" s="12" t="s">
        <v>4</v>
      </c>
      <c r="C7" s="57">
        <f t="shared" si="0"/>
        <v>693</v>
      </c>
      <c r="D7" s="58">
        <f t="shared" si="1"/>
        <v>26</v>
      </c>
      <c r="E7" s="59">
        <f t="shared" si="2"/>
        <v>392</v>
      </c>
      <c r="F7" s="58">
        <f t="shared" si="3"/>
        <v>7.988980716253451</v>
      </c>
      <c r="G7" s="59">
        <f t="shared" si="4"/>
        <v>249</v>
      </c>
      <c r="H7" s="58">
        <f t="shared" si="5"/>
        <v>54.65838509316768</v>
      </c>
      <c r="I7" s="59">
        <f t="shared" si="6"/>
        <v>3</v>
      </c>
      <c r="J7" s="58" t="str">
        <f t="shared" si="7"/>
        <v>     -   </v>
      </c>
      <c r="K7" s="59">
        <f t="shared" si="8"/>
        <v>49</v>
      </c>
      <c r="L7" s="58">
        <f t="shared" si="9"/>
        <v>88.46153846153845</v>
      </c>
      <c r="M7" s="59">
        <f t="shared" si="10"/>
        <v>0</v>
      </c>
      <c r="N7" s="58" t="str">
        <f t="shared" si="11"/>
        <v>0.0</v>
      </c>
      <c r="O7" s="59">
        <f t="shared" si="12"/>
        <v>41</v>
      </c>
      <c r="P7" s="60">
        <f t="shared" si="13"/>
        <v>57.69230769230768</v>
      </c>
      <c r="S7" s="61" t="s">
        <v>89</v>
      </c>
      <c r="T7" s="61" t="s">
        <v>99</v>
      </c>
      <c r="U7" s="61" t="s">
        <v>92</v>
      </c>
      <c r="V7" s="63">
        <v>693</v>
      </c>
      <c r="W7" s="63">
        <v>392</v>
      </c>
      <c r="X7" s="63">
        <v>249</v>
      </c>
      <c r="Y7" s="63">
        <v>3</v>
      </c>
      <c r="Z7" s="63">
        <v>49</v>
      </c>
      <c r="AA7" s="63">
        <v>0</v>
      </c>
      <c r="AB7" s="63">
        <v>41</v>
      </c>
    </row>
    <row r="8" spans="2:28" ht="15.75" customHeight="1">
      <c r="B8" s="12" t="s">
        <v>5</v>
      </c>
      <c r="C8" s="57">
        <f t="shared" si="0"/>
        <v>663</v>
      </c>
      <c r="D8" s="58">
        <f t="shared" si="1"/>
        <v>-14.78149100257069</v>
      </c>
      <c r="E8" s="59">
        <f t="shared" si="2"/>
        <v>416</v>
      </c>
      <c r="F8" s="58">
        <f t="shared" si="3"/>
        <v>6.122448979591837</v>
      </c>
      <c r="G8" s="59">
        <f t="shared" si="4"/>
        <v>218</v>
      </c>
      <c r="H8" s="58">
        <f t="shared" si="5"/>
        <v>-13.492063492063494</v>
      </c>
      <c r="I8" s="59">
        <f t="shared" si="6"/>
        <v>3</v>
      </c>
      <c r="J8" s="58">
        <f t="shared" si="7"/>
        <v>-40</v>
      </c>
      <c r="K8" s="59">
        <f t="shared" si="8"/>
        <v>26</v>
      </c>
      <c r="L8" s="58">
        <f t="shared" si="9"/>
        <v>-79.84496124031008</v>
      </c>
      <c r="M8" s="59">
        <f t="shared" si="10"/>
        <v>0</v>
      </c>
      <c r="N8" s="58" t="str">
        <f t="shared" si="11"/>
        <v>  -100.0</v>
      </c>
      <c r="O8" s="59">
        <f t="shared" si="12"/>
        <v>26</v>
      </c>
      <c r="P8" s="60">
        <f t="shared" si="13"/>
        <v>-43.47826086956522</v>
      </c>
      <c r="S8" s="61" t="s">
        <v>89</v>
      </c>
      <c r="T8" s="61" t="s">
        <v>99</v>
      </c>
      <c r="U8" s="61" t="s">
        <v>93</v>
      </c>
      <c r="V8" s="63">
        <v>663</v>
      </c>
      <c r="W8" s="63">
        <v>416</v>
      </c>
      <c r="X8" s="63">
        <v>218</v>
      </c>
      <c r="Y8" s="63">
        <v>3</v>
      </c>
      <c r="Z8" s="63">
        <v>26</v>
      </c>
      <c r="AA8" s="63">
        <v>0</v>
      </c>
      <c r="AB8" s="63">
        <v>26</v>
      </c>
    </row>
    <row r="9" spans="2:28" ht="15.75" customHeight="1">
      <c r="B9" s="12" t="s">
        <v>6</v>
      </c>
      <c r="C9" s="57">
        <f t="shared" si="0"/>
        <v>1971</v>
      </c>
      <c r="D9" s="58">
        <f t="shared" si="1"/>
        <v>3.5189075630252233</v>
      </c>
      <c r="E9" s="59">
        <f t="shared" si="2"/>
        <v>692</v>
      </c>
      <c r="F9" s="58">
        <f t="shared" si="3"/>
        <v>8.125</v>
      </c>
      <c r="G9" s="59">
        <f t="shared" si="4"/>
        <v>982</v>
      </c>
      <c r="H9" s="58">
        <f t="shared" si="5"/>
        <v>-1.701701701701694</v>
      </c>
      <c r="I9" s="59">
        <f t="shared" si="6"/>
        <v>3</v>
      </c>
      <c r="J9" s="58">
        <f t="shared" si="7"/>
        <v>50</v>
      </c>
      <c r="K9" s="59">
        <f t="shared" si="8"/>
        <v>294</v>
      </c>
      <c r="L9" s="58">
        <f t="shared" si="9"/>
        <v>11.787072243346003</v>
      </c>
      <c r="M9" s="59">
        <f t="shared" si="10"/>
        <v>52</v>
      </c>
      <c r="N9" s="58">
        <f t="shared" si="11"/>
        <v>-20</v>
      </c>
      <c r="O9" s="59">
        <f t="shared" si="12"/>
        <v>242</v>
      </c>
      <c r="P9" s="60">
        <f t="shared" si="13"/>
        <v>22.22222222222223</v>
      </c>
      <c r="S9" s="61" t="s">
        <v>89</v>
      </c>
      <c r="T9" s="61" t="s">
        <v>99</v>
      </c>
      <c r="U9" s="61" t="s">
        <v>94</v>
      </c>
      <c r="V9" s="63">
        <v>1971</v>
      </c>
      <c r="W9" s="63">
        <v>692</v>
      </c>
      <c r="X9" s="63">
        <v>982</v>
      </c>
      <c r="Y9" s="63">
        <v>3</v>
      </c>
      <c r="Z9" s="63">
        <v>294</v>
      </c>
      <c r="AA9" s="63">
        <v>52</v>
      </c>
      <c r="AB9" s="63">
        <v>242</v>
      </c>
    </row>
    <row r="10" spans="2:28" ht="15.75" customHeight="1">
      <c r="B10" s="12" t="s">
        <v>7</v>
      </c>
      <c r="C10" s="57">
        <f t="shared" si="0"/>
        <v>315</v>
      </c>
      <c r="D10" s="58">
        <f t="shared" si="1"/>
        <v>-4.255319148936167</v>
      </c>
      <c r="E10" s="59">
        <f t="shared" si="2"/>
        <v>208</v>
      </c>
      <c r="F10" s="58">
        <f t="shared" si="3"/>
        <v>-9.565217391304344</v>
      </c>
      <c r="G10" s="59">
        <f t="shared" si="4"/>
        <v>88</v>
      </c>
      <c r="H10" s="58">
        <f t="shared" si="5"/>
        <v>10.000000000000014</v>
      </c>
      <c r="I10" s="59">
        <f t="shared" si="6"/>
        <v>1</v>
      </c>
      <c r="J10" s="58">
        <f t="shared" si="7"/>
        <v>0</v>
      </c>
      <c r="K10" s="59">
        <f t="shared" si="8"/>
        <v>18</v>
      </c>
      <c r="L10" s="58">
        <f t="shared" si="9"/>
        <v>0</v>
      </c>
      <c r="M10" s="59">
        <f t="shared" si="10"/>
        <v>0</v>
      </c>
      <c r="N10" s="58" t="str">
        <f t="shared" si="11"/>
        <v>0.0</v>
      </c>
      <c r="O10" s="59">
        <f t="shared" si="12"/>
        <v>18</v>
      </c>
      <c r="P10" s="60">
        <f t="shared" si="13"/>
        <v>0</v>
      </c>
      <c r="S10" s="61" t="s">
        <v>89</v>
      </c>
      <c r="T10" s="61" t="s">
        <v>99</v>
      </c>
      <c r="U10" s="61" t="s">
        <v>95</v>
      </c>
      <c r="V10" s="63">
        <v>315</v>
      </c>
      <c r="W10" s="63">
        <v>208</v>
      </c>
      <c r="X10" s="63">
        <v>88</v>
      </c>
      <c r="Y10" s="63">
        <v>1</v>
      </c>
      <c r="Z10" s="63">
        <v>18</v>
      </c>
      <c r="AA10" s="63">
        <v>0</v>
      </c>
      <c r="AB10" s="63">
        <v>18</v>
      </c>
    </row>
    <row r="11" spans="2:28" ht="15.75" customHeight="1">
      <c r="B11" s="12" t="s">
        <v>8</v>
      </c>
      <c r="C11" s="57">
        <f t="shared" si="0"/>
        <v>542</v>
      </c>
      <c r="D11" s="58">
        <f t="shared" si="1"/>
        <v>43.766578249336874</v>
      </c>
      <c r="E11" s="59">
        <f t="shared" si="2"/>
        <v>267</v>
      </c>
      <c r="F11" s="58">
        <f t="shared" si="3"/>
        <v>31.52709359605913</v>
      </c>
      <c r="G11" s="59">
        <f t="shared" si="4"/>
        <v>223</v>
      </c>
      <c r="H11" s="58">
        <f t="shared" si="5"/>
        <v>75.59055118110237</v>
      </c>
      <c r="I11" s="59">
        <f t="shared" si="6"/>
        <v>1</v>
      </c>
      <c r="J11" s="58" t="str">
        <f t="shared" si="7"/>
        <v>     -   </v>
      </c>
      <c r="K11" s="59">
        <f t="shared" si="8"/>
        <v>51</v>
      </c>
      <c r="L11" s="58">
        <f t="shared" si="9"/>
        <v>8.510638297872333</v>
      </c>
      <c r="M11" s="59">
        <f t="shared" si="10"/>
        <v>0</v>
      </c>
      <c r="N11" s="58" t="str">
        <f t="shared" si="11"/>
        <v>0.0</v>
      </c>
      <c r="O11" s="59">
        <f t="shared" si="12"/>
        <v>51</v>
      </c>
      <c r="P11" s="60">
        <f t="shared" si="13"/>
        <v>8.510638297872333</v>
      </c>
      <c r="S11" s="61" t="s">
        <v>89</v>
      </c>
      <c r="T11" s="61" t="s">
        <v>99</v>
      </c>
      <c r="U11" s="61" t="s">
        <v>96</v>
      </c>
      <c r="V11" s="63">
        <v>542</v>
      </c>
      <c r="W11" s="63">
        <v>267</v>
      </c>
      <c r="X11" s="63">
        <v>223</v>
      </c>
      <c r="Y11" s="63">
        <v>1</v>
      </c>
      <c r="Z11" s="63">
        <v>51</v>
      </c>
      <c r="AA11" s="63">
        <v>0</v>
      </c>
      <c r="AB11" s="63">
        <v>51</v>
      </c>
    </row>
    <row r="12" spans="2:28" ht="15.75" customHeight="1">
      <c r="B12" s="12" t="s">
        <v>9</v>
      </c>
      <c r="C12" s="57">
        <f t="shared" si="0"/>
        <v>1401</v>
      </c>
      <c r="D12" s="58">
        <f t="shared" si="1"/>
        <v>33.428571428571416</v>
      </c>
      <c r="E12" s="59">
        <f t="shared" si="2"/>
        <v>637</v>
      </c>
      <c r="F12" s="58">
        <f t="shared" si="3"/>
        <v>4.76973684210526</v>
      </c>
      <c r="G12" s="59">
        <f t="shared" si="4"/>
        <v>642</v>
      </c>
      <c r="H12" s="58">
        <f t="shared" si="5"/>
        <v>83.9541547277937</v>
      </c>
      <c r="I12" s="59">
        <f t="shared" si="6"/>
        <v>4</v>
      </c>
      <c r="J12" s="58">
        <f t="shared" si="7"/>
        <v>-55.55555555555556</v>
      </c>
      <c r="K12" s="59">
        <f t="shared" si="8"/>
        <v>118</v>
      </c>
      <c r="L12" s="58">
        <f t="shared" si="9"/>
        <v>40.47619047619045</v>
      </c>
      <c r="M12" s="59">
        <f t="shared" si="10"/>
        <v>0</v>
      </c>
      <c r="N12" s="58" t="str">
        <f t="shared" si="11"/>
        <v>0.0</v>
      </c>
      <c r="O12" s="59">
        <f t="shared" si="12"/>
        <v>118</v>
      </c>
      <c r="P12" s="60">
        <f t="shared" si="13"/>
        <v>40.47619047619045</v>
      </c>
      <c r="S12" s="61" t="s">
        <v>89</v>
      </c>
      <c r="T12" s="61" t="s">
        <v>99</v>
      </c>
      <c r="U12" s="61" t="s">
        <v>97</v>
      </c>
      <c r="V12" s="63">
        <v>1401</v>
      </c>
      <c r="W12" s="63">
        <v>637</v>
      </c>
      <c r="X12" s="63">
        <v>642</v>
      </c>
      <c r="Y12" s="63">
        <v>4</v>
      </c>
      <c r="Z12" s="63">
        <v>118</v>
      </c>
      <c r="AA12" s="63">
        <v>0</v>
      </c>
      <c r="AB12" s="63">
        <v>118</v>
      </c>
    </row>
    <row r="13" spans="2:28" ht="15.75" customHeight="1">
      <c r="B13" s="12" t="s">
        <v>10</v>
      </c>
      <c r="C13" s="57">
        <f t="shared" si="0"/>
        <v>1911</v>
      </c>
      <c r="D13" s="58">
        <f t="shared" si="1"/>
        <v>2.8525296017222814</v>
      </c>
      <c r="E13" s="59">
        <f t="shared" si="2"/>
        <v>794</v>
      </c>
      <c r="F13" s="58">
        <f t="shared" si="3"/>
        <v>-9.464082098061581</v>
      </c>
      <c r="G13" s="59">
        <f t="shared" si="4"/>
        <v>838</v>
      </c>
      <c r="H13" s="58">
        <f t="shared" si="5"/>
        <v>16.550764951321284</v>
      </c>
      <c r="I13" s="59">
        <f t="shared" si="6"/>
        <v>5</v>
      </c>
      <c r="J13" s="58">
        <f t="shared" si="7"/>
        <v>150</v>
      </c>
      <c r="K13" s="59">
        <f t="shared" si="8"/>
        <v>274</v>
      </c>
      <c r="L13" s="58">
        <f t="shared" si="9"/>
        <v>5.384615384615387</v>
      </c>
      <c r="M13" s="59">
        <f t="shared" si="10"/>
        <v>0</v>
      </c>
      <c r="N13" s="58" t="str">
        <f t="shared" si="11"/>
        <v>0.0</v>
      </c>
      <c r="O13" s="59">
        <f t="shared" si="12"/>
        <v>274</v>
      </c>
      <c r="P13" s="60">
        <f t="shared" si="13"/>
        <v>5.384615384615387</v>
      </c>
      <c r="S13" s="61" t="s">
        <v>89</v>
      </c>
      <c r="T13" s="61" t="s">
        <v>99</v>
      </c>
      <c r="U13" s="61" t="s">
        <v>98</v>
      </c>
      <c r="V13" s="63">
        <v>1911</v>
      </c>
      <c r="W13" s="63">
        <v>794</v>
      </c>
      <c r="X13" s="63">
        <v>838</v>
      </c>
      <c r="Y13" s="63">
        <v>5</v>
      </c>
      <c r="Z13" s="63">
        <v>274</v>
      </c>
      <c r="AA13" s="63">
        <v>0</v>
      </c>
      <c r="AB13" s="63">
        <v>274</v>
      </c>
    </row>
    <row r="14" spans="2:28" ht="15.75" customHeight="1">
      <c r="B14" s="12" t="s">
        <v>11</v>
      </c>
      <c r="C14" s="57">
        <f t="shared" si="0"/>
        <v>1041</v>
      </c>
      <c r="D14" s="58">
        <f t="shared" si="1"/>
        <v>-12.740989103101427</v>
      </c>
      <c r="E14" s="59">
        <f t="shared" si="2"/>
        <v>568</v>
      </c>
      <c r="F14" s="58">
        <f t="shared" si="3"/>
        <v>4.029304029304043</v>
      </c>
      <c r="G14" s="59">
        <f t="shared" si="4"/>
        <v>328</v>
      </c>
      <c r="H14" s="58">
        <f t="shared" si="5"/>
        <v>-23.36448598130842</v>
      </c>
      <c r="I14" s="59">
        <f t="shared" si="6"/>
        <v>2</v>
      </c>
      <c r="J14" s="58">
        <f t="shared" si="7"/>
        <v>-86.66666666666667</v>
      </c>
      <c r="K14" s="59">
        <f t="shared" si="8"/>
        <v>143</v>
      </c>
      <c r="L14" s="58">
        <f t="shared" si="9"/>
        <v>-29.90196078431373</v>
      </c>
      <c r="M14" s="59">
        <f t="shared" si="10"/>
        <v>0</v>
      </c>
      <c r="N14" s="58" t="str">
        <f t="shared" si="11"/>
        <v>  -100.0</v>
      </c>
      <c r="O14" s="59">
        <f t="shared" si="12"/>
        <v>143</v>
      </c>
      <c r="P14" s="60">
        <f t="shared" si="13"/>
        <v>-3.378378378378372</v>
      </c>
      <c r="S14" s="61" t="s">
        <v>89</v>
      </c>
      <c r="T14" s="61" t="s">
        <v>99</v>
      </c>
      <c r="U14" s="61" t="s">
        <v>99</v>
      </c>
      <c r="V14" s="63">
        <v>1041</v>
      </c>
      <c r="W14" s="63">
        <v>568</v>
      </c>
      <c r="X14" s="63">
        <v>328</v>
      </c>
      <c r="Y14" s="63">
        <v>2</v>
      </c>
      <c r="Z14" s="63">
        <v>143</v>
      </c>
      <c r="AA14" s="63">
        <v>0</v>
      </c>
      <c r="AB14" s="63">
        <v>143</v>
      </c>
    </row>
    <row r="15" spans="2:28" ht="15.75" customHeight="1">
      <c r="B15" s="12" t="s">
        <v>12</v>
      </c>
      <c r="C15" s="57">
        <f t="shared" si="0"/>
        <v>1258</v>
      </c>
      <c r="D15" s="58">
        <f t="shared" si="1"/>
        <v>45.4335260115607</v>
      </c>
      <c r="E15" s="59">
        <f t="shared" si="2"/>
        <v>614</v>
      </c>
      <c r="F15" s="58">
        <f t="shared" si="3"/>
        <v>17.17557251908397</v>
      </c>
      <c r="G15" s="59">
        <f t="shared" si="4"/>
        <v>365</v>
      </c>
      <c r="H15" s="58">
        <f t="shared" si="5"/>
        <v>114.70588235294116</v>
      </c>
      <c r="I15" s="59">
        <f t="shared" si="6"/>
        <v>4</v>
      </c>
      <c r="J15" s="58">
        <f t="shared" si="7"/>
        <v>-50</v>
      </c>
      <c r="K15" s="59">
        <f t="shared" si="8"/>
        <v>275</v>
      </c>
      <c r="L15" s="58">
        <f t="shared" si="9"/>
        <v>68.71165644171779</v>
      </c>
      <c r="M15" s="59">
        <f t="shared" si="10"/>
        <v>83</v>
      </c>
      <c r="N15" s="58" t="str">
        <f t="shared" si="11"/>
        <v>     -   </v>
      </c>
      <c r="O15" s="59">
        <f t="shared" si="12"/>
        <v>192</v>
      </c>
      <c r="P15" s="60">
        <f t="shared" si="13"/>
        <v>17.791411042944787</v>
      </c>
      <c r="S15" s="61" t="s">
        <v>89</v>
      </c>
      <c r="T15" s="61" t="s">
        <v>99</v>
      </c>
      <c r="U15" s="61" t="s">
        <v>90</v>
      </c>
      <c r="V15" s="63">
        <v>1258</v>
      </c>
      <c r="W15" s="63">
        <v>614</v>
      </c>
      <c r="X15" s="63">
        <v>365</v>
      </c>
      <c r="Y15" s="63">
        <v>4</v>
      </c>
      <c r="Z15" s="63">
        <v>275</v>
      </c>
      <c r="AA15" s="63">
        <v>83</v>
      </c>
      <c r="AB15" s="63">
        <v>192</v>
      </c>
    </row>
    <row r="16" spans="2:28" ht="15.75" customHeight="1">
      <c r="B16" s="12" t="s">
        <v>13</v>
      </c>
      <c r="C16" s="57">
        <f t="shared" si="0"/>
        <v>4713</v>
      </c>
      <c r="D16" s="58">
        <f t="shared" si="1"/>
        <v>5.933917734322321</v>
      </c>
      <c r="E16" s="59">
        <f t="shared" si="2"/>
        <v>1509</v>
      </c>
      <c r="F16" s="58">
        <f t="shared" si="3"/>
        <v>15.366972477064223</v>
      </c>
      <c r="G16" s="59">
        <f t="shared" si="4"/>
        <v>1911</v>
      </c>
      <c r="H16" s="58">
        <f t="shared" si="5"/>
        <v>14.089552238805965</v>
      </c>
      <c r="I16" s="59">
        <f t="shared" si="6"/>
        <v>6</v>
      </c>
      <c r="J16" s="58">
        <f t="shared" si="7"/>
        <v>500</v>
      </c>
      <c r="K16" s="59">
        <f t="shared" si="8"/>
        <v>1287</v>
      </c>
      <c r="L16" s="58">
        <f t="shared" si="9"/>
        <v>-12.150170648464169</v>
      </c>
      <c r="M16" s="59">
        <f t="shared" si="10"/>
        <v>173</v>
      </c>
      <c r="N16" s="58">
        <f t="shared" si="11"/>
        <v>-54.712041884816756</v>
      </c>
      <c r="O16" s="59">
        <f t="shared" si="12"/>
        <v>1108</v>
      </c>
      <c r="P16" s="60">
        <f t="shared" si="13"/>
        <v>3.7453183520599396</v>
      </c>
      <c r="S16" s="61" t="s">
        <v>89</v>
      </c>
      <c r="T16" s="61" t="s">
        <v>99</v>
      </c>
      <c r="U16" s="61" t="s">
        <v>100</v>
      </c>
      <c r="V16" s="63">
        <v>4713</v>
      </c>
      <c r="W16" s="63">
        <v>1509</v>
      </c>
      <c r="X16" s="63">
        <v>1911</v>
      </c>
      <c r="Y16" s="63">
        <v>6</v>
      </c>
      <c r="Z16" s="63">
        <v>1287</v>
      </c>
      <c r="AA16" s="63">
        <v>173</v>
      </c>
      <c r="AB16" s="63">
        <v>1108</v>
      </c>
    </row>
    <row r="17" spans="2:28" ht="15.75" customHeight="1">
      <c r="B17" s="12" t="s">
        <v>14</v>
      </c>
      <c r="C17" s="57">
        <f t="shared" si="0"/>
        <v>3633</v>
      </c>
      <c r="D17" s="58">
        <f t="shared" si="1"/>
        <v>-12.267568220236654</v>
      </c>
      <c r="E17" s="59">
        <f t="shared" si="2"/>
        <v>1091</v>
      </c>
      <c r="F17" s="58">
        <f t="shared" si="3"/>
        <v>2.249297094657905</v>
      </c>
      <c r="G17" s="59">
        <f t="shared" si="4"/>
        <v>1498</v>
      </c>
      <c r="H17" s="58">
        <f t="shared" si="5"/>
        <v>27.489361702127653</v>
      </c>
      <c r="I17" s="59">
        <f t="shared" si="6"/>
        <v>46</v>
      </c>
      <c r="J17" s="58">
        <f t="shared" si="7"/>
        <v>1050</v>
      </c>
      <c r="K17" s="59">
        <f t="shared" si="8"/>
        <v>998</v>
      </c>
      <c r="L17" s="58">
        <f t="shared" si="9"/>
        <v>-47.33509234828496</v>
      </c>
      <c r="M17" s="59">
        <f t="shared" si="10"/>
        <v>275</v>
      </c>
      <c r="N17" s="58">
        <f t="shared" si="11"/>
        <v>-74.9087591240876</v>
      </c>
      <c r="O17" s="59">
        <f t="shared" si="12"/>
        <v>719</v>
      </c>
      <c r="P17" s="60">
        <f t="shared" si="13"/>
        <v>-10.012515644555691</v>
      </c>
      <c r="S17" s="61" t="s">
        <v>89</v>
      </c>
      <c r="T17" s="61" t="s">
        <v>99</v>
      </c>
      <c r="U17" s="61" t="s">
        <v>101</v>
      </c>
      <c r="V17" s="63">
        <v>3633</v>
      </c>
      <c r="W17" s="63">
        <v>1091</v>
      </c>
      <c r="X17" s="63">
        <v>1498</v>
      </c>
      <c r="Y17" s="63">
        <v>46</v>
      </c>
      <c r="Z17" s="63">
        <v>998</v>
      </c>
      <c r="AA17" s="63">
        <v>275</v>
      </c>
      <c r="AB17" s="63">
        <v>719</v>
      </c>
    </row>
    <row r="18" spans="2:28" ht="15.75" customHeight="1">
      <c r="B18" s="12" t="s">
        <v>15</v>
      </c>
      <c r="C18" s="57">
        <f t="shared" si="0"/>
        <v>11329</v>
      </c>
      <c r="D18" s="58">
        <f t="shared" si="1"/>
        <v>-8.192868719611027</v>
      </c>
      <c r="E18" s="59">
        <f t="shared" si="2"/>
        <v>1416</v>
      </c>
      <c r="F18" s="58">
        <f t="shared" si="3"/>
        <v>-4.324324324324323</v>
      </c>
      <c r="G18" s="59">
        <f t="shared" si="4"/>
        <v>5685</v>
      </c>
      <c r="H18" s="58">
        <f t="shared" si="5"/>
        <v>18.11759817161854</v>
      </c>
      <c r="I18" s="59">
        <f t="shared" si="6"/>
        <v>100</v>
      </c>
      <c r="J18" s="58">
        <f t="shared" si="7"/>
        <v>-75.36945812807882</v>
      </c>
      <c r="K18" s="59">
        <f t="shared" si="8"/>
        <v>4128</v>
      </c>
      <c r="L18" s="58">
        <f t="shared" si="9"/>
        <v>-26.821485552207065</v>
      </c>
      <c r="M18" s="59">
        <f t="shared" si="10"/>
        <v>2470</v>
      </c>
      <c r="N18" s="58">
        <f t="shared" si="11"/>
        <v>-39.01234567901235</v>
      </c>
      <c r="O18" s="59">
        <f t="shared" si="12"/>
        <v>1591</v>
      </c>
      <c r="P18" s="60">
        <f t="shared" si="13"/>
        <v>1.9871794871794748</v>
      </c>
      <c r="S18" s="61" t="s">
        <v>89</v>
      </c>
      <c r="T18" s="61" t="s">
        <v>99</v>
      </c>
      <c r="U18" s="61" t="s">
        <v>102</v>
      </c>
      <c r="V18" s="63">
        <v>11329</v>
      </c>
      <c r="W18" s="63">
        <v>1416</v>
      </c>
      <c r="X18" s="63">
        <v>5685</v>
      </c>
      <c r="Y18" s="63">
        <v>100</v>
      </c>
      <c r="Z18" s="63">
        <v>4128</v>
      </c>
      <c r="AA18" s="63">
        <v>2470</v>
      </c>
      <c r="AB18" s="63">
        <v>1591</v>
      </c>
    </row>
    <row r="19" spans="2:28" ht="15.75" customHeight="1">
      <c r="B19" s="12" t="s">
        <v>16</v>
      </c>
      <c r="C19" s="57">
        <f t="shared" si="0"/>
        <v>5691</v>
      </c>
      <c r="D19" s="58">
        <f t="shared" si="1"/>
        <v>14.185393258426956</v>
      </c>
      <c r="E19" s="59">
        <f t="shared" si="2"/>
        <v>1351</v>
      </c>
      <c r="F19" s="58">
        <f t="shared" si="3"/>
        <v>15.766923736075398</v>
      </c>
      <c r="G19" s="59">
        <f t="shared" si="4"/>
        <v>2472</v>
      </c>
      <c r="H19" s="58">
        <f t="shared" si="5"/>
        <v>23.723723723723737</v>
      </c>
      <c r="I19" s="59">
        <f t="shared" si="6"/>
        <v>2</v>
      </c>
      <c r="J19" s="58">
        <f t="shared" si="7"/>
        <v>-99.2</v>
      </c>
      <c r="K19" s="59">
        <f t="shared" si="8"/>
        <v>1866</v>
      </c>
      <c r="L19" s="58">
        <f t="shared" si="9"/>
        <v>18.92925430210326</v>
      </c>
      <c r="M19" s="59">
        <f t="shared" si="10"/>
        <v>684</v>
      </c>
      <c r="N19" s="58">
        <f t="shared" si="11"/>
        <v>38.18181818181819</v>
      </c>
      <c r="O19" s="59">
        <f t="shared" si="12"/>
        <v>1130</v>
      </c>
      <c r="P19" s="60">
        <f t="shared" si="13"/>
        <v>7.61904761904762</v>
      </c>
      <c r="S19" s="61" t="s">
        <v>89</v>
      </c>
      <c r="T19" s="61" t="s">
        <v>99</v>
      </c>
      <c r="U19" s="61" t="s">
        <v>103</v>
      </c>
      <c r="V19" s="63">
        <v>5691</v>
      </c>
      <c r="W19" s="63">
        <v>1351</v>
      </c>
      <c r="X19" s="63">
        <v>2472</v>
      </c>
      <c r="Y19" s="63">
        <v>2</v>
      </c>
      <c r="Z19" s="63">
        <v>1866</v>
      </c>
      <c r="AA19" s="63">
        <v>684</v>
      </c>
      <c r="AB19" s="63">
        <v>1130</v>
      </c>
    </row>
    <row r="20" spans="2:28" ht="15.75" customHeight="1">
      <c r="B20" s="12" t="s">
        <v>17</v>
      </c>
      <c r="C20" s="57">
        <f t="shared" si="0"/>
        <v>1062</v>
      </c>
      <c r="D20" s="58">
        <f t="shared" si="1"/>
        <v>7.381193124368053</v>
      </c>
      <c r="E20" s="59">
        <f t="shared" si="2"/>
        <v>592</v>
      </c>
      <c r="F20" s="58">
        <f t="shared" si="3"/>
        <v>1.8932874354561164</v>
      </c>
      <c r="G20" s="59">
        <f t="shared" si="4"/>
        <v>406</v>
      </c>
      <c r="H20" s="58">
        <f t="shared" si="5"/>
        <v>18.367346938775512</v>
      </c>
      <c r="I20" s="59">
        <f t="shared" si="6"/>
        <v>1</v>
      </c>
      <c r="J20" s="58">
        <f t="shared" si="7"/>
        <v>-50</v>
      </c>
      <c r="K20" s="59">
        <f t="shared" si="8"/>
        <v>63</v>
      </c>
      <c r="L20" s="58">
        <f t="shared" si="9"/>
        <v>0</v>
      </c>
      <c r="M20" s="59">
        <f t="shared" si="10"/>
        <v>0</v>
      </c>
      <c r="N20" s="58" t="str">
        <f t="shared" si="11"/>
        <v>0.0</v>
      </c>
      <c r="O20" s="59">
        <f t="shared" si="12"/>
        <v>63</v>
      </c>
      <c r="P20" s="60">
        <f t="shared" si="13"/>
        <v>0</v>
      </c>
      <c r="S20" s="61" t="s">
        <v>89</v>
      </c>
      <c r="T20" s="61" t="s">
        <v>99</v>
      </c>
      <c r="U20" s="61" t="s">
        <v>104</v>
      </c>
      <c r="V20" s="63">
        <v>1062</v>
      </c>
      <c r="W20" s="63">
        <v>592</v>
      </c>
      <c r="X20" s="63">
        <v>406</v>
      </c>
      <c r="Y20" s="63">
        <v>1</v>
      </c>
      <c r="Z20" s="63">
        <v>63</v>
      </c>
      <c r="AA20" s="63">
        <v>0</v>
      </c>
      <c r="AB20" s="63">
        <v>63</v>
      </c>
    </row>
    <row r="21" spans="2:28" ht="15.75" customHeight="1">
      <c r="B21" s="12" t="s">
        <v>18</v>
      </c>
      <c r="C21" s="57">
        <f t="shared" si="0"/>
        <v>586</v>
      </c>
      <c r="D21" s="58">
        <f t="shared" si="1"/>
        <v>20.328542094455855</v>
      </c>
      <c r="E21" s="59">
        <f t="shared" si="2"/>
        <v>270</v>
      </c>
      <c r="F21" s="58">
        <f t="shared" si="3"/>
        <v>-0.735294117647058</v>
      </c>
      <c r="G21" s="59">
        <f t="shared" si="4"/>
        <v>275</v>
      </c>
      <c r="H21" s="58">
        <f t="shared" si="5"/>
        <v>39.59390862944164</v>
      </c>
      <c r="I21" s="59">
        <f t="shared" si="6"/>
        <v>2</v>
      </c>
      <c r="J21" s="58" t="str">
        <f t="shared" si="7"/>
        <v>     -   </v>
      </c>
      <c r="K21" s="59">
        <f t="shared" si="8"/>
        <v>39</v>
      </c>
      <c r="L21" s="58">
        <f t="shared" si="9"/>
        <v>116.66666666666666</v>
      </c>
      <c r="M21" s="59">
        <f t="shared" si="10"/>
        <v>0</v>
      </c>
      <c r="N21" s="58" t="str">
        <f t="shared" si="11"/>
        <v>0.0</v>
      </c>
      <c r="O21" s="59">
        <f t="shared" si="12"/>
        <v>39</v>
      </c>
      <c r="P21" s="60">
        <f t="shared" si="13"/>
        <v>116.66666666666666</v>
      </c>
      <c r="S21" s="61" t="s">
        <v>89</v>
      </c>
      <c r="T21" s="61" t="s">
        <v>99</v>
      </c>
      <c r="U21" s="61" t="s">
        <v>105</v>
      </c>
      <c r="V21" s="63">
        <v>586</v>
      </c>
      <c r="W21" s="63">
        <v>270</v>
      </c>
      <c r="X21" s="63">
        <v>275</v>
      </c>
      <c r="Y21" s="63">
        <v>2</v>
      </c>
      <c r="Z21" s="63">
        <v>39</v>
      </c>
      <c r="AA21" s="63">
        <v>0</v>
      </c>
      <c r="AB21" s="63">
        <v>39</v>
      </c>
    </row>
    <row r="22" spans="2:28" ht="15.75" customHeight="1">
      <c r="B22" s="12" t="s">
        <v>19</v>
      </c>
      <c r="C22" s="57">
        <f t="shared" si="0"/>
        <v>714</v>
      </c>
      <c r="D22" s="58">
        <f t="shared" si="1"/>
        <v>16.476345840130506</v>
      </c>
      <c r="E22" s="59">
        <f t="shared" si="2"/>
        <v>351</v>
      </c>
      <c r="F22" s="58">
        <f t="shared" si="3"/>
        <v>15.841584158415827</v>
      </c>
      <c r="G22" s="59">
        <f t="shared" si="4"/>
        <v>242</v>
      </c>
      <c r="H22" s="58">
        <f t="shared" si="5"/>
        <v>-6.201550387596896</v>
      </c>
      <c r="I22" s="59">
        <f t="shared" si="6"/>
        <v>2</v>
      </c>
      <c r="J22" s="58" t="str">
        <f t="shared" si="7"/>
        <v>     -   </v>
      </c>
      <c r="K22" s="59">
        <f t="shared" si="8"/>
        <v>119</v>
      </c>
      <c r="L22" s="58">
        <f t="shared" si="9"/>
        <v>128.84615384615384</v>
      </c>
      <c r="M22" s="59">
        <f t="shared" si="10"/>
        <v>51</v>
      </c>
      <c r="N22" s="58" t="str">
        <f t="shared" si="11"/>
        <v>     -   </v>
      </c>
      <c r="O22" s="59">
        <f t="shared" si="12"/>
        <v>62</v>
      </c>
      <c r="P22" s="60">
        <f t="shared" si="13"/>
        <v>19.230769230769226</v>
      </c>
      <c r="S22" s="61" t="s">
        <v>89</v>
      </c>
      <c r="T22" s="61" t="s">
        <v>99</v>
      </c>
      <c r="U22" s="61" t="s">
        <v>106</v>
      </c>
      <c r="V22" s="63">
        <v>714</v>
      </c>
      <c r="W22" s="63">
        <v>351</v>
      </c>
      <c r="X22" s="63">
        <v>242</v>
      </c>
      <c r="Y22" s="63">
        <v>2</v>
      </c>
      <c r="Z22" s="63">
        <v>119</v>
      </c>
      <c r="AA22" s="63">
        <v>51</v>
      </c>
      <c r="AB22" s="63">
        <v>62</v>
      </c>
    </row>
    <row r="23" spans="2:28" ht="15.75" customHeight="1">
      <c r="B23" s="12" t="s">
        <v>20</v>
      </c>
      <c r="C23" s="57">
        <f t="shared" si="0"/>
        <v>304</v>
      </c>
      <c r="D23" s="58">
        <f t="shared" si="1"/>
        <v>6.666666666666671</v>
      </c>
      <c r="E23" s="59">
        <f t="shared" si="2"/>
        <v>218</v>
      </c>
      <c r="F23" s="58">
        <f t="shared" si="3"/>
        <v>14.136125654450254</v>
      </c>
      <c r="G23" s="59">
        <f t="shared" si="4"/>
        <v>68</v>
      </c>
      <c r="H23" s="58">
        <f t="shared" si="5"/>
        <v>-8.108108108108098</v>
      </c>
      <c r="I23" s="59">
        <f t="shared" si="6"/>
        <v>0</v>
      </c>
      <c r="J23" s="58" t="str">
        <f t="shared" si="7"/>
        <v>  -100.0</v>
      </c>
      <c r="K23" s="59">
        <f t="shared" si="8"/>
        <v>18</v>
      </c>
      <c r="L23" s="58">
        <f t="shared" si="9"/>
        <v>-5.26315789473685</v>
      </c>
      <c r="M23" s="59">
        <f t="shared" si="10"/>
        <v>0</v>
      </c>
      <c r="N23" s="58" t="str">
        <f t="shared" si="11"/>
        <v>0.0</v>
      </c>
      <c r="O23" s="59">
        <f t="shared" si="12"/>
        <v>18</v>
      </c>
      <c r="P23" s="60">
        <f t="shared" si="13"/>
        <v>-5.26315789473685</v>
      </c>
      <c r="S23" s="61" t="s">
        <v>89</v>
      </c>
      <c r="T23" s="61" t="s">
        <v>99</v>
      </c>
      <c r="U23" s="61" t="s">
        <v>107</v>
      </c>
      <c r="V23" s="63">
        <v>304</v>
      </c>
      <c r="W23" s="63">
        <v>218</v>
      </c>
      <c r="X23" s="63">
        <v>68</v>
      </c>
      <c r="Y23" s="63">
        <v>0</v>
      </c>
      <c r="Z23" s="63">
        <v>18</v>
      </c>
      <c r="AA23" s="63">
        <v>0</v>
      </c>
      <c r="AB23" s="63">
        <v>18</v>
      </c>
    </row>
    <row r="24" spans="2:28" ht="15.75" customHeight="1">
      <c r="B24" s="12" t="s">
        <v>21</v>
      </c>
      <c r="C24" s="57">
        <f t="shared" si="0"/>
        <v>449</v>
      </c>
      <c r="D24" s="58">
        <f t="shared" si="1"/>
        <v>-5.274261603375535</v>
      </c>
      <c r="E24" s="59">
        <f t="shared" si="2"/>
        <v>297</v>
      </c>
      <c r="F24" s="58">
        <f t="shared" si="3"/>
        <v>40.758293838862556</v>
      </c>
      <c r="G24" s="59">
        <f t="shared" si="4"/>
        <v>119</v>
      </c>
      <c r="H24" s="58">
        <f t="shared" si="5"/>
        <v>-50.82644628099173</v>
      </c>
      <c r="I24" s="59">
        <f t="shared" si="6"/>
        <v>0</v>
      </c>
      <c r="J24" s="58" t="str">
        <f t="shared" si="7"/>
        <v>  -100.0</v>
      </c>
      <c r="K24" s="59">
        <f t="shared" si="8"/>
        <v>33</v>
      </c>
      <c r="L24" s="58">
        <f t="shared" si="9"/>
        <v>73.68421052631581</v>
      </c>
      <c r="M24" s="59">
        <f t="shared" si="10"/>
        <v>0</v>
      </c>
      <c r="N24" s="58" t="str">
        <f t="shared" si="11"/>
        <v>0.0</v>
      </c>
      <c r="O24" s="59">
        <f t="shared" si="12"/>
        <v>33</v>
      </c>
      <c r="P24" s="60">
        <f t="shared" si="13"/>
        <v>73.68421052631581</v>
      </c>
      <c r="S24" s="61" t="s">
        <v>89</v>
      </c>
      <c r="T24" s="61" t="s">
        <v>99</v>
      </c>
      <c r="U24" s="61" t="s">
        <v>108</v>
      </c>
      <c r="V24" s="63">
        <v>449</v>
      </c>
      <c r="W24" s="63">
        <v>297</v>
      </c>
      <c r="X24" s="63">
        <v>119</v>
      </c>
      <c r="Y24" s="63">
        <v>0</v>
      </c>
      <c r="Z24" s="63">
        <v>33</v>
      </c>
      <c r="AA24" s="63">
        <v>0</v>
      </c>
      <c r="AB24" s="63">
        <v>33</v>
      </c>
    </row>
    <row r="25" spans="2:28" ht="15.75" customHeight="1">
      <c r="B25" s="12" t="s">
        <v>22</v>
      </c>
      <c r="C25" s="57">
        <f t="shared" si="0"/>
        <v>824</v>
      </c>
      <c r="D25" s="58">
        <f t="shared" si="1"/>
        <v>-8.748615725359912</v>
      </c>
      <c r="E25" s="59">
        <f t="shared" si="2"/>
        <v>527</v>
      </c>
      <c r="F25" s="58">
        <f t="shared" si="3"/>
        <v>-14.308943089430898</v>
      </c>
      <c r="G25" s="59">
        <f t="shared" si="4"/>
        <v>205</v>
      </c>
      <c r="H25" s="58">
        <f t="shared" si="5"/>
        <v>6.2176165803108745</v>
      </c>
      <c r="I25" s="59">
        <f t="shared" si="6"/>
        <v>0</v>
      </c>
      <c r="J25" s="58" t="str">
        <f t="shared" si="7"/>
        <v>  -100.0</v>
      </c>
      <c r="K25" s="59">
        <f t="shared" si="8"/>
        <v>92</v>
      </c>
      <c r="L25" s="58">
        <f t="shared" si="9"/>
        <v>-2.1276595744680833</v>
      </c>
      <c r="M25" s="59">
        <f t="shared" si="10"/>
        <v>0</v>
      </c>
      <c r="N25" s="58" t="str">
        <f t="shared" si="11"/>
        <v>0.0</v>
      </c>
      <c r="O25" s="59">
        <f t="shared" si="12"/>
        <v>87</v>
      </c>
      <c r="P25" s="60">
        <f t="shared" si="13"/>
        <v>-7.446808510638306</v>
      </c>
      <c r="S25" s="61" t="s">
        <v>89</v>
      </c>
      <c r="T25" s="61" t="s">
        <v>99</v>
      </c>
      <c r="U25" s="61" t="s">
        <v>109</v>
      </c>
      <c r="V25" s="63">
        <v>824</v>
      </c>
      <c r="W25" s="63">
        <v>527</v>
      </c>
      <c r="X25" s="63">
        <v>205</v>
      </c>
      <c r="Y25" s="63">
        <v>0</v>
      </c>
      <c r="Z25" s="63">
        <v>92</v>
      </c>
      <c r="AA25" s="63">
        <v>0</v>
      </c>
      <c r="AB25" s="63">
        <v>87</v>
      </c>
    </row>
    <row r="26" spans="2:28" ht="15.75" customHeight="1">
      <c r="B26" s="12" t="s">
        <v>23</v>
      </c>
      <c r="C26" s="57">
        <f t="shared" si="0"/>
        <v>799</v>
      </c>
      <c r="D26" s="58">
        <f t="shared" si="1"/>
        <v>-1.3580246913580254</v>
      </c>
      <c r="E26" s="59">
        <f t="shared" si="2"/>
        <v>515</v>
      </c>
      <c r="F26" s="58">
        <f t="shared" si="3"/>
        <v>-1.3409961685823788</v>
      </c>
      <c r="G26" s="59">
        <f t="shared" si="4"/>
        <v>151</v>
      </c>
      <c r="H26" s="58">
        <f t="shared" si="5"/>
        <v>14.393939393939405</v>
      </c>
      <c r="I26" s="59">
        <f t="shared" si="6"/>
        <v>0</v>
      </c>
      <c r="J26" s="58" t="str">
        <f t="shared" si="7"/>
        <v>  -100.0</v>
      </c>
      <c r="K26" s="59">
        <f t="shared" si="8"/>
        <v>133</v>
      </c>
      <c r="L26" s="58">
        <f t="shared" si="9"/>
        <v>-14.193548387096783</v>
      </c>
      <c r="M26" s="59">
        <f t="shared" si="10"/>
        <v>28</v>
      </c>
      <c r="N26" s="58" t="str">
        <f t="shared" si="11"/>
        <v>     -   </v>
      </c>
      <c r="O26" s="59">
        <f t="shared" si="12"/>
        <v>105</v>
      </c>
      <c r="P26" s="60">
        <f t="shared" si="13"/>
        <v>-32.25806451612904</v>
      </c>
      <c r="S26" s="61" t="s">
        <v>89</v>
      </c>
      <c r="T26" s="61" t="s">
        <v>99</v>
      </c>
      <c r="U26" s="61" t="s">
        <v>110</v>
      </c>
      <c r="V26" s="63">
        <v>799</v>
      </c>
      <c r="W26" s="63">
        <v>515</v>
      </c>
      <c r="X26" s="63">
        <v>151</v>
      </c>
      <c r="Y26" s="63">
        <v>0</v>
      </c>
      <c r="Z26" s="63">
        <v>133</v>
      </c>
      <c r="AA26" s="63">
        <v>28</v>
      </c>
      <c r="AB26" s="63">
        <v>105</v>
      </c>
    </row>
    <row r="27" spans="2:28" ht="15.75" customHeight="1">
      <c r="B27" s="12" t="s">
        <v>24</v>
      </c>
      <c r="C27" s="57">
        <f t="shared" si="0"/>
        <v>1987</v>
      </c>
      <c r="D27" s="58">
        <f t="shared" si="1"/>
        <v>-12.118531623175585</v>
      </c>
      <c r="E27" s="59">
        <f t="shared" si="2"/>
        <v>969</v>
      </c>
      <c r="F27" s="58">
        <f t="shared" si="3"/>
        <v>-15.37117903930131</v>
      </c>
      <c r="G27" s="59">
        <f t="shared" si="4"/>
        <v>542</v>
      </c>
      <c r="H27" s="58">
        <f t="shared" si="5"/>
        <v>-19.22503725782414</v>
      </c>
      <c r="I27" s="59">
        <f t="shared" si="6"/>
        <v>5</v>
      </c>
      <c r="J27" s="58">
        <f t="shared" si="7"/>
        <v>-16.666666666666657</v>
      </c>
      <c r="K27" s="59">
        <f t="shared" si="8"/>
        <v>471</v>
      </c>
      <c r="L27" s="58">
        <f t="shared" si="9"/>
        <v>7.289293849658307</v>
      </c>
      <c r="M27" s="59">
        <f t="shared" si="10"/>
        <v>269</v>
      </c>
      <c r="N27" s="58">
        <f t="shared" si="11"/>
        <v>68.125</v>
      </c>
      <c r="O27" s="59">
        <f t="shared" si="12"/>
        <v>202</v>
      </c>
      <c r="P27" s="60">
        <f t="shared" si="13"/>
        <v>-27.598566308243733</v>
      </c>
      <c r="S27" s="61" t="s">
        <v>89</v>
      </c>
      <c r="T27" s="61" t="s">
        <v>99</v>
      </c>
      <c r="U27" s="61" t="s">
        <v>111</v>
      </c>
      <c r="V27" s="63">
        <v>1987</v>
      </c>
      <c r="W27" s="63">
        <v>969</v>
      </c>
      <c r="X27" s="63">
        <v>542</v>
      </c>
      <c r="Y27" s="63">
        <v>5</v>
      </c>
      <c r="Z27" s="63">
        <v>471</v>
      </c>
      <c r="AA27" s="63">
        <v>269</v>
      </c>
      <c r="AB27" s="63">
        <v>202</v>
      </c>
    </row>
    <row r="28" spans="2:28" ht="15.75" customHeight="1">
      <c r="B28" s="12" t="s">
        <v>25</v>
      </c>
      <c r="C28" s="57">
        <f t="shared" si="0"/>
        <v>5683</v>
      </c>
      <c r="D28" s="58">
        <f t="shared" si="1"/>
        <v>11.409527543618907</v>
      </c>
      <c r="E28" s="59">
        <f t="shared" si="2"/>
        <v>1602</v>
      </c>
      <c r="F28" s="58">
        <f t="shared" si="3"/>
        <v>-10.801781737193764</v>
      </c>
      <c r="G28" s="59">
        <f t="shared" si="4"/>
        <v>2453</v>
      </c>
      <c r="H28" s="58">
        <f t="shared" si="5"/>
        <v>29.651162790697697</v>
      </c>
      <c r="I28" s="59">
        <f t="shared" si="6"/>
        <v>21</v>
      </c>
      <c r="J28" s="58">
        <f t="shared" si="7"/>
        <v>0</v>
      </c>
      <c r="K28" s="59">
        <f t="shared" si="8"/>
        <v>1607</v>
      </c>
      <c r="L28" s="58">
        <f t="shared" si="9"/>
        <v>15.445402298850581</v>
      </c>
      <c r="M28" s="59">
        <f t="shared" si="10"/>
        <v>834</v>
      </c>
      <c r="N28" s="58">
        <f t="shared" si="11"/>
        <v>50.54151624548737</v>
      </c>
      <c r="O28" s="59">
        <f t="shared" si="12"/>
        <v>773</v>
      </c>
      <c r="P28" s="60">
        <f t="shared" si="13"/>
        <v>-7.756563245823386</v>
      </c>
      <c r="S28" s="61" t="s">
        <v>89</v>
      </c>
      <c r="T28" s="61" t="s">
        <v>99</v>
      </c>
      <c r="U28" s="61" t="s">
        <v>112</v>
      </c>
      <c r="V28" s="63">
        <v>5683</v>
      </c>
      <c r="W28" s="63">
        <v>1602</v>
      </c>
      <c r="X28" s="63">
        <v>2453</v>
      </c>
      <c r="Y28" s="63">
        <v>21</v>
      </c>
      <c r="Z28" s="63">
        <v>1607</v>
      </c>
      <c r="AA28" s="63">
        <v>834</v>
      </c>
      <c r="AB28" s="63">
        <v>773</v>
      </c>
    </row>
    <row r="29" spans="2:28" ht="15.75" customHeight="1">
      <c r="B29" s="12" t="s">
        <v>26</v>
      </c>
      <c r="C29" s="57">
        <f t="shared" si="0"/>
        <v>885</v>
      </c>
      <c r="D29" s="58">
        <f t="shared" si="1"/>
        <v>8.72235872235872</v>
      </c>
      <c r="E29" s="59">
        <f t="shared" si="2"/>
        <v>470</v>
      </c>
      <c r="F29" s="58">
        <f t="shared" si="3"/>
        <v>6.575963718820859</v>
      </c>
      <c r="G29" s="59">
        <f t="shared" si="4"/>
        <v>306</v>
      </c>
      <c r="H29" s="58">
        <f t="shared" si="5"/>
        <v>20.9486166007905</v>
      </c>
      <c r="I29" s="59">
        <f t="shared" si="6"/>
        <v>20</v>
      </c>
      <c r="J29" s="58" t="str">
        <f t="shared" si="7"/>
        <v>     -   </v>
      </c>
      <c r="K29" s="59">
        <f t="shared" si="8"/>
        <v>89</v>
      </c>
      <c r="L29" s="58">
        <f t="shared" si="9"/>
        <v>-25.83333333333333</v>
      </c>
      <c r="M29" s="59">
        <f t="shared" si="10"/>
        <v>0</v>
      </c>
      <c r="N29" s="58" t="str">
        <f t="shared" si="11"/>
        <v>  -100.0</v>
      </c>
      <c r="O29" s="59">
        <f t="shared" si="12"/>
        <v>87</v>
      </c>
      <c r="P29" s="60">
        <f t="shared" si="13"/>
        <v>11.538461538461547</v>
      </c>
      <c r="S29" s="61" t="s">
        <v>89</v>
      </c>
      <c r="T29" s="61" t="s">
        <v>99</v>
      </c>
      <c r="U29" s="61" t="s">
        <v>113</v>
      </c>
      <c r="V29" s="63">
        <v>885</v>
      </c>
      <c r="W29" s="63">
        <v>470</v>
      </c>
      <c r="X29" s="63">
        <v>306</v>
      </c>
      <c r="Y29" s="63">
        <v>20</v>
      </c>
      <c r="Z29" s="63">
        <v>89</v>
      </c>
      <c r="AA29" s="63">
        <v>0</v>
      </c>
      <c r="AB29" s="63">
        <v>87</v>
      </c>
    </row>
    <row r="30" spans="2:28" ht="15.75" customHeight="1">
      <c r="B30" s="12" t="s">
        <v>27</v>
      </c>
      <c r="C30" s="57">
        <f t="shared" si="0"/>
        <v>841</v>
      </c>
      <c r="D30" s="58">
        <f t="shared" si="1"/>
        <v>19.800569800569818</v>
      </c>
      <c r="E30" s="59">
        <f t="shared" si="2"/>
        <v>332</v>
      </c>
      <c r="F30" s="58">
        <f t="shared" si="3"/>
        <v>-8.539944903581258</v>
      </c>
      <c r="G30" s="59">
        <f t="shared" si="4"/>
        <v>389</v>
      </c>
      <c r="H30" s="58">
        <f t="shared" si="5"/>
        <v>69.13043478260869</v>
      </c>
      <c r="I30" s="59">
        <f t="shared" si="6"/>
        <v>2</v>
      </c>
      <c r="J30" s="58" t="str">
        <f t="shared" si="7"/>
        <v>     -   </v>
      </c>
      <c r="K30" s="59">
        <f t="shared" si="8"/>
        <v>118</v>
      </c>
      <c r="L30" s="58">
        <f t="shared" si="9"/>
        <v>8.256880733944953</v>
      </c>
      <c r="M30" s="59">
        <f t="shared" si="10"/>
        <v>0</v>
      </c>
      <c r="N30" s="58" t="str">
        <f t="shared" si="11"/>
        <v>0.0</v>
      </c>
      <c r="O30" s="59">
        <f t="shared" si="12"/>
        <v>118</v>
      </c>
      <c r="P30" s="60">
        <f t="shared" si="13"/>
        <v>8.256880733944953</v>
      </c>
      <c r="S30" s="61" t="s">
        <v>89</v>
      </c>
      <c r="T30" s="61" t="s">
        <v>99</v>
      </c>
      <c r="U30" s="61" t="s">
        <v>114</v>
      </c>
      <c r="V30" s="63">
        <v>841</v>
      </c>
      <c r="W30" s="63">
        <v>332</v>
      </c>
      <c r="X30" s="63">
        <v>389</v>
      </c>
      <c r="Y30" s="63">
        <v>2</v>
      </c>
      <c r="Z30" s="63">
        <v>118</v>
      </c>
      <c r="AA30" s="63">
        <v>0</v>
      </c>
      <c r="AB30" s="63">
        <v>118</v>
      </c>
    </row>
    <row r="31" spans="2:28" ht="15.75" customHeight="1">
      <c r="B31" s="12" t="s">
        <v>28</v>
      </c>
      <c r="C31" s="57">
        <f t="shared" si="0"/>
        <v>1614</v>
      </c>
      <c r="D31" s="58">
        <f t="shared" si="1"/>
        <v>-1.1029411764705799</v>
      </c>
      <c r="E31" s="59">
        <f t="shared" si="2"/>
        <v>468</v>
      </c>
      <c r="F31" s="58">
        <f t="shared" si="3"/>
        <v>10.117647058823522</v>
      </c>
      <c r="G31" s="59">
        <f t="shared" si="4"/>
        <v>751</v>
      </c>
      <c r="H31" s="58">
        <f t="shared" si="5"/>
        <v>-15.901455767077266</v>
      </c>
      <c r="I31" s="59">
        <f t="shared" si="6"/>
        <v>0</v>
      </c>
      <c r="J31" s="58" t="str">
        <f t="shared" si="7"/>
        <v>  -100.0</v>
      </c>
      <c r="K31" s="59">
        <f t="shared" si="8"/>
        <v>395</v>
      </c>
      <c r="L31" s="58">
        <f t="shared" si="9"/>
        <v>29.508196721311492</v>
      </c>
      <c r="M31" s="59">
        <f t="shared" si="10"/>
        <v>114</v>
      </c>
      <c r="N31" s="58">
        <f t="shared" si="11"/>
        <v>159.09090909090907</v>
      </c>
      <c r="O31" s="59">
        <f t="shared" si="12"/>
        <v>281</v>
      </c>
      <c r="P31" s="60">
        <f t="shared" si="13"/>
        <v>7.662835249042146</v>
      </c>
      <c r="S31" s="61" t="s">
        <v>89</v>
      </c>
      <c r="T31" s="61" t="s">
        <v>99</v>
      </c>
      <c r="U31" s="61" t="s">
        <v>115</v>
      </c>
      <c r="V31" s="63">
        <v>1614</v>
      </c>
      <c r="W31" s="63">
        <v>468</v>
      </c>
      <c r="X31" s="63">
        <v>751</v>
      </c>
      <c r="Y31" s="63">
        <v>0</v>
      </c>
      <c r="Z31" s="63">
        <v>395</v>
      </c>
      <c r="AA31" s="63">
        <v>114</v>
      </c>
      <c r="AB31" s="63">
        <v>281</v>
      </c>
    </row>
    <row r="32" spans="2:28" ht="15.75" customHeight="1">
      <c r="B32" s="12" t="s">
        <v>29</v>
      </c>
      <c r="C32" s="57">
        <f t="shared" si="0"/>
        <v>5975</v>
      </c>
      <c r="D32" s="58">
        <f t="shared" si="1"/>
        <v>9.753857457751664</v>
      </c>
      <c r="E32" s="59">
        <f t="shared" si="2"/>
        <v>1072</v>
      </c>
      <c r="F32" s="58">
        <f t="shared" si="3"/>
        <v>24.941724941724956</v>
      </c>
      <c r="G32" s="59">
        <f t="shared" si="4"/>
        <v>2903</v>
      </c>
      <c r="H32" s="58">
        <f t="shared" si="5"/>
        <v>11.26868532004599</v>
      </c>
      <c r="I32" s="59">
        <f t="shared" si="6"/>
        <v>11</v>
      </c>
      <c r="J32" s="58">
        <f t="shared" si="7"/>
        <v>450</v>
      </c>
      <c r="K32" s="59">
        <f t="shared" si="8"/>
        <v>1989</v>
      </c>
      <c r="L32" s="58">
        <f t="shared" si="9"/>
        <v>0.7088607594936747</v>
      </c>
      <c r="M32" s="59">
        <f t="shared" si="10"/>
        <v>928</v>
      </c>
      <c r="N32" s="58">
        <f t="shared" si="11"/>
        <v>-13.754646840148695</v>
      </c>
      <c r="O32" s="59">
        <f t="shared" si="12"/>
        <v>1061</v>
      </c>
      <c r="P32" s="60">
        <f t="shared" si="13"/>
        <v>20.43132803632237</v>
      </c>
      <c r="S32" s="61" t="s">
        <v>89</v>
      </c>
      <c r="T32" s="61" t="s">
        <v>99</v>
      </c>
      <c r="U32" s="61" t="s">
        <v>116</v>
      </c>
      <c r="V32" s="63">
        <v>5975</v>
      </c>
      <c r="W32" s="63">
        <v>1072</v>
      </c>
      <c r="X32" s="63">
        <v>2903</v>
      </c>
      <c r="Y32" s="63">
        <v>11</v>
      </c>
      <c r="Z32" s="63">
        <v>1989</v>
      </c>
      <c r="AA32" s="63">
        <v>928</v>
      </c>
      <c r="AB32" s="63">
        <v>1061</v>
      </c>
    </row>
    <row r="33" spans="2:28" ht="15.75" customHeight="1">
      <c r="B33" s="12" t="s">
        <v>30</v>
      </c>
      <c r="C33" s="57">
        <f t="shared" si="0"/>
        <v>2292</v>
      </c>
      <c r="D33" s="58">
        <f t="shared" si="1"/>
        <v>-22.25237449118046</v>
      </c>
      <c r="E33" s="59">
        <f t="shared" si="2"/>
        <v>788</v>
      </c>
      <c r="F33" s="58">
        <f t="shared" si="3"/>
        <v>-11.361079865016876</v>
      </c>
      <c r="G33" s="59">
        <f t="shared" si="4"/>
        <v>892</v>
      </c>
      <c r="H33" s="58">
        <f t="shared" si="5"/>
        <v>0.6772009029345298</v>
      </c>
      <c r="I33" s="59">
        <f t="shared" si="6"/>
        <v>3</v>
      </c>
      <c r="J33" s="58">
        <f t="shared" si="7"/>
        <v>-75</v>
      </c>
      <c r="K33" s="59">
        <f t="shared" si="8"/>
        <v>609</v>
      </c>
      <c r="L33" s="58">
        <f t="shared" si="9"/>
        <v>-47.5452196382429</v>
      </c>
      <c r="M33" s="59">
        <f t="shared" si="10"/>
        <v>190</v>
      </c>
      <c r="N33" s="58">
        <f t="shared" si="11"/>
        <v>-69.00489396411093</v>
      </c>
      <c r="O33" s="59">
        <f t="shared" si="12"/>
        <v>405</v>
      </c>
      <c r="P33" s="60">
        <f t="shared" si="13"/>
        <v>-26.094890510948915</v>
      </c>
      <c r="S33" s="61" t="s">
        <v>89</v>
      </c>
      <c r="T33" s="61" t="s">
        <v>99</v>
      </c>
      <c r="U33" s="61" t="s">
        <v>117</v>
      </c>
      <c r="V33" s="63">
        <v>2292</v>
      </c>
      <c r="W33" s="63">
        <v>788</v>
      </c>
      <c r="X33" s="63">
        <v>892</v>
      </c>
      <c r="Y33" s="63">
        <v>3</v>
      </c>
      <c r="Z33" s="63">
        <v>609</v>
      </c>
      <c r="AA33" s="63">
        <v>190</v>
      </c>
      <c r="AB33" s="63">
        <v>405</v>
      </c>
    </row>
    <row r="34" spans="2:28" ht="15.75" customHeight="1">
      <c r="B34" s="12" t="s">
        <v>31</v>
      </c>
      <c r="C34" s="57">
        <f t="shared" si="0"/>
        <v>622</v>
      </c>
      <c r="D34" s="58">
        <f t="shared" si="1"/>
        <v>25.91093117408907</v>
      </c>
      <c r="E34" s="59">
        <f t="shared" si="2"/>
        <v>246</v>
      </c>
      <c r="F34" s="58">
        <f t="shared" si="3"/>
        <v>7.89473684210526</v>
      </c>
      <c r="G34" s="59">
        <f t="shared" si="4"/>
        <v>147</v>
      </c>
      <c r="H34" s="58">
        <f t="shared" si="5"/>
        <v>-12.5</v>
      </c>
      <c r="I34" s="59">
        <f t="shared" si="6"/>
        <v>0</v>
      </c>
      <c r="J34" s="58" t="str">
        <f t="shared" si="7"/>
        <v>0.0</v>
      </c>
      <c r="K34" s="59">
        <f t="shared" si="8"/>
        <v>229</v>
      </c>
      <c r="L34" s="58">
        <f t="shared" si="9"/>
        <v>133.6734693877551</v>
      </c>
      <c r="M34" s="59">
        <f t="shared" si="10"/>
        <v>84</v>
      </c>
      <c r="N34" s="58" t="str">
        <f t="shared" si="11"/>
        <v>     -   </v>
      </c>
      <c r="O34" s="59">
        <f t="shared" si="12"/>
        <v>145</v>
      </c>
      <c r="P34" s="60">
        <f t="shared" si="13"/>
        <v>47.9591836734694</v>
      </c>
      <c r="S34" s="61" t="s">
        <v>89</v>
      </c>
      <c r="T34" s="61" t="s">
        <v>99</v>
      </c>
      <c r="U34" s="61" t="s">
        <v>118</v>
      </c>
      <c r="V34" s="63">
        <v>622</v>
      </c>
      <c r="W34" s="63">
        <v>246</v>
      </c>
      <c r="X34" s="63">
        <v>147</v>
      </c>
      <c r="Y34" s="63">
        <v>0</v>
      </c>
      <c r="Z34" s="63">
        <v>229</v>
      </c>
      <c r="AA34" s="63">
        <v>84</v>
      </c>
      <c r="AB34" s="63">
        <v>145</v>
      </c>
    </row>
    <row r="35" spans="2:28" ht="15.75" customHeight="1">
      <c r="B35" s="12" t="s">
        <v>32</v>
      </c>
      <c r="C35" s="57">
        <f t="shared" si="0"/>
        <v>353</v>
      </c>
      <c r="D35" s="58">
        <f t="shared" si="1"/>
        <v>-27.515400410677614</v>
      </c>
      <c r="E35" s="59">
        <f t="shared" si="2"/>
        <v>208</v>
      </c>
      <c r="F35" s="58">
        <f t="shared" si="3"/>
        <v>-14.049586776859499</v>
      </c>
      <c r="G35" s="59">
        <f t="shared" si="4"/>
        <v>109</v>
      </c>
      <c r="H35" s="58">
        <f t="shared" si="5"/>
        <v>-44.94949494949495</v>
      </c>
      <c r="I35" s="59">
        <f t="shared" si="6"/>
        <v>1</v>
      </c>
      <c r="J35" s="58">
        <f t="shared" si="7"/>
        <v>0</v>
      </c>
      <c r="K35" s="59">
        <f t="shared" si="8"/>
        <v>35</v>
      </c>
      <c r="L35" s="58">
        <f t="shared" si="9"/>
        <v>-23.91304347826086</v>
      </c>
      <c r="M35" s="59">
        <f t="shared" si="10"/>
        <v>0</v>
      </c>
      <c r="N35" s="58" t="str">
        <f t="shared" si="11"/>
        <v>0.0</v>
      </c>
      <c r="O35" s="59">
        <f t="shared" si="12"/>
        <v>35</v>
      </c>
      <c r="P35" s="60">
        <f t="shared" si="13"/>
        <v>-23.91304347826086</v>
      </c>
      <c r="S35" s="61" t="s">
        <v>89</v>
      </c>
      <c r="T35" s="61" t="s">
        <v>99</v>
      </c>
      <c r="U35" s="61" t="s">
        <v>119</v>
      </c>
      <c r="V35" s="63">
        <v>353</v>
      </c>
      <c r="W35" s="63">
        <v>208</v>
      </c>
      <c r="X35" s="63">
        <v>109</v>
      </c>
      <c r="Y35" s="63">
        <v>1</v>
      </c>
      <c r="Z35" s="63">
        <v>35</v>
      </c>
      <c r="AA35" s="63">
        <v>0</v>
      </c>
      <c r="AB35" s="63">
        <v>35</v>
      </c>
    </row>
    <row r="36" spans="2:28" ht="15.75" customHeight="1">
      <c r="B36" s="12" t="s">
        <v>33</v>
      </c>
      <c r="C36" s="57">
        <f t="shared" si="0"/>
        <v>229</v>
      </c>
      <c r="D36" s="58">
        <f t="shared" si="1"/>
        <v>7.009345794392516</v>
      </c>
      <c r="E36" s="59">
        <f t="shared" si="2"/>
        <v>103</v>
      </c>
      <c r="F36" s="58">
        <f t="shared" si="3"/>
        <v>3</v>
      </c>
      <c r="G36" s="59">
        <f t="shared" si="4"/>
        <v>109</v>
      </c>
      <c r="H36" s="58">
        <f t="shared" si="5"/>
        <v>1.8691588785046775</v>
      </c>
      <c r="I36" s="59">
        <f t="shared" si="6"/>
        <v>0</v>
      </c>
      <c r="J36" s="58" t="str">
        <f t="shared" si="7"/>
        <v>  -100.0</v>
      </c>
      <c r="K36" s="59">
        <f t="shared" si="8"/>
        <v>17</v>
      </c>
      <c r="L36" s="58">
        <f t="shared" si="9"/>
        <v>183.33333333333337</v>
      </c>
      <c r="M36" s="59">
        <f t="shared" si="10"/>
        <v>0</v>
      </c>
      <c r="N36" s="58" t="str">
        <f t="shared" si="11"/>
        <v>0.0</v>
      </c>
      <c r="O36" s="59">
        <f t="shared" si="12"/>
        <v>17</v>
      </c>
      <c r="P36" s="60">
        <f t="shared" si="13"/>
        <v>183.33333333333337</v>
      </c>
      <c r="S36" s="61" t="s">
        <v>89</v>
      </c>
      <c r="T36" s="61" t="s">
        <v>99</v>
      </c>
      <c r="U36" s="61" t="s">
        <v>120</v>
      </c>
      <c r="V36" s="63">
        <v>229</v>
      </c>
      <c r="W36" s="63">
        <v>103</v>
      </c>
      <c r="X36" s="63">
        <v>109</v>
      </c>
      <c r="Y36" s="63">
        <v>0</v>
      </c>
      <c r="Z36" s="63">
        <v>17</v>
      </c>
      <c r="AA36" s="63">
        <v>0</v>
      </c>
      <c r="AB36" s="63">
        <v>17</v>
      </c>
    </row>
    <row r="37" spans="2:28" ht="15.75" customHeight="1">
      <c r="B37" s="12" t="s">
        <v>34</v>
      </c>
      <c r="C37" s="57">
        <f t="shared" si="0"/>
        <v>332</v>
      </c>
      <c r="D37" s="58">
        <f t="shared" si="1"/>
        <v>22.058823529411768</v>
      </c>
      <c r="E37" s="59">
        <f t="shared" si="2"/>
        <v>130</v>
      </c>
      <c r="F37" s="58">
        <f t="shared" si="3"/>
        <v>-2.985074626865668</v>
      </c>
      <c r="G37" s="59">
        <f t="shared" si="4"/>
        <v>133</v>
      </c>
      <c r="H37" s="58">
        <f t="shared" si="5"/>
        <v>12.711864406779668</v>
      </c>
      <c r="I37" s="59">
        <f t="shared" si="6"/>
        <v>2</v>
      </c>
      <c r="J37" s="58" t="str">
        <f t="shared" si="7"/>
        <v>     -   </v>
      </c>
      <c r="K37" s="59">
        <f t="shared" si="8"/>
        <v>67</v>
      </c>
      <c r="L37" s="58">
        <f t="shared" si="9"/>
        <v>235</v>
      </c>
      <c r="M37" s="59">
        <f t="shared" si="10"/>
        <v>61</v>
      </c>
      <c r="N37" s="58" t="str">
        <f t="shared" si="11"/>
        <v>     -   </v>
      </c>
      <c r="O37" s="59">
        <f t="shared" si="12"/>
        <v>6</v>
      </c>
      <c r="P37" s="60">
        <f t="shared" si="13"/>
        <v>-70</v>
      </c>
      <c r="S37" s="61" t="s">
        <v>89</v>
      </c>
      <c r="T37" s="61" t="s">
        <v>99</v>
      </c>
      <c r="U37" s="61" t="s">
        <v>121</v>
      </c>
      <c r="V37" s="63">
        <v>332</v>
      </c>
      <c r="W37" s="63">
        <v>130</v>
      </c>
      <c r="X37" s="63">
        <v>133</v>
      </c>
      <c r="Y37" s="63">
        <v>2</v>
      </c>
      <c r="Z37" s="63">
        <v>67</v>
      </c>
      <c r="AA37" s="63">
        <v>61</v>
      </c>
      <c r="AB37" s="63">
        <v>6</v>
      </c>
    </row>
    <row r="38" spans="2:28" ht="15.75" customHeight="1">
      <c r="B38" s="12" t="s">
        <v>35</v>
      </c>
      <c r="C38" s="57">
        <f t="shared" si="0"/>
        <v>1223</v>
      </c>
      <c r="D38" s="58">
        <f t="shared" si="1"/>
        <v>22.79116465863453</v>
      </c>
      <c r="E38" s="59">
        <f t="shared" si="2"/>
        <v>492</v>
      </c>
      <c r="F38" s="58">
        <f t="shared" si="3"/>
        <v>13.103448275862078</v>
      </c>
      <c r="G38" s="59">
        <f t="shared" si="4"/>
        <v>427</v>
      </c>
      <c r="H38" s="58">
        <f t="shared" si="5"/>
        <v>-1.6129032258064484</v>
      </c>
      <c r="I38" s="59">
        <f t="shared" si="6"/>
        <v>11</v>
      </c>
      <c r="J38" s="58">
        <f t="shared" si="7"/>
        <v>1000</v>
      </c>
      <c r="K38" s="59">
        <f t="shared" si="8"/>
        <v>293</v>
      </c>
      <c r="L38" s="58">
        <f t="shared" si="9"/>
        <v>132.53968253968256</v>
      </c>
      <c r="M38" s="59">
        <f t="shared" si="10"/>
        <v>215</v>
      </c>
      <c r="N38" s="58">
        <f t="shared" si="11"/>
        <v>330</v>
      </c>
      <c r="O38" s="59">
        <f t="shared" si="12"/>
        <v>78</v>
      </c>
      <c r="P38" s="60">
        <f t="shared" si="13"/>
        <v>2.631578947368425</v>
      </c>
      <c r="S38" s="61" t="s">
        <v>89</v>
      </c>
      <c r="T38" s="61" t="s">
        <v>99</v>
      </c>
      <c r="U38" s="61" t="s">
        <v>122</v>
      </c>
      <c r="V38" s="63">
        <v>1223</v>
      </c>
      <c r="W38" s="63">
        <v>492</v>
      </c>
      <c r="X38" s="63">
        <v>427</v>
      </c>
      <c r="Y38" s="63">
        <v>11</v>
      </c>
      <c r="Z38" s="63">
        <v>293</v>
      </c>
      <c r="AA38" s="63">
        <v>215</v>
      </c>
      <c r="AB38" s="63">
        <v>78</v>
      </c>
    </row>
    <row r="39" spans="2:28" ht="15.75" customHeight="1">
      <c r="B39" s="12" t="s">
        <v>36</v>
      </c>
      <c r="C39" s="57">
        <f t="shared" si="0"/>
        <v>1364</v>
      </c>
      <c r="D39" s="58">
        <f t="shared" si="1"/>
        <v>3.8842345773038858</v>
      </c>
      <c r="E39" s="59">
        <f t="shared" si="2"/>
        <v>467</v>
      </c>
      <c r="F39" s="58">
        <f t="shared" si="3"/>
        <v>8.101851851851862</v>
      </c>
      <c r="G39" s="59">
        <f t="shared" si="4"/>
        <v>528</v>
      </c>
      <c r="H39" s="58">
        <f t="shared" si="5"/>
        <v>14.782608695652172</v>
      </c>
      <c r="I39" s="59">
        <f t="shared" si="6"/>
        <v>1</v>
      </c>
      <c r="J39" s="58">
        <f t="shared" si="7"/>
        <v>-98.64864864864865</v>
      </c>
      <c r="K39" s="59">
        <f t="shared" si="8"/>
        <v>368</v>
      </c>
      <c r="L39" s="58">
        <f t="shared" si="9"/>
        <v>6.051873198847261</v>
      </c>
      <c r="M39" s="59">
        <f t="shared" si="10"/>
        <v>146</v>
      </c>
      <c r="N39" s="58">
        <f t="shared" si="11"/>
        <v>23.728813559322035</v>
      </c>
      <c r="O39" s="59">
        <f t="shared" si="12"/>
        <v>222</v>
      </c>
      <c r="P39" s="60">
        <f t="shared" si="13"/>
        <v>-3.0567685589519584</v>
      </c>
      <c r="S39" s="61" t="s">
        <v>89</v>
      </c>
      <c r="T39" s="61" t="s">
        <v>99</v>
      </c>
      <c r="U39" s="61" t="s">
        <v>123</v>
      </c>
      <c r="V39" s="63">
        <v>1364</v>
      </c>
      <c r="W39" s="63">
        <v>467</v>
      </c>
      <c r="X39" s="63">
        <v>528</v>
      </c>
      <c r="Y39" s="63">
        <v>1</v>
      </c>
      <c r="Z39" s="63">
        <v>368</v>
      </c>
      <c r="AA39" s="63">
        <v>146</v>
      </c>
      <c r="AB39" s="63">
        <v>222</v>
      </c>
    </row>
    <row r="40" spans="2:28" ht="15.75" customHeight="1">
      <c r="B40" s="12" t="s">
        <v>37</v>
      </c>
      <c r="C40" s="57">
        <f t="shared" si="0"/>
        <v>894</v>
      </c>
      <c r="D40" s="58">
        <f t="shared" si="1"/>
        <v>28.633093525179873</v>
      </c>
      <c r="E40" s="59">
        <f t="shared" si="2"/>
        <v>270</v>
      </c>
      <c r="F40" s="58">
        <f t="shared" si="3"/>
        <v>-6.25</v>
      </c>
      <c r="G40" s="59">
        <f t="shared" si="4"/>
        <v>525</v>
      </c>
      <c r="H40" s="58">
        <f t="shared" si="5"/>
        <v>67.73162939297123</v>
      </c>
      <c r="I40" s="59">
        <f t="shared" si="6"/>
        <v>2</v>
      </c>
      <c r="J40" s="58" t="str">
        <f t="shared" si="7"/>
        <v>     -   </v>
      </c>
      <c r="K40" s="59">
        <f t="shared" si="8"/>
        <v>97</v>
      </c>
      <c r="L40" s="58">
        <f t="shared" si="9"/>
        <v>3.191489361702125</v>
      </c>
      <c r="M40" s="59">
        <f t="shared" si="10"/>
        <v>39</v>
      </c>
      <c r="N40" s="58">
        <f t="shared" si="11"/>
        <v>-40.90909090909091</v>
      </c>
      <c r="O40" s="59">
        <f t="shared" si="12"/>
        <v>58</v>
      </c>
      <c r="P40" s="60">
        <f t="shared" si="13"/>
        <v>107.14285714285717</v>
      </c>
      <c r="S40" s="61" t="s">
        <v>89</v>
      </c>
      <c r="T40" s="61" t="s">
        <v>99</v>
      </c>
      <c r="U40" s="61" t="s">
        <v>124</v>
      </c>
      <c r="V40" s="63">
        <v>894</v>
      </c>
      <c r="W40" s="63">
        <v>270</v>
      </c>
      <c r="X40" s="63">
        <v>525</v>
      </c>
      <c r="Y40" s="63">
        <v>2</v>
      </c>
      <c r="Z40" s="63">
        <v>97</v>
      </c>
      <c r="AA40" s="63">
        <v>39</v>
      </c>
      <c r="AB40" s="63">
        <v>58</v>
      </c>
    </row>
    <row r="41" spans="2:28" ht="15.75" customHeight="1">
      <c r="B41" s="12" t="s">
        <v>38</v>
      </c>
      <c r="C41" s="57">
        <f t="shared" si="0"/>
        <v>354</v>
      </c>
      <c r="D41" s="58">
        <f t="shared" si="1"/>
        <v>-10.606060606060609</v>
      </c>
      <c r="E41" s="59">
        <f t="shared" si="2"/>
        <v>189</v>
      </c>
      <c r="F41" s="58">
        <f t="shared" si="3"/>
        <v>9.883720930232556</v>
      </c>
      <c r="G41" s="59">
        <f t="shared" si="4"/>
        <v>156</v>
      </c>
      <c r="H41" s="58">
        <f t="shared" si="5"/>
        <v>-9.826589595375722</v>
      </c>
      <c r="I41" s="59">
        <f t="shared" si="6"/>
        <v>0</v>
      </c>
      <c r="J41" s="58" t="str">
        <f t="shared" si="7"/>
        <v>  -100.0</v>
      </c>
      <c r="K41" s="59">
        <f t="shared" si="8"/>
        <v>9</v>
      </c>
      <c r="L41" s="58">
        <f t="shared" si="9"/>
        <v>-81.63265306122449</v>
      </c>
      <c r="M41" s="59">
        <f t="shared" si="10"/>
        <v>0</v>
      </c>
      <c r="N41" s="58" t="str">
        <f t="shared" si="11"/>
        <v>  -100.0</v>
      </c>
      <c r="O41" s="59">
        <f t="shared" si="12"/>
        <v>9</v>
      </c>
      <c r="P41" s="60">
        <f t="shared" si="13"/>
        <v>-30.769230769230774</v>
      </c>
      <c r="S41" s="61" t="s">
        <v>89</v>
      </c>
      <c r="T41" s="61" t="s">
        <v>99</v>
      </c>
      <c r="U41" s="61" t="s">
        <v>125</v>
      </c>
      <c r="V41" s="63">
        <v>354</v>
      </c>
      <c r="W41" s="63">
        <v>189</v>
      </c>
      <c r="X41" s="63">
        <v>156</v>
      </c>
      <c r="Y41" s="63">
        <v>0</v>
      </c>
      <c r="Z41" s="63">
        <v>9</v>
      </c>
      <c r="AA41" s="63">
        <v>0</v>
      </c>
      <c r="AB41" s="63">
        <v>9</v>
      </c>
    </row>
    <row r="42" spans="2:28" ht="15.75" customHeight="1">
      <c r="B42" s="12" t="s">
        <v>39</v>
      </c>
      <c r="C42" s="57">
        <f t="shared" si="0"/>
        <v>584</v>
      </c>
      <c r="D42" s="58">
        <f t="shared" si="1"/>
        <v>30.648769574944055</v>
      </c>
      <c r="E42" s="59">
        <f t="shared" si="2"/>
        <v>289</v>
      </c>
      <c r="F42" s="58">
        <f t="shared" si="3"/>
        <v>20.416666666666657</v>
      </c>
      <c r="G42" s="59">
        <f t="shared" si="4"/>
        <v>250</v>
      </c>
      <c r="H42" s="58">
        <f t="shared" si="5"/>
        <v>34.40860215053763</v>
      </c>
      <c r="I42" s="59">
        <f t="shared" si="6"/>
        <v>0</v>
      </c>
      <c r="J42" s="58" t="str">
        <f t="shared" si="7"/>
        <v>0.0</v>
      </c>
      <c r="K42" s="59">
        <f t="shared" si="8"/>
        <v>45</v>
      </c>
      <c r="L42" s="58">
        <f t="shared" si="9"/>
        <v>114.28571428571428</v>
      </c>
      <c r="M42" s="59">
        <f t="shared" si="10"/>
        <v>0</v>
      </c>
      <c r="N42" s="58" t="str">
        <f t="shared" si="11"/>
        <v>0.0</v>
      </c>
      <c r="O42" s="59">
        <f t="shared" si="12"/>
        <v>45</v>
      </c>
      <c r="P42" s="60">
        <f t="shared" si="13"/>
        <v>114.28571428571428</v>
      </c>
      <c r="S42" s="61" t="s">
        <v>89</v>
      </c>
      <c r="T42" s="61" t="s">
        <v>99</v>
      </c>
      <c r="U42" s="61" t="s">
        <v>126</v>
      </c>
      <c r="V42" s="63">
        <v>584</v>
      </c>
      <c r="W42" s="63">
        <v>289</v>
      </c>
      <c r="X42" s="63">
        <v>250</v>
      </c>
      <c r="Y42" s="63">
        <v>0</v>
      </c>
      <c r="Z42" s="63">
        <v>45</v>
      </c>
      <c r="AA42" s="63">
        <v>0</v>
      </c>
      <c r="AB42" s="63">
        <v>45</v>
      </c>
    </row>
    <row r="43" spans="2:28" ht="15.75" customHeight="1">
      <c r="B43" s="12" t="s">
        <v>40</v>
      </c>
      <c r="C43" s="57">
        <f t="shared" si="0"/>
        <v>694</v>
      </c>
      <c r="D43" s="58">
        <f t="shared" si="1"/>
        <v>33.2053742802303</v>
      </c>
      <c r="E43" s="59">
        <f t="shared" si="2"/>
        <v>330</v>
      </c>
      <c r="F43" s="58">
        <f t="shared" si="3"/>
        <v>2.803738317756995</v>
      </c>
      <c r="G43" s="59">
        <f t="shared" si="4"/>
        <v>262</v>
      </c>
      <c r="H43" s="58">
        <f t="shared" si="5"/>
        <v>58.78787878787878</v>
      </c>
      <c r="I43" s="59">
        <f t="shared" si="6"/>
        <v>2</v>
      </c>
      <c r="J43" s="58" t="str">
        <f t="shared" si="7"/>
        <v>     -   </v>
      </c>
      <c r="K43" s="59">
        <f t="shared" si="8"/>
        <v>100</v>
      </c>
      <c r="L43" s="58">
        <f t="shared" si="9"/>
        <v>185.71428571428572</v>
      </c>
      <c r="M43" s="59">
        <f t="shared" si="10"/>
        <v>72</v>
      </c>
      <c r="N43" s="58" t="str">
        <f t="shared" si="11"/>
        <v>     -   </v>
      </c>
      <c r="O43" s="59">
        <f t="shared" si="12"/>
        <v>28</v>
      </c>
      <c r="P43" s="60">
        <f t="shared" si="13"/>
        <v>-20</v>
      </c>
      <c r="S43" s="61" t="s">
        <v>89</v>
      </c>
      <c r="T43" s="61" t="s">
        <v>99</v>
      </c>
      <c r="U43" s="61" t="s">
        <v>127</v>
      </c>
      <c r="V43" s="63">
        <v>694</v>
      </c>
      <c r="W43" s="63">
        <v>330</v>
      </c>
      <c r="X43" s="63">
        <v>262</v>
      </c>
      <c r="Y43" s="63">
        <v>2</v>
      </c>
      <c r="Z43" s="63">
        <v>100</v>
      </c>
      <c r="AA43" s="63">
        <v>72</v>
      </c>
      <c r="AB43" s="63">
        <v>28</v>
      </c>
    </row>
    <row r="44" spans="2:28" ht="15.75" customHeight="1">
      <c r="B44" s="12" t="s">
        <v>41</v>
      </c>
      <c r="C44" s="57">
        <f t="shared" si="0"/>
        <v>235</v>
      </c>
      <c r="D44" s="58">
        <f t="shared" si="1"/>
        <v>-17.25352112676056</v>
      </c>
      <c r="E44" s="59">
        <f t="shared" si="2"/>
        <v>148</v>
      </c>
      <c r="F44" s="58">
        <f t="shared" si="3"/>
        <v>22.314049586776846</v>
      </c>
      <c r="G44" s="59">
        <f t="shared" si="4"/>
        <v>62</v>
      </c>
      <c r="H44" s="58">
        <f t="shared" si="5"/>
        <v>77.14285714285714</v>
      </c>
      <c r="I44" s="59">
        <f t="shared" si="6"/>
        <v>0</v>
      </c>
      <c r="J44" s="58" t="str">
        <f t="shared" si="7"/>
        <v>0.0</v>
      </c>
      <c r="K44" s="59">
        <f t="shared" si="8"/>
        <v>25</v>
      </c>
      <c r="L44" s="58">
        <f t="shared" si="9"/>
        <v>-80.46875</v>
      </c>
      <c r="M44" s="59">
        <f t="shared" si="10"/>
        <v>0</v>
      </c>
      <c r="N44" s="58" t="str">
        <f t="shared" si="11"/>
        <v>  -100.0</v>
      </c>
      <c r="O44" s="59">
        <f t="shared" si="12"/>
        <v>25</v>
      </c>
      <c r="P44" s="60">
        <f t="shared" si="13"/>
        <v>-13.793103448275872</v>
      </c>
      <c r="S44" s="61" t="s">
        <v>89</v>
      </c>
      <c r="T44" s="61" t="s">
        <v>99</v>
      </c>
      <c r="U44" s="61" t="s">
        <v>128</v>
      </c>
      <c r="V44" s="63">
        <v>235</v>
      </c>
      <c r="W44" s="63">
        <v>148</v>
      </c>
      <c r="X44" s="63">
        <v>62</v>
      </c>
      <c r="Y44" s="63">
        <v>0</v>
      </c>
      <c r="Z44" s="63">
        <v>25</v>
      </c>
      <c r="AA44" s="63">
        <v>0</v>
      </c>
      <c r="AB44" s="63">
        <v>25</v>
      </c>
    </row>
    <row r="45" spans="2:28" ht="15.75" customHeight="1">
      <c r="B45" s="12" t="s">
        <v>42</v>
      </c>
      <c r="C45" s="57">
        <f t="shared" si="0"/>
        <v>3145</v>
      </c>
      <c r="D45" s="58">
        <f t="shared" si="1"/>
        <v>-0.4746835443038009</v>
      </c>
      <c r="E45" s="59">
        <f t="shared" si="2"/>
        <v>827</v>
      </c>
      <c r="F45" s="58">
        <f t="shared" si="3"/>
        <v>-4.613610149942332</v>
      </c>
      <c r="G45" s="59">
        <f t="shared" si="4"/>
        <v>1564</v>
      </c>
      <c r="H45" s="58">
        <f t="shared" si="5"/>
        <v>-2.7967681789931618</v>
      </c>
      <c r="I45" s="59">
        <f t="shared" si="6"/>
        <v>3</v>
      </c>
      <c r="J45" s="58">
        <f t="shared" si="7"/>
        <v>-83.33333333333334</v>
      </c>
      <c r="K45" s="59">
        <f t="shared" si="8"/>
        <v>751</v>
      </c>
      <c r="L45" s="58">
        <f t="shared" si="9"/>
        <v>12.762762762762762</v>
      </c>
      <c r="M45" s="59">
        <f t="shared" si="10"/>
        <v>485</v>
      </c>
      <c r="N45" s="58">
        <f t="shared" si="11"/>
        <v>39.36781609195404</v>
      </c>
      <c r="O45" s="59">
        <f t="shared" si="12"/>
        <v>266</v>
      </c>
      <c r="P45" s="60">
        <f t="shared" si="13"/>
        <v>-16.352201257861637</v>
      </c>
      <c r="S45" s="61" t="s">
        <v>89</v>
      </c>
      <c r="T45" s="61" t="s">
        <v>99</v>
      </c>
      <c r="U45" s="61" t="s">
        <v>129</v>
      </c>
      <c r="V45" s="63">
        <v>3145</v>
      </c>
      <c r="W45" s="63">
        <v>827</v>
      </c>
      <c r="X45" s="63">
        <v>1564</v>
      </c>
      <c r="Y45" s="63">
        <v>3</v>
      </c>
      <c r="Z45" s="63">
        <v>751</v>
      </c>
      <c r="AA45" s="63">
        <v>485</v>
      </c>
      <c r="AB45" s="63">
        <v>266</v>
      </c>
    </row>
    <row r="46" spans="2:28" ht="15.75" customHeight="1">
      <c r="B46" s="12" t="s">
        <v>43</v>
      </c>
      <c r="C46" s="57">
        <f t="shared" si="0"/>
        <v>475</v>
      </c>
      <c r="D46" s="58">
        <f t="shared" si="1"/>
        <v>63.23024054982818</v>
      </c>
      <c r="E46" s="59">
        <f t="shared" si="2"/>
        <v>184</v>
      </c>
      <c r="F46" s="58">
        <f t="shared" si="3"/>
        <v>1.6574585635359256</v>
      </c>
      <c r="G46" s="59">
        <f t="shared" si="4"/>
        <v>256</v>
      </c>
      <c r="H46" s="58">
        <f t="shared" si="5"/>
        <v>220</v>
      </c>
      <c r="I46" s="59">
        <f t="shared" si="6"/>
        <v>1</v>
      </c>
      <c r="J46" s="58">
        <f t="shared" si="7"/>
        <v>0</v>
      </c>
      <c r="K46" s="59">
        <f t="shared" si="8"/>
        <v>34</v>
      </c>
      <c r="L46" s="58">
        <f t="shared" si="9"/>
        <v>17.24137931034481</v>
      </c>
      <c r="M46" s="59">
        <f t="shared" si="10"/>
        <v>0</v>
      </c>
      <c r="N46" s="58" t="str">
        <f t="shared" si="11"/>
        <v>0.0</v>
      </c>
      <c r="O46" s="59">
        <f t="shared" si="12"/>
        <v>34</v>
      </c>
      <c r="P46" s="60">
        <f t="shared" si="13"/>
        <v>17.24137931034481</v>
      </c>
      <c r="S46" s="61" t="s">
        <v>89</v>
      </c>
      <c r="T46" s="61" t="s">
        <v>99</v>
      </c>
      <c r="U46" s="61" t="s">
        <v>130</v>
      </c>
      <c r="V46" s="63">
        <v>475</v>
      </c>
      <c r="W46" s="63">
        <v>184</v>
      </c>
      <c r="X46" s="63">
        <v>256</v>
      </c>
      <c r="Y46" s="63">
        <v>1</v>
      </c>
      <c r="Z46" s="63">
        <v>34</v>
      </c>
      <c r="AA46" s="63">
        <v>0</v>
      </c>
      <c r="AB46" s="63">
        <v>34</v>
      </c>
    </row>
    <row r="47" spans="2:28" ht="15.75" customHeight="1">
      <c r="B47" s="12" t="s">
        <v>44</v>
      </c>
      <c r="C47" s="57">
        <f t="shared" si="0"/>
        <v>366</v>
      </c>
      <c r="D47" s="58">
        <f t="shared" si="1"/>
        <v>-37.43589743589744</v>
      </c>
      <c r="E47" s="59">
        <f t="shared" si="2"/>
        <v>245</v>
      </c>
      <c r="F47" s="58">
        <f t="shared" si="3"/>
        <v>-2</v>
      </c>
      <c r="G47" s="59">
        <f t="shared" si="4"/>
        <v>94</v>
      </c>
      <c r="H47" s="58">
        <f t="shared" si="5"/>
        <v>-69.28104575163398</v>
      </c>
      <c r="I47" s="59">
        <f t="shared" si="6"/>
        <v>1</v>
      </c>
      <c r="J47" s="58" t="str">
        <f t="shared" si="7"/>
        <v>     -   </v>
      </c>
      <c r="K47" s="59">
        <f t="shared" si="8"/>
        <v>26</v>
      </c>
      <c r="L47" s="58">
        <f t="shared" si="9"/>
        <v>-10.34482758620689</v>
      </c>
      <c r="M47" s="59">
        <f t="shared" si="10"/>
        <v>0</v>
      </c>
      <c r="N47" s="58" t="str">
        <f t="shared" si="11"/>
        <v>0.0</v>
      </c>
      <c r="O47" s="59">
        <f t="shared" si="12"/>
        <v>26</v>
      </c>
      <c r="P47" s="60">
        <f t="shared" si="13"/>
        <v>-10.34482758620689</v>
      </c>
      <c r="S47" s="61" t="s">
        <v>89</v>
      </c>
      <c r="T47" s="61" t="s">
        <v>99</v>
      </c>
      <c r="U47" s="61" t="s">
        <v>131</v>
      </c>
      <c r="V47" s="63">
        <v>366</v>
      </c>
      <c r="W47" s="63">
        <v>245</v>
      </c>
      <c r="X47" s="63">
        <v>94</v>
      </c>
      <c r="Y47" s="63">
        <v>1</v>
      </c>
      <c r="Z47" s="63">
        <v>26</v>
      </c>
      <c r="AA47" s="63">
        <v>0</v>
      </c>
      <c r="AB47" s="63">
        <v>26</v>
      </c>
    </row>
    <row r="48" spans="2:28" ht="15.75" customHeight="1">
      <c r="B48" s="12" t="s">
        <v>45</v>
      </c>
      <c r="C48" s="57">
        <f t="shared" si="0"/>
        <v>823</v>
      </c>
      <c r="D48" s="58">
        <f t="shared" si="1"/>
        <v>-7.9418344519015704</v>
      </c>
      <c r="E48" s="59">
        <f t="shared" si="2"/>
        <v>410</v>
      </c>
      <c r="F48" s="58">
        <f t="shared" si="3"/>
        <v>-1.4423076923076934</v>
      </c>
      <c r="G48" s="59">
        <f t="shared" si="4"/>
        <v>312</v>
      </c>
      <c r="H48" s="58">
        <f t="shared" si="5"/>
        <v>-3.1055900621118013</v>
      </c>
      <c r="I48" s="59">
        <f t="shared" si="6"/>
        <v>10</v>
      </c>
      <c r="J48" s="58">
        <f t="shared" si="7"/>
        <v>900</v>
      </c>
      <c r="K48" s="59">
        <f t="shared" si="8"/>
        <v>91</v>
      </c>
      <c r="L48" s="58">
        <f t="shared" si="9"/>
        <v>-41.29032258064517</v>
      </c>
      <c r="M48" s="59">
        <f t="shared" si="10"/>
        <v>0</v>
      </c>
      <c r="N48" s="58" t="str">
        <f t="shared" si="11"/>
        <v>  -100.0</v>
      </c>
      <c r="O48" s="59">
        <f t="shared" si="12"/>
        <v>91</v>
      </c>
      <c r="P48" s="60">
        <f t="shared" si="13"/>
        <v>18.181818181818187</v>
      </c>
      <c r="S48" s="61" t="s">
        <v>89</v>
      </c>
      <c r="T48" s="61" t="s">
        <v>99</v>
      </c>
      <c r="U48" s="61" t="s">
        <v>132</v>
      </c>
      <c r="V48" s="63">
        <v>823</v>
      </c>
      <c r="W48" s="63">
        <v>410</v>
      </c>
      <c r="X48" s="63">
        <v>312</v>
      </c>
      <c r="Y48" s="63">
        <v>10</v>
      </c>
      <c r="Z48" s="63">
        <v>91</v>
      </c>
      <c r="AA48" s="63">
        <v>0</v>
      </c>
      <c r="AB48" s="63">
        <v>91</v>
      </c>
    </row>
    <row r="49" spans="2:28" ht="15.75" customHeight="1">
      <c r="B49" s="12" t="s">
        <v>46</v>
      </c>
      <c r="C49" s="57">
        <f t="shared" si="0"/>
        <v>587</v>
      </c>
      <c r="D49" s="58">
        <f t="shared" si="1"/>
        <v>-25.88383838383838</v>
      </c>
      <c r="E49" s="59">
        <f t="shared" si="2"/>
        <v>233</v>
      </c>
      <c r="F49" s="58">
        <f t="shared" si="3"/>
        <v>-12.406015037593988</v>
      </c>
      <c r="G49" s="59">
        <f t="shared" si="4"/>
        <v>321</v>
      </c>
      <c r="H49" s="58">
        <f t="shared" si="5"/>
        <v>-4.464285714285708</v>
      </c>
      <c r="I49" s="59">
        <f t="shared" si="6"/>
        <v>1</v>
      </c>
      <c r="J49" s="58">
        <f t="shared" si="7"/>
        <v>-50</v>
      </c>
      <c r="K49" s="59">
        <f t="shared" si="8"/>
        <v>32</v>
      </c>
      <c r="L49" s="58">
        <f t="shared" si="9"/>
        <v>-82.97872340425532</v>
      </c>
      <c r="M49" s="59">
        <f t="shared" si="10"/>
        <v>0</v>
      </c>
      <c r="N49" s="58" t="str">
        <f t="shared" si="11"/>
        <v>  -100.0</v>
      </c>
      <c r="O49" s="59">
        <f t="shared" si="12"/>
        <v>32</v>
      </c>
      <c r="P49" s="60">
        <f t="shared" si="13"/>
        <v>-17.948717948717956</v>
      </c>
      <c r="S49" s="61" t="s">
        <v>89</v>
      </c>
      <c r="T49" s="61" t="s">
        <v>99</v>
      </c>
      <c r="U49" s="61" t="s">
        <v>133</v>
      </c>
      <c r="V49" s="63">
        <v>587</v>
      </c>
      <c r="W49" s="63">
        <v>233</v>
      </c>
      <c r="X49" s="63">
        <v>321</v>
      </c>
      <c r="Y49" s="63">
        <v>1</v>
      </c>
      <c r="Z49" s="63">
        <v>32</v>
      </c>
      <c r="AA49" s="63">
        <v>0</v>
      </c>
      <c r="AB49" s="63">
        <v>32</v>
      </c>
    </row>
    <row r="50" spans="2:28" ht="15.75" customHeight="1">
      <c r="B50" s="12" t="s">
        <v>47</v>
      </c>
      <c r="C50" s="57">
        <f t="shared" si="0"/>
        <v>659</v>
      </c>
      <c r="D50" s="58">
        <f t="shared" si="1"/>
        <v>26.487523992322465</v>
      </c>
      <c r="E50" s="59">
        <f t="shared" si="2"/>
        <v>232</v>
      </c>
      <c r="F50" s="58">
        <f t="shared" si="3"/>
        <v>-14.391143911439116</v>
      </c>
      <c r="G50" s="59">
        <f t="shared" si="4"/>
        <v>328</v>
      </c>
      <c r="H50" s="58">
        <f t="shared" si="5"/>
        <v>59.223300970873794</v>
      </c>
      <c r="I50" s="59">
        <f t="shared" si="6"/>
        <v>1</v>
      </c>
      <c r="J50" s="58">
        <f t="shared" si="7"/>
        <v>-50</v>
      </c>
      <c r="K50" s="59">
        <f t="shared" si="8"/>
        <v>98</v>
      </c>
      <c r="L50" s="58">
        <f t="shared" si="9"/>
        <v>133.33333333333334</v>
      </c>
      <c r="M50" s="59">
        <f t="shared" si="10"/>
        <v>72</v>
      </c>
      <c r="N50" s="58" t="str">
        <f t="shared" si="11"/>
        <v>     -   </v>
      </c>
      <c r="O50" s="59">
        <f t="shared" si="12"/>
        <v>26</v>
      </c>
      <c r="P50" s="60">
        <f t="shared" si="13"/>
        <v>-38.095238095238095</v>
      </c>
      <c r="S50" s="61" t="s">
        <v>89</v>
      </c>
      <c r="T50" s="61" t="s">
        <v>99</v>
      </c>
      <c r="U50" s="61" t="s">
        <v>134</v>
      </c>
      <c r="V50" s="63">
        <v>659</v>
      </c>
      <c r="W50" s="63">
        <v>232</v>
      </c>
      <c r="X50" s="63">
        <v>328</v>
      </c>
      <c r="Y50" s="63">
        <v>1</v>
      </c>
      <c r="Z50" s="63">
        <v>98</v>
      </c>
      <c r="AA50" s="63">
        <v>72</v>
      </c>
      <c r="AB50" s="63">
        <v>26</v>
      </c>
    </row>
    <row r="51" spans="2:28" ht="15.75" customHeight="1">
      <c r="B51" s="12" t="s">
        <v>48</v>
      </c>
      <c r="C51" s="57">
        <f t="shared" si="0"/>
        <v>841</v>
      </c>
      <c r="D51" s="58">
        <f t="shared" si="1"/>
        <v>-4.6485260770975</v>
      </c>
      <c r="E51" s="59">
        <f t="shared" si="2"/>
        <v>409</v>
      </c>
      <c r="F51" s="58">
        <f t="shared" si="3"/>
        <v>0.9876543209876587</v>
      </c>
      <c r="G51" s="59">
        <f t="shared" si="4"/>
        <v>358</v>
      </c>
      <c r="H51" s="58">
        <f t="shared" si="5"/>
        <v>1.994301994301992</v>
      </c>
      <c r="I51" s="59">
        <f t="shared" si="6"/>
        <v>13</v>
      </c>
      <c r="J51" s="58">
        <f t="shared" si="7"/>
        <v>85.71428571428572</v>
      </c>
      <c r="K51" s="59">
        <f t="shared" si="8"/>
        <v>61</v>
      </c>
      <c r="L51" s="58">
        <f t="shared" si="9"/>
        <v>-48.73949579831933</v>
      </c>
      <c r="M51" s="59">
        <f t="shared" si="10"/>
        <v>0</v>
      </c>
      <c r="N51" s="58" t="str">
        <f t="shared" si="11"/>
        <v>  -100.0</v>
      </c>
      <c r="O51" s="59">
        <f t="shared" si="12"/>
        <v>61</v>
      </c>
      <c r="P51" s="60">
        <f t="shared" si="13"/>
        <v>-4.6875</v>
      </c>
      <c r="S51" s="61" t="s">
        <v>89</v>
      </c>
      <c r="T51" s="61" t="s">
        <v>99</v>
      </c>
      <c r="U51" s="61" t="s">
        <v>135</v>
      </c>
      <c r="V51" s="63">
        <v>841</v>
      </c>
      <c r="W51" s="63">
        <v>409</v>
      </c>
      <c r="X51" s="63">
        <v>358</v>
      </c>
      <c r="Y51" s="63">
        <v>13</v>
      </c>
      <c r="Z51" s="63">
        <v>61</v>
      </c>
      <c r="AA51" s="63">
        <v>0</v>
      </c>
      <c r="AB51" s="63">
        <v>61</v>
      </c>
    </row>
    <row r="52" spans="2:28" ht="15.75" customHeight="1" thickBot="1">
      <c r="B52" s="12" t="s">
        <v>49</v>
      </c>
      <c r="C52" s="64">
        <f t="shared" si="0"/>
        <v>1527</v>
      </c>
      <c r="D52" s="65">
        <f t="shared" si="1"/>
        <v>17.371252882398153</v>
      </c>
      <c r="E52" s="66">
        <f t="shared" si="2"/>
        <v>281</v>
      </c>
      <c r="F52" s="65">
        <f t="shared" si="3"/>
        <v>13.76518218623481</v>
      </c>
      <c r="G52" s="66">
        <f t="shared" si="4"/>
        <v>1117</v>
      </c>
      <c r="H52" s="65">
        <f t="shared" si="5"/>
        <v>14.212678936605315</v>
      </c>
      <c r="I52" s="66">
        <f t="shared" si="6"/>
        <v>5</v>
      </c>
      <c r="J52" s="65">
        <f t="shared" si="7"/>
        <v>-66.66666666666667</v>
      </c>
      <c r="K52" s="66">
        <f t="shared" si="8"/>
        <v>124</v>
      </c>
      <c r="L52" s="65">
        <f t="shared" si="9"/>
        <v>103.27868852459017</v>
      </c>
      <c r="M52" s="66">
        <f t="shared" si="10"/>
        <v>96</v>
      </c>
      <c r="N52" s="65">
        <f t="shared" si="11"/>
        <v>118.18181818181816</v>
      </c>
      <c r="O52" s="66">
        <f t="shared" si="12"/>
        <v>28</v>
      </c>
      <c r="P52" s="67">
        <f t="shared" si="13"/>
        <v>64.70588235294116</v>
      </c>
      <c r="S52" s="61" t="s">
        <v>89</v>
      </c>
      <c r="T52" s="61" t="s">
        <v>99</v>
      </c>
      <c r="U52" s="61" t="s">
        <v>136</v>
      </c>
      <c r="V52" s="63">
        <v>1527</v>
      </c>
      <c r="W52" s="63">
        <v>281</v>
      </c>
      <c r="X52" s="63">
        <v>1117</v>
      </c>
      <c r="Y52" s="63">
        <v>5</v>
      </c>
      <c r="Z52" s="63">
        <v>124</v>
      </c>
      <c r="AA52" s="63">
        <v>96</v>
      </c>
      <c r="AB52" s="63">
        <v>28</v>
      </c>
    </row>
    <row r="53" spans="2:28" ht="15.75" customHeight="1" thickBot="1" thickTop="1">
      <c r="B53" s="13" t="s">
        <v>50</v>
      </c>
      <c r="C53" s="68">
        <f>SUM($V6:$V52)</f>
        <v>77872</v>
      </c>
      <c r="D53" s="69">
        <f>SUM(V6:V52)/SUM(V53:V99)*100-100</f>
        <v>2.622492817796058</v>
      </c>
      <c r="E53" s="70">
        <f>SUM($W6:$W52)</f>
        <v>25219</v>
      </c>
      <c r="F53" s="69">
        <f>SUM($W6:$W52)/SUM($W53:$W99)*100-100</f>
        <v>2.4454645163911124</v>
      </c>
      <c r="G53" s="70">
        <f>SUM($X6:$X52)</f>
        <v>34092</v>
      </c>
      <c r="H53" s="69">
        <f>SUM($X6:X52)/SUM($X53:$X99)*100-100</f>
        <v>13.330230702745837</v>
      </c>
      <c r="I53" s="70">
        <f>SUM($Y6:$Y52)</f>
        <v>322</v>
      </c>
      <c r="J53" s="69">
        <f>SUM($Y6:$Y52)/SUM($Y53:$Y99)*100-100</f>
        <v>-63.6978579481398</v>
      </c>
      <c r="K53" s="70">
        <f>SUM($Z6:$Z52)</f>
        <v>18239</v>
      </c>
      <c r="L53" s="69">
        <f>SUM($Z6:$Z52)/SUM($Z53:$Z99)*100-100</f>
        <v>-10.135001970831695</v>
      </c>
      <c r="M53" s="70">
        <f>SUM($AA6:$AA52)</f>
        <v>7724</v>
      </c>
      <c r="N53" s="69">
        <f>SUM($AA6:$AA52)/SUM($AA53:$AA99)*100-100</f>
        <v>-22.36405668911449</v>
      </c>
      <c r="O53" s="70">
        <f>SUM($AB6:$AB52)</f>
        <v>10351</v>
      </c>
      <c r="P53" s="71">
        <f>SUM($AB6:$AB52)/SUM($AB53:$AB99)*100-100</f>
        <v>1.0149311993754395</v>
      </c>
      <c r="R53" s="1" t="s">
        <v>137</v>
      </c>
      <c r="S53" s="61" t="s">
        <v>138</v>
      </c>
      <c r="T53" s="61" t="s">
        <v>99</v>
      </c>
      <c r="U53" s="61" t="s">
        <v>91</v>
      </c>
      <c r="V53" s="63">
        <v>3056</v>
      </c>
      <c r="W53" s="63">
        <v>984</v>
      </c>
      <c r="X53" s="63">
        <v>1718</v>
      </c>
      <c r="Y53" s="63">
        <v>2</v>
      </c>
      <c r="Z53" s="63">
        <v>352</v>
      </c>
      <c r="AA53" s="63">
        <v>202</v>
      </c>
      <c r="AB53" s="63">
        <v>150</v>
      </c>
    </row>
    <row r="54" spans="2:28" ht="15.75" customHeight="1">
      <c r="B54" s="14" t="s">
        <v>3</v>
      </c>
      <c r="C54" s="59">
        <f>$V6</f>
        <v>3389</v>
      </c>
      <c r="D54" s="58">
        <f>$V6/$V53*100-100</f>
        <v>10.896596858638759</v>
      </c>
      <c r="E54" s="59">
        <f>$W6</f>
        <v>1100</v>
      </c>
      <c r="F54" s="58">
        <f>$W6/$W53*100-100</f>
        <v>11.78861788617887</v>
      </c>
      <c r="G54" s="59">
        <f>$X6</f>
        <v>1833</v>
      </c>
      <c r="H54" s="58">
        <f>$X6/$X53*100-100</f>
        <v>6.693830034924318</v>
      </c>
      <c r="I54" s="59">
        <f>$Y6</f>
        <v>21</v>
      </c>
      <c r="J54" s="58">
        <f>$Y6/$Y53*100-100</f>
        <v>950</v>
      </c>
      <c r="K54" s="59">
        <f>$Z6</f>
        <v>435</v>
      </c>
      <c r="L54" s="58">
        <f>$Z6/$Z53*100-100</f>
        <v>23.579545454545453</v>
      </c>
      <c r="M54" s="59">
        <f>$AA6</f>
        <v>303</v>
      </c>
      <c r="N54" s="58">
        <f>$AA6/$AA53*100-100</f>
        <v>50</v>
      </c>
      <c r="O54" s="59">
        <f>$AB6</f>
        <v>132</v>
      </c>
      <c r="P54" s="60">
        <f>$AB6/$AB53*100-100</f>
        <v>-12</v>
      </c>
      <c r="S54" s="61" t="s">
        <v>138</v>
      </c>
      <c r="T54" s="61" t="s">
        <v>99</v>
      </c>
      <c r="U54" s="61" t="s">
        <v>92</v>
      </c>
      <c r="V54" s="63">
        <v>550</v>
      </c>
      <c r="W54" s="63">
        <v>363</v>
      </c>
      <c r="X54" s="63">
        <v>161</v>
      </c>
      <c r="Y54" s="63">
        <v>0</v>
      </c>
      <c r="Z54" s="63">
        <v>26</v>
      </c>
      <c r="AA54" s="63">
        <v>0</v>
      </c>
      <c r="AB54" s="63">
        <v>26</v>
      </c>
    </row>
    <row r="55" spans="2:28" ht="15.75" customHeight="1">
      <c r="B55" s="14" t="s">
        <v>51</v>
      </c>
      <c r="C55" s="59">
        <f>SUM($V7:$V12)</f>
        <v>5585</v>
      </c>
      <c r="D55" s="58">
        <f>SUM($V7:V12)/SUM($V54:$V59)*100-100</f>
        <v>11.968724939855662</v>
      </c>
      <c r="E55" s="59">
        <f>SUM($W7:$W12)</f>
        <v>2612</v>
      </c>
      <c r="F55" s="58">
        <f>SUM($W7:W12)/SUM($W54:$W59)*100-100</f>
        <v>7.224958949096873</v>
      </c>
      <c r="G55" s="59">
        <f>SUM($X7:$X12)</f>
        <v>2402</v>
      </c>
      <c r="H55" s="58">
        <f>SUM($X7:X12)/SUM($X54:$X59)*100-100</f>
        <v>22.05284552845528</v>
      </c>
      <c r="I55" s="59">
        <f>SUM($Y7:$Y12)</f>
        <v>15</v>
      </c>
      <c r="J55" s="58">
        <f>SUM($Y7:Y12)/SUM($Y54:$Y59)*100-100</f>
        <v>-11.764705882352942</v>
      </c>
      <c r="K55" s="59">
        <f>SUM($Z7:$Z12)</f>
        <v>556</v>
      </c>
      <c r="L55" s="58">
        <f>SUM($Z7:Z12)/SUM($Z54:$Z59)*100-100</f>
        <v>-1.9400352733686077</v>
      </c>
      <c r="M55" s="59">
        <f>SUM($AA7:$AA12)</f>
        <v>52</v>
      </c>
      <c r="N55" s="58">
        <f>SUM($AA7:AA12)/SUM($AA54:$AA59)*100-100</f>
        <v>-64.86486486486487</v>
      </c>
      <c r="O55" s="59">
        <f>SUM($AB7:$AB12)</f>
        <v>496</v>
      </c>
      <c r="P55" s="60">
        <f>SUM($AB7:AB12)/SUM($AB54:$AB59)*100-100</f>
        <v>18.377088305489252</v>
      </c>
      <c r="S55" s="61" t="s">
        <v>138</v>
      </c>
      <c r="T55" s="61" t="s">
        <v>99</v>
      </c>
      <c r="U55" s="61" t="s">
        <v>93</v>
      </c>
      <c r="V55" s="63">
        <v>778</v>
      </c>
      <c r="W55" s="63">
        <v>392</v>
      </c>
      <c r="X55" s="63">
        <v>252</v>
      </c>
      <c r="Y55" s="63">
        <v>5</v>
      </c>
      <c r="Z55" s="63">
        <v>129</v>
      </c>
      <c r="AA55" s="63">
        <v>83</v>
      </c>
      <c r="AB55" s="63">
        <v>46</v>
      </c>
    </row>
    <row r="56" spans="2:28" ht="15.75" customHeight="1">
      <c r="B56" s="14" t="s">
        <v>52</v>
      </c>
      <c r="C56" s="59">
        <f>SUM($V13:$V19)+SUM($V24:$V25)</f>
        <v>30849</v>
      </c>
      <c r="D56" s="58">
        <f>(SUM($V13:$V19)+SUM($V24:$V25))/(SUM($V60:$V66)+SUM($V71:$V72))*100-100</f>
        <v>-1.1471785176402705</v>
      </c>
      <c r="E56" s="59">
        <f>SUM($W13:$W19)+SUM($W24:$W25)</f>
        <v>8167</v>
      </c>
      <c r="F56" s="58">
        <f>(SUM($W13:$W19)+SUM($W24:$W25))/(SUM($W60:$W66)+SUM($W71:$W72))*100-100</f>
        <v>4.772289929441939</v>
      </c>
      <c r="G56" s="59">
        <f>SUM($X13:$X19)+SUM($X24:$X25)</f>
        <v>13421</v>
      </c>
      <c r="H56" s="58">
        <f>(SUM($X13:$X19)+SUM($X24:$X25))/(SUM($X60:$X66)+SUM($X71:$X72))*100-100</f>
        <v>17.593971786559194</v>
      </c>
      <c r="I56" s="59">
        <f>SUM($Y13:$Y19)+SUM($Y24:$Y25)</f>
        <v>165</v>
      </c>
      <c r="J56" s="58">
        <f>(SUM($Y13:$Y19)+SUM($Y24:$Y25))/(SUM($Y60:$Y66)+SUM($Y71:$Y72))*100-100</f>
        <v>-76.0522496371553</v>
      </c>
      <c r="K56" s="59">
        <f>SUM($Z13:$Z19)+SUM($Z24:$Z25)</f>
        <v>9096</v>
      </c>
      <c r="L56" s="58">
        <f>(SUM($Z13:$Z19)+SUM($Z24:$Z25))/(SUM($Z60:$Z66)+SUM($Z71:$Z72))*100-100</f>
        <v>-19.57559681697613</v>
      </c>
      <c r="M56" s="59">
        <f>SUM($AA13:$AA19)+SUM($AA24:$AA25)</f>
        <v>3685</v>
      </c>
      <c r="N56" s="58">
        <f>(SUM($AA13:$AA19)+SUM($AA24:$AA25))/(SUM($AA60:$AA66)+SUM($AA71:$AA72))*100-100</f>
        <v>-39.381477216647475</v>
      </c>
      <c r="O56" s="59">
        <f>SUM($AB13:$AB19)+SUM($AB24:$AB25)</f>
        <v>5277</v>
      </c>
      <c r="P56" s="60">
        <f>(SUM($AB13:$AB19)+SUM($AB24:$AB25))/(SUM($AB60:$AB66)+SUM($AB71:$AB72))*100-100</f>
        <v>2.247626428986635</v>
      </c>
      <c r="S56" s="61" t="s">
        <v>138</v>
      </c>
      <c r="T56" s="61" t="s">
        <v>99</v>
      </c>
      <c r="U56" s="61" t="s">
        <v>94</v>
      </c>
      <c r="V56" s="63">
        <v>1904</v>
      </c>
      <c r="W56" s="63">
        <v>640</v>
      </c>
      <c r="X56" s="63">
        <v>999</v>
      </c>
      <c r="Y56" s="63">
        <v>2</v>
      </c>
      <c r="Z56" s="63">
        <v>263</v>
      </c>
      <c r="AA56" s="63">
        <v>65</v>
      </c>
      <c r="AB56" s="63">
        <v>198</v>
      </c>
    </row>
    <row r="57" spans="2:28" ht="15.75" customHeight="1">
      <c r="B57" s="14" t="s">
        <v>53</v>
      </c>
      <c r="C57" s="59">
        <f>SUM($V20:$V23)</f>
        <v>2666</v>
      </c>
      <c r="D57" s="58">
        <f>SUM(V20:$V23)/SUM($V67:$V70)*100-100</f>
        <v>12.299915754001688</v>
      </c>
      <c r="E57" s="59">
        <f>SUM($W20:$W23)</f>
        <v>1431</v>
      </c>
      <c r="F57" s="58">
        <f>SUM($W20:W23)/SUM($W67:$W70)*100-100</f>
        <v>6.236080178173722</v>
      </c>
      <c r="G57" s="59">
        <f>SUM($X20:$X23)</f>
        <v>991</v>
      </c>
      <c r="H57" s="58">
        <f>SUM($X20:X23)/SUM($X67:$X70)*100-100</f>
        <v>13.646788990825698</v>
      </c>
      <c r="I57" s="59">
        <f>SUM($Y20:$Y23)</f>
        <v>5</v>
      </c>
      <c r="J57" s="58">
        <f>SUM($Y20:Y23)/SUM($Y67:$Y70)*100-100</f>
        <v>66.66666666666669</v>
      </c>
      <c r="K57" s="59">
        <f>SUM($Z20:$Z23)</f>
        <v>239</v>
      </c>
      <c r="L57" s="58">
        <f>SUM($Z20:Z23)/SUM($Z67:$Z70)*100-100</f>
        <v>57.23684210526315</v>
      </c>
      <c r="M57" s="59">
        <f>SUM($AA20:$AA23)</f>
        <v>51</v>
      </c>
      <c r="N57" s="58" t="e">
        <f>SUM($AA20:AA23)/SUM($AA67:$AA70)*100-100</f>
        <v>#DIV/0!</v>
      </c>
      <c r="O57" s="59">
        <f>SUM($AB20:$AB23)</f>
        <v>182</v>
      </c>
      <c r="P57" s="60">
        <f>SUM($AB20:AB23)/SUM($AB67:$AB70)*100-100</f>
        <v>19.736842105263165</v>
      </c>
      <c r="S57" s="61" t="s">
        <v>138</v>
      </c>
      <c r="T57" s="61" t="s">
        <v>99</v>
      </c>
      <c r="U57" s="61" t="s">
        <v>95</v>
      </c>
      <c r="V57" s="63">
        <v>329</v>
      </c>
      <c r="W57" s="63">
        <v>230</v>
      </c>
      <c r="X57" s="63">
        <v>80</v>
      </c>
      <c r="Y57" s="63">
        <v>1</v>
      </c>
      <c r="Z57" s="63">
        <v>18</v>
      </c>
      <c r="AA57" s="63">
        <v>0</v>
      </c>
      <c r="AB57" s="63">
        <v>18</v>
      </c>
    </row>
    <row r="58" spans="2:28" ht="15.75" customHeight="1">
      <c r="B58" s="14" t="s">
        <v>54</v>
      </c>
      <c r="C58" s="59">
        <f>SUM($V26:$V29)</f>
        <v>9354</v>
      </c>
      <c r="D58" s="58">
        <f>SUM($V26:$V29)/SUM($V73:$V76)*100-100</f>
        <v>4.095259292232356</v>
      </c>
      <c r="E58" s="59">
        <f>SUM($W26:$W29)</f>
        <v>3556</v>
      </c>
      <c r="F58" s="58">
        <f>SUM($W26:$W29)/SUM($W73:$W76)*100-100</f>
        <v>-8.913934426229503</v>
      </c>
      <c r="G58" s="59">
        <f>SUM($X26:$X29)</f>
        <v>3452</v>
      </c>
      <c r="H58" s="58">
        <f>SUM($X26:$X29)/SUM($X73:$X76)*100-100</f>
        <v>17.09633649932158</v>
      </c>
      <c r="I58" s="59">
        <f>SUM($Y26:$Y29)</f>
        <v>46</v>
      </c>
      <c r="J58" s="58">
        <f>SUM($Y26:$Y29)/SUM($Y73:$Y76)*100-100</f>
        <v>64.28571428571428</v>
      </c>
      <c r="K58" s="59">
        <f>SUM($Z26:$Z29)</f>
        <v>2300</v>
      </c>
      <c r="L58" s="58">
        <f>SUM($Z26:$Z29)/SUM($Z73:$Z76)*100-100</f>
        <v>9.211775878442552</v>
      </c>
      <c r="M58" s="59">
        <f>SUM($AA26:$AA29)</f>
        <v>1131</v>
      </c>
      <c r="N58" s="58">
        <f>SUM($AA26:$AA29)/SUM($AA73:$AA76)*100-100</f>
        <v>49.60317460317461</v>
      </c>
      <c r="O58" s="59">
        <f>SUM($AB26:$AB29)</f>
        <v>1167</v>
      </c>
      <c r="P58" s="60">
        <f>SUM($AB26:$AB29)/SUM($AB73:$AB76)*100-100</f>
        <v>-13.555555555555557</v>
      </c>
      <c r="S58" s="61" t="s">
        <v>138</v>
      </c>
      <c r="T58" s="61" t="s">
        <v>99</v>
      </c>
      <c r="U58" s="61" t="s">
        <v>96</v>
      </c>
      <c r="V58" s="63">
        <v>377</v>
      </c>
      <c r="W58" s="63">
        <v>203</v>
      </c>
      <c r="X58" s="63">
        <v>127</v>
      </c>
      <c r="Y58" s="63">
        <v>0</v>
      </c>
      <c r="Z58" s="63">
        <v>47</v>
      </c>
      <c r="AA58" s="63">
        <v>0</v>
      </c>
      <c r="AB58" s="63">
        <v>47</v>
      </c>
    </row>
    <row r="59" spans="2:28" ht="15.75" customHeight="1">
      <c r="B59" s="14" t="s">
        <v>55</v>
      </c>
      <c r="C59" s="59">
        <f>SUM($V30:$V35)</f>
        <v>11697</v>
      </c>
      <c r="D59" s="58">
        <f>SUM($V30:$V35)/SUM($V77:$V82)*100-100</f>
        <v>-0.08541898009737281</v>
      </c>
      <c r="E59" s="59">
        <f>SUM($W30:$W35)</f>
        <v>3114</v>
      </c>
      <c r="F59" s="58">
        <f>SUM($W30:$W35)/SUM($W77:$W82)*100-100</f>
        <v>3.6272878535773714</v>
      </c>
      <c r="G59" s="59">
        <f>SUM($X30:$X35)</f>
        <v>5191</v>
      </c>
      <c r="H59" s="58">
        <f>SUM($X30:$X35)/SUM($X77:$X82)*100-100</f>
        <v>4.153290529695013</v>
      </c>
      <c r="I59" s="59">
        <f>SUM($Y30:$Y35)</f>
        <v>17</v>
      </c>
      <c r="J59" s="58">
        <f>SUM($Y30:$Y35)/SUM($Y77:$Y82)*100-100</f>
        <v>-29.166666666666657</v>
      </c>
      <c r="K59" s="59">
        <f>SUM($Z30:$Z35)</f>
        <v>3375</v>
      </c>
      <c r="L59" s="58">
        <f>SUM($Z30:$Z35)/SUM($Z77:$Z82)*100-100</f>
        <v>-8.635625338386575</v>
      </c>
      <c r="M59" s="59">
        <f>SUM($AA30:$AA35)</f>
        <v>1316</v>
      </c>
      <c r="N59" s="58">
        <f>SUM($AA30:$AA35)/SUM($AA77:$AA82)*100-100</f>
        <v>-24.062319676860938</v>
      </c>
      <c r="O59" s="59">
        <f>SUM($AB30:$AB35)</f>
        <v>2045</v>
      </c>
      <c r="P59" s="60">
        <f>SUM($AB30:$AB35)/SUM($AB77:$AB82)*100-100</f>
        <v>5.249613998970659</v>
      </c>
      <c r="S59" s="61" t="s">
        <v>138</v>
      </c>
      <c r="T59" s="61" t="s">
        <v>99</v>
      </c>
      <c r="U59" s="61" t="s">
        <v>97</v>
      </c>
      <c r="V59" s="63">
        <v>1050</v>
      </c>
      <c r="W59" s="63">
        <v>608</v>
      </c>
      <c r="X59" s="63">
        <v>349</v>
      </c>
      <c r="Y59" s="63">
        <v>9</v>
      </c>
      <c r="Z59" s="63">
        <v>84</v>
      </c>
      <c r="AA59" s="63">
        <v>0</v>
      </c>
      <c r="AB59" s="63">
        <v>84</v>
      </c>
    </row>
    <row r="60" spans="2:28" ht="15.75" customHeight="1">
      <c r="B60" s="14" t="s">
        <v>56</v>
      </c>
      <c r="C60" s="59">
        <f>SUM($V36:$V40)</f>
        <v>4042</v>
      </c>
      <c r="D60" s="58">
        <f>SUM($V36:$V40)/SUM($V83:$V87)*100-100</f>
        <v>15.816618911174785</v>
      </c>
      <c r="E60" s="59">
        <f>SUM($W36:$W40)</f>
        <v>1462</v>
      </c>
      <c r="F60" s="58">
        <f>SUM($W36:$W40)/SUM($W83:$W87)*100-100</f>
        <v>5.255579553635712</v>
      </c>
      <c r="G60" s="59">
        <f>SUM($X36:$X40)</f>
        <v>1722</v>
      </c>
      <c r="H60" s="58">
        <f>SUM($X36:$X40)/SUM($X83:$X87)*100-100</f>
        <v>20.25139664804469</v>
      </c>
      <c r="I60" s="59">
        <f>SUM($Y36:$Y40)</f>
        <v>16</v>
      </c>
      <c r="J60" s="58">
        <f>SUM($Y36:$Y40)/SUM($Y83:$Y87)*100-100</f>
        <v>-78.94736842105263</v>
      </c>
      <c r="K60" s="59">
        <f>SUM($Z36:$Z40)</f>
        <v>842</v>
      </c>
      <c r="L60" s="58">
        <f>SUM($Z36:$Z40)/SUM($Z83:$Z87)*100-100</f>
        <v>41.98988195615513</v>
      </c>
      <c r="M60" s="59">
        <f>SUM($AA36:$AA40)</f>
        <v>461</v>
      </c>
      <c r="N60" s="58">
        <f>SUM($AA36:$AA40)/SUM($AA83:$AA87)*100-100</f>
        <v>97.00854700854703</v>
      </c>
      <c r="O60" s="59">
        <f>SUM($AB36:$AB40)</f>
        <v>381</v>
      </c>
      <c r="P60" s="60">
        <f>SUM($AB36:$AB40)/SUM($AB83:$AB87)*100-100</f>
        <v>6.128133704735376</v>
      </c>
      <c r="S60" s="61" t="s">
        <v>138</v>
      </c>
      <c r="T60" s="61" t="s">
        <v>99</v>
      </c>
      <c r="U60" s="61" t="s">
        <v>98</v>
      </c>
      <c r="V60" s="63">
        <v>1858</v>
      </c>
      <c r="W60" s="63">
        <v>877</v>
      </c>
      <c r="X60" s="63">
        <v>719</v>
      </c>
      <c r="Y60" s="63">
        <v>2</v>
      </c>
      <c r="Z60" s="63">
        <v>260</v>
      </c>
      <c r="AA60" s="63">
        <v>0</v>
      </c>
      <c r="AB60" s="63">
        <v>260</v>
      </c>
    </row>
    <row r="61" spans="2:28" ht="15.75" customHeight="1">
      <c r="B61" s="14" t="s">
        <v>57</v>
      </c>
      <c r="C61" s="59">
        <f>SUM($V41:$V44)</f>
        <v>1867</v>
      </c>
      <c r="D61" s="58">
        <f>SUM($V41:$V44)/SUM($V88:$V91)*100-100</f>
        <v>13.288834951456323</v>
      </c>
      <c r="E61" s="59">
        <f>SUM($W41:$W44)</f>
        <v>956</v>
      </c>
      <c r="F61" s="58">
        <f>SUM($W41:$W44)/SUM($W88:$W91)*100-100</f>
        <v>11.94379391100702</v>
      </c>
      <c r="G61" s="59">
        <f>SUM($X41:$X44)</f>
        <v>730</v>
      </c>
      <c r="H61" s="58">
        <f>SUM($X41:$X44)/SUM($X88:$X91)*100-100</f>
        <v>30.59033989266547</v>
      </c>
      <c r="I61" s="59">
        <f>SUM($Y41:$Y44)</f>
        <v>2</v>
      </c>
      <c r="J61" s="58">
        <f>SUM($Y41:$Y44)/SUM($Y88:$Y91)*100-100</f>
        <v>0</v>
      </c>
      <c r="K61" s="59">
        <f>SUM($Z41:$Z44)</f>
        <v>179</v>
      </c>
      <c r="L61" s="58">
        <f>SUM($Z41:$Z44)/SUM($Z88:$Z91)*100-100</f>
        <v>-23.17596566523605</v>
      </c>
      <c r="M61" s="59">
        <f>SUM($AA41:$AA44)</f>
        <v>72</v>
      </c>
      <c r="N61" s="58">
        <f>SUM($AA41:$AA44)/SUM($AA88:$AA91)*100-100</f>
        <v>-45.86466165413534</v>
      </c>
      <c r="O61" s="59">
        <f>SUM($AB41:$AB44)</f>
        <v>107</v>
      </c>
      <c r="P61" s="60">
        <f>SUM($AB41:$AB44)/SUM($AB88:$AB91)*100-100</f>
        <v>9.183673469387756</v>
      </c>
      <c r="S61" s="61" t="s">
        <v>138</v>
      </c>
      <c r="T61" s="61" t="s">
        <v>99</v>
      </c>
      <c r="U61" s="61" t="s">
        <v>99</v>
      </c>
      <c r="V61" s="63">
        <v>1193</v>
      </c>
      <c r="W61" s="63">
        <v>546</v>
      </c>
      <c r="X61" s="63">
        <v>428</v>
      </c>
      <c r="Y61" s="63">
        <v>15</v>
      </c>
      <c r="Z61" s="63">
        <v>204</v>
      </c>
      <c r="AA61" s="63">
        <v>56</v>
      </c>
      <c r="AB61" s="63">
        <v>148</v>
      </c>
    </row>
    <row r="62" spans="2:28" ht="15.75" customHeight="1">
      <c r="B62" s="14" t="s">
        <v>58</v>
      </c>
      <c r="C62" s="59">
        <f>SUM($V45:$V51)</f>
        <v>6896</v>
      </c>
      <c r="D62" s="58">
        <f>SUM($V45:$V51)/SUM($V92:$V98)*100-100</f>
        <v>-3.214035087719296</v>
      </c>
      <c r="E62" s="59">
        <f>SUM($W45:$W51)</f>
        <v>2540</v>
      </c>
      <c r="F62" s="58">
        <f>SUM($W45:$W51)/SUM($W92:$W98)*100-100</f>
        <v>-4.367469879518069</v>
      </c>
      <c r="G62" s="59">
        <f>SUM($X45:$X51)</f>
        <v>3233</v>
      </c>
      <c r="H62" s="58">
        <f>SUM($X45:$X51)/SUM($X92:$X98)*100-100</f>
        <v>0.7165109034267942</v>
      </c>
      <c r="I62" s="59">
        <f>SUM($Y45:$Y51)</f>
        <v>30</v>
      </c>
      <c r="J62" s="58">
        <f>SUM($Y45:$Y51)/SUM($Y92:$Y98)*100-100</f>
        <v>-3.225806451612897</v>
      </c>
      <c r="K62" s="59">
        <f>SUM($Z45:$Z51)</f>
        <v>1093</v>
      </c>
      <c r="L62" s="58">
        <f>SUM($Z45:$Z51)/SUM($Z92:$Z98)*100-100</f>
        <v>-10.993485342019554</v>
      </c>
      <c r="M62" s="59">
        <f>SUM($AA45:$AA51)</f>
        <v>557</v>
      </c>
      <c r="N62" s="58">
        <f>SUM($AA45:$AA51)/SUM($AA92:$AA98)*100-100</f>
        <v>-10.16129032258064</v>
      </c>
      <c r="O62" s="59">
        <f>SUM($AB45:$AB51)</f>
        <v>536</v>
      </c>
      <c r="P62" s="60">
        <f>SUM($AB45:$AB51)/SUM($AB92:$AB98)*100-100</f>
        <v>-10.367892976588635</v>
      </c>
      <c r="S62" s="61" t="s">
        <v>138</v>
      </c>
      <c r="T62" s="61" t="s">
        <v>99</v>
      </c>
      <c r="U62" s="61" t="s">
        <v>90</v>
      </c>
      <c r="V62" s="63">
        <v>865</v>
      </c>
      <c r="W62" s="63">
        <v>524</v>
      </c>
      <c r="X62" s="63">
        <v>170</v>
      </c>
      <c r="Y62" s="63">
        <v>8</v>
      </c>
      <c r="Z62" s="63">
        <v>163</v>
      </c>
      <c r="AA62" s="63">
        <v>0</v>
      </c>
      <c r="AB62" s="63">
        <v>163</v>
      </c>
    </row>
    <row r="63" spans="2:28" ht="15.75" customHeight="1" thickBot="1">
      <c r="B63" s="15" t="s">
        <v>49</v>
      </c>
      <c r="C63" s="70">
        <f>$V52</f>
        <v>1527</v>
      </c>
      <c r="D63" s="69">
        <f>$V52/$V99*100-100</f>
        <v>17.371252882398153</v>
      </c>
      <c r="E63" s="70">
        <f>$W52</f>
        <v>281</v>
      </c>
      <c r="F63" s="69">
        <f>$W52/$W99*100-100</f>
        <v>13.76518218623481</v>
      </c>
      <c r="G63" s="70">
        <f>$X52</f>
        <v>1117</v>
      </c>
      <c r="H63" s="69">
        <f>$X52/$X99*100-100</f>
        <v>14.212678936605315</v>
      </c>
      <c r="I63" s="70">
        <f>$Y52</f>
        <v>5</v>
      </c>
      <c r="J63" s="69">
        <f>$Y52/$Y99*100-100</f>
        <v>-66.66666666666667</v>
      </c>
      <c r="K63" s="70">
        <f>$Z52</f>
        <v>124</v>
      </c>
      <c r="L63" s="69">
        <f>$Z52/$Z99*100-100</f>
        <v>103.27868852459017</v>
      </c>
      <c r="M63" s="70">
        <f>$AA52</f>
        <v>96</v>
      </c>
      <c r="N63" s="69">
        <f>$AA52/$AA99*100-100</f>
        <v>118.18181818181816</v>
      </c>
      <c r="O63" s="70">
        <f>$AB52</f>
        <v>28</v>
      </c>
      <c r="P63" s="71">
        <f>$AB52/$AB99*100-100</f>
        <v>64.70588235294116</v>
      </c>
      <c r="S63" s="61" t="s">
        <v>138</v>
      </c>
      <c r="T63" s="61" t="s">
        <v>99</v>
      </c>
      <c r="U63" s="61" t="s">
        <v>100</v>
      </c>
      <c r="V63" s="63">
        <v>4449</v>
      </c>
      <c r="W63" s="63">
        <v>1308</v>
      </c>
      <c r="X63" s="63">
        <v>1675</v>
      </c>
      <c r="Y63" s="63">
        <v>1</v>
      </c>
      <c r="Z63" s="63">
        <v>1465</v>
      </c>
      <c r="AA63" s="63">
        <v>382</v>
      </c>
      <c r="AB63" s="63">
        <v>1068</v>
      </c>
    </row>
    <row r="64" spans="2:28" ht="15.75" customHeight="1">
      <c r="B64" s="14" t="s">
        <v>59</v>
      </c>
      <c r="C64" s="59">
        <f>SUM($V16:$V19)</f>
        <v>25366</v>
      </c>
      <c r="D64" s="58">
        <f>SUM($V16:$V19)/SUM($V63:$V66)*100-100</f>
        <v>-2.1146870417534984</v>
      </c>
      <c r="E64" s="59">
        <f>SUM($W16:$W19)</f>
        <v>5367</v>
      </c>
      <c r="F64" s="58">
        <f>SUM($W16:$W19)/SUM($W63:$W66)*100-100</f>
        <v>6.869772998805246</v>
      </c>
      <c r="G64" s="59">
        <f>SUM($X16:$X19)</f>
        <v>11566</v>
      </c>
      <c r="H64" s="58">
        <f>SUM($X16:$X19)/SUM($X63:$X66)*100-100</f>
        <v>19.718455646413418</v>
      </c>
      <c r="I64" s="59">
        <f>SUM($Y16:$Y19)</f>
        <v>154</v>
      </c>
      <c r="J64" s="58">
        <f>SUM($Y16:$Y19)/SUM($Y63:$Y66)*100-100</f>
        <v>-76.7019667170953</v>
      </c>
      <c r="K64" s="59">
        <f>SUM($Z16:$Z19)</f>
        <v>8279</v>
      </c>
      <c r="L64" s="58">
        <f>SUM($Z16:$Z19)/SUM($Z63:$Z66)*100-100</f>
        <v>-21.67455061494796</v>
      </c>
      <c r="M64" s="59">
        <f>SUM($AA16:$AA19)</f>
        <v>3602</v>
      </c>
      <c r="N64" s="58">
        <f>SUM($AA16:$AA19)/SUM($AA63:$AA66)*100-100</f>
        <v>-40.195915656649504</v>
      </c>
      <c r="O64" s="59">
        <f>SUM($AB16:$AB19)</f>
        <v>4548</v>
      </c>
      <c r="P64" s="60">
        <f>SUM($AB16:$AB19)/SUM($AB63:$AB66)*100-100</f>
        <v>1.5858834040652283</v>
      </c>
      <c r="S64" s="61" t="s">
        <v>138</v>
      </c>
      <c r="T64" s="61" t="s">
        <v>99</v>
      </c>
      <c r="U64" s="61" t="s">
        <v>101</v>
      </c>
      <c r="V64" s="63">
        <v>4141</v>
      </c>
      <c r="W64" s="63">
        <v>1067</v>
      </c>
      <c r="X64" s="63">
        <v>1175</v>
      </c>
      <c r="Y64" s="63">
        <v>4</v>
      </c>
      <c r="Z64" s="63">
        <v>1895</v>
      </c>
      <c r="AA64" s="63">
        <v>1096</v>
      </c>
      <c r="AB64" s="63">
        <v>799</v>
      </c>
    </row>
    <row r="65" spans="2:28" ht="15.75" customHeight="1">
      <c r="B65" s="14" t="s">
        <v>60</v>
      </c>
      <c r="C65" s="59">
        <f>SUM($V26:$V29)</f>
        <v>9354</v>
      </c>
      <c r="D65" s="58">
        <f>SUM($V26:$V29)/SUM($V73:$V76)*100-100</f>
        <v>4.095259292232356</v>
      </c>
      <c r="E65" s="59">
        <f>SUM($W26:$W29)</f>
        <v>3556</v>
      </c>
      <c r="F65" s="58">
        <f>SUM($W26:$W29)/SUM($W73:$W76)*100-100</f>
        <v>-8.913934426229503</v>
      </c>
      <c r="G65" s="59">
        <f>SUM($X26:$X29)</f>
        <v>3452</v>
      </c>
      <c r="H65" s="58">
        <f>SUM($X26:$X29)/SUM($X73:$X76)*100-100</f>
        <v>17.09633649932158</v>
      </c>
      <c r="I65" s="59">
        <f>SUM($Y26:$Y29)</f>
        <v>46</v>
      </c>
      <c r="J65" s="58">
        <f>SUM($Y26:$Y29)/SUM($Y73:$Y76)*100-100</f>
        <v>64.28571428571428</v>
      </c>
      <c r="K65" s="59">
        <f>SUM($Z26:$Z29)</f>
        <v>2300</v>
      </c>
      <c r="L65" s="58">
        <f>SUM($Z26:$Z29)/SUM($Z73:$Z76)*100-100</f>
        <v>9.211775878442552</v>
      </c>
      <c r="M65" s="59">
        <f>SUM($AA26:$AA29)</f>
        <v>1131</v>
      </c>
      <c r="N65" s="58">
        <f>SUM($AA26:$AA29)/SUM($AA73:$AA76)*100-100</f>
        <v>49.60317460317461</v>
      </c>
      <c r="O65" s="59">
        <f>SUM($AB26:$AB29)</f>
        <v>1167</v>
      </c>
      <c r="P65" s="60">
        <f>SUM($AB26:$AB29)/SUM($AB73:$AB76)*100-100</f>
        <v>-13.555555555555557</v>
      </c>
      <c r="S65" s="61" t="s">
        <v>138</v>
      </c>
      <c r="T65" s="61" t="s">
        <v>99</v>
      </c>
      <c r="U65" s="61" t="s">
        <v>102</v>
      </c>
      <c r="V65" s="63">
        <v>12340</v>
      </c>
      <c r="W65" s="63">
        <v>1480</v>
      </c>
      <c r="X65" s="63">
        <v>4813</v>
      </c>
      <c r="Y65" s="63">
        <v>406</v>
      </c>
      <c r="Z65" s="63">
        <v>5641</v>
      </c>
      <c r="AA65" s="63">
        <v>4050</v>
      </c>
      <c r="AB65" s="63">
        <v>1560</v>
      </c>
    </row>
    <row r="66" spans="2:28" ht="15.75" customHeight="1">
      <c r="B66" s="14" t="s">
        <v>61</v>
      </c>
      <c r="C66" s="59">
        <f>SUM($V30:$V35)</f>
        <v>11697</v>
      </c>
      <c r="D66" s="58">
        <f>SUM($V30:$V35)/SUM($V77:$V82)*100-100</f>
        <v>-0.08541898009737281</v>
      </c>
      <c r="E66" s="59">
        <f>SUM($W30:$W35)</f>
        <v>3114</v>
      </c>
      <c r="F66" s="58">
        <f>SUM($W30:$W35)/SUM($W77:$W82)*100-100</f>
        <v>3.6272878535773714</v>
      </c>
      <c r="G66" s="59">
        <f>SUM($X30:$X35)</f>
        <v>5191</v>
      </c>
      <c r="H66" s="58">
        <f>SUM($X30:$X35)/SUM($X77:$X82)*100-100</f>
        <v>4.153290529695013</v>
      </c>
      <c r="I66" s="59">
        <f>SUM($Y30:$Y35)</f>
        <v>17</v>
      </c>
      <c r="J66" s="58">
        <f>SUM($Y30:$Y35)/SUM($Y77:$Y82)*100-100</f>
        <v>-29.166666666666657</v>
      </c>
      <c r="K66" s="59">
        <f>SUM($Z30:$Z35)</f>
        <v>3375</v>
      </c>
      <c r="L66" s="58">
        <f>SUM($Z30:$Z35)/SUM($Z77:$Z82)*100-100</f>
        <v>-8.635625338386575</v>
      </c>
      <c r="M66" s="59">
        <f>SUM($AA30:$AA35)</f>
        <v>1316</v>
      </c>
      <c r="N66" s="58">
        <f>SUM($AA30:$AA35)/SUM($AA77:$AA82)*100-100</f>
        <v>-24.062319676860938</v>
      </c>
      <c r="O66" s="59">
        <f>SUM($AB30:$AB35)</f>
        <v>2045</v>
      </c>
      <c r="P66" s="60">
        <f>SUM($AB30:$AB35)/SUM($AB77:$AB82)*100-100</f>
        <v>5.249613998970659</v>
      </c>
      <c r="S66" s="61" t="s">
        <v>138</v>
      </c>
      <c r="T66" s="61" t="s">
        <v>99</v>
      </c>
      <c r="U66" s="61" t="s">
        <v>103</v>
      </c>
      <c r="V66" s="63">
        <v>4984</v>
      </c>
      <c r="W66" s="63">
        <v>1167</v>
      </c>
      <c r="X66" s="63">
        <v>1998</v>
      </c>
      <c r="Y66" s="63">
        <v>250</v>
      </c>
      <c r="Z66" s="63">
        <v>1569</v>
      </c>
      <c r="AA66" s="63">
        <v>495</v>
      </c>
      <c r="AB66" s="63">
        <v>1050</v>
      </c>
    </row>
    <row r="67" spans="2:28" ht="15.75" customHeight="1" thickBot="1">
      <c r="B67" s="16" t="s">
        <v>62</v>
      </c>
      <c r="C67" s="70">
        <f>SUM($V6:$V15)+SUM($V20:$V25)+SUM($V36:$V52)</f>
        <v>31455</v>
      </c>
      <c r="D67" s="69">
        <f>(SUM($V6:$V15)+SUM($V20:$V25)+SUM($V36:$V52))/(SUM($V53:$V62)+SUM($V67:$V72)+SUM($V83:$V99))*100-100</f>
        <v>7.446626814688301</v>
      </c>
      <c r="E67" s="70">
        <f>SUM($W6:$W15)+SUM($W20:$W25)+SUM($W36:$W52)</f>
        <v>13182</v>
      </c>
      <c r="F67" s="69">
        <f>(SUM($W6:$W15)+SUM($W20:$W25)+SUM($W36:$W52))/(SUM($W53:$W62)+SUM($W67:$W72)+SUM($W83:$W99))*100-100</f>
        <v>3.909821850859217</v>
      </c>
      <c r="G67" s="70">
        <f>SUM($X6:$X15)+SUM($X20:$X25)+SUM($X36:$X52)</f>
        <v>13883</v>
      </c>
      <c r="H67" s="69">
        <f>(SUM($X6:$X15)+SUM($X20:$X25)+SUM($X36:$X52))/(SUM($X53:$X62)+SUM($X67:$X72)+SUM($X83:$X99))*100-100</f>
        <v>11.161822403715263</v>
      </c>
      <c r="I67" s="70">
        <f>SUM($Y6:$Y15)+SUM($Y20:$Y25)+SUM($Y36:$Y52)</f>
        <v>105</v>
      </c>
      <c r="J67" s="69">
        <f>(SUM($Y6:$Y15)+SUM($Y20:$Y25)+SUM($Y36:$Y52))/(SUM($Y53:$Y62)+SUM($Y67:$Y72)+SUM($Y83:$Y99))*100-100</f>
        <v>-39.6551724137931</v>
      </c>
      <c r="K67" s="70">
        <f>SUM($Z6:$Z15)+SUM($Z20:$Z25)+SUM($Z36:$Z52)</f>
        <v>4285</v>
      </c>
      <c r="L67" s="69">
        <f>(SUM($Z6:$Z15)+SUM($Z20:$Z25)+SUM($Z36:$Z52))/(SUM($Z53:$Z62)+SUM($Z67:$Z72)+SUM($Z83:$Z99))*100-100</f>
        <v>9.144167091186944</v>
      </c>
      <c r="M67" s="70">
        <f>SUM($AA6:$AA15)+SUM($AA20:$AA25)+SUM($AA36:$AA52)</f>
        <v>1675</v>
      </c>
      <c r="N67" s="69">
        <f>(SUM($AA6:$AA15)+SUM($AA20:$AA25)+SUM($AA36:$AA52))/(SUM($AA53:$AA62)+SUM($AA67:$AA72)+SUM($AA83:$AA99))*100-100</f>
        <v>16.562282533054983</v>
      </c>
      <c r="O67" s="70">
        <f>SUM($AB6:$AB15)+SUM($AB20:$AB25)+SUM($AB36:$AB52)</f>
        <v>2591</v>
      </c>
      <c r="P67" s="71">
        <f>(SUM($AB6:$AB15)+SUM($AB20:$AB25)+SUM($AB36:$AB52))/(SUM($AB53:$AB62)+SUM($AB67:$AB72)+SUM($AB83:$AB99))*100-100</f>
        <v>4.602341542188128</v>
      </c>
      <c r="S67" s="61" t="s">
        <v>138</v>
      </c>
      <c r="T67" s="61" t="s">
        <v>99</v>
      </c>
      <c r="U67" s="61" t="s">
        <v>104</v>
      </c>
      <c r="V67" s="63">
        <v>989</v>
      </c>
      <c r="W67" s="63">
        <v>581</v>
      </c>
      <c r="X67" s="63">
        <v>343</v>
      </c>
      <c r="Y67" s="63">
        <v>2</v>
      </c>
      <c r="Z67" s="63">
        <v>63</v>
      </c>
      <c r="AA67" s="63">
        <v>0</v>
      </c>
      <c r="AB67" s="63">
        <v>63</v>
      </c>
    </row>
    <row r="68" spans="19:28" ht="15.75" customHeight="1">
      <c r="S68" s="61" t="s">
        <v>138</v>
      </c>
      <c r="T68" s="61" t="s">
        <v>99</v>
      </c>
      <c r="U68" s="61" t="s">
        <v>105</v>
      </c>
      <c r="V68" s="63">
        <v>487</v>
      </c>
      <c r="W68" s="63">
        <v>272</v>
      </c>
      <c r="X68" s="63">
        <v>197</v>
      </c>
      <c r="Y68" s="63">
        <v>0</v>
      </c>
      <c r="Z68" s="63">
        <v>18</v>
      </c>
      <c r="AA68" s="63">
        <v>0</v>
      </c>
      <c r="AB68" s="63">
        <v>18</v>
      </c>
    </row>
    <row r="69" spans="19:28" ht="15.75" customHeight="1">
      <c r="S69" s="61" t="s">
        <v>138</v>
      </c>
      <c r="T69" s="61" t="s">
        <v>99</v>
      </c>
      <c r="U69" s="61" t="s">
        <v>106</v>
      </c>
      <c r="V69" s="63">
        <v>613</v>
      </c>
      <c r="W69" s="63">
        <v>303</v>
      </c>
      <c r="X69" s="63">
        <v>258</v>
      </c>
      <c r="Y69" s="63">
        <v>0</v>
      </c>
      <c r="Z69" s="63">
        <v>52</v>
      </c>
      <c r="AA69" s="63">
        <v>0</v>
      </c>
      <c r="AB69" s="63">
        <v>52</v>
      </c>
    </row>
    <row r="70" spans="19:28" ht="15.75" customHeight="1">
      <c r="S70" s="61" t="s">
        <v>138</v>
      </c>
      <c r="T70" s="61" t="s">
        <v>99</v>
      </c>
      <c r="U70" s="61" t="s">
        <v>107</v>
      </c>
      <c r="V70" s="63">
        <v>285</v>
      </c>
      <c r="W70" s="63">
        <v>191</v>
      </c>
      <c r="X70" s="63">
        <v>74</v>
      </c>
      <c r="Y70" s="63">
        <v>1</v>
      </c>
      <c r="Z70" s="63">
        <v>19</v>
      </c>
      <c r="AA70" s="63">
        <v>0</v>
      </c>
      <c r="AB70" s="63">
        <v>19</v>
      </c>
    </row>
    <row r="71" spans="19:28" ht="12">
      <c r="S71" s="61" t="s">
        <v>138</v>
      </c>
      <c r="T71" s="61" t="s">
        <v>99</v>
      </c>
      <c r="U71" s="61" t="s">
        <v>108</v>
      </c>
      <c r="V71" s="63">
        <v>474</v>
      </c>
      <c r="W71" s="63">
        <v>211</v>
      </c>
      <c r="X71" s="63">
        <v>242</v>
      </c>
      <c r="Y71" s="63">
        <v>2</v>
      </c>
      <c r="Z71" s="63">
        <v>19</v>
      </c>
      <c r="AA71" s="63">
        <v>0</v>
      </c>
      <c r="AB71" s="63">
        <v>19</v>
      </c>
    </row>
    <row r="72" spans="19:28" ht="12">
      <c r="S72" s="61" t="s">
        <v>138</v>
      </c>
      <c r="T72" s="61" t="s">
        <v>99</v>
      </c>
      <c r="U72" s="61" t="s">
        <v>109</v>
      </c>
      <c r="V72" s="63">
        <v>903</v>
      </c>
      <c r="W72" s="63">
        <v>615</v>
      </c>
      <c r="X72" s="63">
        <v>193</v>
      </c>
      <c r="Y72" s="63">
        <v>1</v>
      </c>
      <c r="Z72" s="63">
        <v>94</v>
      </c>
      <c r="AA72" s="63">
        <v>0</v>
      </c>
      <c r="AB72" s="63">
        <v>94</v>
      </c>
    </row>
    <row r="73" spans="19:28" ht="12">
      <c r="S73" s="61" t="s">
        <v>138</v>
      </c>
      <c r="T73" s="61" t="s">
        <v>99</v>
      </c>
      <c r="U73" s="61" t="s">
        <v>110</v>
      </c>
      <c r="V73" s="63">
        <v>810</v>
      </c>
      <c r="W73" s="63">
        <v>522</v>
      </c>
      <c r="X73" s="63">
        <v>132</v>
      </c>
      <c r="Y73" s="63">
        <v>1</v>
      </c>
      <c r="Z73" s="63">
        <v>155</v>
      </c>
      <c r="AA73" s="63">
        <v>0</v>
      </c>
      <c r="AB73" s="63">
        <v>155</v>
      </c>
    </row>
    <row r="74" spans="19:28" ht="12">
      <c r="S74" s="61" t="s">
        <v>138</v>
      </c>
      <c r="T74" s="61" t="s">
        <v>99</v>
      </c>
      <c r="U74" s="61" t="s">
        <v>111</v>
      </c>
      <c r="V74" s="63">
        <v>2261</v>
      </c>
      <c r="W74" s="63">
        <v>1145</v>
      </c>
      <c r="X74" s="63">
        <v>671</v>
      </c>
      <c r="Y74" s="63">
        <v>6</v>
      </c>
      <c r="Z74" s="63">
        <v>439</v>
      </c>
      <c r="AA74" s="63">
        <v>160</v>
      </c>
      <c r="AB74" s="63">
        <v>279</v>
      </c>
    </row>
    <row r="75" spans="19:28" ht="12">
      <c r="S75" s="61" t="s">
        <v>138</v>
      </c>
      <c r="T75" s="61" t="s">
        <v>99</v>
      </c>
      <c r="U75" s="61" t="s">
        <v>112</v>
      </c>
      <c r="V75" s="63">
        <v>5101</v>
      </c>
      <c r="W75" s="63">
        <v>1796</v>
      </c>
      <c r="X75" s="63">
        <v>1892</v>
      </c>
      <c r="Y75" s="63">
        <v>21</v>
      </c>
      <c r="Z75" s="63">
        <v>1392</v>
      </c>
      <c r="AA75" s="63">
        <v>554</v>
      </c>
      <c r="AB75" s="63">
        <v>838</v>
      </c>
    </row>
    <row r="76" spans="19:28" ht="12">
      <c r="S76" s="61" t="s">
        <v>138</v>
      </c>
      <c r="T76" s="61" t="s">
        <v>99</v>
      </c>
      <c r="U76" s="61" t="s">
        <v>113</v>
      </c>
      <c r="V76" s="63">
        <v>814</v>
      </c>
      <c r="W76" s="63">
        <v>441</v>
      </c>
      <c r="X76" s="63">
        <v>253</v>
      </c>
      <c r="Y76" s="63">
        <v>0</v>
      </c>
      <c r="Z76" s="63">
        <v>120</v>
      </c>
      <c r="AA76" s="63">
        <v>42</v>
      </c>
      <c r="AB76" s="63">
        <v>78</v>
      </c>
    </row>
    <row r="77" spans="19:28" ht="12">
      <c r="S77" s="61" t="s">
        <v>138</v>
      </c>
      <c r="T77" s="61" t="s">
        <v>99</v>
      </c>
      <c r="U77" s="61" t="s">
        <v>114</v>
      </c>
      <c r="V77" s="63">
        <v>702</v>
      </c>
      <c r="W77" s="63">
        <v>363</v>
      </c>
      <c r="X77" s="63">
        <v>230</v>
      </c>
      <c r="Y77" s="63">
        <v>0</v>
      </c>
      <c r="Z77" s="63">
        <v>109</v>
      </c>
      <c r="AA77" s="63">
        <v>0</v>
      </c>
      <c r="AB77" s="63">
        <v>109</v>
      </c>
    </row>
    <row r="78" spans="19:28" ht="12">
      <c r="S78" s="61" t="s">
        <v>138</v>
      </c>
      <c r="T78" s="61" t="s">
        <v>99</v>
      </c>
      <c r="U78" s="61" t="s">
        <v>115</v>
      </c>
      <c r="V78" s="63">
        <v>1632</v>
      </c>
      <c r="W78" s="63">
        <v>425</v>
      </c>
      <c r="X78" s="63">
        <v>893</v>
      </c>
      <c r="Y78" s="63">
        <v>9</v>
      </c>
      <c r="Z78" s="63">
        <v>305</v>
      </c>
      <c r="AA78" s="63">
        <v>44</v>
      </c>
      <c r="AB78" s="63">
        <v>261</v>
      </c>
    </row>
    <row r="79" spans="19:28" ht="12">
      <c r="S79" s="61" t="s">
        <v>138</v>
      </c>
      <c r="T79" s="61" t="s">
        <v>99</v>
      </c>
      <c r="U79" s="61" t="s">
        <v>116</v>
      </c>
      <c r="V79" s="63">
        <v>5444</v>
      </c>
      <c r="W79" s="63">
        <v>858</v>
      </c>
      <c r="X79" s="63">
        <v>2609</v>
      </c>
      <c r="Y79" s="63">
        <v>2</v>
      </c>
      <c r="Z79" s="63">
        <v>1975</v>
      </c>
      <c r="AA79" s="63">
        <v>1076</v>
      </c>
      <c r="AB79" s="63">
        <v>881</v>
      </c>
    </row>
    <row r="80" spans="19:28" ht="12">
      <c r="S80" s="61" t="s">
        <v>138</v>
      </c>
      <c r="T80" s="61" t="s">
        <v>99</v>
      </c>
      <c r="U80" s="61" t="s">
        <v>117</v>
      </c>
      <c r="V80" s="63">
        <v>2948</v>
      </c>
      <c r="W80" s="63">
        <v>889</v>
      </c>
      <c r="X80" s="63">
        <v>886</v>
      </c>
      <c r="Y80" s="63">
        <v>12</v>
      </c>
      <c r="Z80" s="63">
        <v>1161</v>
      </c>
      <c r="AA80" s="63">
        <v>613</v>
      </c>
      <c r="AB80" s="63">
        <v>548</v>
      </c>
    </row>
    <row r="81" spans="19:28" ht="12">
      <c r="S81" s="61" t="s">
        <v>138</v>
      </c>
      <c r="T81" s="61" t="s">
        <v>99</v>
      </c>
      <c r="U81" s="61" t="s">
        <v>118</v>
      </c>
      <c r="V81" s="63">
        <v>494</v>
      </c>
      <c r="W81" s="63">
        <v>228</v>
      </c>
      <c r="X81" s="63">
        <v>168</v>
      </c>
      <c r="Y81" s="63">
        <v>0</v>
      </c>
      <c r="Z81" s="63">
        <v>98</v>
      </c>
      <c r="AA81" s="63">
        <v>0</v>
      </c>
      <c r="AB81" s="63">
        <v>98</v>
      </c>
    </row>
    <row r="82" spans="19:28" ht="12">
      <c r="S82" s="61" t="s">
        <v>138</v>
      </c>
      <c r="T82" s="61" t="s">
        <v>99</v>
      </c>
      <c r="U82" s="61" t="s">
        <v>119</v>
      </c>
      <c r="V82" s="63">
        <v>487</v>
      </c>
      <c r="W82" s="63">
        <v>242</v>
      </c>
      <c r="X82" s="63">
        <v>198</v>
      </c>
      <c r="Y82" s="63">
        <v>1</v>
      </c>
      <c r="Z82" s="63">
        <v>46</v>
      </c>
      <c r="AA82" s="63">
        <v>0</v>
      </c>
      <c r="AB82" s="63">
        <v>46</v>
      </c>
    </row>
    <row r="83" spans="19:28" ht="12">
      <c r="S83" s="61" t="s">
        <v>138</v>
      </c>
      <c r="T83" s="61" t="s">
        <v>99</v>
      </c>
      <c r="U83" s="61" t="s">
        <v>120</v>
      </c>
      <c r="V83" s="63">
        <v>214</v>
      </c>
      <c r="W83" s="63">
        <v>100</v>
      </c>
      <c r="X83" s="63">
        <v>107</v>
      </c>
      <c r="Y83" s="63">
        <v>1</v>
      </c>
      <c r="Z83" s="63">
        <v>6</v>
      </c>
      <c r="AA83" s="63">
        <v>0</v>
      </c>
      <c r="AB83" s="63">
        <v>6</v>
      </c>
    </row>
    <row r="84" spans="19:28" ht="12">
      <c r="S84" s="61" t="s">
        <v>138</v>
      </c>
      <c r="T84" s="61" t="s">
        <v>99</v>
      </c>
      <c r="U84" s="61" t="s">
        <v>121</v>
      </c>
      <c r="V84" s="63">
        <v>272</v>
      </c>
      <c r="W84" s="63">
        <v>134</v>
      </c>
      <c r="X84" s="63">
        <v>118</v>
      </c>
      <c r="Y84" s="63">
        <v>0</v>
      </c>
      <c r="Z84" s="63">
        <v>20</v>
      </c>
      <c r="AA84" s="63">
        <v>0</v>
      </c>
      <c r="AB84" s="63">
        <v>20</v>
      </c>
    </row>
    <row r="85" spans="19:28" ht="12">
      <c r="S85" s="61" t="s">
        <v>138</v>
      </c>
      <c r="T85" s="61" t="s">
        <v>99</v>
      </c>
      <c r="U85" s="61" t="s">
        <v>122</v>
      </c>
      <c r="V85" s="63">
        <v>996</v>
      </c>
      <c r="W85" s="63">
        <v>435</v>
      </c>
      <c r="X85" s="63">
        <v>434</v>
      </c>
      <c r="Y85" s="63">
        <v>1</v>
      </c>
      <c r="Z85" s="63">
        <v>126</v>
      </c>
      <c r="AA85" s="63">
        <v>50</v>
      </c>
      <c r="AB85" s="63">
        <v>76</v>
      </c>
    </row>
    <row r="86" spans="19:28" ht="12">
      <c r="S86" s="61" t="s">
        <v>138</v>
      </c>
      <c r="T86" s="61" t="s">
        <v>99</v>
      </c>
      <c r="U86" s="61" t="s">
        <v>123</v>
      </c>
      <c r="V86" s="63">
        <v>1313</v>
      </c>
      <c r="W86" s="63">
        <v>432</v>
      </c>
      <c r="X86" s="63">
        <v>460</v>
      </c>
      <c r="Y86" s="63">
        <v>74</v>
      </c>
      <c r="Z86" s="63">
        <v>347</v>
      </c>
      <c r="AA86" s="63">
        <v>118</v>
      </c>
      <c r="AB86" s="63">
        <v>229</v>
      </c>
    </row>
    <row r="87" spans="19:28" ht="12">
      <c r="S87" s="61" t="s">
        <v>138</v>
      </c>
      <c r="T87" s="61" t="s">
        <v>99</v>
      </c>
      <c r="U87" s="61" t="s">
        <v>124</v>
      </c>
      <c r="V87" s="63">
        <v>695</v>
      </c>
      <c r="W87" s="63">
        <v>288</v>
      </c>
      <c r="X87" s="63">
        <v>313</v>
      </c>
      <c r="Y87" s="63">
        <v>0</v>
      </c>
      <c r="Z87" s="63">
        <v>94</v>
      </c>
      <c r="AA87" s="63">
        <v>66</v>
      </c>
      <c r="AB87" s="63">
        <v>28</v>
      </c>
    </row>
    <row r="88" spans="19:28" ht="12">
      <c r="S88" s="61" t="s">
        <v>138</v>
      </c>
      <c r="T88" s="61" t="s">
        <v>99</v>
      </c>
      <c r="U88" s="61" t="s">
        <v>125</v>
      </c>
      <c r="V88" s="63">
        <v>396</v>
      </c>
      <c r="W88" s="63">
        <v>172</v>
      </c>
      <c r="X88" s="63">
        <v>173</v>
      </c>
      <c r="Y88" s="63">
        <v>2</v>
      </c>
      <c r="Z88" s="63">
        <v>49</v>
      </c>
      <c r="AA88" s="63">
        <v>36</v>
      </c>
      <c r="AB88" s="63">
        <v>13</v>
      </c>
    </row>
    <row r="89" spans="19:28" ht="12">
      <c r="S89" s="61" t="s">
        <v>138</v>
      </c>
      <c r="T89" s="61" t="s">
        <v>99</v>
      </c>
      <c r="U89" s="61" t="s">
        <v>126</v>
      </c>
      <c r="V89" s="63">
        <v>447</v>
      </c>
      <c r="W89" s="63">
        <v>240</v>
      </c>
      <c r="X89" s="63">
        <v>186</v>
      </c>
      <c r="Y89" s="63">
        <v>0</v>
      </c>
      <c r="Z89" s="63">
        <v>21</v>
      </c>
      <c r="AA89" s="63">
        <v>0</v>
      </c>
      <c r="AB89" s="63">
        <v>21</v>
      </c>
    </row>
    <row r="90" spans="19:28" ht="12">
      <c r="S90" s="61" t="s">
        <v>138</v>
      </c>
      <c r="T90" s="61" t="s">
        <v>99</v>
      </c>
      <c r="U90" s="61" t="s">
        <v>127</v>
      </c>
      <c r="V90" s="63">
        <v>521</v>
      </c>
      <c r="W90" s="63">
        <v>321</v>
      </c>
      <c r="X90" s="63">
        <v>165</v>
      </c>
      <c r="Y90" s="63">
        <v>0</v>
      </c>
      <c r="Z90" s="63">
        <v>35</v>
      </c>
      <c r="AA90" s="63">
        <v>0</v>
      </c>
      <c r="AB90" s="63">
        <v>35</v>
      </c>
    </row>
    <row r="91" spans="19:28" ht="12">
      <c r="S91" s="61" t="s">
        <v>138</v>
      </c>
      <c r="T91" s="61" t="s">
        <v>99</v>
      </c>
      <c r="U91" s="61" t="s">
        <v>128</v>
      </c>
      <c r="V91" s="63">
        <v>284</v>
      </c>
      <c r="W91" s="63">
        <v>121</v>
      </c>
      <c r="X91" s="63">
        <v>35</v>
      </c>
      <c r="Y91" s="63">
        <v>0</v>
      </c>
      <c r="Z91" s="63">
        <v>128</v>
      </c>
      <c r="AA91" s="63">
        <v>97</v>
      </c>
      <c r="AB91" s="63">
        <v>29</v>
      </c>
    </row>
    <row r="92" spans="19:28" ht="12">
      <c r="S92" s="61" t="s">
        <v>138</v>
      </c>
      <c r="T92" s="61" t="s">
        <v>99</v>
      </c>
      <c r="U92" s="61" t="s">
        <v>129</v>
      </c>
      <c r="V92" s="63">
        <v>3160</v>
      </c>
      <c r="W92" s="63">
        <v>867</v>
      </c>
      <c r="X92" s="63">
        <v>1609</v>
      </c>
      <c r="Y92" s="63">
        <v>18</v>
      </c>
      <c r="Z92" s="63">
        <v>666</v>
      </c>
      <c r="AA92" s="63">
        <v>348</v>
      </c>
      <c r="AB92" s="63">
        <v>318</v>
      </c>
    </row>
    <row r="93" spans="19:28" ht="12">
      <c r="S93" s="61" t="s">
        <v>138</v>
      </c>
      <c r="T93" s="61" t="s">
        <v>99</v>
      </c>
      <c r="U93" s="61" t="s">
        <v>130</v>
      </c>
      <c r="V93" s="63">
        <v>291</v>
      </c>
      <c r="W93" s="63">
        <v>181</v>
      </c>
      <c r="X93" s="63">
        <v>80</v>
      </c>
      <c r="Y93" s="63">
        <v>1</v>
      </c>
      <c r="Z93" s="63">
        <v>29</v>
      </c>
      <c r="AA93" s="63">
        <v>0</v>
      </c>
      <c r="AB93" s="63">
        <v>29</v>
      </c>
    </row>
    <row r="94" spans="19:28" ht="12">
      <c r="S94" s="61" t="s">
        <v>138</v>
      </c>
      <c r="T94" s="61" t="s">
        <v>99</v>
      </c>
      <c r="U94" s="61" t="s">
        <v>131</v>
      </c>
      <c r="V94" s="63">
        <v>585</v>
      </c>
      <c r="W94" s="63">
        <v>250</v>
      </c>
      <c r="X94" s="63">
        <v>306</v>
      </c>
      <c r="Y94" s="63">
        <v>0</v>
      </c>
      <c r="Z94" s="63">
        <v>29</v>
      </c>
      <c r="AA94" s="63">
        <v>0</v>
      </c>
      <c r="AB94" s="63">
        <v>29</v>
      </c>
    </row>
    <row r="95" spans="19:28" ht="12">
      <c r="S95" s="61" t="s">
        <v>138</v>
      </c>
      <c r="T95" s="61" t="s">
        <v>99</v>
      </c>
      <c r="U95" s="61" t="s">
        <v>132</v>
      </c>
      <c r="V95" s="63">
        <v>894</v>
      </c>
      <c r="W95" s="63">
        <v>416</v>
      </c>
      <c r="X95" s="63">
        <v>322</v>
      </c>
      <c r="Y95" s="63">
        <v>1</v>
      </c>
      <c r="Z95" s="63">
        <v>155</v>
      </c>
      <c r="AA95" s="63">
        <v>78</v>
      </c>
      <c r="AB95" s="63">
        <v>77</v>
      </c>
    </row>
    <row r="96" spans="19:28" ht="12">
      <c r="S96" s="61" t="s">
        <v>138</v>
      </c>
      <c r="T96" s="61" t="s">
        <v>99</v>
      </c>
      <c r="U96" s="61" t="s">
        <v>133</v>
      </c>
      <c r="V96" s="63">
        <v>792</v>
      </c>
      <c r="W96" s="63">
        <v>266</v>
      </c>
      <c r="X96" s="63">
        <v>336</v>
      </c>
      <c r="Y96" s="63">
        <v>2</v>
      </c>
      <c r="Z96" s="63">
        <v>188</v>
      </c>
      <c r="AA96" s="63">
        <v>149</v>
      </c>
      <c r="AB96" s="63">
        <v>39</v>
      </c>
    </row>
    <row r="97" spans="19:28" ht="12">
      <c r="S97" s="61" t="s">
        <v>138</v>
      </c>
      <c r="T97" s="61" t="s">
        <v>99</v>
      </c>
      <c r="U97" s="61" t="s">
        <v>134</v>
      </c>
      <c r="V97" s="63">
        <v>521</v>
      </c>
      <c r="W97" s="63">
        <v>271</v>
      </c>
      <c r="X97" s="63">
        <v>206</v>
      </c>
      <c r="Y97" s="63">
        <v>2</v>
      </c>
      <c r="Z97" s="63">
        <v>42</v>
      </c>
      <c r="AA97" s="63">
        <v>0</v>
      </c>
      <c r="AB97" s="63">
        <v>42</v>
      </c>
    </row>
    <row r="98" spans="19:28" ht="12">
      <c r="S98" s="61" t="s">
        <v>138</v>
      </c>
      <c r="T98" s="61" t="s">
        <v>99</v>
      </c>
      <c r="U98" s="61" t="s">
        <v>135</v>
      </c>
      <c r="V98" s="63">
        <v>882</v>
      </c>
      <c r="W98" s="63">
        <v>405</v>
      </c>
      <c r="X98" s="63">
        <v>351</v>
      </c>
      <c r="Y98" s="63">
        <v>7</v>
      </c>
      <c r="Z98" s="63">
        <v>119</v>
      </c>
      <c r="AA98" s="63">
        <v>45</v>
      </c>
      <c r="AB98" s="63">
        <v>64</v>
      </c>
    </row>
    <row r="99" spans="19:28" ht="12">
      <c r="S99" s="61" t="s">
        <v>138</v>
      </c>
      <c r="T99" s="61" t="s">
        <v>99</v>
      </c>
      <c r="U99" s="61" t="s">
        <v>136</v>
      </c>
      <c r="V99" s="63">
        <v>1301</v>
      </c>
      <c r="W99" s="63">
        <v>247</v>
      </c>
      <c r="X99" s="63">
        <v>978</v>
      </c>
      <c r="Y99" s="63">
        <v>15</v>
      </c>
      <c r="Z99" s="63">
        <v>61</v>
      </c>
      <c r="AA99" s="63">
        <v>44</v>
      </c>
      <c r="AB99" s="63">
        <v>17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55905511811024" right="0.2755905511811024" top="0.5118110236220472" bottom="0" header="0.31496062992125984" footer="0"/>
  <pageSetup horizontalDpi="600" verticalDpi="600" orientation="portrait" paperSize="9" scale="71" r:id="rId1"/>
  <headerFooter alignWithMargins="0"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1"/>
  <dimension ref="B2:AB99"/>
  <sheetViews>
    <sheetView zoomScale="85" zoomScaleNormal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2"/>
      <c r="D2" s="43" t="str">
        <f>"平成"&amp;WIDECHAR(VALUE($S6-1988)&amp;"年　"&amp;WIDECHAR(VALUE($T6))&amp;"月分着工新設住宅戸数：利用関係別・都道府県別表")</f>
        <v>平成２７年　８月分着工新設住宅戸数：利用関係別・都道府県別表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77</v>
      </c>
      <c r="P2" s="3"/>
    </row>
    <row r="3" spans="2:28" s="4" customFormat="1" ht="15.75" customHeight="1">
      <c r="B3" s="5"/>
      <c r="C3" s="115" t="s">
        <v>64</v>
      </c>
      <c r="D3" s="116"/>
      <c r="E3" s="113" t="s">
        <v>65</v>
      </c>
      <c r="F3" s="116"/>
      <c r="G3" s="113" t="s">
        <v>66</v>
      </c>
      <c r="H3" s="116"/>
      <c r="I3" s="113" t="s">
        <v>67</v>
      </c>
      <c r="J3" s="116"/>
      <c r="K3" s="113" t="s">
        <v>68</v>
      </c>
      <c r="L3" s="116"/>
      <c r="M3" s="113" t="s">
        <v>69</v>
      </c>
      <c r="N3" s="116"/>
      <c r="O3" s="113" t="s">
        <v>70</v>
      </c>
      <c r="P3" s="114"/>
      <c r="S3" s="44"/>
      <c r="T3" s="44"/>
      <c r="U3" s="45"/>
      <c r="V3" s="46"/>
      <c r="W3" s="46"/>
      <c r="X3" s="46"/>
      <c r="Y3" s="46"/>
      <c r="Z3" s="46"/>
      <c r="AA3" s="46"/>
      <c r="AB3" s="46"/>
    </row>
    <row r="4" spans="2:28" ht="15.75" customHeight="1">
      <c r="B4" s="6"/>
      <c r="C4" s="7"/>
      <c r="D4" s="47" t="s">
        <v>0</v>
      </c>
      <c r="E4" s="8"/>
      <c r="F4" s="47" t="s">
        <v>0</v>
      </c>
      <c r="G4" s="8"/>
      <c r="H4" s="47" t="s">
        <v>0</v>
      </c>
      <c r="I4" s="8"/>
      <c r="J4" s="47" t="s">
        <v>0</v>
      </c>
      <c r="K4" s="8"/>
      <c r="L4" s="47" t="s">
        <v>0</v>
      </c>
      <c r="M4" s="8"/>
      <c r="N4" s="47" t="s">
        <v>0</v>
      </c>
      <c r="O4" s="8"/>
      <c r="P4" s="48" t="s">
        <v>0</v>
      </c>
      <c r="S4" s="49" t="s">
        <v>78</v>
      </c>
      <c r="T4" s="49" t="s">
        <v>79</v>
      </c>
      <c r="U4" s="50" t="s">
        <v>80</v>
      </c>
      <c r="V4" s="51" t="s">
        <v>81</v>
      </c>
      <c r="W4" s="51" t="s">
        <v>82</v>
      </c>
      <c r="X4" s="51" t="s">
        <v>83</v>
      </c>
      <c r="Y4" s="51" t="s">
        <v>84</v>
      </c>
      <c r="Z4" s="51" t="s">
        <v>85</v>
      </c>
      <c r="AA4" s="51" t="s">
        <v>86</v>
      </c>
      <c r="AB4" s="51" t="s">
        <v>87</v>
      </c>
    </row>
    <row r="5" spans="2:28" ht="15.75" customHeight="1" thickBot="1">
      <c r="B5" s="9"/>
      <c r="C5" s="10" t="s">
        <v>1</v>
      </c>
      <c r="D5" s="52" t="s">
        <v>2</v>
      </c>
      <c r="E5" s="11" t="s">
        <v>1</v>
      </c>
      <c r="F5" s="52" t="s">
        <v>2</v>
      </c>
      <c r="G5" s="11" t="s">
        <v>1</v>
      </c>
      <c r="H5" s="52" t="s">
        <v>2</v>
      </c>
      <c r="I5" s="11" t="s">
        <v>1</v>
      </c>
      <c r="J5" s="52" t="s">
        <v>2</v>
      </c>
      <c r="K5" s="11" t="s">
        <v>1</v>
      </c>
      <c r="L5" s="52" t="s">
        <v>2</v>
      </c>
      <c r="M5" s="11" t="s">
        <v>1</v>
      </c>
      <c r="N5" s="52" t="s">
        <v>2</v>
      </c>
      <c r="O5" s="11" t="s">
        <v>1</v>
      </c>
      <c r="P5" s="53" t="s">
        <v>2</v>
      </c>
      <c r="S5" s="54"/>
      <c r="T5" s="54"/>
      <c r="U5" s="55"/>
      <c r="V5" s="56"/>
      <c r="W5" s="56"/>
      <c r="X5" s="56"/>
      <c r="Y5" s="56"/>
      <c r="Z5" s="56"/>
      <c r="AA5" s="56"/>
      <c r="AB5" s="56"/>
    </row>
    <row r="6" spans="2:28" ht="15.75" customHeight="1" thickTop="1">
      <c r="B6" s="12" t="s">
        <v>3</v>
      </c>
      <c r="C6" s="57">
        <f aca="true" t="shared" si="0" ref="C6:C52">IF($V6="","",IF($V6=0,0,$V6))</f>
        <v>3450</v>
      </c>
      <c r="D6" s="58">
        <f aca="true" t="shared" si="1" ref="D6:D52">IF(OR($V6="",$V53=""),"",IF(AND($V6=0,$V53=0),"0.0",IF(AND($V6&gt;0,$V53=0),"     -   ",IF(AND($V6=0,$V53&gt;0),"  -100.0",$V6/$V53*100-100))))</f>
        <v>22.253720765414613</v>
      </c>
      <c r="E6" s="59">
        <f aca="true" t="shared" si="2" ref="E6:E52">IF($W6="","",IF($W6=0,0,$W6))</f>
        <v>1147</v>
      </c>
      <c r="F6" s="58">
        <f aca="true" t="shared" si="3" ref="F6:F52">IF(OR($W6="",$W53=""),"",IF(AND($W6=0,$W53=0),"0.0",IF(AND($W6&gt;0,$W53=0),"     -   ",IF(AND($W6=0,$W53&gt;0),"  -100.0",$W6/$W53*100-100))))</f>
        <v>0.7908611599297046</v>
      </c>
      <c r="G6" s="59">
        <f aca="true" t="shared" si="4" ref="G6:G52">IF($X6="","",IF($X6=0,0,$X6))</f>
        <v>2003</v>
      </c>
      <c r="H6" s="58">
        <f aca="true" t="shared" si="5" ref="H6:H52">IF(OR($X6="",$X53=""),"",IF(AND($X6=0,$X53=0),"0.0",IF(AND($X6&gt;0,$X53=0),"     -   ",IF(AND($X6=0,$X53&gt;0),"  -100.0",$X6/$X53*100-100))))</f>
        <v>46.847507331378296</v>
      </c>
      <c r="I6" s="59">
        <f aca="true" t="shared" si="6" ref="I6:I52">IF($Y6="","",IF($Y6=0,0,$Y6))</f>
        <v>46</v>
      </c>
      <c r="J6" s="58">
        <f aca="true" t="shared" si="7" ref="J6:J52">IF(OR($Y6="",$Y53=""),"",IF(AND($Y6=0,$Y53=0),"0.0",IF(AND($Y6&gt;0,$Y53=0),"     -   ",IF(AND($Y6=0,$Y53&gt;0),"  -100.0",$Y6/$Y53*100-100))))</f>
        <v>53.33333333333334</v>
      </c>
      <c r="K6" s="59">
        <f aca="true" t="shared" si="8" ref="K6:K52">IF($Z6="","",IF($Z6=0,0,$Z6))</f>
        <v>254</v>
      </c>
      <c r="L6" s="58">
        <f aca="true" t="shared" si="9" ref="L6:L52">IF(OR($Z6="",$Z53=""),"",IF(AND($Z6=0,$Z53=0),"0.0",IF(AND($Z6&gt;0,$Z53=0),"     -   ",IF(AND($Z6=0,$Z53&gt;0),"  -100.0",$Z6/$Z53*100-100))))</f>
        <v>-12.413793103448285</v>
      </c>
      <c r="M6" s="59">
        <f aca="true" t="shared" si="10" ref="M6:M52">IF($AA6="","",IF($AA6=0,0,$AA6))</f>
        <v>91</v>
      </c>
      <c r="N6" s="58">
        <f aca="true" t="shared" si="11" ref="N6:N52">IF(OR($AA6="",$AA53=""),"",IF(AND($AA6=0,$AA53=0),"0.0",IF(AND($AA6&gt;0,$AA53=0),"     -   ",IF(AND($AA6=0,$AA53&gt;0),"  -100.0",$AA6/$AA53*100-100))))</f>
        <v>-40.90909090909091</v>
      </c>
      <c r="O6" s="59">
        <f aca="true" t="shared" si="12" ref="O6:O52">IF($AB6="","",IF($AB6=0,0,$AB6))</f>
        <v>163</v>
      </c>
      <c r="P6" s="60">
        <f aca="true" t="shared" si="13" ref="P6:P52">IF(OR($AB6="",$AB53=""),"",IF(AND($AB6=0,$AB53=0),"0.0",IF(AND($AB6&gt;0,$AB53=0),"     -   ",IF(AND($AB6=0,$AB53&gt;0),"  -100.0",$AB6/$AB53*100-100))))</f>
        <v>21.641791044776127</v>
      </c>
      <c r="R6" s="1" t="s">
        <v>88</v>
      </c>
      <c r="S6" s="61" t="s">
        <v>89</v>
      </c>
      <c r="T6" s="61" t="s">
        <v>98</v>
      </c>
      <c r="U6" s="61" t="s">
        <v>91</v>
      </c>
      <c r="V6" s="62">
        <v>3450</v>
      </c>
      <c r="W6" s="62">
        <v>1147</v>
      </c>
      <c r="X6" s="62">
        <v>2003</v>
      </c>
      <c r="Y6" s="62">
        <v>46</v>
      </c>
      <c r="Z6" s="62">
        <v>254</v>
      </c>
      <c r="AA6" s="62">
        <v>91</v>
      </c>
      <c r="AB6" s="62">
        <v>163</v>
      </c>
    </row>
    <row r="7" spans="2:28" ht="15.75" customHeight="1">
      <c r="B7" s="12" t="s">
        <v>4</v>
      </c>
      <c r="C7" s="57">
        <f t="shared" si="0"/>
        <v>459</v>
      </c>
      <c r="D7" s="58">
        <f t="shared" si="1"/>
        <v>-0.6493506493506374</v>
      </c>
      <c r="E7" s="59">
        <f t="shared" si="2"/>
        <v>296</v>
      </c>
      <c r="F7" s="58">
        <f t="shared" si="3"/>
        <v>-3.896103896103895</v>
      </c>
      <c r="G7" s="59">
        <f t="shared" si="4"/>
        <v>133</v>
      </c>
      <c r="H7" s="58">
        <f t="shared" si="5"/>
        <v>17.69911504424779</v>
      </c>
      <c r="I7" s="59">
        <f t="shared" si="6"/>
        <v>0</v>
      </c>
      <c r="J7" s="58" t="str">
        <f t="shared" si="7"/>
        <v>  -100.0</v>
      </c>
      <c r="K7" s="59">
        <f t="shared" si="8"/>
        <v>30</v>
      </c>
      <c r="L7" s="58">
        <f t="shared" si="9"/>
        <v>-21.05263157894737</v>
      </c>
      <c r="M7" s="59">
        <f t="shared" si="10"/>
        <v>0</v>
      </c>
      <c r="N7" s="58" t="str">
        <f t="shared" si="11"/>
        <v>0.0</v>
      </c>
      <c r="O7" s="59">
        <f t="shared" si="12"/>
        <v>30</v>
      </c>
      <c r="P7" s="60">
        <f t="shared" si="13"/>
        <v>-21.05263157894737</v>
      </c>
      <c r="S7" s="61" t="s">
        <v>89</v>
      </c>
      <c r="T7" s="61" t="s">
        <v>98</v>
      </c>
      <c r="U7" s="61" t="s">
        <v>92</v>
      </c>
      <c r="V7" s="63">
        <v>459</v>
      </c>
      <c r="W7" s="63">
        <v>296</v>
      </c>
      <c r="X7" s="63">
        <v>133</v>
      </c>
      <c r="Y7" s="63">
        <v>0</v>
      </c>
      <c r="Z7" s="63">
        <v>30</v>
      </c>
      <c r="AA7" s="63">
        <v>0</v>
      </c>
      <c r="AB7" s="63">
        <v>30</v>
      </c>
    </row>
    <row r="8" spans="2:28" ht="15.75" customHeight="1">
      <c r="B8" s="12" t="s">
        <v>5</v>
      </c>
      <c r="C8" s="57">
        <f t="shared" si="0"/>
        <v>852</v>
      </c>
      <c r="D8" s="58">
        <f t="shared" si="1"/>
        <v>0.9478672985782026</v>
      </c>
      <c r="E8" s="59">
        <f t="shared" si="2"/>
        <v>374</v>
      </c>
      <c r="F8" s="58">
        <f t="shared" si="3"/>
        <v>-7.425742574257427</v>
      </c>
      <c r="G8" s="59">
        <f t="shared" si="4"/>
        <v>387</v>
      </c>
      <c r="H8" s="58">
        <f t="shared" si="5"/>
        <v>-2.7638190954773876</v>
      </c>
      <c r="I8" s="59">
        <f t="shared" si="6"/>
        <v>3</v>
      </c>
      <c r="J8" s="58">
        <f t="shared" si="7"/>
        <v>0</v>
      </c>
      <c r="K8" s="59">
        <f t="shared" si="8"/>
        <v>88</v>
      </c>
      <c r="L8" s="58">
        <f t="shared" si="9"/>
        <v>125.64102564102564</v>
      </c>
      <c r="M8" s="59">
        <f t="shared" si="10"/>
        <v>51</v>
      </c>
      <c r="N8" s="58">
        <f t="shared" si="11"/>
        <v>183.33333333333337</v>
      </c>
      <c r="O8" s="59">
        <f t="shared" si="12"/>
        <v>37</v>
      </c>
      <c r="P8" s="60">
        <f t="shared" si="13"/>
        <v>76.19047619047618</v>
      </c>
      <c r="S8" s="61" t="s">
        <v>89</v>
      </c>
      <c r="T8" s="61" t="s">
        <v>98</v>
      </c>
      <c r="U8" s="61" t="s">
        <v>93</v>
      </c>
      <c r="V8" s="63">
        <v>852</v>
      </c>
      <c r="W8" s="63">
        <v>374</v>
      </c>
      <c r="X8" s="63">
        <v>387</v>
      </c>
      <c r="Y8" s="63">
        <v>3</v>
      </c>
      <c r="Z8" s="63">
        <v>88</v>
      </c>
      <c r="AA8" s="63">
        <v>51</v>
      </c>
      <c r="AB8" s="63">
        <v>37</v>
      </c>
    </row>
    <row r="9" spans="2:28" ht="15.75" customHeight="1">
      <c r="B9" s="12" t="s">
        <v>6</v>
      </c>
      <c r="C9" s="57">
        <f t="shared" si="0"/>
        <v>2015</v>
      </c>
      <c r="D9" s="58">
        <f t="shared" si="1"/>
        <v>4.296066252587977</v>
      </c>
      <c r="E9" s="59">
        <f t="shared" si="2"/>
        <v>729</v>
      </c>
      <c r="F9" s="58">
        <f t="shared" si="3"/>
        <v>3.9942938659058456</v>
      </c>
      <c r="G9" s="59">
        <f t="shared" si="4"/>
        <v>1005</v>
      </c>
      <c r="H9" s="58">
        <f t="shared" si="5"/>
        <v>6.461864406779668</v>
      </c>
      <c r="I9" s="59">
        <f t="shared" si="6"/>
        <v>3</v>
      </c>
      <c r="J9" s="58" t="str">
        <f t="shared" si="7"/>
        <v>     -   </v>
      </c>
      <c r="K9" s="59">
        <f t="shared" si="8"/>
        <v>278</v>
      </c>
      <c r="L9" s="58">
        <f t="shared" si="9"/>
        <v>-3.1358885017421585</v>
      </c>
      <c r="M9" s="59">
        <f t="shared" si="10"/>
        <v>44</v>
      </c>
      <c r="N9" s="58">
        <f t="shared" si="11"/>
        <v>7.317073170731717</v>
      </c>
      <c r="O9" s="59">
        <f t="shared" si="12"/>
        <v>234</v>
      </c>
      <c r="P9" s="60">
        <f t="shared" si="13"/>
        <v>-4.878048780487802</v>
      </c>
      <c r="S9" s="61" t="s">
        <v>89</v>
      </c>
      <c r="T9" s="61" t="s">
        <v>98</v>
      </c>
      <c r="U9" s="61" t="s">
        <v>94</v>
      </c>
      <c r="V9" s="63">
        <v>2015</v>
      </c>
      <c r="W9" s="63">
        <v>729</v>
      </c>
      <c r="X9" s="63">
        <v>1005</v>
      </c>
      <c r="Y9" s="63">
        <v>3</v>
      </c>
      <c r="Z9" s="63">
        <v>278</v>
      </c>
      <c r="AA9" s="63">
        <v>44</v>
      </c>
      <c r="AB9" s="63">
        <v>234</v>
      </c>
    </row>
    <row r="10" spans="2:28" ht="15.75" customHeight="1">
      <c r="B10" s="12" t="s">
        <v>7</v>
      </c>
      <c r="C10" s="57">
        <f t="shared" si="0"/>
        <v>306</v>
      </c>
      <c r="D10" s="58">
        <f t="shared" si="1"/>
        <v>-14.285714285714292</v>
      </c>
      <c r="E10" s="59">
        <f t="shared" si="2"/>
        <v>223</v>
      </c>
      <c r="F10" s="58">
        <f t="shared" si="3"/>
        <v>-11.507936507936506</v>
      </c>
      <c r="G10" s="59">
        <f t="shared" si="4"/>
        <v>54</v>
      </c>
      <c r="H10" s="58">
        <f t="shared" si="5"/>
        <v>-21.73913043478261</v>
      </c>
      <c r="I10" s="59">
        <f t="shared" si="6"/>
        <v>4</v>
      </c>
      <c r="J10" s="58">
        <f t="shared" si="7"/>
        <v>300</v>
      </c>
      <c r="K10" s="59">
        <f t="shared" si="8"/>
        <v>25</v>
      </c>
      <c r="L10" s="58">
        <f t="shared" si="9"/>
        <v>-28.57142857142857</v>
      </c>
      <c r="M10" s="59">
        <f t="shared" si="10"/>
        <v>0</v>
      </c>
      <c r="N10" s="58" t="str">
        <f t="shared" si="11"/>
        <v>0.0</v>
      </c>
      <c r="O10" s="59">
        <f t="shared" si="12"/>
        <v>25</v>
      </c>
      <c r="P10" s="60">
        <f t="shared" si="13"/>
        <v>-28.57142857142857</v>
      </c>
      <c r="S10" s="61" t="s">
        <v>89</v>
      </c>
      <c r="T10" s="61" t="s">
        <v>98</v>
      </c>
      <c r="U10" s="61" t="s">
        <v>95</v>
      </c>
      <c r="V10" s="63">
        <v>306</v>
      </c>
      <c r="W10" s="63">
        <v>223</v>
      </c>
      <c r="X10" s="63">
        <v>54</v>
      </c>
      <c r="Y10" s="63">
        <v>4</v>
      </c>
      <c r="Z10" s="63">
        <v>25</v>
      </c>
      <c r="AA10" s="63">
        <v>0</v>
      </c>
      <c r="AB10" s="63">
        <v>25</v>
      </c>
    </row>
    <row r="11" spans="2:28" ht="15.75" customHeight="1">
      <c r="B11" s="12" t="s">
        <v>8</v>
      </c>
      <c r="C11" s="57">
        <f t="shared" si="0"/>
        <v>500</v>
      </c>
      <c r="D11" s="58">
        <f t="shared" si="1"/>
        <v>38.50415512465375</v>
      </c>
      <c r="E11" s="59">
        <f t="shared" si="2"/>
        <v>276</v>
      </c>
      <c r="F11" s="58">
        <f t="shared" si="3"/>
        <v>23.766816143497763</v>
      </c>
      <c r="G11" s="59">
        <f t="shared" si="4"/>
        <v>195</v>
      </c>
      <c r="H11" s="58">
        <f t="shared" si="5"/>
        <v>116.66666666666666</v>
      </c>
      <c r="I11" s="59">
        <f t="shared" si="6"/>
        <v>1</v>
      </c>
      <c r="J11" s="58">
        <f t="shared" si="7"/>
        <v>-66.66666666666667</v>
      </c>
      <c r="K11" s="59">
        <f t="shared" si="8"/>
        <v>28</v>
      </c>
      <c r="L11" s="58">
        <f t="shared" si="9"/>
        <v>-37.77777777777778</v>
      </c>
      <c r="M11" s="59">
        <f t="shared" si="10"/>
        <v>0</v>
      </c>
      <c r="N11" s="58" t="str">
        <f t="shared" si="11"/>
        <v>0.0</v>
      </c>
      <c r="O11" s="59">
        <f t="shared" si="12"/>
        <v>28</v>
      </c>
      <c r="P11" s="60">
        <f t="shared" si="13"/>
        <v>-37.77777777777778</v>
      </c>
      <c r="S11" s="61" t="s">
        <v>89</v>
      </c>
      <c r="T11" s="61" t="s">
        <v>98</v>
      </c>
      <c r="U11" s="61" t="s">
        <v>96</v>
      </c>
      <c r="V11" s="63">
        <v>500</v>
      </c>
      <c r="W11" s="63">
        <v>276</v>
      </c>
      <c r="X11" s="63">
        <v>195</v>
      </c>
      <c r="Y11" s="63">
        <v>1</v>
      </c>
      <c r="Z11" s="63">
        <v>28</v>
      </c>
      <c r="AA11" s="63">
        <v>0</v>
      </c>
      <c r="AB11" s="63">
        <v>28</v>
      </c>
    </row>
    <row r="12" spans="2:28" ht="15.75" customHeight="1">
      <c r="B12" s="12" t="s">
        <v>9</v>
      </c>
      <c r="C12" s="57">
        <f t="shared" si="0"/>
        <v>1321</v>
      </c>
      <c r="D12" s="58">
        <f t="shared" si="1"/>
        <v>20.090909090909093</v>
      </c>
      <c r="E12" s="59">
        <f t="shared" si="2"/>
        <v>627</v>
      </c>
      <c r="F12" s="58">
        <f t="shared" si="3"/>
        <v>7.547169811320757</v>
      </c>
      <c r="G12" s="59">
        <f t="shared" si="4"/>
        <v>576</v>
      </c>
      <c r="H12" s="58">
        <f t="shared" si="5"/>
        <v>44.72361809045228</v>
      </c>
      <c r="I12" s="59">
        <f t="shared" si="6"/>
        <v>3</v>
      </c>
      <c r="J12" s="58">
        <f t="shared" si="7"/>
        <v>0</v>
      </c>
      <c r="K12" s="59">
        <f t="shared" si="8"/>
        <v>115</v>
      </c>
      <c r="L12" s="58">
        <f t="shared" si="9"/>
        <v>-0.8620689655172384</v>
      </c>
      <c r="M12" s="59">
        <f t="shared" si="10"/>
        <v>0</v>
      </c>
      <c r="N12" s="58" t="str">
        <f t="shared" si="11"/>
        <v>  -100.0</v>
      </c>
      <c r="O12" s="59">
        <f t="shared" si="12"/>
        <v>115</v>
      </c>
      <c r="P12" s="60">
        <f t="shared" si="13"/>
        <v>66.66666666666669</v>
      </c>
      <c r="S12" s="61" t="s">
        <v>89</v>
      </c>
      <c r="T12" s="61" t="s">
        <v>98</v>
      </c>
      <c r="U12" s="61" t="s">
        <v>97</v>
      </c>
      <c r="V12" s="63">
        <v>1321</v>
      </c>
      <c r="W12" s="63">
        <v>627</v>
      </c>
      <c r="X12" s="63">
        <v>576</v>
      </c>
      <c r="Y12" s="63">
        <v>3</v>
      </c>
      <c r="Z12" s="63">
        <v>115</v>
      </c>
      <c r="AA12" s="63">
        <v>0</v>
      </c>
      <c r="AB12" s="63">
        <v>115</v>
      </c>
    </row>
    <row r="13" spans="2:28" ht="15.75" customHeight="1">
      <c r="B13" s="12" t="s">
        <v>10</v>
      </c>
      <c r="C13" s="57">
        <f t="shared" si="0"/>
        <v>1886</v>
      </c>
      <c r="D13" s="58">
        <f t="shared" si="1"/>
        <v>9.906759906759916</v>
      </c>
      <c r="E13" s="59">
        <f t="shared" si="2"/>
        <v>752</v>
      </c>
      <c r="F13" s="58">
        <f t="shared" si="3"/>
        <v>-5.764411027568926</v>
      </c>
      <c r="G13" s="59">
        <f t="shared" si="4"/>
        <v>880</v>
      </c>
      <c r="H13" s="58">
        <f t="shared" si="5"/>
        <v>36.858475894245714</v>
      </c>
      <c r="I13" s="59">
        <f t="shared" si="6"/>
        <v>4</v>
      </c>
      <c r="J13" s="58" t="str">
        <f t="shared" si="7"/>
        <v>     -   </v>
      </c>
      <c r="K13" s="59">
        <f t="shared" si="8"/>
        <v>250</v>
      </c>
      <c r="L13" s="58">
        <f t="shared" si="9"/>
        <v>-9.090909090909093</v>
      </c>
      <c r="M13" s="59">
        <f t="shared" si="10"/>
        <v>0</v>
      </c>
      <c r="N13" s="58" t="str">
        <f t="shared" si="11"/>
        <v>  -100.0</v>
      </c>
      <c r="O13" s="59">
        <f t="shared" si="12"/>
        <v>250</v>
      </c>
      <c r="P13" s="60">
        <f t="shared" si="13"/>
        <v>24.37810945273631</v>
      </c>
      <c r="S13" s="61" t="s">
        <v>89</v>
      </c>
      <c r="T13" s="61" t="s">
        <v>98</v>
      </c>
      <c r="U13" s="61" t="s">
        <v>98</v>
      </c>
      <c r="V13" s="63">
        <v>1886</v>
      </c>
      <c r="W13" s="63">
        <v>752</v>
      </c>
      <c r="X13" s="63">
        <v>880</v>
      </c>
      <c r="Y13" s="63">
        <v>4</v>
      </c>
      <c r="Z13" s="63">
        <v>250</v>
      </c>
      <c r="AA13" s="63">
        <v>0</v>
      </c>
      <c r="AB13" s="63">
        <v>250</v>
      </c>
    </row>
    <row r="14" spans="2:28" ht="15.75" customHeight="1">
      <c r="B14" s="12" t="s">
        <v>11</v>
      </c>
      <c r="C14" s="57">
        <f t="shared" si="0"/>
        <v>959</v>
      </c>
      <c r="D14" s="58">
        <f t="shared" si="1"/>
        <v>2.5668449197860923</v>
      </c>
      <c r="E14" s="59">
        <f t="shared" si="2"/>
        <v>487</v>
      </c>
      <c r="F14" s="58">
        <f t="shared" si="3"/>
        <v>-6.34615384615384</v>
      </c>
      <c r="G14" s="59">
        <f t="shared" si="4"/>
        <v>328</v>
      </c>
      <c r="H14" s="58">
        <f t="shared" si="5"/>
        <v>34.97942386831278</v>
      </c>
      <c r="I14" s="59">
        <f t="shared" si="6"/>
        <v>6</v>
      </c>
      <c r="J14" s="58">
        <f t="shared" si="7"/>
        <v>50</v>
      </c>
      <c r="K14" s="59">
        <f t="shared" si="8"/>
        <v>138</v>
      </c>
      <c r="L14" s="58">
        <f t="shared" si="9"/>
        <v>-17.85714285714286</v>
      </c>
      <c r="M14" s="59">
        <f t="shared" si="10"/>
        <v>0</v>
      </c>
      <c r="N14" s="58" t="str">
        <f t="shared" si="11"/>
        <v>0.0</v>
      </c>
      <c r="O14" s="59">
        <f t="shared" si="12"/>
        <v>138</v>
      </c>
      <c r="P14" s="60">
        <f t="shared" si="13"/>
        <v>-15.853658536585371</v>
      </c>
      <c r="S14" s="61" t="s">
        <v>89</v>
      </c>
      <c r="T14" s="61" t="s">
        <v>98</v>
      </c>
      <c r="U14" s="61" t="s">
        <v>99</v>
      </c>
      <c r="V14" s="63">
        <v>959</v>
      </c>
      <c r="W14" s="63">
        <v>487</v>
      </c>
      <c r="X14" s="63">
        <v>328</v>
      </c>
      <c r="Y14" s="63">
        <v>6</v>
      </c>
      <c r="Z14" s="63">
        <v>138</v>
      </c>
      <c r="AA14" s="63">
        <v>0</v>
      </c>
      <c r="AB14" s="63">
        <v>138</v>
      </c>
    </row>
    <row r="15" spans="2:28" ht="15.75" customHeight="1">
      <c r="B15" s="12" t="s">
        <v>12</v>
      </c>
      <c r="C15" s="57">
        <f t="shared" si="0"/>
        <v>1374</v>
      </c>
      <c r="D15" s="58">
        <f t="shared" si="1"/>
        <v>54.90417136414882</v>
      </c>
      <c r="E15" s="59">
        <f t="shared" si="2"/>
        <v>584</v>
      </c>
      <c r="F15" s="58">
        <f t="shared" si="3"/>
        <v>10.815939278937378</v>
      </c>
      <c r="G15" s="59">
        <f t="shared" si="4"/>
        <v>590</v>
      </c>
      <c r="H15" s="58">
        <f t="shared" si="5"/>
        <v>169.40639269406392</v>
      </c>
      <c r="I15" s="59">
        <f t="shared" si="6"/>
        <v>1</v>
      </c>
      <c r="J15" s="58" t="str">
        <f t="shared" si="7"/>
        <v>     -   </v>
      </c>
      <c r="K15" s="59">
        <f t="shared" si="8"/>
        <v>199</v>
      </c>
      <c r="L15" s="58">
        <f t="shared" si="9"/>
        <v>41.13475177304963</v>
      </c>
      <c r="M15" s="59">
        <f t="shared" si="10"/>
        <v>0</v>
      </c>
      <c r="N15" s="58" t="str">
        <f t="shared" si="11"/>
        <v>0.0</v>
      </c>
      <c r="O15" s="59">
        <f t="shared" si="12"/>
        <v>199</v>
      </c>
      <c r="P15" s="60">
        <f t="shared" si="13"/>
        <v>41.13475177304963</v>
      </c>
      <c r="S15" s="61" t="s">
        <v>89</v>
      </c>
      <c r="T15" s="61" t="s">
        <v>98</v>
      </c>
      <c r="U15" s="61" t="s">
        <v>90</v>
      </c>
      <c r="V15" s="63">
        <v>1374</v>
      </c>
      <c r="W15" s="63">
        <v>584</v>
      </c>
      <c r="X15" s="63">
        <v>590</v>
      </c>
      <c r="Y15" s="63">
        <v>1</v>
      </c>
      <c r="Z15" s="63">
        <v>199</v>
      </c>
      <c r="AA15" s="63">
        <v>0</v>
      </c>
      <c r="AB15" s="63">
        <v>199</v>
      </c>
    </row>
    <row r="16" spans="2:28" ht="15.75" customHeight="1">
      <c r="B16" s="12" t="s">
        <v>13</v>
      </c>
      <c r="C16" s="57">
        <f t="shared" si="0"/>
        <v>4714</v>
      </c>
      <c r="D16" s="58">
        <f t="shared" si="1"/>
        <v>7.576449109995437</v>
      </c>
      <c r="E16" s="59">
        <f t="shared" si="2"/>
        <v>1402</v>
      </c>
      <c r="F16" s="58">
        <f t="shared" si="3"/>
        <v>4.470938897168409</v>
      </c>
      <c r="G16" s="59">
        <f t="shared" si="4"/>
        <v>1975</v>
      </c>
      <c r="H16" s="58">
        <f t="shared" si="5"/>
        <v>32.996632996633</v>
      </c>
      <c r="I16" s="59">
        <f t="shared" si="6"/>
        <v>9</v>
      </c>
      <c r="J16" s="58">
        <f t="shared" si="7"/>
        <v>80</v>
      </c>
      <c r="K16" s="59">
        <f t="shared" si="8"/>
        <v>1328</v>
      </c>
      <c r="L16" s="58">
        <f t="shared" si="9"/>
        <v>-14.322580645161281</v>
      </c>
      <c r="M16" s="59">
        <f t="shared" si="10"/>
        <v>158</v>
      </c>
      <c r="N16" s="58">
        <f t="shared" si="11"/>
        <v>-69.61538461538461</v>
      </c>
      <c r="O16" s="59">
        <f t="shared" si="12"/>
        <v>1144</v>
      </c>
      <c r="P16" s="60">
        <f t="shared" si="13"/>
        <v>11.284046692607006</v>
      </c>
      <c r="S16" s="61" t="s">
        <v>89</v>
      </c>
      <c r="T16" s="61" t="s">
        <v>98</v>
      </c>
      <c r="U16" s="61" t="s">
        <v>100</v>
      </c>
      <c r="V16" s="63">
        <v>4714</v>
      </c>
      <c r="W16" s="63">
        <v>1402</v>
      </c>
      <c r="X16" s="63">
        <v>1975</v>
      </c>
      <c r="Y16" s="63">
        <v>9</v>
      </c>
      <c r="Z16" s="63">
        <v>1328</v>
      </c>
      <c r="AA16" s="63">
        <v>158</v>
      </c>
      <c r="AB16" s="63">
        <v>1144</v>
      </c>
    </row>
    <row r="17" spans="2:28" ht="15.75" customHeight="1">
      <c r="B17" s="12" t="s">
        <v>14</v>
      </c>
      <c r="C17" s="57">
        <f t="shared" si="0"/>
        <v>3908</v>
      </c>
      <c r="D17" s="58">
        <f t="shared" si="1"/>
        <v>13.902652287962695</v>
      </c>
      <c r="E17" s="59">
        <f t="shared" si="2"/>
        <v>1074</v>
      </c>
      <c r="F17" s="58">
        <f t="shared" si="3"/>
        <v>-3.6771300448430395</v>
      </c>
      <c r="G17" s="59">
        <f t="shared" si="4"/>
        <v>1579</v>
      </c>
      <c r="H17" s="58">
        <f t="shared" si="5"/>
        <v>23.0709275136399</v>
      </c>
      <c r="I17" s="59">
        <f t="shared" si="6"/>
        <v>17</v>
      </c>
      <c r="J17" s="58">
        <f t="shared" si="7"/>
        <v>240</v>
      </c>
      <c r="K17" s="59">
        <f t="shared" si="8"/>
        <v>1238</v>
      </c>
      <c r="L17" s="58">
        <f t="shared" si="9"/>
        <v>20.428015564202326</v>
      </c>
      <c r="M17" s="59">
        <f t="shared" si="10"/>
        <v>210</v>
      </c>
      <c r="N17" s="58">
        <f t="shared" si="11"/>
        <v>118.75</v>
      </c>
      <c r="O17" s="59">
        <f t="shared" si="12"/>
        <v>1015</v>
      </c>
      <c r="P17" s="60">
        <f t="shared" si="13"/>
        <v>9.375</v>
      </c>
      <c r="S17" s="61" t="s">
        <v>89</v>
      </c>
      <c r="T17" s="61" t="s">
        <v>98</v>
      </c>
      <c r="U17" s="61" t="s">
        <v>101</v>
      </c>
      <c r="V17" s="63">
        <v>3908</v>
      </c>
      <c r="W17" s="63">
        <v>1074</v>
      </c>
      <c r="X17" s="63">
        <v>1579</v>
      </c>
      <c r="Y17" s="63">
        <v>17</v>
      </c>
      <c r="Z17" s="63">
        <v>1238</v>
      </c>
      <c r="AA17" s="63">
        <v>210</v>
      </c>
      <c r="AB17" s="63">
        <v>1015</v>
      </c>
    </row>
    <row r="18" spans="2:28" ht="15.75" customHeight="1">
      <c r="B18" s="12" t="s">
        <v>15</v>
      </c>
      <c r="C18" s="57">
        <f t="shared" si="0"/>
        <v>12903</v>
      </c>
      <c r="D18" s="58">
        <f t="shared" si="1"/>
        <v>10.272626271258872</v>
      </c>
      <c r="E18" s="59">
        <f t="shared" si="2"/>
        <v>1580</v>
      </c>
      <c r="F18" s="58">
        <f t="shared" si="3"/>
        <v>0.2538071065989982</v>
      </c>
      <c r="G18" s="59">
        <f t="shared" si="4"/>
        <v>6079</v>
      </c>
      <c r="H18" s="58">
        <f t="shared" si="5"/>
        <v>23.657445077298604</v>
      </c>
      <c r="I18" s="59">
        <f t="shared" si="6"/>
        <v>35</v>
      </c>
      <c r="J18" s="58">
        <f t="shared" si="7"/>
        <v>-50</v>
      </c>
      <c r="K18" s="59">
        <f t="shared" si="8"/>
        <v>5209</v>
      </c>
      <c r="L18" s="58">
        <f t="shared" si="9"/>
        <v>1.3621327106440901</v>
      </c>
      <c r="M18" s="59">
        <f t="shared" si="10"/>
        <v>3571</v>
      </c>
      <c r="N18" s="58">
        <f t="shared" si="11"/>
        <v>-0.16773832820800294</v>
      </c>
      <c r="O18" s="59">
        <f t="shared" si="12"/>
        <v>1538</v>
      </c>
      <c r="P18" s="60">
        <f t="shared" si="13"/>
        <v>1.585204755614285</v>
      </c>
      <c r="S18" s="61" t="s">
        <v>89</v>
      </c>
      <c r="T18" s="61" t="s">
        <v>98</v>
      </c>
      <c r="U18" s="61" t="s">
        <v>102</v>
      </c>
      <c r="V18" s="63">
        <v>12903</v>
      </c>
      <c r="W18" s="63">
        <v>1580</v>
      </c>
      <c r="X18" s="63">
        <v>6079</v>
      </c>
      <c r="Y18" s="63">
        <v>35</v>
      </c>
      <c r="Z18" s="63">
        <v>5209</v>
      </c>
      <c r="AA18" s="63">
        <v>3571</v>
      </c>
      <c r="AB18" s="63">
        <v>1538</v>
      </c>
    </row>
    <row r="19" spans="2:28" ht="15.75" customHeight="1">
      <c r="B19" s="12" t="s">
        <v>16</v>
      </c>
      <c r="C19" s="57">
        <f t="shared" si="0"/>
        <v>7017</v>
      </c>
      <c r="D19" s="58">
        <f t="shared" si="1"/>
        <v>32.19668425018841</v>
      </c>
      <c r="E19" s="59">
        <f t="shared" si="2"/>
        <v>1427</v>
      </c>
      <c r="F19" s="58">
        <f t="shared" si="3"/>
        <v>12.984956452889946</v>
      </c>
      <c r="G19" s="59">
        <f t="shared" si="4"/>
        <v>2548</v>
      </c>
      <c r="H19" s="58">
        <f t="shared" si="5"/>
        <v>37.13670613562971</v>
      </c>
      <c r="I19" s="59">
        <f t="shared" si="6"/>
        <v>2</v>
      </c>
      <c r="J19" s="58">
        <f t="shared" si="7"/>
        <v>-90</v>
      </c>
      <c r="K19" s="59">
        <f t="shared" si="8"/>
        <v>3040</v>
      </c>
      <c r="L19" s="58">
        <f t="shared" si="9"/>
        <v>40.28610982925704</v>
      </c>
      <c r="M19" s="59">
        <f t="shared" si="10"/>
        <v>1654</v>
      </c>
      <c r="N19" s="58">
        <f t="shared" si="11"/>
        <v>121.41900937081661</v>
      </c>
      <c r="O19" s="59">
        <f t="shared" si="12"/>
        <v>1294</v>
      </c>
      <c r="P19" s="60">
        <f t="shared" si="13"/>
        <v>-3.143712574850298</v>
      </c>
      <c r="S19" s="61" t="s">
        <v>89</v>
      </c>
      <c r="T19" s="61" t="s">
        <v>98</v>
      </c>
      <c r="U19" s="61" t="s">
        <v>103</v>
      </c>
      <c r="V19" s="63">
        <v>7017</v>
      </c>
      <c r="W19" s="63">
        <v>1427</v>
      </c>
      <c r="X19" s="63">
        <v>2548</v>
      </c>
      <c r="Y19" s="63">
        <v>2</v>
      </c>
      <c r="Z19" s="63">
        <v>3040</v>
      </c>
      <c r="AA19" s="63">
        <v>1654</v>
      </c>
      <c r="AB19" s="63">
        <v>1294</v>
      </c>
    </row>
    <row r="20" spans="2:28" ht="15.75" customHeight="1">
      <c r="B20" s="12" t="s">
        <v>17</v>
      </c>
      <c r="C20" s="57">
        <f t="shared" si="0"/>
        <v>1001</v>
      </c>
      <c r="D20" s="58">
        <f t="shared" si="1"/>
        <v>11.71875</v>
      </c>
      <c r="E20" s="59">
        <f t="shared" si="2"/>
        <v>647</v>
      </c>
      <c r="F20" s="58">
        <f t="shared" si="3"/>
        <v>6.589785831960455</v>
      </c>
      <c r="G20" s="59">
        <f t="shared" si="4"/>
        <v>311</v>
      </c>
      <c r="H20" s="58">
        <f t="shared" si="5"/>
        <v>40.723981900452486</v>
      </c>
      <c r="I20" s="59">
        <f t="shared" si="6"/>
        <v>12</v>
      </c>
      <c r="J20" s="58">
        <f t="shared" si="7"/>
        <v>71.42857142857142</v>
      </c>
      <c r="K20" s="59">
        <f t="shared" si="8"/>
        <v>31</v>
      </c>
      <c r="L20" s="58">
        <f t="shared" si="9"/>
        <v>-49.18032786885246</v>
      </c>
      <c r="M20" s="59">
        <f t="shared" si="10"/>
        <v>0</v>
      </c>
      <c r="N20" s="58" t="str">
        <f t="shared" si="11"/>
        <v>0.0</v>
      </c>
      <c r="O20" s="59">
        <f t="shared" si="12"/>
        <v>31</v>
      </c>
      <c r="P20" s="60">
        <f t="shared" si="13"/>
        <v>-49.18032786885246</v>
      </c>
      <c r="S20" s="61" t="s">
        <v>89</v>
      </c>
      <c r="T20" s="61" t="s">
        <v>98</v>
      </c>
      <c r="U20" s="61" t="s">
        <v>104</v>
      </c>
      <c r="V20" s="63">
        <v>1001</v>
      </c>
      <c r="W20" s="63">
        <v>647</v>
      </c>
      <c r="X20" s="63">
        <v>311</v>
      </c>
      <c r="Y20" s="63">
        <v>12</v>
      </c>
      <c r="Z20" s="63">
        <v>31</v>
      </c>
      <c r="AA20" s="63">
        <v>0</v>
      </c>
      <c r="AB20" s="63">
        <v>31</v>
      </c>
    </row>
    <row r="21" spans="2:28" ht="15.75" customHeight="1">
      <c r="B21" s="12" t="s">
        <v>18</v>
      </c>
      <c r="C21" s="57">
        <f t="shared" si="0"/>
        <v>479</v>
      </c>
      <c r="D21" s="58">
        <f t="shared" si="1"/>
        <v>19.1542288557214</v>
      </c>
      <c r="E21" s="59">
        <f t="shared" si="2"/>
        <v>288</v>
      </c>
      <c r="F21" s="58">
        <f t="shared" si="3"/>
        <v>9.09090909090908</v>
      </c>
      <c r="G21" s="59">
        <f t="shared" si="4"/>
        <v>169</v>
      </c>
      <c r="H21" s="58">
        <f t="shared" si="5"/>
        <v>43.22033898305085</v>
      </c>
      <c r="I21" s="59">
        <f t="shared" si="6"/>
        <v>1</v>
      </c>
      <c r="J21" s="58" t="str">
        <f t="shared" si="7"/>
        <v>     -   </v>
      </c>
      <c r="K21" s="59">
        <f t="shared" si="8"/>
        <v>21</v>
      </c>
      <c r="L21" s="58">
        <f t="shared" si="9"/>
        <v>5</v>
      </c>
      <c r="M21" s="59">
        <f t="shared" si="10"/>
        <v>0</v>
      </c>
      <c r="N21" s="58" t="str">
        <f t="shared" si="11"/>
        <v>0.0</v>
      </c>
      <c r="O21" s="59">
        <f t="shared" si="12"/>
        <v>17</v>
      </c>
      <c r="P21" s="60">
        <f t="shared" si="13"/>
        <v>-15</v>
      </c>
      <c r="S21" s="61" t="s">
        <v>89</v>
      </c>
      <c r="T21" s="61" t="s">
        <v>98</v>
      </c>
      <c r="U21" s="61" t="s">
        <v>105</v>
      </c>
      <c r="V21" s="63">
        <v>479</v>
      </c>
      <c r="W21" s="63">
        <v>288</v>
      </c>
      <c r="X21" s="63">
        <v>169</v>
      </c>
      <c r="Y21" s="63">
        <v>1</v>
      </c>
      <c r="Z21" s="63">
        <v>21</v>
      </c>
      <c r="AA21" s="63">
        <v>0</v>
      </c>
      <c r="AB21" s="63">
        <v>17</v>
      </c>
    </row>
    <row r="22" spans="2:28" ht="15.75" customHeight="1">
      <c r="B22" s="12" t="s">
        <v>19</v>
      </c>
      <c r="C22" s="57">
        <f t="shared" si="0"/>
        <v>600</v>
      </c>
      <c r="D22" s="58">
        <f t="shared" si="1"/>
        <v>13.421550094517954</v>
      </c>
      <c r="E22" s="59">
        <f t="shared" si="2"/>
        <v>304</v>
      </c>
      <c r="F22" s="58">
        <f t="shared" si="3"/>
        <v>3.050847457627114</v>
      </c>
      <c r="G22" s="59">
        <f t="shared" si="4"/>
        <v>246</v>
      </c>
      <c r="H22" s="58">
        <f t="shared" si="5"/>
        <v>26.153846153846146</v>
      </c>
      <c r="I22" s="59">
        <f t="shared" si="6"/>
        <v>1</v>
      </c>
      <c r="J22" s="58">
        <f t="shared" si="7"/>
        <v>0</v>
      </c>
      <c r="K22" s="59">
        <f t="shared" si="8"/>
        <v>49</v>
      </c>
      <c r="L22" s="58">
        <f t="shared" si="9"/>
        <v>28.94736842105263</v>
      </c>
      <c r="M22" s="59">
        <f t="shared" si="10"/>
        <v>0</v>
      </c>
      <c r="N22" s="58" t="str">
        <f t="shared" si="11"/>
        <v>0.0</v>
      </c>
      <c r="O22" s="59">
        <f t="shared" si="12"/>
        <v>49</v>
      </c>
      <c r="P22" s="60">
        <f t="shared" si="13"/>
        <v>28.94736842105263</v>
      </c>
      <c r="S22" s="61" t="s">
        <v>89</v>
      </c>
      <c r="T22" s="61" t="s">
        <v>98</v>
      </c>
      <c r="U22" s="61" t="s">
        <v>106</v>
      </c>
      <c r="V22" s="63">
        <v>600</v>
      </c>
      <c r="W22" s="63">
        <v>304</v>
      </c>
      <c r="X22" s="63">
        <v>246</v>
      </c>
      <c r="Y22" s="63">
        <v>1</v>
      </c>
      <c r="Z22" s="63">
        <v>49</v>
      </c>
      <c r="AA22" s="63">
        <v>0</v>
      </c>
      <c r="AB22" s="63">
        <v>49</v>
      </c>
    </row>
    <row r="23" spans="2:28" ht="15.75" customHeight="1">
      <c r="B23" s="12" t="s">
        <v>20</v>
      </c>
      <c r="C23" s="57">
        <f t="shared" si="0"/>
        <v>268</v>
      </c>
      <c r="D23" s="58">
        <f t="shared" si="1"/>
        <v>-9.152542372881356</v>
      </c>
      <c r="E23" s="59">
        <f t="shared" si="2"/>
        <v>199</v>
      </c>
      <c r="F23" s="58">
        <f t="shared" si="3"/>
        <v>-9.132420091324207</v>
      </c>
      <c r="G23" s="59">
        <f t="shared" si="4"/>
        <v>41</v>
      </c>
      <c r="H23" s="58">
        <f t="shared" si="5"/>
        <v>-32.786885245901644</v>
      </c>
      <c r="I23" s="59">
        <f t="shared" si="6"/>
        <v>1</v>
      </c>
      <c r="J23" s="58">
        <f t="shared" si="7"/>
        <v>0</v>
      </c>
      <c r="K23" s="59">
        <f t="shared" si="8"/>
        <v>27</v>
      </c>
      <c r="L23" s="58">
        <f t="shared" si="9"/>
        <v>92.85714285714286</v>
      </c>
      <c r="M23" s="59">
        <f t="shared" si="10"/>
        <v>0</v>
      </c>
      <c r="N23" s="58" t="str">
        <f t="shared" si="11"/>
        <v>0.0</v>
      </c>
      <c r="O23" s="59">
        <f t="shared" si="12"/>
        <v>27</v>
      </c>
      <c r="P23" s="60">
        <f t="shared" si="13"/>
        <v>92.85714285714286</v>
      </c>
      <c r="S23" s="61" t="s">
        <v>89</v>
      </c>
      <c r="T23" s="61" t="s">
        <v>98</v>
      </c>
      <c r="U23" s="61" t="s">
        <v>107</v>
      </c>
      <c r="V23" s="63">
        <v>268</v>
      </c>
      <c r="W23" s="63">
        <v>199</v>
      </c>
      <c r="X23" s="63">
        <v>41</v>
      </c>
      <c r="Y23" s="63">
        <v>1</v>
      </c>
      <c r="Z23" s="63">
        <v>27</v>
      </c>
      <c r="AA23" s="63">
        <v>0</v>
      </c>
      <c r="AB23" s="63">
        <v>27</v>
      </c>
    </row>
    <row r="24" spans="2:28" ht="15.75" customHeight="1">
      <c r="B24" s="12" t="s">
        <v>21</v>
      </c>
      <c r="C24" s="57">
        <f t="shared" si="0"/>
        <v>488</v>
      </c>
      <c r="D24" s="58">
        <f t="shared" si="1"/>
        <v>2.5210084033613356</v>
      </c>
      <c r="E24" s="59">
        <f t="shared" si="2"/>
        <v>303</v>
      </c>
      <c r="F24" s="58">
        <f t="shared" si="3"/>
        <v>17.89883268482491</v>
      </c>
      <c r="G24" s="59">
        <f t="shared" si="4"/>
        <v>146</v>
      </c>
      <c r="H24" s="58">
        <f t="shared" si="5"/>
        <v>67.816091954023</v>
      </c>
      <c r="I24" s="59">
        <f t="shared" si="6"/>
        <v>0</v>
      </c>
      <c r="J24" s="58" t="str">
        <f t="shared" si="7"/>
        <v>  -100.0</v>
      </c>
      <c r="K24" s="59">
        <f t="shared" si="8"/>
        <v>39</v>
      </c>
      <c r="L24" s="58">
        <f t="shared" si="9"/>
        <v>44.44444444444443</v>
      </c>
      <c r="M24" s="59">
        <f t="shared" si="10"/>
        <v>0</v>
      </c>
      <c r="N24" s="58" t="str">
        <f t="shared" si="11"/>
        <v>0.0</v>
      </c>
      <c r="O24" s="59">
        <f t="shared" si="12"/>
        <v>39</v>
      </c>
      <c r="P24" s="60">
        <f t="shared" si="13"/>
        <v>44.44444444444443</v>
      </c>
      <c r="S24" s="61" t="s">
        <v>89</v>
      </c>
      <c r="T24" s="61" t="s">
        <v>98</v>
      </c>
      <c r="U24" s="61" t="s">
        <v>108</v>
      </c>
      <c r="V24" s="63">
        <v>488</v>
      </c>
      <c r="W24" s="63">
        <v>303</v>
      </c>
      <c r="X24" s="63">
        <v>146</v>
      </c>
      <c r="Y24" s="63">
        <v>0</v>
      </c>
      <c r="Z24" s="63">
        <v>39</v>
      </c>
      <c r="AA24" s="63">
        <v>0</v>
      </c>
      <c r="AB24" s="63">
        <v>39</v>
      </c>
    </row>
    <row r="25" spans="2:28" ht="15.75" customHeight="1">
      <c r="B25" s="12" t="s">
        <v>22</v>
      </c>
      <c r="C25" s="57">
        <f t="shared" si="0"/>
        <v>842</v>
      </c>
      <c r="D25" s="58">
        <f t="shared" si="1"/>
        <v>-1.5204678362573105</v>
      </c>
      <c r="E25" s="59">
        <f t="shared" si="2"/>
        <v>575</v>
      </c>
      <c r="F25" s="58">
        <f t="shared" si="3"/>
        <v>4.927007299270073</v>
      </c>
      <c r="G25" s="59">
        <f t="shared" si="4"/>
        <v>175</v>
      </c>
      <c r="H25" s="58">
        <f t="shared" si="5"/>
        <v>-4.891304347826093</v>
      </c>
      <c r="I25" s="59">
        <f t="shared" si="6"/>
        <v>19</v>
      </c>
      <c r="J25" s="58">
        <f t="shared" si="7"/>
        <v>375</v>
      </c>
      <c r="K25" s="59">
        <f t="shared" si="8"/>
        <v>73</v>
      </c>
      <c r="L25" s="58">
        <f t="shared" si="9"/>
        <v>-38.65546218487395</v>
      </c>
      <c r="M25" s="59">
        <f t="shared" si="10"/>
        <v>0</v>
      </c>
      <c r="N25" s="58" t="str">
        <f t="shared" si="11"/>
        <v>  -100.0</v>
      </c>
      <c r="O25" s="59">
        <f t="shared" si="12"/>
        <v>73</v>
      </c>
      <c r="P25" s="60">
        <f t="shared" si="13"/>
        <v>19.67213114754098</v>
      </c>
      <c r="S25" s="61" t="s">
        <v>89</v>
      </c>
      <c r="T25" s="61" t="s">
        <v>98</v>
      </c>
      <c r="U25" s="61" t="s">
        <v>109</v>
      </c>
      <c r="V25" s="63">
        <v>842</v>
      </c>
      <c r="W25" s="63">
        <v>575</v>
      </c>
      <c r="X25" s="63">
        <v>175</v>
      </c>
      <c r="Y25" s="63">
        <v>19</v>
      </c>
      <c r="Z25" s="63">
        <v>73</v>
      </c>
      <c r="AA25" s="63">
        <v>0</v>
      </c>
      <c r="AB25" s="63">
        <v>73</v>
      </c>
    </row>
    <row r="26" spans="2:28" ht="15.75" customHeight="1">
      <c r="B26" s="12" t="s">
        <v>23</v>
      </c>
      <c r="C26" s="57">
        <f t="shared" si="0"/>
        <v>823</v>
      </c>
      <c r="D26" s="58">
        <f t="shared" si="1"/>
        <v>6.330749354005178</v>
      </c>
      <c r="E26" s="59">
        <f t="shared" si="2"/>
        <v>522</v>
      </c>
      <c r="F26" s="58">
        <f t="shared" si="3"/>
        <v>11.777301927194856</v>
      </c>
      <c r="G26" s="59">
        <f t="shared" si="4"/>
        <v>148</v>
      </c>
      <c r="H26" s="58">
        <f t="shared" si="5"/>
        <v>-8.07453416149069</v>
      </c>
      <c r="I26" s="59">
        <f t="shared" si="6"/>
        <v>2</v>
      </c>
      <c r="J26" s="58" t="str">
        <f t="shared" si="7"/>
        <v>     -   </v>
      </c>
      <c r="K26" s="59">
        <f t="shared" si="8"/>
        <v>151</v>
      </c>
      <c r="L26" s="58">
        <f t="shared" si="9"/>
        <v>3.4246575342465633</v>
      </c>
      <c r="M26" s="59">
        <f t="shared" si="10"/>
        <v>0</v>
      </c>
      <c r="N26" s="58" t="str">
        <f t="shared" si="11"/>
        <v>0.0</v>
      </c>
      <c r="O26" s="59">
        <f t="shared" si="12"/>
        <v>151</v>
      </c>
      <c r="P26" s="60">
        <f t="shared" si="13"/>
        <v>3.4246575342465633</v>
      </c>
      <c r="S26" s="61" t="s">
        <v>89</v>
      </c>
      <c r="T26" s="61" t="s">
        <v>98</v>
      </c>
      <c r="U26" s="61" t="s">
        <v>110</v>
      </c>
      <c r="V26" s="63">
        <v>823</v>
      </c>
      <c r="W26" s="63">
        <v>522</v>
      </c>
      <c r="X26" s="63">
        <v>148</v>
      </c>
      <c r="Y26" s="63">
        <v>2</v>
      </c>
      <c r="Z26" s="63">
        <v>151</v>
      </c>
      <c r="AA26" s="63">
        <v>0</v>
      </c>
      <c r="AB26" s="63">
        <v>151</v>
      </c>
    </row>
    <row r="27" spans="2:28" ht="15.75" customHeight="1">
      <c r="B27" s="12" t="s">
        <v>24</v>
      </c>
      <c r="C27" s="57">
        <f t="shared" si="0"/>
        <v>2105</v>
      </c>
      <c r="D27" s="58">
        <f t="shared" si="1"/>
        <v>8.337622233659275</v>
      </c>
      <c r="E27" s="59">
        <f t="shared" si="2"/>
        <v>1124</v>
      </c>
      <c r="F27" s="58">
        <f t="shared" si="3"/>
        <v>14.928425357873223</v>
      </c>
      <c r="G27" s="59">
        <f t="shared" si="4"/>
        <v>706</v>
      </c>
      <c r="H27" s="58">
        <f t="shared" si="5"/>
        <v>4.747774480712181</v>
      </c>
      <c r="I27" s="59">
        <f t="shared" si="6"/>
        <v>5</v>
      </c>
      <c r="J27" s="58">
        <f t="shared" si="7"/>
        <v>-80</v>
      </c>
      <c r="K27" s="59">
        <f t="shared" si="8"/>
        <v>270</v>
      </c>
      <c r="L27" s="58">
        <f t="shared" si="9"/>
        <v>1.503759398496257</v>
      </c>
      <c r="M27" s="59">
        <f t="shared" si="10"/>
        <v>0</v>
      </c>
      <c r="N27" s="58" t="str">
        <f t="shared" si="11"/>
        <v>  -100.0</v>
      </c>
      <c r="O27" s="59">
        <f t="shared" si="12"/>
        <v>270</v>
      </c>
      <c r="P27" s="60">
        <f t="shared" si="13"/>
        <v>33.00492610837438</v>
      </c>
      <c r="S27" s="61" t="s">
        <v>89</v>
      </c>
      <c r="T27" s="61" t="s">
        <v>98</v>
      </c>
      <c r="U27" s="61" t="s">
        <v>111</v>
      </c>
      <c r="V27" s="63">
        <v>2105</v>
      </c>
      <c r="W27" s="63">
        <v>1124</v>
      </c>
      <c r="X27" s="63">
        <v>706</v>
      </c>
      <c r="Y27" s="63">
        <v>5</v>
      </c>
      <c r="Z27" s="63">
        <v>270</v>
      </c>
      <c r="AA27" s="63">
        <v>0</v>
      </c>
      <c r="AB27" s="63">
        <v>270</v>
      </c>
    </row>
    <row r="28" spans="2:28" ht="15.75" customHeight="1">
      <c r="B28" s="12" t="s">
        <v>25</v>
      </c>
      <c r="C28" s="57">
        <f t="shared" si="0"/>
        <v>4477</v>
      </c>
      <c r="D28" s="58">
        <f t="shared" si="1"/>
        <v>4.896907216494853</v>
      </c>
      <c r="E28" s="59">
        <f t="shared" si="2"/>
        <v>1602</v>
      </c>
      <c r="F28" s="58">
        <f t="shared" si="3"/>
        <v>3.9584685269305595</v>
      </c>
      <c r="G28" s="59">
        <f t="shared" si="4"/>
        <v>1652</v>
      </c>
      <c r="H28" s="58">
        <f t="shared" si="5"/>
        <v>15.524475524475534</v>
      </c>
      <c r="I28" s="59">
        <f t="shared" si="6"/>
        <v>26</v>
      </c>
      <c r="J28" s="58">
        <f t="shared" si="7"/>
        <v>73.33333333333334</v>
      </c>
      <c r="K28" s="59">
        <f t="shared" si="8"/>
        <v>1197</v>
      </c>
      <c r="L28" s="58">
        <f t="shared" si="9"/>
        <v>-6.630265210608428</v>
      </c>
      <c r="M28" s="59">
        <f t="shared" si="10"/>
        <v>356</v>
      </c>
      <c r="N28" s="58">
        <f t="shared" si="11"/>
        <v>-17.782909930715945</v>
      </c>
      <c r="O28" s="59">
        <f t="shared" si="12"/>
        <v>841</v>
      </c>
      <c r="P28" s="60">
        <f t="shared" si="13"/>
        <v>-0.7083825265643497</v>
      </c>
      <c r="S28" s="61" t="s">
        <v>89</v>
      </c>
      <c r="T28" s="61" t="s">
        <v>98</v>
      </c>
      <c r="U28" s="61" t="s">
        <v>112</v>
      </c>
      <c r="V28" s="63">
        <v>4477</v>
      </c>
      <c r="W28" s="63">
        <v>1602</v>
      </c>
      <c r="X28" s="63">
        <v>1652</v>
      </c>
      <c r="Y28" s="63">
        <v>26</v>
      </c>
      <c r="Z28" s="63">
        <v>1197</v>
      </c>
      <c r="AA28" s="63">
        <v>356</v>
      </c>
      <c r="AB28" s="63">
        <v>841</v>
      </c>
    </row>
    <row r="29" spans="2:28" ht="15.75" customHeight="1">
      <c r="B29" s="12" t="s">
        <v>26</v>
      </c>
      <c r="C29" s="57">
        <f t="shared" si="0"/>
        <v>926</v>
      </c>
      <c r="D29" s="58">
        <f t="shared" si="1"/>
        <v>4.988662131519277</v>
      </c>
      <c r="E29" s="59">
        <f t="shared" si="2"/>
        <v>487</v>
      </c>
      <c r="F29" s="58">
        <f t="shared" si="3"/>
        <v>13.519813519813525</v>
      </c>
      <c r="G29" s="59">
        <f t="shared" si="4"/>
        <v>286</v>
      </c>
      <c r="H29" s="58">
        <f t="shared" si="5"/>
        <v>22.22222222222223</v>
      </c>
      <c r="I29" s="59">
        <f t="shared" si="6"/>
        <v>0</v>
      </c>
      <c r="J29" s="58" t="str">
        <f t="shared" si="7"/>
        <v>0.0</v>
      </c>
      <c r="K29" s="59">
        <f t="shared" si="8"/>
        <v>153</v>
      </c>
      <c r="L29" s="58">
        <f t="shared" si="9"/>
        <v>-30.13698630136986</v>
      </c>
      <c r="M29" s="59">
        <f t="shared" si="10"/>
        <v>56</v>
      </c>
      <c r="N29" s="58">
        <f t="shared" si="11"/>
        <v>-56.25</v>
      </c>
      <c r="O29" s="59">
        <f t="shared" si="12"/>
        <v>97</v>
      </c>
      <c r="P29" s="60">
        <f t="shared" si="13"/>
        <v>6.593406593406598</v>
      </c>
      <c r="S29" s="61" t="s">
        <v>89</v>
      </c>
      <c r="T29" s="61" t="s">
        <v>98</v>
      </c>
      <c r="U29" s="61" t="s">
        <v>113</v>
      </c>
      <c r="V29" s="63">
        <v>926</v>
      </c>
      <c r="W29" s="63">
        <v>487</v>
      </c>
      <c r="X29" s="63">
        <v>286</v>
      </c>
      <c r="Y29" s="63">
        <v>0</v>
      </c>
      <c r="Z29" s="63">
        <v>153</v>
      </c>
      <c r="AA29" s="63">
        <v>56</v>
      </c>
      <c r="AB29" s="63">
        <v>97</v>
      </c>
    </row>
    <row r="30" spans="2:28" ht="15.75" customHeight="1">
      <c r="B30" s="12" t="s">
        <v>27</v>
      </c>
      <c r="C30" s="57">
        <f t="shared" si="0"/>
        <v>601</v>
      </c>
      <c r="D30" s="58">
        <f t="shared" si="1"/>
        <v>-13.024602026049209</v>
      </c>
      <c r="E30" s="59">
        <f t="shared" si="2"/>
        <v>338</v>
      </c>
      <c r="F30" s="58">
        <f t="shared" si="3"/>
        <v>9.385113268608421</v>
      </c>
      <c r="G30" s="59">
        <f t="shared" si="4"/>
        <v>146</v>
      </c>
      <c r="H30" s="58">
        <f t="shared" si="5"/>
        <v>-35.39823008849558</v>
      </c>
      <c r="I30" s="59">
        <f t="shared" si="6"/>
        <v>0</v>
      </c>
      <c r="J30" s="58" t="str">
        <f t="shared" si="7"/>
        <v>  -100.0</v>
      </c>
      <c r="K30" s="59">
        <f t="shared" si="8"/>
        <v>117</v>
      </c>
      <c r="L30" s="58">
        <f t="shared" si="9"/>
        <v>-23.529411764705884</v>
      </c>
      <c r="M30" s="59">
        <f t="shared" si="10"/>
        <v>0</v>
      </c>
      <c r="N30" s="58" t="str">
        <f t="shared" si="11"/>
        <v>  -100.0</v>
      </c>
      <c r="O30" s="59">
        <f t="shared" si="12"/>
        <v>117</v>
      </c>
      <c r="P30" s="60">
        <f t="shared" si="13"/>
        <v>24.468085106382986</v>
      </c>
      <c r="S30" s="61" t="s">
        <v>89</v>
      </c>
      <c r="T30" s="61" t="s">
        <v>98</v>
      </c>
      <c r="U30" s="61" t="s">
        <v>114</v>
      </c>
      <c r="V30" s="63">
        <v>601</v>
      </c>
      <c r="W30" s="63">
        <v>338</v>
      </c>
      <c r="X30" s="63">
        <v>146</v>
      </c>
      <c r="Y30" s="63">
        <v>0</v>
      </c>
      <c r="Z30" s="63">
        <v>117</v>
      </c>
      <c r="AA30" s="63">
        <v>0</v>
      </c>
      <c r="AB30" s="63">
        <v>117</v>
      </c>
    </row>
    <row r="31" spans="2:28" ht="15.75" customHeight="1">
      <c r="B31" s="12" t="s">
        <v>28</v>
      </c>
      <c r="C31" s="57">
        <f t="shared" si="0"/>
        <v>1219</v>
      </c>
      <c r="D31" s="58">
        <f t="shared" si="1"/>
        <v>-4.166666666666657</v>
      </c>
      <c r="E31" s="59">
        <f t="shared" si="2"/>
        <v>347</v>
      </c>
      <c r="F31" s="58">
        <f t="shared" si="3"/>
        <v>-8.923884514435699</v>
      </c>
      <c r="G31" s="59">
        <f t="shared" si="4"/>
        <v>444</v>
      </c>
      <c r="H31" s="58">
        <f t="shared" si="5"/>
        <v>-21.693121693121697</v>
      </c>
      <c r="I31" s="59">
        <f t="shared" si="6"/>
        <v>73</v>
      </c>
      <c r="J31" s="58">
        <f t="shared" si="7"/>
        <v>2333.333333333333</v>
      </c>
      <c r="K31" s="59">
        <f t="shared" si="8"/>
        <v>355</v>
      </c>
      <c r="L31" s="58">
        <f t="shared" si="9"/>
        <v>10.591900311526487</v>
      </c>
      <c r="M31" s="59">
        <f t="shared" si="10"/>
        <v>78</v>
      </c>
      <c r="N31" s="58">
        <f t="shared" si="11"/>
        <v>239.1304347826087</v>
      </c>
      <c r="O31" s="59">
        <f t="shared" si="12"/>
        <v>275</v>
      </c>
      <c r="P31" s="60">
        <f t="shared" si="13"/>
        <v>-7.718120805369139</v>
      </c>
      <c r="S31" s="61" t="s">
        <v>89</v>
      </c>
      <c r="T31" s="61" t="s">
        <v>98</v>
      </c>
      <c r="U31" s="61" t="s">
        <v>115</v>
      </c>
      <c r="V31" s="63">
        <v>1219</v>
      </c>
      <c r="W31" s="63">
        <v>347</v>
      </c>
      <c r="X31" s="63">
        <v>444</v>
      </c>
      <c r="Y31" s="63">
        <v>73</v>
      </c>
      <c r="Z31" s="63">
        <v>355</v>
      </c>
      <c r="AA31" s="63">
        <v>78</v>
      </c>
      <c r="AB31" s="63">
        <v>275</v>
      </c>
    </row>
    <row r="32" spans="2:28" ht="15.75" customHeight="1">
      <c r="B32" s="12" t="s">
        <v>29</v>
      </c>
      <c r="C32" s="57">
        <f t="shared" si="0"/>
        <v>6163</v>
      </c>
      <c r="D32" s="58">
        <f t="shared" si="1"/>
        <v>8.541740049313134</v>
      </c>
      <c r="E32" s="59">
        <f t="shared" si="2"/>
        <v>803</v>
      </c>
      <c r="F32" s="58">
        <f t="shared" si="3"/>
        <v>-5.7511737089201915</v>
      </c>
      <c r="G32" s="59">
        <f t="shared" si="4"/>
        <v>2363</v>
      </c>
      <c r="H32" s="58">
        <f t="shared" si="5"/>
        <v>13.879518072289159</v>
      </c>
      <c r="I32" s="59">
        <f t="shared" si="6"/>
        <v>6</v>
      </c>
      <c r="J32" s="58">
        <f t="shared" si="7"/>
        <v>100</v>
      </c>
      <c r="K32" s="59">
        <f t="shared" si="8"/>
        <v>2991</v>
      </c>
      <c r="L32" s="58">
        <f t="shared" si="9"/>
        <v>8.842794759825324</v>
      </c>
      <c r="M32" s="59">
        <f t="shared" si="10"/>
        <v>2133</v>
      </c>
      <c r="N32" s="58">
        <f t="shared" si="11"/>
        <v>14.492753623188406</v>
      </c>
      <c r="O32" s="59">
        <f t="shared" si="12"/>
        <v>856</v>
      </c>
      <c r="P32" s="60">
        <f t="shared" si="13"/>
        <v>-1.6091954022988517</v>
      </c>
      <c r="S32" s="61" t="s">
        <v>89</v>
      </c>
      <c r="T32" s="61" t="s">
        <v>98</v>
      </c>
      <c r="U32" s="61" t="s">
        <v>116</v>
      </c>
      <c r="V32" s="63">
        <v>6163</v>
      </c>
      <c r="W32" s="63">
        <v>803</v>
      </c>
      <c r="X32" s="63">
        <v>2363</v>
      </c>
      <c r="Y32" s="63">
        <v>6</v>
      </c>
      <c r="Z32" s="63">
        <v>2991</v>
      </c>
      <c r="AA32" s="63">
        <v>2133</v>
      </c>
      <c r="AB32" s="63">
        <v>856</v>
      </c>
    </row>
    <row r="33" spans="2:28" ht="15.75" customHeight="1">
      <c r="B33" s="12" t="s">
        <v>30</v>
      </c>
      <c r="C33" s="57">
        <f t="shared" si="0"/>
        <v>3540</v>
      </c>
      <c r="D33" s="58">
        <f t="shared" si="1"/>
        <v>-15.046796256299501</v>
      </c>
      <c r="E33" s="59">
        <f t="shared" si="2"/>
        <v>965</v>
      </c>
      <c r="F33" s="58">
        <f t="shared" si="3"/>
        <v>4.324324324324323</v>
      </c>
      <c r="G33" s="59">
        <f t="shared" si="4"/>
        <v>1336</v>
      </c>
      <c r="H33" s="58">
        <f t="shared" si="5"/>
        <v>-24.519774011299432</v>
      </c>
      <c r="I33" s="59">
        <f t="shared" si="6"/>
        <v>4</v>
      </c>
      <c r="J33" s="58">
        <f t="shared" si="7"/>
        <v>-91.66666666666667</v>
      </c>
      <c r="K33" s="59">
        <f t="shared" si="8"/>
        <v>1235</v>
      </c>
      <c r="L33" s="58">
        <f t="shared" si="9"/>
        <v>-13.272471910112358</v>
      </c>
      <c r="M33" s="59">
        <f t="shared" si="10"/>
        <v>717</v>
      </c>
      <c r="N33" s="58">
        <f t="shared" si="11"/>
        <v>-27.721774193548384</v>
      </c>
      <c r="O33" s="59">
        <f t="shared" si="12"/>
        <v>512</v>
      </c>
      <c r="P33" s="60">
        <f t="shared" si="13"/>
        <v>18.518518518518505</v>
      </c>
      <c r="S33" s="61" t="s">
        <v>89</v>
      </c>
      <c r="T33" s="61" t="s">
        <v>98</v>
      </c>
      <c r="U33" s="61" t="s">
        <v>117</v>
      </c>
      <c r="V33" s="63">
        <v>3540</v>
      </c>
      <c r="W33" s="63">
        <v>965</v>
      </c>
      <c r="X33" s="63">
        <v>1336</v>
      </c>
      <c r="Y33" s="63">
        <v>4</v>
      </c>
      <c r="Z33" s="63">
        <v>1235</v>
      </c>
      <c r="AA33" s="63">
        <v>717</v>
      </c>
      <c r="AB33" s="63">
        <v>512</v>
      </c>
    </row>
    <row r="34" spans="2:28" ht="15.75" customHeight="1">
      <c r="B34" s="12" t="s">
        <v>31</v>
      </c>
      <c r="C34" s="57">
        <f t="shared" si="0"/>
        <v>538</v>
      </c>
      <c r="D34" s="58">
        <f t="shared" si="1"/>
        <v>-8.658743633276742</v>
      </c>
      <c r="E34" s="59">
        <f t="shared" si="2"/>
        <v>235</v>
      </c>
      <c r="F34" s="58">
        <f t="shared" si="3"/>
        <v>3.0701754385964932</v>
      </c>
      <c r="G34" s="59">
        <f t="shared" si="4"/>
        <v>159</v>
      </c>
      <c r="H34" s="58">
        <f t="shared" si="5"/>
        <v>-36.14457831325302</v>
      </c>
      <c r="I34" s="59">
        <f t="shared" si="6"/>
        <v>1</v>
      </c>
      <c r="J34" s="58" t="str">
        <f t="shared" si="7"/>
        <v>     -   </v>
      </c>
      <c r="K34" s="59">
        <f t="shared" si="8"/>
        <v>143</v>
      </c>
      <c r="L34" s="58">
        <f t="shared" si="9"/>
        <v>27.678571428571416</v>
      </c>
      <c r="M34" s="59">
        <f t="shared" si="10"/>
        <v>0</v>
      </c>
      <c r="N34" s="58" t="str">
        <f t="shared" si="11"/>
        <v>0.0</v>
      </c>
      <c r="O34" s="59">
        <f t="shared" si="12"/>
        <v>143</v>
      </c>
      <c r="P34" s="60">
        <f t="shared" si="13"/>
        <v>27.678571428571416</v>
      </c>
      <c r="S34" s="61" t="s">
        <v>89</v>
      </c>
      <c r="T34" s="61" t="s">
        <v>98</v>
      </c>
      <c r="U34" s="61" t="s">
        <v>118</v>
      </c>
      <c r="V34" s="63">
        <v>538</v>
      </c>
      <c r="W34" s="63">
        <v>235</v>
      </c>
      <c r="X34" s="63">
        <v>159</v>
      </c>
      <c r="Y34" s="63">
        <v>1</v>
      </c>
      <c r="Z34" s="63">
        <v>143</v>
      </c>
      <c r="AA34" s="63">
        <v>0</v>
      </c>
      <c r="AB34" s="63">
        <v>143</v>
      </c>
    </row>
    <row r="35" spans="2:28" ht="15.75" customHeight="1">
      <c r="B35" s="12" t="s">
        <v>32</v>
      </c>
      <c r="C35" s="57">
        <f t="shared" si="0"/>
        <v>429</v>
      </c>
      <c r="D35" s="58">
        <f t="shared" si="1"/>
        <v>16.89373297002726</v>
      </c>
      <c r="E35" s="59">
        <f t="shared" si="2"/>
        <v>237</v>
      </c>
      <c r="F35" s="58">
        <f t="shared" si="3"/>
        <v>3.4934497816593932</v>
      </c>
      <c r="G35" s="59">
        <f t="shared" si="4"/>
        <v>150</v>
      </c>
      <c r="H35" s="58">
        <f t="shared" si="5"/>
        <v>56.25</v>
      </c>
      <c r="I35" s="59">
        <f t="shared" si="6"/>
        <v>0</v>
      </c>
      <c r="J35" s="58" t="str">
        <f t="shared" si="7"/>
        <v>  -100.0</v>
      </c>
      <c r="K35" s="59">
        <f t="shared" si="8"/>
        <v>42</v>
      </c>
      <c r="L35" s="58">
        <f t="shared" si="9"/>
        <v>2.439024390243901</v>
      </c>
      <c r="M35" s="59">
        <f t="shared" si="10"/>
        <v>0</v>
      </c>
      <c r="N35" s="58" t="str">
        <f t="shared" si="11"/>
        <v>0.0</v>
      </c>
      <c r="O35" s="59">
        <f t="shared" si="12"/>
        <v>42</v>
      </c>
      <c r="P35" s="60">
        <f t="shared" si="13"/>
        <v>2.439024390243901</v>
      </c>
      <c r="S35" s="61" t="s">
        <v>89</v>
      </c>
      <c r="T35" s="61" t="s">
        <v>98</v>
      </c>
      <c r="U35" s="61" t="s">
        <v>119</v>
      </c>
      <c r="V35" s="63">
        <v>429</v>
      </c>
      <c r="W35" s="63">
        <v>237</v>
      </c>
      <c r="X35" s="63">
        <v>150</v>
      </c>
      <c r="Y35" s="63">
        <v>0</v>
      </c>
      <c r="Z35" s="63">
        <v>42</v>
      </c>
      <c r="AA35" s="63">
        <v>0</v>
      </c>
      <c r="AB35" s="63">
        <v>42</v>
      </c>
    </row>
    <row r="36" spans="2:28" ht="15.75" customHeight="1">
      <c r="B36" s="12" t="s">
        <v>33</v>
      </c>
      <c r="C36" s="57">
        <f t="shared" si="0"/>
        <v>178</v>
      </c>
      <c r="D36" s="58">
        <f t="shared" si="1"/>
        <v>-31.800766283524908</v>
      </c>
      <c r="E36" s="59">
        <f t="shared" si="2"/>
        <v>96</v>
      </c>
      <c r="F36" s="58">
        <f t="shared" si="3"/>
        <v>-24.409448818897644</v>
      </c>
      <c r="G36" s="59">
        <f t="shared" si="4"/>
        <v>76</v>
      </c>
      <c r="H36" s="58">
        <f t="shared" si="5"/>
        <v>-40.625</v>
      </c>
      <c r="I36" s="59">
        <f t="shared" si="6"/>
        <v>1</v>
      </c>
      <c r="J36" s="58" t="str">
        <f t="shared" si="7"/>
        <v>     -   </v>
      </c>
      <c r="K36" s="59">
        <f t="shared" si="8"/>
        <v>5</v>
      </c>
      <c r="L36" s="58">
        <f t="shared" si="9"/>
        <v>-16.666666666666657</v>
      </c>
      <c r="M36" s="59">
        <f t="shared" si="10"/>
        <v>0</v>
      </c>
      <c r="N36" s="58" t="str">
        <f t="shared" si="11"/>
        <v>0.0</v>
      </c>
      <c r="O36" s="59">
        <f t="shared" si="12"/>
        <v>5</v>
      </c>
      <c r="P36" s="60">
        <f t="shared" si="13"/>
        <v>-16.666666666666657</v>
      </c>
      <c r="S36" s="61" t="s">
        <v>89</v>
      </c>
      <c r="T36" s="61" t="s">
        <v>98</v>
      </c>
      <c r="U36" s="61" t="s">
        <v>120</v>
      </c>
      <c r="V36" s="63">
        <v>178</v>
      </c>
      <c r="W36" s="63">
        <v>96</v>
      </c>
      <c r="X36" s="63">
        <v>76</v>
      </c>
      <c r="Y36" s="63">
        <v>1</v>
      </c>
      <c r="Z36" s="63">
        <v>5</v>
      </c>
      <c r="AA36" s="63">
        <v>0</v>
      </c>
      <c r="AB36" s="63">
        <v>5</v>
      </c>
    </row>
    <row r="37" spans="2:28" ht="15.75" customHeight="1">
      <c r="B37" s="12" t="s">
        <v>34</v>
      </c>
      <c r="C37" s="57">
        <f t="shared" si="0"/>
        <v>208</v>
      </c>
      <c r="D37" s="58">
        <f t="shared" si="1"/>
        <v>4.522613065326638</v>
      </c>
      <c r="E37" s="59">
        <f t="shared" si="2"/>
        <v>142</v>
      </c>
      <c r="F37" s="58">
        <f t="shared" si="3"/>
        <v>9.230769230769226</v>
      </c>
      <c r="G37" s="59">
        <f t="shared" si="4"/>
        <v>63</v>
      </c>
      <c r="H37" s="58">
        <f t="shared" si="5"/>
        <v>3.278688524590166</v>
      </c>
      <c r="I37" s="59">
        <f t="shared" si="6"/>
        <v>1</v>
      </c>
      <c r="J37" s="58">
        <f t="shared" si="7"/>
        <v>0</v>
      </c>
      <c r="K37" s="59">
        <f t="shared" si="8"/>
        <v>2</v>
      </c>
      <c r="L37" s="58">
        <f t="shared" si="9"/>
        <v>-71.42857142857143</v>
      </c>
      <c r="M37" s="59">
        <f t="shared" si="10"/>
        <v>0</v>
      </c>
      <c r="N37" s="58" t="str">
        <f t="shared" si="11"/>
        <v>0.0</v>
      </c>
      <c r="O37" s="59">
        <f t="shared" si="12"/>
        <v>2</v>
      </c>
      <c r="P37" s="60">
        <f t="shared" si="13"/>
        <v>-71.42857142857143</v>
      </c>
      <c r="S37" s="61" t="s">
        <v>89</v>
      </c>
      <c r="T37" s="61" t="s">
        <v>98</v>
      </c>
      <c r="U37" s="61" t="s">
        <v>121</v>
      </c>
      <c r="V37" s="63">
        <v>208</v>
      </c>
      <c r="W37" s="63">
        <v>142</v>
      </c>
      <c r="X37" s="63">
        <v>63</v>
      </c>
      <c r="Y37" s="63">
        <v>1</v>
      </c>
      <c r="Z37" s="63">
        <v>2</v>
      </c>
      <c r="AA37" s="63">
        <v>0</v>
      </c>
      <c r="AB37" s="63">
        <v>2</v>
      </c>
    </row>
    <row r="38" spans="2:28" ht="15.75" customHeight="1">
      <c r="B38" s="12" t="s">
        <v>35</v>
      </c>
      <c r="C38" s="57">
        <f t="shared" si="0"/>
        <v>1107</v>
      </c>
      <c r="D38" s="58">
        <f t="shared" si="1"/>
        <v>18.395721925133685</v>
      </c>
      <c r="E38" s="59">
        <f t="shared" si="2"/>
        <v>477</v>
      </c>
      <c r="F38" s="58">
        <f t="shared" si="3"/>
        <v>14.663461538461547</v>
      </c>
      <c r="G38" s="59">
        <f t="shared" si="4"/>
        <v>516</v>
      </c>
      <c r="H38" s="58">
        <f t="shared" si="5"/>
        <v>25.85365853658537</v>
      </c>
      <c r="I38" s="59">
        <f t="shared" si="6"/>
        <v>0</v>
      </c>
      <c r="J38" s="58" t="str">
        <f t="shared" si="7"/>
        <v>0.0</v>
      </c>
      <c r="K38" s="59">
        <f t="shared" si="8"/>
        <v>114</v>
      </c>
      <c r="L38" s="58">
        <f t="shared" si="9"/>
        <v>4.587155963302749</v>
      </c>
      <c r="M38" s="59">
        <f t="shared" si="10"/>
        <v>62</v>
      </c>
      <c r="N38" s="58">
        <f t="shared" si="11"/>
        <v>72.22222222222223</v>
      </c>
      <c r="O38" s="59">
        <f t="shared" si="12"/>
        <v>52</v>
      </c>
      <c r="P38" s="60">
        <f t="shared" si="13"/>
        <v>-20</v>
      </c>
      <c r="S38" s="61" t="s">
        <v>89</v>
      </c>
      <c r="T38" s="61" t="s">
        <v>98</v>
      </c>
      <c r="U38" s="61" t="s">
        <v>122</v>
      </c>
      <c r="V38" s="63">
        <v>1107</v>
      </c>
      <c r="W38" s="63">
        <v>477</v>
      </c>
      <c r="X38" s="63">
        <v>516</v>
      </c>
      <c r="Y38" s="63">
        <v>0</v>
      </c>
      <c r="Z38" s="63">
        <v>114</v>
      </c>
      <c r="AA38" s="63">
        <v>62</v>
      </c>
      <c r="AB38" s="63">
        <v>52</v>
      </c>
    </row>
    <row r="39" spans="2:28" ht="15.75" customHeight="1">
      <c r="B39" s="12" t="s">
        <v>36</v>
      </c>
      <c r="C39" s="57">
        <f t="shared" si="0"/>
        <v>1451</v>
      </c>
      <c r="D39" s="58">
        <f t="shared" si="1"/>
        <v>-3.7159920371599213</v>
      </c>
      <c r="E39" s="59">
        <f t="shared" si="2"/>
        <v>488</v>
      </c>
      <c r="F39" s="58">
        <f t="shared" si="3"/>
        <v>12.962962962962948</v>
      </c>
      <c r="G39" s="59">
        <f t="shared" si="4"/>
        <v>558</v>
      </c>
      <c r="H39" s="58">
        <f t="shared" si="5"/>
        <v>46.84210526315789</v>
      </c>
      <c r="I39" s="59">
        <f t="shared" si="6"/>
        <v>1</v>
      </c>
      <c r="J39" s="58">
        <f t="shared" si="7"/>
        <v>0</v>
      </c>
      <c r="K39" s="59">
        <f t="shared" si="8"/>
        <v>404</v>
      </c>
      <c r="L39" s="58">
        <f t="shared" si="9"/>
        <v>-41.78674351585015</v>
      </c>
      <c r="M39" s="59">
        <f t="shared" si="10"/>
        <v>166</v>
      </c>
      <c r="N39" s="58">
        <f t="shared" si="11"/>
        <v>-65.70247933884298</v>
      </c>
      <c r="O39" s="59">
        <f t="shared" si="12"/>
        <v>238</v>
      </c>
      <c r="P39" s="60">
        <f t="shared" si="13"/>
        <v>13.333333333333329</v>
      </c>
      <c r="S39" s="61" t="s">
        <v>89</v>
      </c>
      <c r="T39" s="61" t="s">
        <v>98</v>
      </c>
      <c r="U39" s="61" t="s">
        <v>123</v>
      </c>
      <c r="V39" s="63">
        <v>1451</v>
      </c>
      <c r="W39" s="63">
        <v>488</v>
      </c>
      <c r="X39" s="63">
        <v>558</v>
      </c>
      <c r="Y39" s="63">
        <v>1</v>
      </c>
      <c r="Z39" s="63">
        <v>404</v>
      </c>
      <c r="AA39" s="63">
        <v>166</v>
      </c>
      <c r="AB39" s="63">
        <v>238</v>
      </c>
    </row>
    <row r="40" spans="2:28" ht="15.75" customHeight="1">
      <c r="B40" s="12" t="s">
        <v>37</v>
      </c>
      <c r="C40" s="57">
        <f t="shared" si="0"/>
        <v>581</v>
      </c>
      <c r="D40" s="58">
        <f t="shared" si="1"/>
        <v>-8.359621451104104</v>
      </c>
      <c r="E40" s="59">
        <f t="shared" si="2"/>
        <v>286</v>
      </c>
      <c r="F40" s="58">
        <f t="shared" si="3"/>
        <v>-2.7210884353741562</v>
      </c>
      <c r="G40" s="59">
        <f t="shared" si="4"/>
        <v>260</v>
      </c>
      <c r="H40" s="58">
        <f t="shared" si="5"/>
        <v>-7.801418439716315</v>
      </c>
      <c r="I40" s="59">
        <f t="shared" si="6"/>
        <v>0</v>
      </c>
      <c r="J40" s="58" t="str">
        <f t="shared" si="7"/>
        <v>  -100.0</v>
      </c>
      <c r="K40" s="59">
        <f t="shared" si="8"/>
        <v>35</v>
      </c>
      <c r="L40" s="58">
        <f t="shared" si="9"/>
        <v>25</v>
      </c>
      <c r="M40" s="59">
        <f t="shared" si="10"/>
        <v>0</v>
      </c>
      <c r="N40" s="58" t="str">
        <f t="shared" si="11"/>
        <v>0.0</v>
      </c>
      <c r="O40" s="59">
        <f t="shared" si="12"/>
        <v>35</v>
      </c>
      <c r="P40" s="60">
        <f t="shared" si="13"/>
        <v>25</v>
      </c>
      <c r="S40" s="61" t="s">
        <v>89</v>
      </c>
      <c r="T40" s="61" t="s">
        <v>98</v>
      </c>
      <c r="U40" s="61" t="s">
        <v>124</v>
      </c>
      <c r="V40" s="63">
        <v>581</v>
      </c>
      <c r="W40" s="63">
        <v>286</v>
      </c>
      <c r="X40" s="63">
        <v>260</v>
      </c>
      <c r="Y40" s="63">
        <v>0</v>
      </c>
      <c r="Z40" s="63">
        <v>35</v>
      </c>
      <c r="AA40" s="63">
        <v>0</v>
      </c>
      <c r="AB40" s="63">
        <v>35</v>
      </c>
    </row>
    <row r="41" spans="2:28" ht="15.75" customHeight="1">
      <c r="B41" s="12" t="s">
        <v>38</v>
      </c>
      <c r="C41" s="57">
        <f t="shared" si="0"/>
        <v>417</v>
      </c>
      <c r="D41" s="58">
        <f t="shared" si="1"/>
        <v>28.307692307692292</v>
      </c>
      <c r="E41" s="59">
        <f t="shared" si="2"/>
        <v>165</v>
      </c>
      <c r="F41" s="58">
        <f t="shared" si="3"/>
        <v>2.484472049689444</v>
      </c>
      <c r="G41" s="59">
        <f t="shared" si="4"/>
        <v>238</v>
      </c>
      <c r="H41" s="58">
        <f t="shared" si="5"/>
        <v>52.56410256410254</v>
      </c>
      <c r="I41" s="59">
        <f t="shared" si="6"/>
        <v>2</v>
      </c>
      <c r="J41" s="58" t="str">
        <f t="shared" si="7"/>
        <v>     -   </v>
      </c>
      <c r="K41" s="59">
        <f t="shared" si="8"/>
        <v>12</v>
      </c>
      <c r="L41" s="58">
        <f t="shared" si="9"/>
        <v>50</v>
      </c>
      <c r="M41" s="59">
        <f t="shared" si="10"/>
        <v>0</v>
      </c>
      <c r="N41" s="58" t="str">
        <f t="shared" si="11"/>
        <v>0.0</v>
      </c>
      <c r="O41" s="59">
        <f t="shared" si="12"/>
        <v>12</v>
      </c>
      <c r="P41" s="60">
        <f t="shared" si="13"/>
        <v>50</v>
      </c>
      <c r="S41" s="61" t="s">
        <v>89</v>
      </c>
      <c r="T41" s="61" t="s">
        <v>98</v>
      </c>
      <c r="U41" s="61" t="s">
        <v>125</v>
      </c>
      <c r="V41" s="63">
        <v>417</v>
      </c>
      <c r="W41" s="63">
        <v>165</v>
      </c>
      <c r="X41" s="63">
        <v>238</v>
      </c>
      <c r="Y41" s="63">
        <v>2</v>
      </c>
      <c r="Z41" s="63">
        <v>12</v>
      </c>
      <c r="AA41" s="63">
        <v>0</v>
      </c>
      <c r="AB41" s="63">
        <v>12</v>
      </c>
    </row>
    <row r="42" spans="2:28" ht="15.75" customHeight="1">
      <c r="B42" s="12" t="s">
        <v>39</v>
      </c>
      <c r="C42" s="57">
        <f t="shared" si="0"/>
        <v>680</v>
      </c>
      <c r="D42" s="58">
        <f t="shared" si="1"/>
        <v>47.18614718614717</v>
      </c>
      <c r="E42" s="59">
        <f t="shared" si="2"/>
        <v>261</v>
      </c>
      <c r="F42" s="58">
        <f t="shared" si="3"/>
        <v>-10</v>
      </c>
      <c r="G42" s="59">
        <f t="shared" si="4"/>
        <v>309</v>
      </c>
      <c r="H42" s="58">
        <f t="shared" si="5"/>
        <v>263.52941176470586</v>
      </c>
      <c r="I42" s="59">
        <f t="shared" si="6"/>
        <v>1</v>
      </c>
      <c r="J42" s="58">
        <f t="shared" si="7"/>
        <v>0</v>
      </c>
      <c r="K42" s="59">
        <f t="shared" si="8"/>
        <v>109</v>
      </c>
      <c r="L42" s="58">
        <f t="shared" si="9"/>
        <v>26.74418604651163</v>
      </c>
      <c r="M42" s="59">
        <f t="shared" si="10"/>
        <v>87</v>
      </c>
      <c r="N42" s="58">
        <f t="shared" si="11"/>
        <v>55.35714285714286</v>
      </c>
      <c r="O42" s="59">
        <f t="shared" si="12"/>
        <v>22</v>
      </c>
      <c r="P42" s="60">
        <f t="shared" si="13"/>
        <v>-26.66666666666667</v>
      </c>
      <c r="S42" s="61" t="s">
        <v>89</v>
      </c>
      <c r="T42" s="61" t="s">
        <v>98</v>
      </c>
      <c r="U42" s="61" t="s">
        <v>126</v>
      </c>
      <c r="V42" s="63">
        <v>680</v>
      </c>
      <c r="W42" s="63">
        <v>261</v>
      </c>
      <c r="X42" s="63">
        <v>309</v>
      </c>
      <c r="Y42" s="63">
        <v>1</v>
      </c>
      <c r="Z42" s="63">
        <v>109</v>
      </c>
      <c r="AA42" s="63">
        <v>87</v>
      </c>
      <c r="AB42" s="63">
        <v>22</v>
      </c>
    </row>
    <row r="43" spans="2:28" ht="15.75" customHeight="1">
      <c r="B43" s="12" t="s">
        <v>40</v>
      </c>
      <c r="C43" s="57">
        <f t="shared" si="0"/>
        <v>602</v>
      </c>
      <c r="D43" s="58">
        <f t="shared" si="1"/>
        <v>-15.92178770949721</v>
      </c>
      <c r="E43" s="59">
        <f t="shared" si="2"/>
        <v>321</v>
      </c>
      <c r="F43" s="58">
        <f t="shared" si="3"/>
        <v>-4.464285714285708</v>
      </c>
      <c r="G43" s="59">
        <f t="shared" si="4"/>
        <v>224</v>
      </c>
      <c r="H43" s="58">
        <f t="shared" si="5"/>
        <v>-33.13432835820895</v>
      </c>
      <c r="I43" s="59">
        <f t="shared" si="6"/>
        <v>1</v>
      </c>
      <c r="J43" s="58" t="str">
        <f t="shared" si="7"/>
        <v>     -   </v>
      </c>
      <c r="K43" s="59">
        <f t="shared" si="8"/>
        <v>56</v>
      </c>
      <c r="L43" s="58">
        <f t="shared" si="9"/>
        <v>24.444444444444443</v>
      </c>
      <c r="M43" s="59">
        <f t="shared" si="10"/>
        <v>18</v>
      </c>
      <c r="N43" s="58" t="str">
        <f t="shared" si="11"/>
        <v>     -   </v>
      </c>
      <c r="O43" s="59">
        <f t="shared" si="12"/>
        <v>38</v>
      </c>
      <c r="P43" s="60">
        <f t="shared" si="13"/>
        <v>-15.555555555555557</v>
      </c>
      <c r="S43" s="61" t="s">
        <v>89</v>
      </c>
      <c r="T43" s="61" t="s">
        <v>98</v>
      </c>
      <c r="U43" s="61" t="s">
        <v>127</v>
      </c>
      <c r="V43" s="63">
        <v>602</v>
      </c>
      <c r="W43" s="63">
        <v>321</v>
      </c>
      <c r="X43" s="63">
        <v>224</v>
      </c>
      <c r="Y43" s="63">
        <v>1</v>
      </c>
      <c r="Z43" s="63">
        <v>56</v>
      </c>
      <c r="AA43" s="63">
        <v>18</v>
      </c>
      <c r="AB43" s="63">
        <v>38</v>
      </c>
    </row>
    <row r="44" spans="2:28" ht="15.75" customHeight="1">
      <c r="B44" s="12" t="s">
        <v>41</v>
      </c>
      <c r="C44" s="57">
        <f t="shared" si="0"/>
        <v>139</v>
      </c>
      <c r="D44" s="58">
        <f t="shared" si="1"/>
        <v>-49.81949458483754</v>
      </c>
      <c r="E44" s="59">
        <f t="shared" si="2"/>
        <v>113</v>
      </c>
      <c r="F44" s="58">
        <f t="shared" si="3"/>
        <v>-14.393939393939391</v>
      </c>
      <c r="G44" s="59">
        <f t="shared" si="4"/>
        <v>10</v>
      </c>
      <c r="H44" s="58">
        <f t="shared" si="5"/>
        <v>-88.76404494382022</v>
      </c>
      <c r="I44" s="59">
        <f t="shared" si="6"/>
        <v>0</v>
      </c>
      <c r="J44" s="58" t="str">
        <f t="shared" si="7"/>
        <v>  -100.0</v>
      </c>
      <c r="K44" s="59">
        <f t="shared" si="8"/>
        <v>16</v>
      </c>
      <c r="L44" s="58">
        <f t="shared" si="9"/>
        <v>-70.9090909090909</v>
      </c>
      <c r="M44" s="59">
        <f t="shared" si="10"/>
        <v>0</v>
      </c>
      <c r="N44" s="58" t="str">
        <f t="shared" si="11"/>
        <v>  -100.0</v>
      </c>
      <c r="O44" s="59">
        <f t="shared" si="12"/>
        <v>16</v>
      </c>
      <c r="P44" s="60">
        <f t="shared" si="13"/>
        <v>0</v>
      </c>
      <c r="S44" s="61" t="s">
        <v>89</v>
      </c>
      <c r="T44" s="61" t="s">
        <v>98</v>
      </c>
      <c r="U44" s="61" t="s">
        <v>128</v>
      </c>
      <c r="V44" s="63">
        <v>139</v>
      </c>
      <c r="W44" s="63">
        <v>113</v>
      </c>
      <c r="X44" s="63">
        <v>10</v>
      </c>
      <c r="Y44" s="63">
        <v>0</v>
      </c>
      <c r="Z44" s="63">
        <v>16</v>
      </c>
      <c r="AA44" s="63">
        <v>0</v>
      </c>
      <c r="AB44" s="63">
        <v>16</v>
      </c>
    </row>
    <row r="45" spans="2:28" ht="15.75" customHeight="1">
      <c r="B45" s="12" t="s">
        <v>42</v>
      </c>
      <c r="C45" s="57">
        <f t="shared" si="0"/>
        <v>2949</v>
      </c>
      <c r="D45" s="58">
        <f t="shared" si="1"/>
        <v>-1.0734652801073423</v>
      </c>
      <c r="E45" s="59">
        <f t="shared" si="2"/>
        <v>822</v>
      </c>
      <c r="F45" s="58">
        <f t="shared" si="3"/>
        <v>1.1070110701107012</v>
      </c>
      <c r="G45" s="59">
        <f t="shared" si="4"/>
        <v>1438</v>
      </c>
      <c r="H45" s="58">
        <f t="shared" si="5"/>
        <v>-6.31921824104235</v>
      </c>
      <c r="I45" s="59">
        <f t="shared" si="6"/>
        <v>4</v>
      </c>
      <c r="J45" s="58">
        <f t="shared" si="7"/>
        <v>-33.33333333333334</v>
      </c>
      <c r="K45" s="59">
        <f t="shared" si="8"/>
        <v>685</v>
      </c>
      <c r="L45" s="58">
        <f t="shared" si="9"/>
        <v>9.250398724082928</v>
      </c>
      <c r="M45" s="59">
        <f t="shared" si="10"/>
        <v>442</v>
      </c>
      <c r="N45" s="58">
        <f t="shared" si="11"/>
        <v>34.756097560975604</v>
      </c>
      <c r="O45" s="59">
        <f t="shared" si="12"/>
        <v>233</v>
      </c>
      <c r="P45" s="60">
        <f t="shared" si="13"/>
        <v>-22.073578595317727</v>
      </c>
      <c r="S45" s="61" t="s">
        <v>89</v>
      </c>
      <c r="T45" s="61" t="s">
        <v>98</v>
      </c>
      <c r="U45" s="61" t="s">
        <v>129</v>
      </c>
      <c r="V45" s="63">
        <v>2949</v>
      </c>
      <c r="W45" s="63">
        <v>822</v>
      </c>
      <c r="X45" s="63">
        <v>1438</v>
      </c>
      <c r="Y45" s="63">
        <v>4</v>
      </c>
      <c r="Z45" s="63">
        <v>685</v>
      </c>
      <c r="AA45" s="63">
        <v>442</v>
      </c>
      <c r="AB45" s="63">
        <v>233</v>
      </c>
    </row>
    <row r="46" spans="2:28" ht="15.75" customHeight="1">
      <c r="B46" s="12" t="s">
        <v>43</v>
      </c>
      <c r="C46" s="57">
        <f t="shared" si="0"/>
        <v>479</v>
      </c>
      <c r="D46" s="58">
        <f t="shared" si="1"/>
        <v>50.15673981191222</v>
      </c>
      <c r="E46" s="59">
        <f t="shared" si="2"/>
        <v>200</v>
      </c>
      <c r="F46" s="58">
        <f t="shared" si="3"/>
        <v>32.45033112582783</v>
      </c>
      <c r="G46" s="59">
        <f t="shared" si="4"/>
        <v>254</v>
      </c>
      <c r="H46" s="58">
        <f t="shared" si="5"/>
        <v>76.38888888888889</v>
      </c>
      <c r="I46" s="59">
        <f t="shared" si="6"/>
        <v>3</v>
      </c>
      <c r="J46" s="58">
        <f t="shared" si="7"/>
        <v>50</v>
      </c>
      <c r="K46" s="59">
        <f t="shared" si="8"/>
        <v>22</v>
      </c>
      <c r="L46" s="58">
        <f t="shared" si="9"/>
        <v>0</v>
      </c>
      <c r="M46" s="59">
        <f t="shared" si="10"/>
        <v>0</v>
      </c>
      <c r="N46" s="58" t="str">
        <f t="shared" si="11"/>
        <v>0.0</v>
      </c>
      <c r="O46" s="59">
        <f t="shared" si="12"/>
        <v>22</v>
      </c>
      <c r="P46" s="60">
        <f t="shared" si="13"/>
        <v>0</v>
      </c>
      <c r="S46" s="61" t="s">
        <v>89</v>
      </c>
      <c r="T46" s="61" t="s">
        <v>98</v>
      </c>
      <c r="U46" s="61" t="s">
        <v>130</v>
      </c>
      <c r="V46" s="63">
        <v>479</v>
      </c>
      <c r="W46" s="63">
        <v>200</v>
      </c>
      <c r="X46" s="63">
        <v>254</v>
      </c>
      <c r="Y46" s="63">
        <v>3</v>
      </c>
      <c r="Z46" s="63">
        <v>22</v>
      </c>
      <c r="AA46" s="63">
        <v>0</v>
      </c>
      <c r="AB46" s="63">
        <v>22</v>
      </c>
    </row>
    <row r="47" spans="2:28" ht="15.75" customHeight="1">
      <c r="B47" s="12" t="s">
        <v>44</v>
      </c>
      <c r="C47" s="57">
        <f t="shared" si="0"/>
        <v>499</v>
      </c>
      <c r="D47" s="58">
        <f t="shared" si="1"/>
        <v>-8.27205882352942</v>
      </c>
      <c r="E47" s="59">
        <f t="shared" si="2"/>
        <v>224</v>
      </c>
      <c r="F47" s="58">
        <f t="shared" si="3"/>
        <v>-4.2735042735042725</v>
      </c>
      <c r="G47" s="59">
        <f t="shared" si="4"/>
        <v>245</v>
      </c>
      <c r="H47" s="58">
        <f t="shared" si="5"/>
        <v>17.788461538461547</v>
      </c>
      <c r="I47" s="59">
        <f t="shared" si="6"/>
        <v>2</v>
      </c>
      <c r="J47" s="58">
        <f t="shared" si="7"/>
        <v>100</v>
      </c>
      <c r="K47" s="59">
        <f t="shared" si="8"/>
        <v>28</v>
      </c>
      <c r="L47" s="58">
        <f t="shared" si="9"/>
        <v>-72.27722772277227</v>
      </c>
      <c r="M47" s="59">
        <f t="shared" si="10"/>
        <v>0</v>
      </c>
      <c r="N47" s="58" t="str">
        <f t="shared" si="11"/>
        <v>  -100.0</v>
      </c>
      <c r="O47" s="59">
        <f t="shared" si="12"/>
        <v>28</v>
      </c>
      <c r="P47" s="60">
        <f t="shared" si="13"/>
        <v>-22.222222222222214</v>
      </c>
      <c r="S47" s="61" t="s">
        <v>89</v>
      </c>
      <c r="T47" s="61" t="s">
        <v>98</v>
      </c>
      <c r="U47" s="61" t="s">
        <v>131</v>
      </c>
      <c r="V47" s="63">
        <v>499</v>
      </c>
      <c r="W47" s="63">
        <v>224</v>
      </c>
      <c r="X47" s="63">
        <v>245</v>
      </c>
      <c r="Y47" s="63">
        <v>2</v>
      </c>
      <c r="Z47" s="63">
        <v>28</v>
      </c>
      <c r="AA47" s="63">
        <v>0</v>
      </c>
      <c r="AB47" s="63">
        <v>28</v>
      </c>
    </row>
    <row r="48" spans="2:28" ht="15.75" customHeight="1">
      <c r="B48" s="12" t="s">
        <v>45</v>
      </c>
      <c r="C48" s="57">
        <f t="shared" si="0"/>
        <v>1004</v>
      </c>
      <c r="D48" s="58">
        <f t="shared" si="1"/>
        <v>17.42690058479532</v>
      </c>
      <c r="E48" s="59">
        <f t="shared" si="2"/>
        <v>391</v>
      </c>
      <c r="F48" s="58">
        <f t="shared" si="3"/>
        <v>6.830601092896174</v>
      </c>
      <c r="G48" s="59">
        <f t="shared" si="4"/>
        <v>410</v>
      </c>
      <c r="H48" s="58">
        <f t="shared" si="5"/>
        <v>5.398457583547554</v>
      </c>
      <c r="I48" s="59">
        <f t="shared" si="6"/>
        <v>12</v>
      </c>
      <c r="J48" s="58">
        <f t="shared" si="7"/>
        <v>140</v>
      </c>
      <c r="K48" s="59">
        <f t="shared" si="8"/>
        <v>191</v>
      </c>
      <c r="L48" s="58">
        <f t="shared" si="9"/>
        <v>101.05263157894737</v>
      </c>
      <c r="M48" s="59">
        <f t="shared" si="10"/>
        <v>88</v>
      </c>
      <c r="N48" s="58" t="str">
        <f t="shared" si="11"/>
        <v>     -   </v>
      </c>
      <c r="O48" s="59">
        <f t="shared" si="12"/>
        <v>103</v>
      </c>
      <c r="P48" s="60">
        <f t="shared" si="13"/>
        <v>8.421052631578945</v>
      </c>
      <c r="S48" s="61" t="s">
        <v>89</v>
      </c>
      <c r="T48" s="61" t="s">
        <v>98</v>
      </c>
      <c r="U48" s="61" t="s">
        <v>132</v>
      </c>
      <c r="V48" s="63">
        <v>1004</v>
      </c>
      <c r="W48" s="63">
        <v>391</v>
      </c>
      <c r="X48" s="63">
        <v>410</v>
      </c>
      <c r="Y48" s="63">
        <v>12</v>
      </c>
      <c r="Z48" s="63">
        <v>191</v>
      </c>
      <c r="AA48" s="63">
        <v>88</v>
      </c>
      <c r="AB48" s="63">
        <v>103</v>
      </c>
    </row>
    <row r="49" spans="2:28" ht="15.75" customHeight="1">
      <c r="B49" s="12" t="s">
        <v>46</v>
      </c>
      <c r="C49" s="57">
        <f t="shared" si="0"/>
        <v>398</v>
      </c>
      <c r="D49" s="58">
        <f t="shared" si="1"/>
        <v>8.152173913043484</v>
      </c>
      <c r="E49" s="59">
        <f t="shared" si="2"/>
        <v>233</v>
      </c>
      <c r="F49" s="58">
        <f t="shared" si="3"/>
        <v>15.920398009950247</v>
      </c>
      <c r="G49" s="59">
        <f t="shared" si="4"/>
        <v>132</v>
      </c>
      <c r="H49" s="58">
        <f t="shared" si="5"/>
        <v>57.14285714285714</v>
      </c>
      <c r="I49" s="59">
        <f t="shared" si="6"/>
        <v>0</v>
      </c>
      <c r="J49" s="58" t="str">
        <f t="shared" si="7"/>
        <v>  -100.0</v>
      </c>
      <c r="K49" s="59">
        <f t="shared" si="8"/>
        <v>33</v>
      </c>
      <c r="L49" s="58">
        <f t="shared" si="9"/>
        <v>-58.75</v>
      </c>
      <c r="M49" s="59">
        <f t="shared" si="10"/>
        <v>0</v>
      </c>
      <c r="N49" s="58" t="str">
        <f t="shared" si="11"/>
        <v>  -100.0</v>
      </c>
      <c r="O49" s="59">
        <f t="shared" si="12"/>
        <v>33</v>
      </c>
      <c r="P49" s="60">
        <f t="shared" si="13"/>
        <v>10.000000000000014</v>
      </c>
      <c r="S49" s="61" t="s">
        <v>89</v>
      </c>
      <c r="T49" s="61" t="s">
        <v>98</v>
      </c>
      <c r="U49" s="61" t="s">
        <v>133</v>
      </c>
      <c r="V49" s="63">
        <v>398</v>
      </c>
      <c r="W49" s="63">
        <v>233</v>
      </c>
      <c r="X49" s="63">
        <v>132</v>
      </c>
      <c r="Y49" s="63">
        <v>0</v>
      </c>
      <c r="Z49" s="63">
        <v>33</v>
      </c>
      <c r="AA49" s="63">
        <v>0</v>
      </c>
      <c r="AB49" s="63">
        <v>33</v>
      </c>
    </row>
    <row r="50" spans="2:28" ht="15.75" customHeight="1">
      <c r="B50" s="12" t="s">
        <v>47</v>
      </c>
      <c r="C50" s="57">
        <f t="shared" si="0"/>
        <v>689</v>
      </c>
      <c r="D50" s="58">
        <f t="shared" si="1"/>
        <v>11.308562197092087</v>
      </c>
      <c r="E50" s="59">
        <f t="shared" si="2"/>
        <v>319</v>
      </c>
      <c r="F50" s="58">
        <f t="shared" si="3"/>
        <v>23.643410852713174</v>
      </c>
      <c r="G50" s="59">
        <f t="shared" si="4"/>
        <v>313</v>
      </c>
      <c r="H50" s="58">
        <f t="shared" si="5"/>
        <v>29.338842975206603</v>
      </c>
      <c r="I50" s="59">
        <f t="shared" si="6"/>
        <v>0</v>
      </c>
      <c r="J50" s="58" t="str">
        <f t="shared" si="7"/>
        <v>  -100.0</v>
      </c>
      <c r="K50" s="59">
        <f t="shared" si="8"/>
        <v>57</v>
      </c>
      <c r="L50" s="58">
        <f t="shared" si="9"/>
        <v>-50.862068965517246</v>
      </c>
      <c r="M50" s="59">
        <f t="shared" si="10"/>
        <v>0</v>
      </c>
      <c r="N50" s="58" t="str">
        <f t="shared" si="11"/>
        <v>  -100.0</v>
      </c>
      <c r="O50" s="59">
        <f t="shared" si="12"/>
        <v>57</v>
      </c>
      <c r="P50" s="60">
        <f t="shared" si="13"/>
        <v>0</v>
      </c>
      <c r="S50" s="61" t="s">
        <v>89</v>
      </c>
      <c r="T50" s="61" t="s">
        <v>98</v>
      </c>
      <c r="U50" s="61" t="s">
        <v>134</v>
      </c>
      <c r="V50" s="63">
        <v>689</v>
      </c>
      <c r="W50" s="63">
        <v>319</v>
      </c>
      <c r="X50" s="63">
        <v>313</v>
      </c>
      <c r="Y50" s="63">
        <v>0</v>
      </c>
      <c r="Z50" s="63">
        <v>57</v>
      </c>
      <c r="AA50" s="63">
        <v>0</v>
      </c>
      <c r="AB50" s="63">
        <v>57</v>
      </c>
    </row>
    <row r="51" spans="2:28" ht="15.75" customHeight="1">
      <c r="B51" s="12" t="s">
        <v>48</v>
      </c>
      <c r="C51" s="57">
        <f t="shared" si="0"/>
        <v>947</v>
      </c>
      <c r="D51" s="58">
        <f t="shared" si="1"/>
        <v>-1.8652849740932567</v>
      </c>
      <c r="E51" s="59">
        <f t="shared" si="2"/>
        <v>405</v>
      </c>
      <c r="F51" s="58">
        <f t="shared" si="3"/>
        <v>-0.9779951100244517</v>
      </c>
      <c r="G51" s="59">
        <f t="shared" si="4"/>
        <v>465</v>
      </c>
      <c r="H51" s="58">
        <f t="shared" si="5"/>
        <v>-3.526970954356841</v>
      </c>
      <c r="I51" s="59">
        <f t="shared" si="6"/>
        <v>3</v>
      </c>
      <c r="J51" s="58" t="str">
        <f t="shared" si="7"/>
        <v>     -   </v>
      </c>
      <c r="K51" s="59">
        <f t="shared" si="8"/>
        <v>74</v>
      </c>
      <c r="L51" s="58">
        <f t="shared" si="9"/>
        <v>0</v>
      </c>
      <c r="M51" s="59">
        <f t="shared" si="10"/>
        <v>0</v>
      </c>
      <c r="N51" s="58" t="str">
        <f t="shared" si="11"/>
        <v>0.0</v>
      </c>
      <c r="O51" s="59">
        <f t="shared" si="12"/>
        <v>74</v>
      </c>
      <c r="P51" s="60">
        <f t="shared" si="13"/>
        <v>12.12121212121211</v>
      </c>
      <c r="S51" s="61" t="s">
        <v>89</v>
      </c>
      <c r="T51" s="61" t="s">
        <v>98</v>
      </c>
      <c r="U51" s="61" t="s">
        <v>135</v>
      </c>
      <c r="V51" s="63">
        <v>947</v>
      </c>
      <c r="W51" s="63">
        <v>405</v>
      </c>
      <c r="X51" s="63">
        <v>465</v>
      </c>
      <c r="Y51" s="63">
        <v>3</v>
      </c>
      <c r="Z51" s="63">
        <v>74</v>
      </c>
      <c r="AA51" s="63">
        <v>0</v>
      </c>
      <c r="AB51" s="63">
        <v>74</v>
      </c>
    </row>
    <row r="52" spans="2:28" ht="15.75" customHeight="1" thickBot="1">
      <c r="B52" s="12" t="s">
        <v>49</v>
      </c>
      <c r="C52" s="64">
        <f t="shared" si="0"/>
        <v>1764</v>
      </c>
      <c r="D52" s="65">
        <f t="shared" si="1"/>
        <v>19.028340080971645</v>
      </c>
      <c r="E52" s="66">
        <f t="shared" si="2"/>
        <v>348</v>
      </c>
      <c r="F52" s="65">
        <f t="shared" si="3"/>
        <v>57.4660633484163</v>
      </c>
      <c r="G52" s="66">
        <f t="shared" si="4"/>
        <v>1149</v>
      </c>
      <c r="H52" s="65">
        <f t="shared" si="5"/>
        <v>9.01328273244782</v>
      </c>
      <c r="I52" s="66">
        <f t="shared" si="6"/>
        <v>12</v>
      </c>
      <c r="J52" s="65" t="str">
        <f t="shared" si="7"/>
        <v>     -   </v>
      </c>
      <c r="K52" s="66">
        <f t="shared" si="8"/>
        <v>255</v>
      </c>
      <c r="L52" s="65">
        <f t="shared" si="9"/>
        <v>23.18840579710144</v>
      </c>
      <c r="M52" s="66">
        <f t="shared" si="10"/>
        <v>207</v>
      </c>
      <c r="N52" s="65">
        <f t="shared" si="11"/>
        <v>16.292134831460686</v>
      </c>
      <c r="O52" s="66">
        <f t="shared" si="12"/>
        <v>48</v>
      </c>
      <c r="P52" s="67">
        <f t="shared" si="13"/>
        <v>100</v>
      </c>
      <c r="S52" s="61" t="s">
        <v>89</v>
      </c>
      <c r="T52" s="61" t="s">
        <v>98</v>
      </c>
      <c r="U52" s="61" t="s">
        <v>136</v>
      </c>
      <c r="V52" s="63">
        <v>1764</v>
      </c>
      <c r="W52" s="63">
        <v>348</v>
      </c>
      <c r="X52" s="63">
        <v>1149</v>
      </c>
      <c r="Y52" s="63">
        <v>12</v>
      </c>
      <c r="Z52" s="63">
        <v>255</v>
      </c>
      <c r="AA52" s="63">
        <v>207</v>
      </c>
      <c r="AB52" s="63">
        <v>48</v>
      </c>
    </row>
    <row r="53" spans="2:28" ht="15.75" customHeight="1" thickBot="1" thickTop="1">
      <c r="B53" s="13" t="s">
        <v>50</v>
      </c>
      <c r="C53" s="68">
        <f>SUM($V6:$V52)</f>
        <v>80255</v>
      </c>
      <c r="D53" s="69">
        <f>SUM(V6:V52)/SUM(V53:V99)*100-100</f>
        <v>8.789361673286251</v>
      </c>
      <c r="E53" s="70">
        <f>SUM($W6:$W52)</f>
        <v>25245</v>
      </c>
      <c r="F53" s="69">
        <f>SUM($W6:$W52)/SUM($W53:$W99)*100-100</f>
        <v>4.103092783505161</v>
      </c>
      <c r="G53" s="70">
        <f>SUM($X6:$X52)</f>
        <v>33470</v>
      </c>
      <c r="H53" s="69">
        <f>SUM($X6:X52)/SUM($X53:$X99)*100-100</f>
        <v>17.70705116933358</v>
      </c>
      <c r="I53" s="70">
        <f>SUM($Y6:$Y52)</f>
        <v>328</v>
      </c>
      <c r="J53" s="69">
        <f>SUM($Y6:$Y52)/SUM($Y53:$Y99)*100-100</f>
        <v>-21.342925659472428</v>
      </c>
      <c r="K53" s="70">
        <f>SUM($Z6:$Z52)</f>
        <v>21212</v>
      </c>
      <c r="L53" s="69">
        <f>SUM($Z6:$Z52)/SUM($Z53:$Z99)*100-100</f>
        <v>2.6271227442062894</v>
      </c>
      <c r="M53" s="70">
        <f>SUM($AA6:$AA52)</f>
        <v>10189</v>
      </c>
      <c r="N53" s="69">
        <f>SUM($AA6:$AA52)/SUM($AA53:$AA99)*100-100</f>
        <v>0.009815469179415004</v>
      </c>
      <c r="O53" s="70">
        <f>SUM($AB6:$AB52)</f>
        <v>10768</v>
      </c>
      <c r="P53" s="71">
        <f>SUM($AB6:$AB52)/SUM($AB53:$AB99)*100-100</f>
        <v>4.55384017865812</v>
      </c>
      <c r="R53" s="1" t="s">
        <v>137</v>
      </c>
      <c r="S53" s="61" t="s">
        <v>138</v>
      </c>
      <c r="T53" s="61" t="s">
        <v>98</v>
      </c>
      <c r="U53" s="61" t="s">
        <v>91</v>
      </c>
      <c r="V53" s="63">
        <v>2822</v>
      </c>
      <c r="W53" s="63">
        <v>1138</v>
      </c>
      <c r="X53" s="63">
        <v>1364</v>
      </c>
      <c r="Y53" s="63">
        <v>30</v>
      </c>
      <c r="Z53" s="63">
        <v>290</v>
      </c>
      <c r="AA53" s="63">
        <v>154</v>
      </c>
      <c r="AB53" s="63">
        <v>134</v>
      </c>
    </row>
    <row r="54" spans="2:28" ht="15.75" customHeight="1">
      <c r="B54" s="14" t="s">
        <v>3</v>
      </c>
      <c r="C54" s="59">
        <f>$V6</f>
        <v>3450</v>
      </c>
      <c r="D54" s="58">
        <f>$V6/$V53*100-100</f>
        <v>22.253720765414613</v>
      </c>
      <c r="E54" s="59">
        <f>$W6</f>
        <v>1147</v>
      </c>
      <c r="F54" s="58">
        <f>$W6/$W53*100-100</f>
        <v>0.7908611599297046</v>
      </c>
      <c r="G54" s="59">
        <f>$X6</f>
        <v>2003</v>
      </c>
      <c r="H54" s="58">
        <f>$X6/$X53*100-100</f>
        <v>46.847507331378296</v>
      </c>
      <c r="I54" s="59">
        <f>$Y6</f>
        <v>46</v>
      </c>
      <c r="J54" s="58">
        <f>$Y6/$Y53*100-100</f>
        <v>53.33333333333334</v>
      </c>
      <c r="K54" s="59">
        <f>$Z6</f>
        <v>254</v>
      </c>
      <c r="L54" s="58">
        <f>$Z6/$Z53*100-100</f>
        <v>-12.413793103448285</v>
      </c>
      <c r="M54" s="59">
        <f>$AA6</f>
        <v>91</v>
      </c>
      <c r="N54" s="58">
        <f>$AA6/$AA53*100-100</f>
        <v>-40.90909090909091</v>
      </c>
      <c r="O54" s="59">
        <f>$AB6</f>
        <v>163</v>
      </c>
      <c r="P54" s="60">
        <f>$AB6/$AB53*100-100</f>
        <v>21.641791044776127</v>
      </c>
      <c r="S54" s="61" t="s">
        <v>138</v>
      </c>
      <c r="T54" s="61" t="s">
        <v>98</v>
      </c>
      <c r="U54" s="61" t="s">
        <v>92</v>
      </c>
      <c r="V54" s="63">
        <v>462</v>
      </c>
      <c r="W54" s="63">
        <v>308</v>
      </c>
      <c r="X54" s="63">
        <v>113</v>
      </c>
      <c r="Y54" s="63">
        <v>3</v>
      </c>
      <c r="Z54" s="63">
        <v>38</v>
      </c>
      <c r="AA54" s="63">
        <v>0</v>
      </c>
      <c r="AB54" s="63">
        <v>38</v>
      </c>
    </row>
    <row r="55" spans="2:28" ht="15.75" customHeight="1">
      <c r="B55" s="14" t="s">
        <v>51</v>
      </c>
      <c r="C55" s="59">
        <f>SUM($V7:$V12)</f>
        <v>5453</v>
      </c>
      <c r="D55" s="58">
        <f>SUM($V7:V12)/SUM($V54:$V59)*100-100</f>
        <v>7.852056962025316</v>
      </c>
      <c r="E55" s="59">
        <f>SUM($W7:$W12)</f>
        <v>2525</v>
      </c>
      <c r="F55" s="58">
        <f>SUM($W7:W12)/SUM($W54:$W59)*100-100</f>
        <v>2.1853500607041667</v>
      </c>
      <c r="G55" s="59">
        <f>SUM($X7:$X12)</f>
        <v>2350</v>
      </c>
      <c r="H55" s="58">
        <f>SUM($X7:X12)/SUM($X54:$X59)*100-100</f>
        <v>16.799204771371777</v>
      </c>
      <c r="I55" s="59">
        <f>SUM($Y7:$Y12)</f>
        <v>14</v>
      </c>
      <c r="J55" s="58">
        <f>SUM($Y7:Y12)/SUM($Y54:$Y59)*100-100</f>
        <v>7.692307692307693</v>
      </c>
      <c r="K55" s="59">
        <f>SUM($Z7:$Z12)</f>
        <v>564</v>
      </c>
      <c r="L55" s="58">
        <f>SUM($Z7:Z12)/SUM($Z54:$Z59)*100-100</f>
        <v>0.7142857142857082</v>
      </c>
      <c r="M55" s="59">
        <f>SUM($AA7:$AA12)</f>
        <v>95</v>
      </c>
      <c r="N55" s="58">
        <f>SUM($AA7:AA12)/SUM($AA54:$AA59)*100-100</f>
        <v>-10.377358490566039</v>
      </c>
      <c r="O55" s="59">
        <f>SUM($AB7:$AB12)</f>
        <v>469</v>
      </c>
      <c r="P55" s="60">
        <f>SUM($AB7:AB12)/SUM($AB54:$AB59)*100-100</f>
        <v>3.303964757709238</v>
      </c>
      <c r="S55" s="61" t="s">
        <v>138</v>
      </c>
      <c r="T55" s="61" t="s">
        <v>98</v>
      </c>
      <c r="U55" s="61" t="s">
        <v>93</v>
      </c>
      <c r="V55" s="63">
        <v>844</v>
      </c>
      <c r="W55" s="63">
        <v>404</v>
      </c>
      <c r="X55" s="63">
        <v>398</v>
      </c>
      <c r="Y55" s="63">
        <v>3</v>
      </c>
      <c r="Z55" s="63">
        <v>39</v>
      </c>
      <c r="AA55" s="63">
        <v>18</v>
      </c>
      <c r="AB55" s="63">
        <v>21</v>
      </c>
    </row>
    <row r="56" spans="2:28" ht="15.75" customHeight="1">
      <c r="B56" s="14" t="s">
        <v>52</v>
      </c>
      <c r="C56" s="59">
        <f>SUM($V13:$V19)+SUM($V24:$V25)</f>
        <v>34091</v>
      </c>
      <c r="D56" s="58">
        <f>(SUM($V13:$V19)+SUM($V24:$V25))/(SUM($V60:$V66)+SUM($V71:$V72))*100-100</f>
        <v>14.819305513455248</v>
      </c>
      <c r="E56" s="59">
        <f>SUM($W13:$W19)+SUM($W24:$W25)</f>
        <v>8184</v>
      </c>
      <c r="F56" s="58">
        <f>(SUM($W13:$W19)+SUM($W24:$W25))/(SUM($W60:$W66)+SUM($W71:$W72))*100-100</f>
        <v>2.9952177196073535</v>
      </c>
      <c r="G56" s="59">
        <f>SUM($X13:$X19)+SUM($X24:$X25)</f>
        <v>14300</v>
      </c>
      <c r="H56" s="58">
        <f>(SUM($X13:$X19)+SUM($X24:$X25))/(SUM($X60:$X66)+SUM($X71:$X72))*100-100</f>
        <v>30.976369298406297</v>
      </c>
      <c r="I56" s="59">
        <f>SUM($Y13:$Y19)+SUM($Y24:$Y25)</f>
        <v>93</v>
      </c>
      <c r="J56" s="58">
        <f>(SUM($Y13:$Y19)+SUM($Y24:$Y25))/(SUM($Y60:$Y66)+SUM($Y71:$Y72))*100-100</f>
        <v>-56.33802816901409</v>
      </c>
      <c r="K56" s="59">
        <f>SUM($Z13:$Z19)+SUM($Z24:$Z25)</f>
        <v>11514</v>
      </c>
      <c r="L56" s="58">
        <f>(SUM($Z13:$Z19)+SUM($Z24:$Z25))/(SUM($Z60:$Z66)+SUM($Z71:$Z72))*100-100</f>
        <v>8.47936687394008</v>
      </c>
      <c r="M56" s="59">
        <f>SUM($AA13:$AA19)+SUM($AA24:$AA25)</f>
        <v>5593</v>
      </c>
      <c r="N56" s="58">
        <f>(SUM($AA13:$AA19)+SUM($AA24:$AA25))/(SUM($AA60:$AA66)+SUM($AA71:$AA72))*100-100</f>
        <v>10.272082018927449</v>
      </c>
      <c r="O56" s="59">
        <f>SUM($AB13:$AB19)+SUM($AB24:$AB25)</f>
        <v>5690</v>
      </c>
      <c r="P56" s="60">
        <f>(SUM($AB13:$AB19)+SUM($AB24:$AB25))/(SUM($AB60:$AB66)+SUM($AB71:$AB72))*100-100</f>
        <v>5.370370370370381</v>
      </c>
      <c r="S56" s="61" t="s">
        <v>138</v>
      </c>
      <c r="T56" s="61" t="s">
        <v>98</v>
      </c>
      <c r="U56" s="61" t="s">
        <v>94</v>
      </c>
      <c r="V56" s="63">
        <v>1932</v>
      </c>
      <c r="W56" s="63">
        <v>701</v>
      </c>
      <c r="X56" s="63">
        <v>944</v>
      </c>
      <c r="Y56" s="63">
        <v>0</v>
      </c>
      <c r="Z56" s="63">
        <v>287</v>
      </c>
      <c r="AA56" s="63">
        <v>41</v>
      </c>
      <c r="AB56" s="63">
        <v>246</v>
      </c>
    </row>
    <row r="57" spans="2:28" ht="15.75" customHeight="1">
      <c r="B57" s="14" t="s">
        <v>53</v>
      </c>
      <c r="C57" s="59">
        <f>SUM($V20:$V23)</f>
        <v>2348</v>
      </c>
      <c r="D57" s="58">
        <f>SUM(V20:$V23)/SUM($V67:$V70)*100-100</f>
        <v>10.650329877474078</v>
      </c>
      <c r="E57" s="59">
        <f>SUM($W20:$W23)</f>
        <v>1438</v>
      </c>
      <c r="F57" s="58">
        <f>SUM($W20:W23)/SUM($W67:$W70)*100-100</f>
        <v>3.826714801444055</v>
      </c>
      <c r="G57" s="59">
        <f>SUM($X20:$X23)</f>
        <v>767</v>
      </c>
      <c r="H57" s="58">
        <f>SUM($X20:X23)/SUM($X67:$X70)*100-100</f>
        <v>28.907563025210095</v>
      </c>
      <c r="I57" s="59">
        <f>SUM($Y20:$Y23)</f>
        <v>15</v>
      </c>
      <c r="J57" s="58">
        <f>SUM($Y20:Y23)/SUM($Y67:$Y70)*100-100</f>
        <v>66.66666666666669</v>
      </c>
      <c r="K57" s="59">
        <f>SUM($Z20:$Z23)</f>
        <v>128</v>
      </c>
      <c r="L57" s="58">
        <f>SUM($Z20:Z23)/SUM($Z67:$Z70)*100-100</f>
        <v>-3.759398496240607</v>
      </c>
      <c r="M57" s="59">
        <f>SUM($AA20:$AA23)</f>
        <v>0</v>
      </c>
      <c r="N57" s="58" t="e">
        <f>SUM($AA20:AA23)/SUM($AA67:$AA70)*100-100</f>
        <v>#DIV/0!</v>
      </c>
      <c r="O57" s="59">
        <f>SUM($AB20:$AB23)</f>
        <v>124</v>
      </c>
      <c r="P57" s="60">
        <f>SUM($AB20:AB23)/SUM($AB67:$AB70)*100-100</f>
        <v>-6.766917293233092</v>
      </c>
      <c r="S57" s="61" t="s">
        <v>138</v>
      </c>
      <c r="T57" s="61" t="s">
        <v>98</v>
      </c>
      <c r="U57" s="61" t="s">
        <v>95</v>
      </c>
      <c r="V57" s="63">
        <v>357</v>
      </c>
      <c r="W57" s="63">
        <v>252</v>
      </c>
      <c r="X57" s="63">
        <v>69</v>
      </c>
      <c r="Y57" s="63">
        <v>1</v>
      </c>
      <c r="Z57" s="63">
        <v>35</v>
      </c>
      <c r="AA57" s="63">
        <v>0</v>
      </c>
      <c r="AB57" s="63">
        <v>35</v>
      </c>
    </row>
    <row r="58" spans="2:28" ht="15.75" customHeight="1">
      <c r="B58" s="14" t="s">
        <v>54</v>
      </c>
      <c r="C58" s="59">
        <f>SUM($V26:$V29)</f>
        <v>8331</v>
      </c>
      <c r="D58" s="58">
        <f>SUM($V26:$V29)/SUM($V73:$V76)*100-100</f>
        <v>5.898055167153942</v>
      </c>
      <c r="E58" s="59">
        <f>SUM($W26:$W29)</f>
        <v>3735</v>
      </c>
      <c r="F58" s="58">
        <f>SUM($W26:$W29)/SUM($W73:$W76)*100-100</f>
        <v>9.370424597364575</v>
      </c>
      <c r="G58" s="59">
        <f>SUM($X26:$X29)</f>
        <v>2792</v>
      </c>
      <c r="H58" s="58">
        <f>SUM($X26:$X29)/SUM($X73:$X76)*100-100</f>
        <v>11.72468987595039</v>
      </c>
      <c r="I58" s="59">
        <f>SUM($Y26:$Y29)</f>
        <v>33</v>
      </c>
      <c r="J58" s="58">
        <f>SUM($Y26:$Y29)/SUM($Y73:$Y76)*100-100</f>
        <v>-17.5</v>
      </c>
      <c r="K58" s="59">
        <f>SUM($Z26:$Z29)</f>
        <v>1771</v>
      </c>
      <c r="L58" s="58">
        <f>SUM($Z26:$Z29)/SUM($Z73:$Z76)*100-100</f>
        <v>-7.4228959749085135</v>
      </c>
      <c r="M58" s="59">
        <f>SUM($AA26:$AA29)</f>
        <v>412</v>
      </c>
      <c r="N58" s="58">
        <f>SUM($AA26:$AA29)/SUM($AA73:$AA76)*100-100</f>
        <v>-33.97435897435898</v>
      </c>
      <c r="O58" s="59">
        <f>SUM($AB26:$AB29)</f>
        <v>1359</v>
      </c>
      <c r="P58" s="60">
        <f>SUM($AB26:$AB29)/SUM($AB73:$AB76)*100-100</f>
        <v>5.5944055944056</v>
      </c>
      <c r="S58" s="61" t="s">
        <v>138</v>
      </c>
      <c r="T58" s="61" t="s">
        <v>98</v>
      </c>
      <c r="U58" s="61" t="s">
        <v>96</v>
      </c>
      <c r="V58" s="63">
        <v>361</v>
      </c>
      <c r="W58" s="63">
        <v>223</v>
      </c>
      <c r="X58" s="63">
        <v>90</v>
      </c>
      <c r="Y58" s="63">
        <v>3</v>
      </c>
      <c r="Z58" s="63">
        <v>45</v>
      </c>
      <c r="AA58" s="63">
        <v>0</v>
      </c>
      <c r="AB58" s="63">
        <v>45</v>
      </c>
    </row>
    <row r="59" spans="2:28" ht="15.75" customHeight="1">
      <c r="B59" s="14" t="s">
        <v>55</v>
      </c>
      <c r="C59" s="59">
        <f>SUM($V30:$V35)</f>
        <v>12490</v>
      </c>
      <c r="D59" s="58">
        <f>SUM($V30:$V35)/SUM($V77:$V82)*100-100</f>
        <v>-2.1466624882481966</v>
      </c>
      <c r="E59" s="59">
        <f>SUM($W30:$W35)</f>
        <v>2925</v>
      </c>
      <c r="F59" s="58">
        <f>SUM($W30:$W35)/SUM($W77:$W82)*100-100</f>
        <v>0.03419972640219271</v>
      </c>
      <c r="G59" s="59">
        <f>SUM($X30:$X35)</f>
        <v>4598</v>
      </c>
      <c r="H59" s="58">
        <f>SUM($X30:$X35)/SUM($X77:$X82)*100-100</f>
        <v>-7.726269315673278</v>
      </c>
      <c r="I59" s="59">
        <f>SUM($Y30:$Y35)</f>
        <v>84</v>
      </c>
      <c r="J59" s="58">
        <f>SUM($Y30:$Y35)/SUM($Y77:$Y82)*100-100</f>
        <v>44.82758620689654</v>
      </c>
      <c r="K59" s="59">
        <f>SUM($Z30:$Z35)</f>
        <v>4883</v>
      </c>
      <c r="L59" s="58">
        <f>SUM($Z30:$Z35)/SUM($Z77:$Z82)*100-100</f>
        <v>1.7503646593040258</v>
      </c>
      <c r="M59" s="59">
        <f>SUM($AA30:$AA35)</f>
        <v>2928</v>
      </c>
      <c r="N59" s="58">
        <f>SUM($AA30:$AA35)/SUM($AA77:$AA82)*100-100</f>
        <v>-0.3064351378958179</v>
      </c>
      <c r="O59" s="59">
        <f>SUM($AB30:$AB35)</f>
        <v>1945</v>
      </c>
      <c r="P59" s="60">
        <f>SUM($AB30:$AB35)/SUM($AB77:$AB82)*100-100</f>
        <v>5.30590146182999</v>
      </c>
      <c r="S59" s="61" t="s">
        <v>138</v>
      </c>
      <c r="T59" s="61" t="s">
        <v>98</v>
      </c>
      <c r="U59" s="61" t="s">
        <v>97</v>
      </c>
      <c r="V59" s="63">
        <v>1100</v>
      </c>
      <c r="W59" s="63">
        <v>583</v>
      </c>
      <c r="X59" s="63">
        <v>398</v>
      </c>
      <c r="Y59" s="63">
        <v>3</v>
      </c>
      <c r="Z59" s="63">
        <v>116</v>
      </c>
      <c r="AA59" s="63">
        <v>47</v>
      </c>
      <c r="AB59" s="63">
        <v>69</v>
      </c>
    </row>
    <row r="60" spans="2:28" ht="15.75" customHeight="1">
      <c r="B60" s="14" t="s">
        <v>56</v>
      </c>
      <c r="C60" s="59">
        <f>SUM($V36:$V40)</f>
        <v>3525</v>
      </c>
      <c r="D60" s="58">
        <f>SUM($V36:$V40)/SUM($V83:$V87)*100-100</f>
        <v>-0.31108597285067674</v>
      </c>
      <c r="E60" s="59">
        <f>SUM($W36:$W40)</f>
        <v>1489</v>
      </c>
      <c r="F60" s="58">
        <f>SUM($W36:$W40)/SUM($W83:$W87)*100-100</f>
        <v>6.433166547533958</v>
      </c>
      <c r="G60" s="59">
        <f>SUM($X36:$X40)</f>
        <v>1473</v>
      </c>
      <c r="H60" s="58">
        <f>SUM($X36:$X40)/SUM($X83:$X87)*100-100</f>
        <v>16.812053925456</v>
      </c>
      <c r="I60" s="59">
        <f>SUM($Y36:$Y40)</f>
        <v>3</v>
      </c>
      <c r="J60" s="58">
        <f>SUM($Y36:$Y40)/SUM($Y83:$Y87)*100-100</f>
        <v>-90.625</v>
      </c>
      <c r="K60" s="59">
        <f>SUM($Z36:$Z40)</f>
        <v>560</v>
      </c>
      <c r="L60" s="58">
        <f>SUM($Z36:$Z40)/SUM($Z83:$Z87)*100-100</f>
        <v>-33.64928909952607</v>
      </c>
      <c r="M60" s="59">
        <f>SUM($AA36:$AA40)</f>
        <v>228</v>
      </c>
      <c r="N60" s="58">
        <f>SUM($AA36:$AA40)/SUM($AA83:$AA87)*100-100</f>
        <v>-56.15384615384615</v>
      </c>
      <c r="O60" s="59">
        <f>SUM($AB36:$AB40)</f>
        <v>332</v>
      </c>
      <c r="P60" s="60">
        <f>SUM($AB36:$AB40)/SUM($AB83:$AB87)*100-100</f>
        <v>5.063291139240505</v>
      </c>
      <c r="S60" s="61" t="s">
        <v>138</v>
      </c>
      <c r="T60" s="61" t="s">
        <v>98</v>
      </c>
      <c r="U60" s="61" t="s">
        <v>98</v>
      </c>
      <c r="V60" s="63">
        <v>1716</v>
      </c>
      <c r="W60" s="63">
        <v>798</v>
      </c>
      <c r="X60" s="63">
        <v>643</v>
      </c>
      <c r="Y60" s="63">
        <v>0</v>
      </c>
      <c r="Z60" s="63">
        <v>275</v>
      </c>
      <c r="AA60" s="63">
        <v>74</v>
      </c>
      <c r="AB60" s="63">
        <v>201</v>
      </c>
    </row>
    <row r="61" spans="2:28" ht="15.75" customHeight="1">
      <c r="B61" s="14" t="s">
        <v>57</v>
      </c>
      <c r="C61" s="59">
        <f>SUM($V41:$V44)</f>
        <v>1838</v>
      </c>
      <c r="D61" s="58">
        <f>SUM($V41:$V44)/SUM($V88:$V91)*100-100</f>
        <v>3.25842696629212</v>
      </c>
      <c r="E61" s="59">
        <f>SUM($W41:$W44)</f>
        <v>860</v>
      </c>
      <c r="F61" s="58">
        <f>SUM($W41:$W44)/SUM($W88:$W91)*100-100</f>
        <v>-6.4200217627856375</v>
      </c>
      <c r="G61" s="59">
        <f>SUM($X41:$X44)</f>
        <v>781</v>
      </c>
      <c r="H61" s="58">
        <f>SUM($X41:$X44)/SUM($X88:$X91)*100-100</f>
        <v>17.443609022556387</v>
      </c>
      <c r="I61" s="59">
        <f>SUM($Y41:$Y44)</f>
        <v>4</v>
      </c>
      <c r="J61" s="58">
        <f>SUM($Y41:$Y44)/SUM($Y88:$Y91)*100-100</f>
        <v>100</v>
      </c>
      <c r="K61" s="59">
        <f>SUM($Z41:$Z44)</f>
        <v>193</v>
      </c>
      <c r="L61" s="58">
        <f>SUM($Z41:$Z44)/SUM($Z88:$Z91)*100-100</f>
        <v>-0.5154639175257785</v>
      </c>
      <c r="M61" s="59">
        <f>SUM($AA41:$AA44)</f>
        <v>105</v>
      </c>
      <c r="N61" s="58">
        <f>SUM($AA41:$AA44)/SUM($AA88:$AA91)*100-100</f>
        <v>10.5263157894737</v>
      </c>
      <c r="O61" s="59">
        <f>SUM($AB41:$AB44)</f>
        <v>88</v>
      </c>
      <c r="P61" s="60">
        <f>SUM($AB41:$AB44)/SUM($AB88:$AB91)*100-100</f>
        <v>-11.111111111111114</v>
      </c>
      <c r="S61" s="61" t="s">
        <v>138</v>
      </c>
      <c r="T61" s="61" t="s">
        <v>98</v>
      </c>
      <c r="U61" s="61" t="s">
        <v>99</v>
      </c>
      <c r="V61" s="63">
        <v>935</v>
      </c>
      <c r="W61" s="63">
        <v>520</v>
      </c>
      <c r="X61" s="63">
        <v>243</v>
      </c>
      <c r="Y61" s="63">
        <v>4</v>
      </c>
      <c r="Z61" s="63">
        <v>168</v>
      </c>
      <c r="AA61" s="63">
        <v>0</v>
      </c>
      <c r="AB61" s="63">
        <v>164</v>
      </c>
    </row>
    <row r="62" spans="2:28" ht="15.75" customHeight="1">
      <c r="B62" s="14" t="s">
        <v>58</v>
      </c>
      <c r="C62" s="59">
        <f>SUM($V45:$V51)</f>
        <v>6965</v>
      </c>
      <c r="D62" s="58">
        <f>SUM($V45:$V51)/SUM($V92:$V98)*100-100</f>
        <v>4.721094572244766</v>
      </c>
      <c r="E62" s="59">
        <f>SUM($W45:$W51)</f>
        <v>2594</v>
      </c>
      <c r="F62" s="58">
        <f>SUM($W45:$W51)/SUM($W92:$W98)*100-100</f>
        <v>6.661184210526301</v>
      </c>
      <c r="G62" s="59">
        <f>SUM($X45:$X51)</f>
        <v>3257</v>
      </c>
      <c r="H62" s="58">
        <f>SUM($X45:$X51)/SUM($X92:$X98)*100-100</f>
        <v>5.609597924773027</v>
      </c>
      <c r="I62" s="59">
        <f>SUM($Y45:$Y51)</f>
        <v>24</v>
      </c>
      <c r="J62" s="58">
        <f>SUM($Y45:$Y51)/SUM($Y92:$Y98)*100-100</f>
        <v>20</v>
      </c>
      <c r="K62" s="59">
        <f>SUM($Z45:$Z51)</f>
        <v>1090</v>
      </c>
      <c r="L62" s="58">
        <f>SUM($Z45:$Z51)/SUM($Z92:$Z98)*100-100</f>
        <v>-2.2421524663677133</v>
      </c>
      <c r="M62" s="59">
        <f>SUM($AA45:$AA51)</f>
        <v>530</v>
      </c>
      <c r="N62" s="58">
        <f>SUM($AA45:$AA51)/SUM($AA92:$AA98)*100-100</f>
        <v>5.577689243027891</v>
      </c>
      <c r="O62" s="59">
        <f>SUM($AB45:$AB51)</f>
        <v>550</v>
      </c>
      <c r="P62" s="60">
        <f>SUM($AB45:$AB51)/SUM($AB92:$AB98)*100-100</f>
        <v>-9.090909090909093</v>
      </c>
      <c r="S62" s="61" t="s">
        <v>138</v>
      </c>
      <c r="T62" s="61" t="s">
        <v>98</v>
      </c>
      <c r="U62" s="61" t="s">
        <v>90</v>
      </c>
      <c r="V62" s="63">
        <v>887</v>
      </c>
      <c r="W62" s="63">
        <v>527</v>
      </c>
      <c r="X62" s="63">
        <v>219</v>
      </c>
      <c r="Y62" s="63">
        <v>0</v>
      </c>
      <c r="Z62" s="63">
        <v>141</v>
      </c>
      <c r="AA62" s="63">
        <v>0</v>
      </c>
      <c r="AB62" s="63">
        <v>141</v>
      </c>
    </row>
    <row r="63" spans="2:28" ht="15.75" customHeight="1" thickBot="1">
      <c r="B63" s="15" t="s">
        <v>49</v>
      </c>
      <c r="C63" s="70">
        <f>$V52</f>
        <v>1764</v>
      </c>
      <c r="D63" s="69">
        <f>$V52/$V99*100-100</f>
        <v>19.028340080971645</v>
      </c>
      <c r="E63" s="70">
        <f>$W52</f>
        <v>348</v>
      </c>
      <c r="F63" s="69">
        <f>$W52/$W99*100-100</f>
        <v>57.4660633484163</v>
      </c>
      <c r="G63" s="70">
        <f>$X52</f>
        <v>1149</v>
      </c>
      <c r="H63" s="69">
        <f>$X52/$X99*100-100</f>
        <v>9.01328273244782</v>
      </c>
      <c r="I63" s="70">
        <f>$Y52</f>
        <v>12</v>
      </c>
      <c r="J63" s="69" t="e">
        <f>$Y52/$Y99*100-100</f>
        <v>#DIV/0!</v>
      </c>
      <c r="K63" s="70">
        <f>$Z52</f>
        <v>255</v>
      </c>
      <c r="L63" s="69">
        <f>$Z52/$Z99*100-100</f>
        <v>23.18840579710144</v>
      </c>
      <c r="M63" s="70">
        <f>$AA52</f>
        <v>207</v>
      </c>
      <c r="N63" s="69">
        <f>$AA52/$AA99*100-100</f>
        <v>16.292134831460686</v>
      </c>
      <c r="O63" s="70">
        <f>$AB52</f>
        <v>48</v>
      </c>
      <c r="P63" s="71">
        <f>$AB52/$AB99*100-100</f>
        <v>100</v>
      </c>
      <c r="S63" s="61" t="s">
        <v>138</v>
      </c>
      <c r="T63" s="61" t="s">
        <v>98</v>
      </c>
      <c r="U63" s="61" t="s">
        <v>100</v>
      </c>
      <c r="V63" s="63">
        <v>4382</v>
      </c>
      <c r="W63" s="63">
        <v>1342</v>
      </c>
      <c r="X63" s="63">
        <v>1485</v>
      </c>
      <c r="Y63" s="63">
        <v>5</v>
      </c>
      <c r="Z63" s="63">
        <v>1550</v>
      </c>
      <c r="AA63" s="63">
        <v>520</v>
      </c>
      <c r="AB63" s="63">
        <v>1028</v>
      </c>
    </row>
    <row r="64" spans="2:28" ht="15.75" customHeight="1">
      <c r="B64" s="14" t="s">
        <v>59</v>
      </c>
      <c r="C64" s="59">
        <f>SUM($V16:$V19)</f>
        <v>28542</v>
      </c>
      <c r="D64" s="58">
        <f>SUM($V16:$V19)/SUM($V63:$V66)*100-100</f>
        <v>14.986705342035293</v>
      </c>
      <c r="E64" s="59">
        <f>SUM($W16:$W19)</f>
        <v>5483</v>
      </c>
      <c r="F64" s="58">
        <f>SUM($W16:$W19)/SUM($W63:$W66)*100-100</f>
        <v>3.530966767371595</v>
      </c>
      <c r="G64" s="59">
        <f>SUM($X16:$X19)</f>
        <v>12181</v>
      </c>
      <c r="H64" s="58">
        <f>SUM($X16:$X19)/SUM($X63:$X66)*100-100</f>
        <v>27.656675749318808</v>
      </c>
      <c r="I64" s="59">
        <f>SUM($Y16:$Y19)</f>
        <v>63</v>
      </c>
      <c r="J64" s="58">
        <f>SUM($Y16:$Y19)/SUM($Y63:$Y66)*100-100</f>
        <v>-37</v>
      </c>
      <c r="K64" s="59">
        <f>SUM($Z16:$Z19)</f>
        <v>10815</v>
      </c>
      <c r="L64" s="58">
        <f>SUM($Z16:$Z19)/SUM($Z63:$Z66)*100-100</f>
        <v>9.419263456090647</v>
      </c>
      <c r="M64" s="59">
        <f>SUM($AA16:$AA19)</f>
        <v>5593</v>
      </c>
      <c r="N64" s="58">
        <f>SUM($AA16:$AA19)/SUM($AA63:$AA66)*100-100</f>
        <v>13.218623481781378</v>
      </c>
      <c r="O64" s="59">
        <f>SUM($AB16:$AB19)</f>
        <v>4991</v>
      </c>
      <c r="P64" s="60">
        <f>SUM($AB16:$AB19)/SUM($AB63:$AB66)*100-100</f>
        <v>3.849354972950465</v>
      </c>
      <c r="S64" s="61" t="s">
        <v>138</v>
      </c>
      <c r="T64" s="61" t="s">
        <v>98</v>
      </c>
      <c r="U64" s="61" t="s">
        <v>101</v>
      </c>
      <c r="V64" s="63">
        <v>3431</v>
      </c>
      <c r="W64" s="63">
        <v>1115</v>
      </c>
      <c r="X64" s="63">
        <v>1283</v>
      </c>
      <c r="Y64" s="63">
        <v>5</v>
      </c>
      <c r="Z64" s="63">
        <v>1028</v>
      </c>
      <c r="AA64" s="63">
        <v>96</v>
      </c>
      <c r="AB64" s="63">
        <v>928</v>
      </c>
    </row>
    <row r="65" spans="2:28" ht="15.75" customHeight="1">
      <c r="B65" s="14" t="s">
        <v>60</v>
      </c>
      <c r="C65" s="59">
        <f>SUM($V26:$V29)</f>
        <v>8331</v>
      </c>
      <c r="D65" s="58">
        <f>SUM($V26:$V29)/SUM($V73:$V76)*100-100</f>
        <v>5.898055167153942</v>
      </c>
      <c r="E65" s="59">
        <f>SUM($W26:$W29)</f>
        <v>3735</v>
      </c>
      <c r="F65" s="58">
        <f>SUM($W26:$W29)/SUM($W73:$W76)*100-100</f>
        <v>9.370424597364575</v>
      </c>
      <c r="G65" s="59">
        <f>SUM($X26:$X29)</f>
        <v>2792</v>
      </c>
      <c r="H65" s="58">
        <f>SUM($X26:$X29)/SUM($X73:$X76)*100-100</f>
        <v>11.72468987595039</v>
      </c>
      <c r="I65" s="59">
        <f>SUM($Y26:$Y29)</f>
        <v>33</v>
      </c>
      <c r="J65" s="58">
        <f>SUM($Y26:$Y29)/SUM($Y73:$Y76)*100-100</f>
        <v>-17.5</v>
      </c>
      <c r="K65" s="59">
        <f>SUM($Z26:$Z29)</f>
        <v>1771</v>
      </c>
      <c r="L65" s="58">
        <f>SUM($Z26:$Z29)/SUM($Z73:$Z76)*100-100</f>
        <v>-7.4228959749085135</v>
      </c>
      <c r="M65" s="59">
        <f>SUM($AA26:$AA29)</f>
        <v>412</v>
      </c>
      <c r="N65" s="58">
        <f>SUM($AA26:$AA29)/SUM($AA73:$AA76)*100-100</f>
        <v>-33.97435897435898</v>
      </c>
      <c r="O65" s="59">
        <f>SUM($AB26:$AB29)</f>
        <v>1359</v>
      </c>
      <c r="P65" s="60">
        <f>SUM($AB26:$AB29)/SUM($AB73:$AB76)*100-100</f>
        <v>5.5944055944056</v>
      </c>
      <c r="S65" s="61" t="s">
        <v>138</v>
      </c>
      <c r="T65" s="61" t="s">
        <v>98</v>
      </c>
      <c r="U65" s="61" t="s">
        <v>102</v>
      </c>
      <c r="V65" s="63">
        <v>11701</v>
      </c>
      <c r="W65" s="63">
        <v>1576</v>
      </c>
      <c r="X65" s="63">
        <v>4916</v>
      </c>
      <c r="Y65" s="63">
        <v>70</v>
      </c>
      <c r="Z65" s="63">
        <v>5139</v>
      </c>
      <c r="AA65" s="63">
        <v>3577</v>
      </c>
      <c r="AB65" s="63">
        <v>1514</v>
      </c>
    </row>
    <row r="66" spans="2:28" ht="15.75" customHeight="1">
      <c r="B66" s="14" t="s">
        <v>61</v>
      </c>
      <c r="C66" s="59">
        <f>SUM($V30:$V35)</f>
        <v>12490</v>
      </c>
      <c r="D66" s="58">
        <f>SUM($V30:$V35)/SUM($V77:$V82)*100-100</f>
        <v>-2.1466624882481966</v>
      </c>
      <c r="E66" s="59">
        <f>SUM($W30:$W35)</f>
        <v>2925</v>
      </c>
      <c r="F66" s="58">
        <f>SUM($W30:$W35)/SUM($W77:$W82)*100-100</f>
        <v>0.03419972640219271</v>
      </c>
      <c r="G66" s="59">
        <f>SUM($X30:$X35)</f>
        <v>4598</v>
      </c>
      <c r="H66" s="58">
        <f>SUM($X30:$X35)/SUM($X77:$X82)*100-100</f>
        <v>-7.726269315673278</v>
      </c>
      <c r="I66" s="59">
        <f>SUM($Y30:$Y35)</f>
        <v>84</v>
      </c>
      <c r="J66" s="58">
        <f>SUM($Y30:$Y35)/SUM($Y77:$Y82)*100-100</f>
        <v>44.82758620689654</v>
      </c>
      <c r="K66" s="59">
        <f>SUM($Z30:$Z35)</f>
        <v>4883</v>
      </c>
      <c r="L66" s="58">
        <f>SUM($Z30:$Z35)/SUM($Z77:$Z82)*100-100</f>
        <v>1.7503646593040258</v>
      </c>
      <c r="M66" s="59">
        <f>SUM($AA30:$AA35)</f>
        <v>2928</v>
      </c>
      <c r="N66" s="58">
        <f>SUM($AA30:$AA35)/SUM($AA77:$AA82)*100-100</f>
        <v>-0.3064351378958179</v>
      </c>
      <c r="O66" s="59">
        <f>SUM($AB30:$AB35)</f>
        <v>1945</v>
      </c>
      <c r="P66" s="60">
        <f>SUM($AB30:$AB35)/SUM($AB77:$AB82)*100-100</f>
        <v>5.30590146182999</v>
      </c>
      <c r="S66" s="61" t="s">
        <v>138</v>
      </c>
      <c r="T66" s="61" t="s">
        <v>98</v>
      </c>
      <c r="U66" s="61" t="s">
        <v>103</v>
      </c>
      <c r="V66" s="63">
        <v>5308</v>
      </c>
      <c r="W66" s="63">
        <v>1263</v>
      </c>
      <c r="X66" s="63">
        <v>1858</v>
      </c>
      <c r="Y66" s="63">
        <v>20</v>
      </c>
      <c r="Z66" s="63">
        <v>2167</v>
      </c>
      <c r="AA66" s="63">
        <v>747</v>
      </c>
      <c r="AB66" s="63">
        <v>1336</v>
      </c>
    </row>
    <row r="67" spans="2:28" ht="15.75" customHeight="1" thickBot="1">
      <c r="B67" s="16" t="s">
        <v>62</v>
      </c>
      <c r="C67" s="70">
        <f>SUM($V6:$V15)+SUM($V20:$V25)+SUM($V36:$V52)</f>
        <v>30892</v>
      </c>
      <c r="D67" s="69">
        <f>(SUM($V6:$V15)+SUM($V20:$V25)+SUM($V36:$V52))/(SUM($V53:$V62)+SUM($V67:$V72)+SUM($V83:$V99))*100-100</f>
        <v>9.089624973515086</v>
      </c>
      <c r="E67" s="70">
        <f>SUM($W6:$W15)+SUM($W20:$W25)+SUM($W36:$W52)</f>
        <v>13102</v>
      </c>
      <c r="F67" s="69">
        <f>(SUM($W6:$W15)+SUM($W20:$W25)+SUM($W36:$W52))/(SUM($W53:$W62)+SUM($W67:$W72)+SUM($W83:$W99))*100-100</f>
        <v>3.860483551327775</v>
      </c>
      <c r="G67" s="70">
        <f>SUM($X6:$X15)+SUM($X20:$X25)+SUM($X36:$X52)</f>
        <v>13899</v>
      </c>
      <c r="H67" s="69">
        <f>(SUM($X6:$X15)+SUM($X20:$X25)+SUM($X36:$X52))/(SUM($X53:$X62)+SUM($X67:$X72)+SUM($X83:$X99))*100-100</f>
        <v>21.803522916484084</v>
      </c>
      <c r="I67" s="70">
        <f>SUM($Y6:$Y15)+SUM($Y20:$Y25)+SUM($Y36:$Y52)</f>
        <v>148</v>
      </c>
      <c r="J67" s="69">
        <f>(SUM($Y6:$Y15)+SUM($Y20:$Y25)+SUM($Y36:$Y52))/(SUM($Y53:$Y62)+SUM($Y67:$Y72)+SUM($Y83:$Y99))*100-100</f>
        <v>-32.42009132420091</v>
      </c>
      <c r="K67" s="70">
        <f>SUM($Z6:$Z15)+SUM($Z20:$Z25)+SUM($Z36:$Z52)</f>
        <v>3743</v>
      </c>
      <c r="L67" s="69">
        <f>(SUM($Z6:$Z15)+SUM($Z20:$Z25)+SUM($Z36:$Z52))/(SUM($Z53:$Z62)+SUM($Z67:$Z72)+SUM($Z83:$Z99))*100-100</f>
        <v>-8.102136017677381</v>
      </c>
      <c r="M67" s="70">
        <f>SUM($AA6:$AA15)+SUM($AA20:$AA25)+SUM($AA36:$AA52)</f>
        <v>1256</v>
      </c>
      <c r="N67" s="69">
        <f>(SUM($AA6:$AA15)+SUM($AA20:$AA25)+SUM($AA36:$AA52))/(SUM($AA53:$AA62)+SUM($AA67:$AA72)+SUM($AA83:$AA99))*100-100</f>
        <v>-25.54831061055127</v>
      </c>
      <c r="O67" s="70">
        <f>SUM($AB6:$AB15)+SUM($AB20:$AB25)+SUM($AB36:$AB52)</f>
        <v>2473</v>
      </c>
      <c r="P67" s="71">
        <f>(SUM($AB6:$AB15)+SUM($AB20:$AB25)+SUM($AB36:$AB52))/(SUM($AB53:$AB62)+SUM($AB67:$AB72)+SUM($AB83:$AB99))*100-100</f>
        <v>4.832556167867736</v>
      </c>
      <c r="S67" s="61" t="s">
        <v>138</v>
      </c>
      <c r="T67" s="61" t="s">
        <v>98</v>
      </c>
      <c r="U67" s="61" t="s">
        <v>104</v>
      </c>
      <c r="V67" s="63">
        <v>896</v>
      </c>
      <c r="W67" s="63">
        <v>607</v>
      </c>
      <c r="X67" s="63">
        <v>221</v>
      </c>
      <c r="Y67" s="63">
        <v>7</v>
      </c>
      <c r="Z67" s="63">
        <v>61</v>
      </c>
      <c r="AA67" s="63">
        <v>0</v>
      </c>
      <c r="AB67" s="63">
        <v>61</v>
      </c>
    </row>
    <row r="68" spans="19:28" ht="15.75" customHeight="1">
      <c r="S68" s="61" t="s">
        <v>138</v>
      </c>
      <c r="T68" s="61" t="s">
        <v>98</v>
      </c>
      <c r="U68" s="61" t="s">
        <v>105</v>
      </c>
      <c r="V68" s="63">
        <v>402</v>
      </c>
      <c r="W68" s="63">
        <v>264</v>
      </c>
      <c r="X68" s="63">
        <v>118</v>
      </c>
      <c r="Y68" s="63">
        <v>0</v>
      </c>
      <c r="Z68" s="63">
        <v>20</v>
      </c>
      <c r="AA68" s="63">
        <v>0</v>
      </c>
      <c r="AB68" s="63">
        <v>20</v>
      </c>
    </row>
    <row r="69" spans="19:28" ht="15.75" customHeight="1">
      <c r="S69" s="61" t="s">
        <v>138</v>
      </c>
      <c r="T69" s="61" t="s">
        <v>98</v>
      </c>
      <c r="U69" s="61" t="s">
        <v>106</v>
      </c>
      <c r="V69" s="63">
        <v>529</v>
      </c>
      <c r="W69" s="63">
        <v>295</v>
      </c>
      <c r="X69" s="63">
        <v>195</v>
      </c>
      <c r="Y69" s="63">
        <v>1</v>
      </c>
      <c r="Z69" s="63">
        <v>38</v>
      </c>
      <c r="AA69" s="63">
        <v>0</v>
      </c>
      <c r="AB69" s="63">
        <v>38</v>
      </c>
    </row>
    <row r="70" spans="19:28" ht="15.75" customHeight="1">
      <c r="S70" s="61" t="s">
        <v>138</v>
      </c>
      <c r="T70" s="61" t="s">
        <v>98</v>
      </c>
      <c r="U70" s="61" t="s">
        <v>107</v>
      </c>
      <c r="V70" s="63">
        <v>295</v>
      </c>
      <c r="W70" s="63">
        <v>219</v>
      </c>
      <c r="X70" s="63">
        <v>61</v>
      </c>
      <c r="Y70" s="63">
        <v>1</v>
      </c>
      <c r="Z70" s="63">
        <v>14</v>
      </c>
      <c r="AA70" s="63">
        <v>0</v>
      </c>
      <c r="AB70" s="63">
        <v>14</v>
      </c>
    </row>
    <row r="71" spans="19:28" ht="12">
      <c r="S71" s="61" t="s">
        <v>138</v>
      </c>
      <c r="T71" s="61" t="s">
        <v>98</v>
      </c>
      <c r="U71" s="61" t="s">
        <v>108</v>
      </c>
      <c r="V71" s="63">
        <v>476</v>
      </c>
      <c r="W71" s="63">
        <v>257</v>
      </c>
      <c r="X71" s="63">
        <v>87</v>
      </c>
      <c r="Y71" s="63">
        <v>105</v>
      </c>
      <c r="Z71" s="63">
        <v>27</v>
      </c>
      <c r="AA71" s="63">
        <v>0</v>
      </c>
      <c r="AB71" s="63">
        <v>27</v>
      </c>
    </row>
    <row r="72" spans="19:28" ht="12">
      <c r="S72" s="61" t="s">
        <v>138</v>
      </c>
      <c r="T72" s="61" t="s">
        <v>98</v>
      </c>
      <c r="U72" s="61" t="s">
        <v>109</v>
      </c>
      <c r="V72" s="63">
        <v>855</v>
      </c>
      <c r="W72" s="63">
        <v>548</v>
      </c>
      <c r="X72" s="63">
        <v>184</v>
      </c>
      <c r="Y72" s="63">
        <v>4</v>
      </c>
      <c r="Z72" s="63">
        <v>119</v>
      </c>
      <c r="AA72" s="63">
        <v>58</v>
      </c>
      <c r="AB72" s="63">
        <v>61</v>
      </c>
    </row>
    <row r="73" spans="19:28" ht="12">
      <c r="S73" s="61" t="s">
        <v>138</v>
      </c>
      <c r="T73" s="61" t="s">
        <v>98</v>
      </c>
      <c r="U73" s="61" t="s">
        <v>110</v>
      </c>
      <c r="V73" s="63">
        <v>774</v>
      </c>
      <c r="W73" s="63">
        <v>467</v>
      </c>
      <c r="X73" s="63">
        <v>161</v>
      </c>
      <c r="Y73" s="63">
        <v>0</v>
      </c>
      <c r="Z73" s="63">
        <v>146</v>
      </c>
      <c r="AA73" s="63">
        <v>0</v>
      </c>
      <c r="AB73" s="63">
        <v>146</v>
      </c>
    </row>
    <row r="74" spans="19:28" ht="12">
      <c r="S74" s="61" t="s">
        <v>138</v>
      </c>
      <c r="T74" s="61" t="s">
        <v>98</v>
      </c>
      <c r="U74" s="61" t="s">
        <v>111</v>
      </c>
      <c r="V74" s="63">
        <v>1943</v>
      </c>
      <c r="W74" s="63">
        <v>978</v>
      </c>
      <c r="X74" s="63">
        <v>674</v>
      </c>
      <c r="Y74" s="63">
        <v>25</v>
      </c>
      <c r="Z74" s="63">
        <v>266</v>
      </c>
      <c r="AA74" s="63">
        <v>63</v>
      </c>
      <c r="AB74" s="63">
        <v>203</v>
      </c>
    </row>
    <row r="75" spans="19:28" ht="12">
      <c r="S75" s="61" t="s">
        <v>138</v>
      </c>
      <c r="T75" s="61" t="s">
        <v>98</v>
      </c>
      <c r="U75" s="61" t="s">
        <v>112</v>
      </c>
      <c r="V75" s="63">
        <v>4268</v>
      </c>
      <c r="W75" s="63">
        <v>1541</v>
      </c>
      <c r="X75" s="63">
        <v>1430</v>
      </c>
      <c r="Y75" s="63">
        <v>15</v>
      </c>
      <c r="Z75" s="63">
        <v>1282</v>
      </c>
      <c r="AA75" s="63">
        <v>433</v>
      </c>
      <c r="AB75" s="63">
        <v>847</v>
      </c>
    </row>
    <row r="76" spans="19:28" ht="12">
      <c r="S76" s="61" t="s">
        <v>138</v>
      </c>
      <c r="T76" s="61" t="s">
        <v>98</v>
      </c>
      <c r="U76" s="61" t="s">
        <v>113</v>
      </c>
      <c r="V76" s="63">
        <v>882</v>
      </c>
      <c r="W76" s="63">
        <v>429</v>
      </c>
      <c r="X76" s="63">
        <v>234</v>
      </c>
      <c r="Y76" s="63">
        <v>0</v>
      </c>
      <c r="Z76" s="63">
        <v>219</v>
      </c>
      <c r="AA76" s="63">
        <v>128</v>
      </c>
      <c r="AB76" s="63">
        <v>91</v>
      </c>
    </row>
    <row r="77" spans="19:28" ht="12">
      <c r="S77" s="61" t="s">
        <v>138</v>
      </c>
      <c r="T77" s="61" t="s">
        <v>98</v>
      </c>
      <c r="U77" s="61" t="s">
        <v>114</v>
      </c>
      <c r="V77" s="63">
        <v>691</v>
      </c>
      <c r="W77" s="63">
        <v>309</v>
      </c>
      <c r="X77" s="63">
        <v>226</v>
      </c>
      <c r="Y77" s="63">
        <v>3</v>
      </c>
      <c r="Z77" s="63">
        <v>153</v>
      </c>
      <c r="AA77" s="63">
        <v>59</v>
      </c>
      <c r="AB77" s="63">
        <v>94</v>
      </c>
    </row>
    <row r="78" spans="19:28" ht="12">
      <c r="S78" s="61" t="s">
        <v>138</v>
      </c>
      <c r="T78" s="61" t="s">
        <v>98</v>
      </c>
      <c r="U78" s="61" t="s">
        <v>115</v>
      </c>
      <c r="V78" s="63">
        <v>1272</v>
      </c>
      <c r="W78" s="63">
        <v>381</v>
      </c>
      <c r="X78" s="63">
        <v>567</v>
      </c>
      <c r="Y78" s="63">
        <v>3</v>
      </c>
      <c r="Z78" s="63">
        <v>321</v>
      </c>
      <c r="AA78" s="63">
        <v>23</v>
      </c>
      <c r="AB78" s="63">
        <v>298</v>
      </c>
    </row>
    <row r="79" spans="19:28" ht="12">
      <c r="S79" s="61" t="s">
        <v>138</v>
      </c>
      <c r="T79" s="61" t="s">
        <v>98</v>
      </c>
      <c r="U79" s="61" t="s">
        <v>116</v>
      </c>
      <c r="V79" s="63">
        <v>5678</v>
      </c>
      <c r="W79" s="63">
        <v>852</v>
      </c>
      <c r="X79" s="63">
        <v>2075</v>
      </c>
      <c r="Y79" s="63">
        <v>3</v>
      </c>
      <c r="Z79" s="63">
        <v>2748</v>
      </c>
      <c r="AA79" s="63">
        <v>1863</v>
      </c>
      <c r="AB79" s="63">
        <v>870</v>
      </c>
    </row>
    <row r="80" spans="19:28" ht="12">
      <c r="S80" s="61" t="s">
        <v>138</v>
      </c>
      <c r="T80" s="61" t="s">
        <v>98</v>
      </c>
      <c r="U80" s="61" t="s">
        <v>117</v>
      </c>
      <c r="V80" s="63">
        <v>4167</v>
      </c>
      <c r="W80" s="63">
        <v>925</v>
      </c>
      <c r="X80" s="63">
        <v>1770</v>
      </c>
      <c r="Y80" s="63">
        <v>48</v>
      </c>
      <c r="Z80" s="63">
        <v>1424</v>
      </c>
      <c r="AA80" s="63">
        <v>992</v>
      </c>
      <c r="AB80" s="63">
        <v>432</v>
      </c>
    </row>
    <row r="81" spans="19:28" ht="12">
      <c r="S81" s="61" t="s">
        <v>138</v>
      </c>
      <c r="T81" s="61" t="s">
        <v>98</v>
      </c>
      <c r="U81" s="61" t="s">
        <v>118</v>
      </c>
      <c r="V81" s="63">
        <v>589</v>
      </c>
      <c r="W81" s="63">
        <v>228</v>
      </c>
      <c r="X81" s="63">
        <v>249</v>
      </c>
      <c r="Y81" s="63">
        <v>0</v>
      </c>
      <c r="Z81" s="63">
        <v>112</v>
      </c>
      <c r="AA81" s="63">
        <v>0</v>
      </c>
      <c r="AB81" s="63">
        <v>112</v>
      </c>
    </row>
    <row r="82" spans="19:28" ht="12">
      <c r="S82" s="61" t="s">
        <v>138</v>
      </c>
      <c r="T82" s="61" t="s">
        <v>98</v>
      </c>
      <c r="U82" s="61" t="s">
        <v>119</v>
      </c>
      <c r="V82" s="63">
        <v>367</v>
      </c>
      <c r="W82" s="63">
        <v>229</v>
      </c>
      <c r="X82" s="63">
        <v>96</v>
      </c>
      <c r="Y82" s="63">
        <v>1</v>
      </c>
      <c r="Z82" s="63">
        <v>41</v>
      </c>
      <c r="AA82" s="63">
        <v>0</v>
      </c>
      <c r="AB82" s="63">
        <v>41</v>
      </c>
    </row>
    <row r="83" spans="19:28" ht="12">
      <c r="S83" s="61" t="s">
        <v>138</v>
      </c>
      <c r="T83" s="61" t="s">
        <v>98</v>
      </c>
      <c r="U83" s="61" t="s">
        <v>120</v>
      </c>
      <c r="V83" s="63">
        <v>261</v>
      </c>
      <c r="W83" s="63">
        <v>127</v>
      </c>
      <c r="X83" s="63">
        <v>128</v>
      </c>
      <c r="Y83" s="63">
        <v>0</v>
      </c>
      <c r="Z83" s="63">
        <v>6</v>
      </c>
      <c r="AA83" s="63">
        <v>0</v>
      </c>
      <c r="AB83" s="63">
        <v>6</v>
      </c>
    </row>
    <row r="84" spans="19:28" ht="12">
      <c r="S84" s="61" t="s">
        <v>138</v>
      </c>
      <c r="T84" s="61" t="s">
        <v>98</v>
      </c>
      <c r="U84" s="61" t="s">
        <v>121</v>
      </c>
      <c r="V84" s="63">
        <v>199</v>
      </c>
      <c r="W84" s="63">
        <v>130</v>
      </c>
      <c r="X84" s="63">
        <v>61</v>
      </c>
      <c r="Y84" s="63">
        <v>1</v>
      </c>
      <c r="Z84" s="63">
        <v>7</v>
      </c>
      <c r="AA84" s="63">
        <v>0</v>
      </c>
      <c r="AB84" s="63">
        <v>7</v>
      </c>
    </row>
    <row r="85" spans="19:28" ht="12">
      <c r="S85" s="61" t="s">
        <v>138</v>
      </c>
      <c r="T85" s="61" t="s">
        <v>98</v>
      </c>
      <c r="U85" s="61" t="s">
        <v>122</v>
      </c>
      <c r="V85" s="63">
        <v>935</v>
      </c>
      <c r="W85" s="63">
        <v>416</v>
      </c>
      <c r="X85" s="63">
        <v>410</v>
      </c>
      <c r="Y85" s="63">
        <v>0</v>
      </c>
      <c r="Z85" s="63">
        <v>109</v>
      </c>
      <c r="AA85" s="63">
        <v>36</v>
      </c>
      <c r="AB85" s="63">
        <v>65</v>
      </c>
    </row>
    <row r="86" spans="19:28" ht="12">
      <c r="S86" s="61" t="s">
        <v>138</v>
      </c>
      <c r="T86" s="61" t="s">
        <v>98</v>
      </c>
      <c r="U86" s="61" t="s">
        <v>123</v>
      </c>
      <c r="V86" s="63">
        <v>1507</v>
      </c>
      <c r="W86" s="63">
        <v>432</v>
      </c>
      <c r="X86" s="63">
        <v>380</v>
      </c>
      <c r="Y86" s="63">
        <v>1</v>
      </c>
      <c r="Z86" s="63">
        <v>694</v>
      </c>
      <c r="AA86" s="63">
        <v>484</v>
      </c>
      <c r="AB86" s="63">
        <v>210</v>
      </c>
    </row>
    <row r="87" spans="19:28" ht="12">
      <c r="S87" s="61" t="s">
        <v>138</v>
      </c>
      <c r="T87" s="61" t="s">
        <v>98</v>
      </c>
      <c r="U87" s="61" t="s">
        <v>124</v>
      </c>
      <c r="V87" s="63">
        <v>634</v>
      </c>
      <c r="W87" s="63">
        <v>294</v>
      </c>
      <c r="X87" s="63">
        <v>282</v>
      </c>
      <c r="Y87" s="63">
        <v>30</v>
      </c>
      <c r="Z87" s="63">
        <v>28</v>
      </c>
      <c r="AA87" s="63">
        <v>0</v>
      </c>
      <c r="AB87" s="63">
        <v>28</v>
      </c>
    </row>
    <row r="88" spans="19:28" ht="12">
      <c r="S88" s="61" t="s">
        <v>138</v>
      </c>
      <c r="T88" s="61" t="s">
        <v>98</v>
      </c>
      <c r="U88" s="61" t="s">
        <v>125</v>
      </c>
      <c r="V88" s="63">
        <v>325</v>
      </c>
      <c r="W88" s="63">
        <v>161</v>
      </c>
      <c r="X88" s="63">
        <v>156</v>
      </c>
      <c r="Y88" s="63">
        <v>0</v>
      </c>
      <c r="Z88" s="63">
        <v>8</v>
      </c>
      <c r="AA88" s="63">
        <v>0</v>
      </c>
      <c r="AB88" s="63">
        <v>8</v>
      </c>
    </row>
    <row r="89" spans="19:28" ht="12">
      <c r="S89" s="61" t="s">
        <v>138</v>
      </c>
      <c r="T89" s="61" t="s">
        <v>98</v>
      </c>
      <c r="U89" s="61" t="s">
        <v>126</v>
      </c>
      <c r="V89" s="63">
        <v>462</v>
      </c>
      <c r="W89" s="63">
        <v>290</v>
      </c>
      <c r="X89" s="63">
        <v>85</v>
      </c>
      <c r="Y89" s="63">
        <v>1</v>
      </c>
      <c r="Z89" s="63">
        <v>86</v>
      </c>
      <c r="AA89" s="63">
        <v>56</v>
      </c>
      <c r="AB89" s="63">
        <v>30</v>
      </c>
    </row>
    <row r="90" spans="19:28" ht="12">
      <c r="S90" s="61" t="s">
        <v>138</v>
      </c>
      <c r="T90" s="61" t="s">
        <v>98</v>
      </c>
      <c r="U90" s="61" t="s">
        <v>127</v>
      </c>
      <c r="V90" s="63">
        <v>716</v>
      </c>
      <c r="W90" s="63">
        <v>336</v>
      </c>
      <c r="X90" s="63">
        <v>335</v>
      </c>
      <c r="Y90" s="63">
        <v>0</v>
      </c>
      <c r="Z90" s="63">
        <v>45</v>
      </c>
      <c r="AA90" s="63">
        <v>0</v>
      </c>
      <c r="AB90" s="63">
        <v>45</v>
      </c>
    </row>
    <row r="91" spans="19:28" ht="12">
      <c r="S91" s="61" t="s">
        <v>138</v>
      </c>
      <c r="T91" s="61" t="s">
        <v>98</v>
      </c>
      <c r="U91" s="61" t="s">
        <v>128</v>
      </c>
      <c r="V91" s="63">
        <v>277</v>
      </c>
      <c r="W91" s="63">
        <v>132</v>
      </c>
      <c r="X91" s="63">
        <v>89</v>
      </c>
      <c r="Y91" s="63">
        <v>1</v>
      </c>
      <c r="Z91" s="63">
        <v>55</v>
      </c>
      <c r="AA91" s="63">
        <v>39</v>
      </c>
      <c r="AB91" s="63">
        <v>16</v>
      </c>
    </row>
    <row r="92" spans="19:28" ht="12">
      <c r="S92" s="61" t="s">
        <v>138</v>
      </c>
      <c r="T92" s="61" t="s">
        <v>98</v>
      </c>
      <c r="U92" s="61" t="s">
        <v>129</v>
      </c>
      <c r="V92" s="63">
        <v>2981</v>
      </c>
      <c r="W92" s="63">
        <v>813</v>
      </c>
      <c r="X92" s="63">
        <v>1535</v>
      </c>
      <c r="Y92" s="63">
        <v>6</v>
      </c>
      <c r="Z92" s="63">
        <v>627</v>
      </c>
      <c r="AA92" s="63">
        <v>328</v>
      </c>
      <c r="AB92" s="63">
        <v>299</v>
      </c>
    </row>
    <row r="93" spans="19:28" ht="12">
      <c r="S93" s="61" t="s">
        <v>138</v>
      </c>
      <c r="T93" s="61" t="s">
        <v>98</v>
      </c>
      <c r="U93" s="61" t="s">
        <v>130</v>
      </c>
      <c r="V93" s="63">
        <v>319</v>
      </c>
      <c r="W93" s="63">
        <v>151</v>
      </c>
      <c r="X93" s="63">
        <v>144</v>
      </c>
      <c r="Y93" s="63">
        <v>2</v>
      </c>
      <c r="Z93" s="63">
        <v>22</v>
      </c>
      <c r="AA93" s="63">
        <v>0</v>
      </c>
      <c r="AB93" s="63">
        <v>22</v>
      </c>
    </row>
    <row r="94" spans="19:28" ht="12">
      <c r="S94" s="61" t="s">
        <v>138</v>
      </c>
      <c r="T94" s="61" t="s">
        <v>98</v>
      </c>
      <c r="U94" s="61" t="s">
        <v>131</v>
      </c>
      <c r="V94" s="63">
        <v>544</v>
      </c>
      <c r="W94" s="63">
        <v>234</v>
      </c>
      <c r="X94" s="63">
        <v>208</v>
      </c>
      <c r="Y94" s="63">
        <v>1</v>
      </c>
      <c r="Z94" s="63">
        <v>101</v>
      </c>
      <c r="AA94" s="63">
        <v>65</v>
      </c>
      <c r="AB94" s="63">
        <v>36</v>
      </c>
    </row>
    <row r="95" spans="19:28" ht="12">
      <c r="S95" s="61" t="s">
        <v>138</v>
      </c>
      <c r="T95" s="61" t="s">
        <v>98</v>
      </c>
      <c r="U95" s="61" t="s">
        <v>132</v>
      </c>
      <c r="V95" s="63">
        <v>855</v>
      </c>
      <c r="W95" s="63">
        <v>366</v>
      </c>
      <c r="X95" s="63">
        <v>389</v>
      </c>
      <c r="Y95" s="63">
        <v>5</v>
      </c>
      <c r="Z95" s="63">
        <v>95</v>
      </c>
      <c r="AA95" s="63">
        <v>0</v>
      </c>
      <c r="AB95" s="63">
        <v>95</v>
      </c>
    </row>
    <row r="96" spans="19:28" ht="12">
      <c r="S96" s="61" t="s">
        <v>138</v>
      </c>
      <c r="T96" s="61" t="s">
        <v>98</v>
      </c>
      <c r="U96" s="61" t="s">
        <v>133</v>
      </c>
      <c r="V96" s="63">
        <v>368</v>
      </c>
      <c r="W96" s="63">
        <v>201</v>
      </c>
      <c r="X96" s="63">
        <v>84</v>
      </c>
      <c r="Y96" s="63">
        <v>3</v>
      </c>
      <c r="Z96" s="63">
        <v>80</v>
      </c>
      <c r="AA96" s="63">
        <v>50</v>
      </c>
      <c r="AB96" s="63">
        <v>30</v>
      </c>
    </row>
    <row r="97" spans="19:28" ht="12">
      <c r="S97" s="61" t="s">
        <v>138</v>
      </c>
      <c r="T97" s="61" t="s">
        <v>98</v>
      </c>
      <c r="U97" s="61" t="s">
        <v>134</v>
      </c>
      <c r="V97" s="63">
        <v>619</v>
      </c>
      <c r="W97" s="63">
        <v>258</v>
      </c>
      <c r="X97" s="63">
        <v>242</v>
      </c>
      <c r="Y97" s="63">
        <v>3</v>
      </c>
      <c r="Z97" s="63">
        <v>116</v>
      </c>
      <c r="AA97" s="63">
        <v>59</v>
      </c>
      <c r="AB97" s="63">
        <v>57</v>
      </c>
    </row>
    <row r="98" spans="19:28" ht="12">
      <c r="S98" s="61" t="s">
        <v>138</v>
      </c>
      <c r="T98" s="61" t="s">
        <v>98</v>
      </c>
      <c r="U98" s="61" t="s">
        <v>135</v>
      </c>
      <c r="V98" s="63">
        <v>965</v>
      </c>
      <c r="W98" s="63">
        <v>409</v>
      </c>
      <c r="X98" s="63">
        <v>482</v>
      </c>
      <c r="Y98" s="63">
        <v>0</v>
      </c>
      <c r="Z98" s="63">
        <v>74</v>
      </c>
      <c r="AA98" s="63">
        <v>0</v>
      </c>
      <c r="AB98" s="63">
        <v>66</v>
      </c>
    </row>
    <row r="99" spans="19:28" ht="12">
      <c r="S99" s="61" t="s">
        <v>138</v>
      </c>
      <c r="T99" s="61" t="s">
        <v>98</v>
      </c>
      <c r="U99" s="61" t="s">
        <v>136</v>
      </c>
      <c r="V99" s="63">
        <v>1482</v>
      </c>
      <c r="W99" s="63">
        <v>221</v>
      </c>
      <c r="X99" s="63">
        <v>1054</v>
      </c>
      <c r="Y99" s="63">
        <v>0</v>
      </c>
      <c r="Z99" s="63">
        <v>207</v>
      </c>
      <c r="AA99" s="63">
        <v>178</v>
      </c>
      <c r="AB99" s="63">
        <v>24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55905511811024" right="0.2755905511811024" top="0.5118110236220472" bottom="0" header="0.31496062992125984" footer="0"/>
  <pageSetup horizontalDpi="600" verticalDpi="600" orientation="portrait" paperSize="9" scale="71" r:id="rId1"/>
  <headerFooter alignWithMargins="0">
    <oddHeader>&amp;R&amp;F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0"/>
  <dimension ref="B2:AB99"/>
  <sheetViews>
    <sheetView zoomScale="85" zoomScaleNormal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2"/>
      <c r="D2" s="43" t="str">
        <f>"平成"&amp;WIDECHAR(VALUE($S6-1988)&amp;"年　"&amp;WIDECHAR(VALUE($T6))&amp;"月分着工新設住宅戸数：利用関係別・都道府県別表")</f>
        <v>平成２７年　７月分着工新設住宅戸数：利用関係別・都道府県別表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77</v>
      </c>
      <c r="P2" s="3"/>
    </row>
    <row r="3" spans="2:28" s="4" customFormat="1" ht="15.75" customHeight="1">
      <c r="B3" s="5"/>
      <c r="C3" s="115" t="s">
        <v>64</v>
      </c>
      <c r="D3" s="116"/>
      <c r="E3" s="113" t="s">
        <v>65</v>
      </c>
      <c r="F3" s="116"/>
      <c r="G3" s="113" t="s">
        <v>66</v>
      </c>
      <c r="H3" s="116"/>
      <c r="I3" s="113" t="s">
        <v>67</v>
      </c>
      <c r="J3" s="116"/>
      <c r="K3" s="113" t="s">
        <v>68</v>
      </c>
      <c r="L3" s="116"/>
      <c r="M3" s="113" t="s">
        <v>69</v>
      </c>
      <c r="N3" s="116"/>
      <c r="O3" s="113" t="s">
        <v>70</v>
      </c>
      <c r="P3" s="114"/>
      <c r="S3" s="44"/>
      <c r="T3" s="44"/>
      <c r="U3" s="45"/>
      <c r="V3" s="46"/>
      <c r="W3" s="46"/>
      <c r="X3" s="46"/>
      <c r="Y3" s="46"/>
      <c r="Z3" s="46"/>
      <c r="AA3" s="46"/>
      <c r="AB3" s="46"/>
    </row>
    <row r="4" spans="2:28" ht="15.75" customHeight="1">
      <c r="B4" s="6"/>
      <c r="C4" s="7"/>
      <c r="D4" s="47" t="s">
        <v>0</v>
      </c>
      <c r="E4" s="8"/>
      <c r="F4" s="47" t="s">
        <v>0</v>
      </c>
      <c r="G4" s="8"/>
      <c r="H4" s="47" t="s">
        <v>0</v>
      </c>
      <c r="I4" s="8"/>
      <c r="J4" s="47" t="s">
        <v>0</v>
      </c>
      <c r="K4" s="8"/>
      <c r="L4" s="47" t="s">
        <v>0</v>
      </c>
      <c r="M4" s="8"/>
      <c r="N4" s="47" t="s">
        <v>0</v>
      </c>
      <c r="O4" s="8"/>
      <c r="P4" s="48" t="s">
        <v>0</v>
      </c>
      <c r="S4" s="49" t="s">
        <v>78</v>
      </c>
      <c r="T4" s="49" t="s">
        <v>79</v>
      </c>
      <c r="U4" s="50" t="s">
        <v>80</v>
      </c>
      <c r="V4" s="51" t="s">
        <v>81</v>
      </c>
      <c r="W4" s="51" t="s">
        <v>82</v>
      </c>
      <c r="X4" s="51" t="s">
        <v>83</v>
      </c>
      <c r="Y4" s="51" t="s">
        <v>84</v>
      </c>
      <c r="Z4" s="51" t="s">
        <v>85</v>
      </c>
      <c r="AA4" s="51" t="s">
        <v>86</v>
      </c>
      <c r="AB4" s="51" t="s">
        <v>87</v>
      </c>
    </row>
    <row r="5" spans="2:28" ht="15.75" customHeight="1" thickBot="1">
      <c r="B5" s="9"/>
      <c r="C5" s="10" t="s">
        <v>1</v>
      </c>
      <c r="D5" s="52" t="s">
        <v>2</v>
      </c>
      <c r="E5" s="11" t="s">
        <v>1</v>
      </c>
      <c r="F5" s="52" t="s">
        <v>2</v>
      </c>
      <c r="G5" s="11" t="s">
        <v>1</v>
      </c>
      <c r="H5" s="52" t="s">
        <v>2</v>
      </c>
      <c r="I5" s="11" t="s">
        <v>1</v>
      </c>
      <c r="J5" s="52" t="s">
        <v>2</v>
      </c>
      <c r="K5" s="11" t="s">
        <v>1</v>
      </c>
      <c r="L5" s="52" t="s">
        <v>2</v>
      </c>
      <c r="M5" s="11" t="s">
        <v>1</v>
      </c>
      <c r="N5" s="52" t="s">
        <v>2</v>
      </c>
      <c r="O5" s="11" t="s">
        <v>1</v>
      </c>
      <c r="P5" s="53" t="s">
        <v>2</v>
      </c>
      <c r="S5" s="54"/>
      <c r="T5" s="54"/>
      <c r="U5" s="55"/>
      <c r="V5" s="56"/>
      <c r="W5" s="56"/>
      <c r="X5" s="56"/>
      <c r="Y5" s="56"/>
      <c r="Z5" s="56"/>
      <c r="AA5" s="56"/>
      <c r="AB5" s="56"/>
    </row>
    <row r="6" spans="2:28" ht="15.75" customHeight="1" thickTop="1">
      <c r="B6" s="12" t="s">
        <v>3</v>
      </c>
      <c r="C6" s="57">
        <f aca="true" t="shared" si="0" ref="C6:C52">IF($V6="","",IF($V6=0,0,$V6))</f>
        <v>3401</v>
      </c>
      <c r="D6" s="58">
        <f aca="true" t="shared" si="1" ref="D6:D52">IF(OR($V6="",$V53=""),"",IF(AND($V6=0,$V53=0),"0.0",IF(AND($V6&gt;0,$V53=0),"     -   ",IF(AND($V6=0,$V53&gt;0),"  -100.0",$V6/$V53*100-100))))</f>
        <v>15.171012529630886</v>
      </c>
      <c r="E6" s="59">
        <f aca="true" t="shared" si="2" ref="E6:E52">IF($W6="","",IF($W6=0,0,$W6))</f>
        <v>1084</v>
      </c>
      <c r="F6" s="58">
        <f aca="true" t="shared" si="3" ref="F6:F52">IF(OR($W6="",$W53=""),"",IF(AND($W6=0,$W53=0),"0.0",IF(AND($W6&gt;0,$W53=0),"     -   ",IF(AND($W6=0,$W53&gt;0),"  -100.0",$W6/$W53*100-100))))</f>
        <v>4.030710172744719</v>
      </c>
      <c r="G6" s="59">
        <f aca="true" t="shared" si="4" ref="G6:G52">IF($X6="","",IF($X6=0,0,$X6))</f>
        <v>1986</v>
      </c>
      <c r="H6" s="58">
        <f aca="true" t="shared" si="5" ref="H6:H52">IF(OR($X6="",$X53=""),"",IF(AND($X6=0,$X53=0),"0.0",IF(AND($X6&gt;0,$X53=0),"     -   ",IF(AND($X6=0,$X53&gt;0),"  -100.0",$X6/$X53*100-100))))</f>
        <v>26.255562619198997</v>
      </c>
      <c r="I6" s="59">
        <f aca="true" t="shared" si="6" ref="I6:I52">IF($Y6="","",IF($Y6=0,0,$Y6))</f>
        <v>37</v>
      </c>
      <c r="J6" s="58">
        <f aca="true" t="shared" si="7" ref="J6:J52">IF(OR($Y6="",$Y53=""),"",IF(AND($Y6=0,$Y53=0),"0.0",IF(AND($Y6&gt;0,$Y53=0),"     -   ",IF(AND($Y6=0,$Y53&gt;0),"  -100.0",$Y6/$Y53*100-100))))</f>
        <v>85</v>
      </c>
      <c r="K6" s="59">
        <f aca="true" t="shared" si="8" ref="K6:K52">IF($Z6="","",IF($Z6=0,0,$Z6))</f>
        <v>294</v>
      </c>
      <c r="L6" s="58">
        <f aca="true" t="shared" si="9" ref="L6:L52">IF(OR($Z6="",$Z53=""),"",IF(AND($Z6=0,$Z53=0),"0.0",IF(AND($Z6&gt;0,$Z53=0),"     -   ",IF(AND($Z6=0,$Z53&gt;0),"  -100.0",$Z6/$Z53*100-100))))</f>
        <v>-7.547169811320757</v>
      </c>
      <c r="M6" s="59">
        <f aca="true" t="shared" si="10" ref="M6:M52">IF($AA6="","",IF($AA6=0,0,$AA6))</f>
        <v>160</v>
      </c>
      <c r="N6" s="58">
        <f aca="true" t="shared" si="11" ref="N6:N52">IF(OR($AA6="",$AA53=""),"",IF(AND($AA6=0,$AA53=0),"0.0",IF(AND($AA6&gt;0,$AA53=0),"     -   ",IF(AND($AA6=0,$AA53&gt;0),"  -100.0",$AA6/$AA53*100-100))))</f>
        <v>30.081300813008113</v>
      </c>
      <c r="O6" s="59">
        <f aca="true" t="shared" si="12" ref="O6:O52">IF($AB6="","",IF($AB6=0,0,$AB6))</f>
        <v>134</v>
      </c>
      <c r="P6" s="60">
        <f aca="true" t="shared" si="13" ref="P6:P52">IF(OR($AB6="",$AB53=""),"",IF(AND($AB6=0,$AB53=0),"0.0",IF(AND($AB6&gt;0,$AB53=0),"     -   ",IF(AND($AB6=0,$AB53&gt;0),"  -100.0",$AB6/$AB53*100-100))))</f>
        <v>-28.342245989304814</v>
      </c>
      <c r="R6" s="1" t="s">
        <v>88</v>
      </c>
      <c r="S6" s="61" t="s">
        <v>89</v>
      </c>
      <c r="T6" s="61" t="s">
        <v>97</v>
      </c>
      <c r="U6" s="61" t="s">
        <v>91</v>
      </c>
      <c r="V6" s="62">
        <v>3401</v>
      </c>
      <c r="W6" s="62">
        <v>1084</v>
      </c>
      <c r="X6" s="62">
        <v>1986</v>
      </c>
      <c r="Y6" s="62">
        <v>37</v>
      </c>
      <c r="Z6" s="62">
        <v>294</v>
      </c>
      <c r="AA6" s="62">
        <v>160</v>
      </c>
      <c r="AB6" s="62">
        <v>134</v>
      </c>
    </row>
    <row r="7" spans="2:28" ht="15.75" customHeight="1">
      <c r="B7" s="12" t="s">
        <v>4</v>
      </c>
      <c r="C7" s="57">
        <f t="shared" si="0"/>
        <v>608</v>
      </c>
      <c r="D7" s="58">
        <f t="shared" si="1"/>
        <v>9.156193895870743</v>
      </c>
      <c r="E7" s="59">
        <f t="shared" si="2"/>
        <v>368</v>
      </c>
      <c r="F7" s="58">
        <f t="shared" si="3"/>
        <v>20.26143790849673</v>
      </c>
      <c r="G7" s="59">
        <f t="shared" si="4"/>
        <v>180</v>
      </c>
      <c r="H7" s="58">
        <f t="shared" si="5"/>
        <v>-15.49295774647888</v>
      </c>
      <c r="I7" s="59">
        <f t="shared" si="6"/>
        <v>1</v>
      </c>
      <c r="J7" s="58" t="str">
        <f t="shared" si="7"/>
        <v>     -   </v>
      </c>
      <c r="K7" s="59">
        <f t="shared" si="8"/>
        <v>59</v>
      </c>
      <c r="L7" s="58">
        <f t="shared" si="9"/>
        <v>55.26315789473685</v>
      </c>
      <c r="M7" s="59">
        <f t="shared" si="10"/>
        <v>0</v>
      </c>
      <c r="N7" s="58" t="str">
        <f t="shared" si="11"/>
        <v>0.0</v>
      </c>
      <c r="O7" s="59">
        <f t="shared" si="12"/>
        <v>51</v>
      </c>
      <c r="P7" s="60">
        <f t="shared" si="13"/>
        <v>34.21052631578948</v>
      </c>
      <c r="S7" s="61" t="s">
        <v>89</v>
      </c>
      <c r="T7" s="61" t="s">
        <v>97</v>
      </c>
      <c r="U7" s="61" t="s">
        <v>92</v>
      </c>
      <c r="V7" s="63">
        <v>608</v>
      </c>
      <c r="W7" s="63">
        <v>368</v>
      </c>
      <c r="X7" s="63">
        <v>180</v>
      </c>
      <c r="Y7" s="63">
        <v>1</v>
      </c>
      <c r="Z7" s="63">
        <v>59</v>
      </c>
      <c r="AA7" s="63">
        <v>0</v>
      </c>
      <c r="AB7" s="63">
        <v>51</v>
      </c>
    </row>
    <row r="8" spans="2:28" ht="15.75" customHeight="1">
      <c r="B8" s="12" t="s">
        <v>5</v>
      </c>
      <c r="C8" s="57">
        <f t="shared" si="0"/>
        <v>726</v>
      </c>
      <c r="D8" s="58">
        <f t="shared" si="1"/>
        <v>12.210200927357022</v>
      </c>
      <c r="E8" s="59">
        <f t="shared" si="2"/>
        <v>374</v>
      </c>
      <c r="F8" s="58">
        <f t="shared" si="3"/>
        <v>-6.733167082294273</v>
      </c>
      <c r="G8" s="59">
        <f t="shared" si="4"/>
        <v>325</v>
      </c>
      <c r="H8" s="58">
        <f t="shared" si="5"/>
        <v>45.73991031390133</v>
      </c>
      <c r="I8" s="59">
        <f t="shared" si="6"/>
        <v>3</v>
      </c>
      <c r="J8" s="58">
        <f t="shared" si="7"/>
        <v>200</v>
      </c>
      <c r="K8" s="59">
        <f t="shared" si="8"/>
        <v>24</v>
      </c>
      <c r="L8" s="58">
        <f t="shared" si="9"/>
        <v>9.09090909090908</v>
      </c>
      <c r="M8" s="59">
        <f t="shared" si="10"/>
        <v>0</v>
      </c>
      <c r="N8" s="58" t="str">
        <f t="shared" si="11"/>
        <v>0.0</v>
      </c>
      <c r="O8" s="59">
        <f t="shared" si="12"/>
        <v>24</v>
      </c>
      <c r="P8" s="60">
        <f t="shared" si="13"/>
        <v>9.09090909090908</v>
      </c>
      <c r="S8" s="61" t="s">
        <v>89</v>
      </c>
      <c r="T8" s="61" t="s">
        <v>97</v>
      </c>
      <c r="U8" s="61" t="s">
        <v>93</v>
      </c>
      <c r="V8" s="63">
        <v>726</v>
      </c>
      <c r="W8" s="63">
        <v>374</v>
      </c>
      <c r="X8" s="63">
        <v>325</v>
      </c>
      <c r="Y8" s="63">
        <v>3</v>
      </c>
      <c r="Z8" s="63">
        <v>24</v>
      </c>
      <c r="AA8" s="63">
        <v>0</v>
      </c>
      <c r="AB8" s="63">
        <v>24</v>
      </c>
    </row>
    <row r="9" spans="2:28" ht="15.75" customHeight="1">
      <c r="B9" s="12" t="s">
        <v>6</v>
      </c>
      <c r="C9" s="57">
        <f t="shared" si="0"/>
        <v>2456</v>
      </c>
      <c r="D9" s="58">
        <f t="shared" si="1"/>
        <v>14.498834498834483</v>
      </c>
      <c r="E9" s="59">
        <f t="shared" si="2"/>
        <v>718</v>
      </c>
      <c r="F9" s="58">
        <f t="shared" si="3"/>
        <v>-6.388526727509785</v>
      </c>
      <c r="G9" s="59">
        <f t="shared" si="4"/>
        <v>1462</v>
      </c>
      <c r="H9" s="58">
        <f t="shared" si="5"/>
        <v>32.1880650994575</v>
      </c>
      <c r="I9" s="59">
        <f t="shared" si="6"/>
        <v>9</v>
      </c>
      <c r="J9" s="58">
        <f t="shared" si="7"/>
        <v>350</v>
      </c>
      <c r="K9" s="59">
        <f t="shared" si="8"/>
        <v>267</v>
      </c>
      <c r="L9" s="58">
        <f t="shared" si="9"/>
        <v>-1.1111111111111143</v>
      </c>
      <c r="M9" s="59">
        <f t="shared" si="10"/>
        <v>0</v>
      </c>
      <c r="N9" s="58" t="str">
        <f t="shared" si="11"/>
        <v>0.0</v>
      </c>
      <c r="O9" s="59">
        <f t="shared" si="12"/>
        <v>259</v>
      </c>
      <c r="P9" s="60">
        <f t="shared" si="13"/>
        <v>-3.7174721189591082</v>
      </c>
      <c r="S9" s="61" t="s">
        <v>89</v>
      </c>
      <c r="T9" s="61" t="s">
        <v>97</v>
      </c>
      <c r="U9" s="61" t="s">
        <v>94</v>
      </c>
      <c r="V9" s="63">
        <v>2456</v>
      </c>
      <c r="W9" s="63">
        <v>718</v>
      </c>
      <c r="X9" s="63">
        <v>1462</v>
      </c>
      <c r="Y9" s="63">
        <v>9</v>
      </c>
      <c r="Z9" s="63">
        <v>267</v>
      </c>
      <c r="AA9" s="63">
        <v>0</v>
      </c>
      <c r="AB9" s="63">
        <v>259</v>
      </c>
    </row>
    <row r="10" spans="2:28" ht="15.75" customHeight="1">
      <c r="B10" s="12" t="s">
        <v>7</v>
      </c>
      <c r="C10" s="57">
        <f t="shared" si="0"/>
        <v>402</v>
      </c>
      <c r="D10" s="58">
        <f t="shared" si="1"/>
        <v>-10.86474501108647</v>
      </c>
      <c r="E10" s="59">
        <f t="shared" si="2"/>
        <v>266</v>
      </c>
      <c r="F10" s="58">
        <f t="shared" si="3"/>
        <v>-3.6231884057971087</v>
      </c>
      <c r="G10" s="59">
        <f t="shared" si="4"/>
        <v>102</v>
      </c>
      <c r="H10" s="58">
        <f t="shared" si="5"/>
        <v>-29.166666666666657</v>
      </c>
      <c r="I10" s="59">
        <f t="shared" si="6"/>
        <v>3</v>
      </c>
      <c r="J10" s="58">
        <f t="shared" si="7"/>
        <v>50</v>
      </c>
      <c r="K10" s="59">
        <f t="shared" si="8"/>
        <v>31</v>
      </c>
      <c r="L10" s="58">
        <f t="shared" si="9"/>
        <v>6.896551724137922</v>
      </c>
      <c r="M10" s="59">
        <f t="shared" si="10"/>
        <v>0</v>
      </c>
      <c r="N10" s="58" t="str">
        <f t="shared" si="11"/>
        <v>0.0</v>
      </c>
      <c r="O10" s="59">
        <f t="shared" si="12"/>
        <v>31</v>
      </c>
      <c r="P10" s="60">
        <f t="shared" si="13"/>
        <v>6.896551724137922</v>
      </c>
      <c r="S10" s="61" t="s">
        <v>89</v>
      </c>
      <c r="T10" s="61" t="s">
        <v>97</v>
      </c>
      <c r="U10" s="61" t="s">
        <v>95</v>
      </c>
      <c r="V10" s="63">
        <v>402</v>
      </c>
      <c r="W10" s="63">
        <v>266</v>
      </c>
      <c r="X10" s="63">
        <v>102</v>
      </c>
      <c r="Y10" s="63">
        <v>3</v>
      </c>
      <c r="Z10" s="63">
        <v>31</v>
      </c>
      <c r="AA10" s="63">
        <v>0</v>
      </c>
      <c r="AB10" s="63">
        <v>31</v>
      </c>
    </row>
    <row r="11" spans="2:28" ht="15.75" customHeight="1">
      <c r="B11" s="12" t="s">
        <v>8</v>
      </c>
      <c r="C11" s="57">
        <f t="shared" si="0"/>
        <v>511</v>
      </c>
      <c r="D11" s="58">
        <f t="shared" si="1"/>
        <v>40.38461538461539</v>
      </c>
      <c r="E11" s="59">
        <f t="shared" si="2"/>
        <v>289</v>
      </c>
      <c r="F11" s="58">
        <f t="shared" si="3"/>
        <v>41.666666666666686</v>
      </c>
      <c r="G11" s="59">
        <f t="shared" si="4"/>
        <v>174</v>
      </c>
      <c r="H11" s="58">
        <f t="shared" si="5"/>
        <v>40.32258064516131</v>
      </c>
      <c r="I11" s="59">
        <f t="shared" si="6"/>
        <v>6</v>
      </c>
      <c r="J11" s="58">
        <f t="shared" si="7"/>
        <v>500</v>
      </c>
      <c r="K11" s="59">
        <f t="shared" si="8"/>
        <v>42</v>
      </c>
      <c r="L11" s="58">
        <f t="shared" si="9"/>
        <v>20</v>
      </c>
      <c r="M11" s="59">
        <f t="shared" si="10"/>
        <v>0</v>
      </c>
      <c r="N11" s="58" t="str">
        <f t="shared" si="11"/>
        <v>0.0</v>
      </c>
      <c r="O11" s="59">
        <f t="shared" si="12"/>
        <v>42</v>
      </c>
      <c r="P11" s="60">
        <f t="shared" si="13"/>
        <v>20</v>
      </c>
      <c r="S11" s="61" t="s">
        <v>89</v>
      </c>
      <c r="T11" s="61" t="s">
        <v>97</v>
      </c>
      <c r="U11" s="61" t="s">
        <v>96</v>
      </c>
      <c r="V11" s="63">
        <v>511</v>
      </c>
      <c r="W11" s="63">
        <v>289</v>
      </c>
      <c r="X11" s="63">
        <v>174</v>
      </c>
      <c r="Y11" s="63">
        <v>6</v>
      </c>
      <c r="Z11" s="63">
        <v>42</v>
      </c>
      <c r="AA11" s="63">
        <v>0</v>
      </c>
      <c r="AB11" s="63">
        <v>42</v>
      </c>
    </row>
    <row r="12" spans="2:28" ht="15.75" customHeight="1">
      <c r="B12" s="12" t="s">
        <v>9</v>
      </c>
      <c r="C12" s="57">
        <f t="shared" si="0"/>
        <v>1410</v>
      </c>
      <c r="D12" s="58">
        <f t="shared" si="1"/>
        <v>-14.389799635701266</v>
      </c>
      <c r="E12" s="59">
        <f t="shared" si="2"/>
        <v>675</v>
      </c>
      <c r="F12" s="58">
        <f t="shared" si="3"/>
        <v>17.801047120418858</v>
      </c>
      <c r="G12" s="59">
        <f t="shared" si="4"/>
        <v>658</v>
      </c>
      <c r="H12" s="58">
        <f t="shared" si="5"/>
        <v>-26.726057906458806</v>
      </c>
      <c r="I12" s="59">
        <f t="shared" si="6"/>
        <v>1</v>
      </c>
      <c r="J12" s="58">
        <f t="shared" si="7"/>
        <v>-75</v>
      </c>
      <c r="K12" s="59">
        <f t="shared" si="8"/>
        <v>76</v>
      </c>
      <c r="L12" s="58">
        <f t="shared" si="9"/>
        <v>-55.81395348837209</v>
      </c>
      <c r="M12" s="59">
        <f t="shared" si="10"/>
        <v>0</v>
      </c>
      <c r="N12" s="58" t="str">
        <f t="shared" si="11"/>
        <v>  -100.0</v>
      </c>
      <c r="O12" s="59">
        <f t="shared" si="12"/>
        <v>76</v>
      </c>
      <c r="P12" s="60">
        <f t="shared" si="13"/>
        <v>52</v>
      </c>
      <c r="S12" s="61" t="s">
        <v>89</v>
      </c>
      <c r="T12" s="61" t="s">
        <v>97</v>
      </c>
      <c r="U12" s="61" t="s">
        <v>97</v>
      </c>
      <c r="V12" s="63">
        <v>1410</v>
      </c>
      <c r="W12" s="63">
        <v>675</v>
      </c>
      <c r="X12" s="63">
        <v>658</v>
      </c>
      <c r="Y12" s="63">
        <v>1</v>
      </c>
      <c r="Z12" s="63">
        <v>76</v>
      </c>
      <c r="AA12" s="63">
        <v>0</v>
      </c>
      <c r="AB12" s="63">
        <v>76</v>
      </c>
    </row>
    <row r="13" spans="2:28" ht="15.75" customHeight="1">
      <c r="B13" s="12" t="s">
        <v>10</v>
      </c>
      <c r="C13" s="57">
        <f t="shared" si="0"/>
        <v>1957</v>
      </c>
      <c r="D13" s="58">
        <f t="shared" si="1"/>
        <v>-1.061678463094026</v>
      </c>
      <c r="E13" s="59">
        <f t="shared" si="2"/>
        <v>809</v>
      </c>
      <c r="F13" s="58">
        <f t="shared" si="3"/>
        <v>6.307490144546662</v>
      </c>
      <c r="G13" s="59">
        <f t="shared" si="4"/>
        <v>906</v>
      </c>
      <c r="H13" s="58">
        <f t="shared" si="5"/>
        <v>5.717619603267224</v>
      </c>
      <c r="I13" s="59">
        <f t="shared" si="6"/>
        <v>5</v>
      </c>
      <c r="J13" s="58">
        <f t="shared" si="7"/>
        <v>400</v>
      </c>
      <c r="K13" s="59">
        <f t="shared" si="8"/>
        <v>237</v>
      </c>
      <c r="L13" s="58">
        <f t="shared" si="9"/>
        <v>-33.983286908077986</v>
      </c>
      <c r="M13" s="59">
        <f t="shared" si="10"/>
        <v>44</v>
      </c>
      <c r="N13" s="58">
        <f t="shared" si="11"/>
        <v>-70.46979865771812</v>
      </c>
      <c r="O13" s="59">
        <f t="shared" si="12"/>
        <v>193</v>
      </c>
      <c r="P13" s="60">
        <f t="shared" si="13"/>
        <v>-8.095238095238102</v>
      </c>
      <c r="S13" s="61" t="s">
        <v>89</v>
      </c>
      <c r="T13" s="61" t="s">
        <v>97</v>
      </c>
      <c r="U13" s="61" t="s">
        <v>98</v>
      </c>
      <c r="V13" s="63">
        <v>1957</v>
      </c>
      <c r="W13" s="63">
        <v>809</v>
      </c>
      <c r="X13" s="63">
        <v>906</v>
      </c>
      <c r="Y13" s="63">
        <v>5</v>
      </c>
      <c r="Z13" s="63">
        <v>237</v>
      </c>
      <c r="AA13" s="63">
        <v>44</v>
      </c>
      <c r="AB13" s="63">
        <v>193</v>
      </c>
    </row>
    <row r="14" spans="2:28" ht="15.75" customHeight="1">
      <c r="B14" s="12" t="s">
        <v>11</v>
      </c>
      <c r="C14" s="57">
        <f t="shared" si="0"/>
        <v>1179</v>
      </c>
      <c r="D14" s="58">
        <f t="shared" si="1"/>
        <v>-22.485207100591722</v>
      </c>
      <c r="E14" s="59">
        <f t="shared" si="2"/>
        <v>570</v>
      </c>
      <c r="F14" s="58">
        <f t="shared" si="3"/>
        <v>9.195402298850581</v>
      </c>
      <c r="G14" s="59">
        <f t="shared" si="4"/>
        <v>412</v>
      </c>
      <c r="H14" s="58">
        <f t="shared" si="5"/>
        <v>-28.097731239092496</v>
      </c>
      <c r="I14" s="59">
        <f t="shared" si="6"/>
        <v>2</v>
      </c>
      <c r="J14" s="58">
        <f t="shared" si="7"/>
        <v>-95.34883720930233</v>
      </c>
      <c r="K14" s="59">
        <f t="shared" si="8"/>
        <v>195</v>
      </c>
      <c r="L14" s="58">
        <f t="shared" si="9"/>
        <v>-49.08616187989556</v>
      </c>
      <c r="M14" s="59">
        <f t="shared" si="10"/>
        <v>0</v>
      </c>
      <c r="N14" s="58" t="str">
        <f t="shared" si="11"/>
        <v>  -100.0</v>
      </c>
      <c r="O14" s="59">
        <f t="shared" si="12"/>
        <v>195</v>
      </c>
      <c r="P14" s="60">
        <f t="shared" si="13"/>
        <v>2.094240837696333</v>
      </c>
      <c r="S14" s="61" t="s">
        <v>89</v>
      </c>
      <c r="T14" s="61" t="s">
        <v>97</v>
      </c>
      <c r="U14" s="61" t="s">
        <v>99</v>
      </c>
      <c r="V14" s="63">
        <v>1179</v>
      </c>
      <c r="W14" s="63">
        <v>570</v>
      </c>
      <c r="X14" s="63">
        <v>412</v>
      </c>
      <c r="Y14" s="63">
        <v>2</v>
      </c>
      <c r="Z14" s="63">
        <v>195</v>
      </c>
      <c r="AA14" s="63">
        <v>0</v>
      </c>
      <c r="AB14" s="63">
        <v>195</v>
      </c>
    </row>
    <row r="15" spans="2:28" ht="15.75" customHeight="1">
      <c r="B15" s="12" t="s">
        <v>12</v>
      </c>
      <c r="C15" s="57">
        <f t="shared" si="0"/>
        <v>1128</v>
      </c>
      <c r="D15" s="58">
        <f t="shared" si="1"/>
        <v>9.620991253644306</v>
      </c>
      <c r="E15" s="59">
        <f t="shared" si="2"/>
        <v>619</v>
      </c>
      <c r="F15" s="58">
        <f t="shared" si="3"/>
        <v>22.574257425742573</v>
      </c>
      <c r="G15" s="59">
        <f t="shared" si="4"/>
        <v>322</v>
      </c>
      <c r="H15" s="58">
        <f t="shared" si="5"/>
        <v>-2.719033232628405</v>
      </c>
      <c r="I15" s="59">
        <f t="shared" si="6"/>
        <v>32</v>
      </c>
      <c r="J15" s="58" t="str">
        <f t="shared" si="7"/>
        <v>     -   </v>
      </c>
      <c r="K15" s="59">
        <f t="shared" si="8"/>
        <v>155</v>
      </c>
      <c r="L15" s="58">
        <f t="shared" si="9"/>
        <v>-19.689119170984455</v>
      </c>
      <c r="M15" s="59">
        <f t="shared" si="10"/>
        <v>0</v>
      </c>
      <c r="N15" s="58" t="str">
        <f t="shared" si="11"/>
        <v>0.0</v>
      </c>
      <c r="O15" s="59">
        <f t="shared" si="12"/>
        <v>155</v>
      </c>
      <c r="P15" s="60">
        <f t="shared" si="13"/>
        <v>-19.689119170984455</v>
      </c>
      <c r="S15" s="61" t="s">
        <v>89</v>
      </c>
      <c r="T15" s="61" t="s">
        <v>97</v>
      </c>
      <c r="U15" s="61" t="s">
        <v>90</v>
      </c>
      <c r="V15" s="63">
        <v>1128</v>
      </c>
      <c r="W15" s="63">
        <v>619</v>
      </c>
      <c r="X15" s="63">
        <v>322</v>
      </c>
      <c r="Y15" s="63">
        <v>32</v>
      </c>
      <c r="Z15" s="63">
        <v>155</v>
      </c>
      <c r="AA15" s="63">
        <v>0</v>
      </c>
      <c r="AB15" s="63">
        <v>155</v>
      </c>
    </row>
    <row r="16" spans="2:28" ht="15.75" customHeight="1">
      <c r="B16" s="12" t="s">
        <v>13</v>
      </c>
      <c r="C16" s="57">
        <f t="shared" si="0"/>
        <v>4874</v>
      </c>
      <c r="D16" s="58">
        <f t="shared" si="1"/>
        <v>2.718651211801898</v>
      </c>
      <c r="E16" s="59">
        <f t="shared" si="2"/>
        <v>1384</v>
      </c>
      <c r="F16" s="58">
        <f t="shared" si="3"/>
        <v>2.366863905325431</v>
      </c>
      <c r="G16" s="59">
        <f t="shared" si="4"/>
        <v>1920</v>
      </c>
      <c r="H16" s="58">
        <f t="shared" si="5"/>
        <v>20.67881835323695</v>
      </c>
      <c r="I16" s="59">
        <f t="shared" si="6"/>
        <v>103</v>
      </c>
      <c r="J16" s="58">
        <f t="shared" si="7"/>
        <v>-9.649122807017534</v>
      </c>
      <c r="K16" s="59">
        <f t="shared" si="8"/>
        <v>1467</v>
      </c>
      <c r="L16" s="58">
        <f t="shared" si="9"/>
        <v>-13.092417061611371</v>
      </c>
      <c r="M16" s="59">
        <f t="shared" si="10"/>
        <v>250</v>
      </c>
      <c r="N16" s="58">
        <f t="shared" si="11"/>
        <v>-57.118353344768444</v>
      </c>
      <c r="O16" s="59">
        <f t="shared" si="12"/>
        <v>1193</v>
      </c>
      <c r="P16" s="60">
        <f t="shared" si="13"/>
        <v>8.751139471285313</v>
      </c>
      <c r="S16" s="61" t="s">
        <v>89</v>
      </c>
      <c r="T16" s="61" t="s">
        <v>97</v>
      </c>
      <c r="U16" s="61" t="s">
        <v>100</v>
      </c>
      <c r="V16" s="63">
        <v>4874</v>
      </c>
      <c r="W16" s="63">
        <v>1384</v>
      </c>
      <c r="X16" s="63">
        <v>1920</v>
      </c>
      <c r="Y16" s="63">
        <v>103</v>
      </c>
      <c r="Z16" s="63">
        <v>1467</v>
      </c>
      <c r="AA16" s="63">
        <v>250</v>
      </c>
      <c r="AB16" s="63">
        <v>1193</v>
      </c>
    </row>
    <row r="17" spans="2:28" ht="15.75" customHeight="1">
      <c r="B17" s="12" t="s">
        <v>14</v>
      </c>
      <c r="C17" s="57">
        <f t="shared" si="0"/>
        <v>3878</v>
      </c>
      <c r="D17" s="58">
        <f t="shared" si="1"/>
        <v>-2.6606425702811265</v>
      </c>
      <c r="E17" s="59">
        <f t="shared" si="2"/>
        <v>1131</v>
      </c>
      <c r="F17" s="58">
        <f t="shared" si="3"/>
        <v>7.407407407407419</v>
      </c>
      <c r="G17" s="59">
        <f t="shared" si="4"/>
        <v>1647</v>
      </c>
      <c r="H17" s="58">
        <f t="shared" si="5"/>
        <v>40.170212765957444</v>
      </c>
      <c r="I17" s="59">
        <f t="shared" si="6"/>
        <v>92</v>
      </c>
      <c r="J17" s="58">
        <f t="shared" si="7"/>
        <v>4500</v>
      </c>
      <c r="K17" s="59">
        <f t="shared" si="8"/>
        <v>1008</v>
      </c>
      <c r="L17" s="58">
        <f t="shared" si="9"/>
        <v>-42.53135689851767</v>
      </c>
      <c r="M17" s="59">
        <f t="shared" si="10"/>
        <v>0</v>
      </c>
      <c r="N17" s="58" t="str">
        <f t="shared" si="11"/>
        <v>  -100.0</v>
      </c>
      <c r="O17" s="59">
        <f t="shared" si="12"/>
        <v>1003</v>
      </c>
      <c r="P17" s="60">
        <f t="shared" si="13"/>
        <v>0.0998003992015839</v>
      </c>
      <c r="S17" s="61" t="s">
        <v>89</v>
      </c>
      <c r="T17" s="61" t="s">
        <v>97</v>
      </c>
      <c r="U17" s="61" t="s">
        <v>101</v>
      </c>
      <c r="V17" s="63">
        <v>3878</v>
      </c>
      <c r="W17" s="63">
        <v>1131</v>
      </c>
      <c r="X17" s="63">
        <v>1647</v>
      </c>
      <c r="Y17" s="63">
        <v>92</v>
      </c>
      <c r="Z17" s="63">
        <v>1008</v>
      </c>
      <c r="AA17" s="63">
        <v>0</v>
      </c>
      <c r="AB17" s="63">
        <v>1003</v>
      </c>
    </row>
    <row r="18" spans="2:28" ht="15.75" customHeight="1">
      <c r="B18" s="12" t="s">
        <v>15</v>
      </c>
      <c r="C18" s="57">
        <f t="shared" si="0"/>
        <v>11297</v>
      </c>
      <c r="D18" s="58">
        <f t="shared" si="1"/>
        <v>-1.3190076869322098</v>
      </c>
      <c r="E18" s="59">
        <f t="shared" si="2"/>
        <v>1484</v>
      </c>
      <c r="F18" s="58">
        <f t="shared" si="3"/>
        <v>-7.30793254216114</v>
      </c>
      <c r="G18" s="59">
        <f t="shared" si="4"/>
        <v>5699</v>
      </c>
      <c r="H18" s="58">
        <f t="shared" si="5"/>
        <v>14.968731087351216</v>
      </c>
      <c r="I18" s="59">
        <f t="shared" si="6"/>
        <v>116</v>
      </c>
      <c r="J18" s="58">
        <f t="shared" si="7"/>
        <v>-71.4987714987715</v>
      </c>
      <c r="K18" s="59">
        <f t="shared" si="8"/>
        <v>3998</v>
      </c>
      <c r="L18" s="58">
        <f t="shared" si="9"/>
        <v>-10.818648226633954</v>
      </c>
      <c r="M18" s="59">
        <f t="shared" si="10"/>
        <v>2543</v>
      </c>
      <c r="N18" s="58">
        <f t="shared" si="11"/>
        <v>-0.03930817610063286</v>
      </c>
      <c r="O18" s="59">
        <f t="shared" si="12"/>
        <v>1410</v>
      </c>
      <c r="P18" s="60">
        <f t="shared" si="13"/>
        <v>-26.17801047120419</v>
      </c>
      <c r="S18" s="61" t="s">
        <v>89</v>
      </c>
      <c r="T18" s="61" t="s">
        <v>97</v>
      </c>
      <c r="U18" s="61" t="s">
        <v>102</v>
      </c>
      <c r="V18" s="63">
        <v>11297</v>
      </c>
      <c r="W18" s="63">
        <v>1484</v>
      </c>
      <c r="X18" s="63">
        <v>5699</v>
      </c>
      <c r="Y18" s="63">
        <v>116</v>
      </c>
      <c r="Z18" s="63">
        <v>3998</v>
      </c>
      <c r="AA18" s="63">
        <v>2543</v>
      </c>
      <c r="AB18" s="63">
        <v>1410</v>
      </c>
    </row>
    <row r="19" spans="2:28" ht="15.75" customHeight="1">
      <c r="B19" s="12" t="s">
        <v>16</v>
      </c>
      <c r="C19" s="57">
        <f t="shared" si="0"/>
        <v>6361</v>
      </c>
      <c r="D19" s="58">
        <f t="shared" si="1"/>
        <v>22.092130518234157</v>
      </c>
      <c r="E19" s="59">
        <f t="shared" si="2"/>
        <v>1363</v>
      </c>
      <c r="F19" s="58">
        <f t="shared" si="3"/>
        <v>26.790697674418595</v>
      </c>
      <c r="G19" s="59">
        <f t="shared" si="4"/>
        <v>2750</v>
      </c>
      <c r="H19" s="58">
        <f t="shared" si="5"/>
        <v>35.20157325467059</v>
      </c>
      <c r="I19" s="59">
        <f t="shared" si="6"/>
        <v>17</v>
      </c>
      <c r="J19" s="58">
        <f t="shared" si="7"/>
        <v>1600</v>
      </c>
      <c r="K19" s="59">
        <f t="shared" si="8"/>
        <v>2231</v>
      </c>
      <c r="L19" s="58">
        <f t="shared" si="9"/>
        <v>6.238095238095241</v>
      </c>
      <c r="M19" s="59">
        <f t="shared" si="10"/>
        <v>787</v>
      </c>
      <c r="N19" s="58">
        <f t="shared" si="11"/>
        <v>-4.951690821256037</v>
      </c>
      <c r="O19" s="59">
        <f t="shared" si="12"/>
        <v>1376</v>
      </c>
      <c r="P19" s="60">
        <f t="shared" si="13"/>
        <v>16.1181434599156</v>
      </c>
      <c r="S19" s="61" t="s">
        <v>89</v>
      </c>
      <c r="T19" s="61" t="s">
        <v>97</v>
      </c>
      <c r="U19" s="61" t="s">
        <v>103</v>
      </c>
      <c r="V19" s="63">
        <v>6361</v>
      </c>
      <c r="W19" s="63">
        <v>1363</v>
      </c>
      <c r="X19" s="63">
        <v>2750</v>
      </c>
      <c r="Y19" s="63">
        <v>17</v>
      </c>
      <c r="Z19" s="63">
        <v>2231</v>
      </c>
      <c r="AA19" s="63">
        <v>787</v>
      </c>
      <c r="AB19" s="63">
        <v>1376</v>
      </c>
    </row>
    <row r="20" spans="2:28" ht="15.75" customHeight="1">
      <c r="B20" s="12" t="s">
        <v>17</v>
      </c>
      <c r="C20" s="57">
        <f t="shared" si="0"/>
        <v>959</v>
      </c>
      <c r="D20" s="58">
        <f t="shared" si="1"/>
        <v>-22.785829307568434</v>
      </c>
      <c r="E20" s="59">
        <f t="shared" si="2"/>
        <v>582</v>
      </c>
      <c r="F20" s="58">
        <f t="shared" si="3"/>
        <v>-14.285714285714292</v>
      </c>
      <c r="G20" s="59">
        <f t="shared" si="4"/>
        <v>283</v>
      </c>
      <c r="H20" s="58">
        <f t="shared" si="5"/>
        <v>-27.806122448979593</v>
      </c>
      <c r="I20" s="59">
        <f t="shared" si="6"/>
        <v>1</v>
      </c>
      <c r="J20" s="58">
        <f t="shared" si="7"/>
        <v>-83.33333333333334</v>
      </c>
      <c r="K20" s="59">
        <f t="shared" si="8"/>
        <v>93</v>
      </c>
      <c r="L20" s="58">
        <f t="shared" si="9"/>
        <v>-43.63636363636364</v>
      </c>
      <c r="M20" s="59">
        <f t="shared" si="10"/>
        <v>0</v>
      </c>
      <c r="N20" s="58" t="str">
        <f t="shared" si="11"/>
        <v>  -100.0</v>
      </c>
      <c r="O20" s="59">
        <f t="shared" si="12"/>
        <v>74</v>
      </c>
      <c r="P20" s="60">
        <f t="shared" si="13"/>
        <v>76.19047619047618</v>
      </c>
      <c r="S20" s="61" t="s">
        <v>89</v>
      </c>
      <c r="T20" s="61" t="s">
        <v>97</v>
      </c>
      <c r="U20" s="61" t="s">
        <v>104</v>
      </c>
      <c r="V20" s="63">
        <v>959</v>
      </c>
      <c r="W20" s="63">
        <v>582</v>
      </c>
      <c r="X20" s="63">
        <v>283</v>
      </c>
      <c r="Y20" s="63">
        <v>1</v>
      </c>
      <c r="Z20" s="63">
        <v>93</v>
      </c>
      <c r="AA20" s="63">
        <v>0</v>
      </c>
      <c r="AB20" s="63">
        <v>74</v>
      </c>
    </row>
    <row r="21" spans="2:28" ht="15.75" customHeight="1">
      <c r="B21" s="12" t="s">
        <v>18</v>
      </c>
      <c r="C21" s="57">
        <f t="shared" si="0"/>
        <v>570</v>
      </c>
      <c r="D21" s="58">
        <f t="shared" si="1"/>
        <v>-10.518053375196232</v>
      </c>
      <c r="E21" s="59">
        <f t="shared" si="2"/>
        <v>323</v>
      </c>
      <c r="F21" s="58">
        <f t="shared" si="3"/>
        <v>-7.18390804597702</v>
      </c>
      <c r="G21" s="59">
        <f t="shared" si="4"/>
        <v>223</v>
      </c>
      <c r="H21" s="58">
        <f t="shared" si="5"/>
        <v>58.156028368794324</v>
      </c>
      <c r="I21" s="59">
        <f t="shared" si="6"/>
        <v>2</v>
      </c>
      <c r="J21" s="58">
        <f t="shared" si="7"/>
        <v>-81.81818181818181</v>
      </c>
      <c r="K21" s="59">
        <f t="shared" si="8"/>
        <v>22</v>
      </c>
      <c r="L21" s="58">
        <f t="shared" si="9"/>
        <v>-83.94160583941606</v>
      </c>
      <c r="M21" s="59">
        <f t="shared" si="10"/>
        <v>0</v>
      </c>
      <c r="N21" s="58" t="str">
        <f t="shared" si="11"/>
        <v>  -100.0</v>
      </c>
      <c r="O21" s="59">
        <f t="shared" si="12"/>
        <v>22</v>
      </c>
      <c r="P21" s="60">
        <f t="shared" si="13"/>
        <v>-21.42857142857143</v>
      </c>
      <c r="S21" s="61" t="s">
        <v>89</v>
      </c>
      <c r="T21" s="61" t="s">
        <v>97</v>
      </c>
      <c r="U21" s="61" t="s">
        <v>105</v>
      </c>
      <c r="V21" s="63">
        <v>570</v>
      </c>
      <c r="W21" s="63">
        <v>323</v>
      </c>
      <c r="X21" s="63">
        <v>223</v>
      </c>
      <c r="Y21" s="63">
        <v>2</v>
      </c>
      <c r="Z21" s="63">
        <v>22</v>
      </c>
      <c r="AA21" s="63">
        <v>0</v>
      </c>
      <c r="AB21" s="63">
        <v>22</v>
      </c>
    </row>
    <row r="22" spans="2:28" ht="15.75" customHeight="1">
      <c r="B22" s="12" t="s">
        <v>19</v>
      </c>
      <c r="C22" s="57">
        <f t="shared" si="0"/>
        <v>509</v>
      </c>
      <c r="D22" s="58">
        <f t="shared" si="1"/>
        <v>-27.801418439716315</v>
      </c>
      <c r="E22" s="59">
        <f t="shared" si="2"/>
        <v>349</v>
      </c>
      <c r="F22" s="58">
        <f t="shared" si="3"/>
        <v>17.90540540540539</v>
      </c>
      <c r="G22" s="59">
        <f t="shared" si="4"/>
        <v>120</v>
      </c>
      <c r="H22" s="58">
        <f t="shared" si="5"/>
        <v>-29.411764705882348</v>
      </c>
      <c r="I22" s="59">
        <f t="shared" si="6"/>
        <v>0</v>
      </c>
      <c r="J22" s="58" t="str">
        <f t="shared" si="7"/>
        <v>0.0</v>
      </c>
      <c r="K22" s="59">
        <f t="shared" si="8"/>
        <v>40</v>
      </c>
      <c r="L22" s="58">
        <f t="shared" si="9"/>
        <v>-83.26359832635984</v>
      </c>
      <c r="M22" s="59">
        <f t="shared" si="10"/>
        <v>0</v>
      </c>
      <c r="N22" s="58" t="str">
        <f t="shared" si="11"/>
        <v>  -100.0</v>
      </c>
      <c r="O22" s="59">
        <f t="shared" si="12"/>
        <v>40</v>
      </c>
      <c r="P22" s="60">
        <f t="shared" si="13"/>
        <v>-24.52830188679245</v>
      </c>
      <c r="S22" s="61" t="s">
        <v>89</v>
      </c>
      <c r="T22" s="61" t="s">
        <v>97</v>
      </c>
      <c r="U22" s="61" t="s">
        <v>106</v>
      </c>
      <c r="V22" s="63">
        <v>509</v>
      </c>
      <c r="W22" s="63">
        <v>349</v>
      </c>
      <c r="X22" s="63">
        <v>120</v>
      </c>
      <c r="Y22" s="63">
        <v>0</v>
      </c>
      <c r="Z22" s="63">
        <v>40</v>
      </c>
      <c r="AA22" s="63">
        <v>0</v>
      </c>
      <c r="AB22" s="63">
        <v>40</v>
      </c>
    </row>
    <row r="23" spans="2:28" ht="15.75" customHeight="1">
      <c r="B23" s="12" t="s">
        <v>20</v>
      </c>
      <c r="C23" s="57">
        <f t="shared" si="0"/>
        <v>376</v>
      </c>
      <c r="D23" s="58">
        <f t="shared" si="1"/>
        <v>16.049382716049394</v>
      </c>
      <c r="E23" s="59">
        <f t="shared" si="2"/>
        <v>236</v>
      </c>
      <c r="F23" s="58">
        <f t="shared" si="3"/>
        <v>30.386740331491723</v>
      </c>
      <c r="G23" s="59">
        <f t="shared" si="4"/>
        <v>119</v>
      </c>
      <c r="H23" s="58">
        <f t="shared" si="5"/>
        <v>10.18518518518519</v>
      </c>
      <c r="I23" s="59">
        <f t="shared" si="6"/>
        <v>0</v>
      </c>
      <c r="J23" s="58" t="str">
        <f t="shared" si="7"/>
        <v>  -100.0</v>
      </c>
      <c r="K23" s="59">
        <f t="shared" si="8"/>
        <v>21</v>
      </c>
      <c r="L23" s="58">
        <f t="shared" si="9"/>
        <v>-38.23529411764706</v>
      </c>
      <c r="M23" s="59">
        <f t="shared" si="10"/>
        <v>0</v>
      </c>
      <c r="N23" s="58" t="str">
        <f t="shared" si="11"/>
        <v>0.0</v>
      </c>
      <c r="O23" s="59">
        <f t="shared" si="12"/>
        <v>21</v>
      </c>
      <c r="P23" s="60">
        <f t="shared" si="13"/>
        <v>-38.23529411764706</v>
      </c>
      <c r="S23" s="61" t="s">
        <v>89</v>
      </c>
      <c r="T23" s="61" t="s">
        <v>97</v>
      </c>
      <c r="U23" s="61" t="s">
        <v>107</v>
      </c>
      <c r="V23" s="63">
        <v>376</v>
      </c>
      <c r="W23" s="63">
        <v>236</v>
      </c>
      <c r="X23" s="63">
        <v>119</v>
      </c>
      <c r="Y23" s="63">
        <v>0</v>
      </c>
      <c r="Z23" s="63">
        <v>21</v>
      </c>
      <c r="AA23" s="63">
        <v>0</v>
      </c>
      <c r="AB23" s="63">
        <v>21</v>
      </c>
    </row>
    <row r="24" spans="2:28" ht="15.75" customHeight="1">
      <c r="B24" s="12" t="s">
        <v>21</v>
      </c>
      <c r="C24" s="57">
        <f t="shared" si="0"/>
        <v>365</v>
      </c>
      <c r="D24" s="58">
        <f t="shared" si="1"/>
        <v>26.736111111111114</v>
      </c>
      <c r="E24" s="59">
        <f t="shared" si="2"/>
        <v>270</v>
      </c>
      <c r="F24" s="58">
        <f t="shared" si="3"/>
        <v>35</v>
      </c>
      <c r="G24" s="59">
        <f t="shared" si="4"/>
        <v>80</v>
      </c>
      <c r="H24" s="58">
        <f t="shared" si="5"/>
        <v>60</v>
      </c>
      <c r="I24" s="59">
        <f t="shared" si="6"/>
        <v>0</v>
      </c>
      <c r="J24" s="58" t="str">
        <f t="shared" si="7"/>
        <v>0.0</v>
      </c>
      <c r="K24" s="59">
        <f t="shared" si="8"/>
        <v>15</v>
      </c>
      <c r="L24" s="58">
        <f t="shared" si="9"/>
        <v>-60.526315789473685</v>
      </c>
      <c r="M24" s="59">
        <f t="shared" si="10"/>
        <v>0</v>
      </c>
      <c r="N24" s="58" t="str">
        <f t="shared" si="11"/>
        <v>0.0</v>
      </c>
      <c r="O24" s="59">
        <f t="shared" si="12"/>
        <v>15</v>
      </c>
      <c r="P24" s="60">
        <f t="shared" si="13"/>
        <v>-60.526315789473685</v>
      </c>
      <c r="S24" s="61" t="s">
        <v>89</v>
      </c>
      <c r="T24" s="61" t="s">
        <v>97</v>
      </c>
      <c r="U24" s="61" t="s">
        <v>108</v>
      </c>
      <c r="V24" s="63">
        <v>365</v>
      </c>
      <c r="W24" s="63">
        <v>270</v>
      </c>
      <c r="X24" s="63">
        <v>80</v>
      </c>
      <c r="Y24" s="63">
        <v>0</v>
      </c>
      <c r="Z24" s="63">
        <v>15</v>
      </c>
      <c r="AA24" s="63">
        <v>0</v>
      </c>
      <c r="AB24" s="63">
        <v>15</v>
      </c>
    </row>
    <row r="25" spans="2:28" ht="15.75" customHeight="1">
      <c r="B25" s="12" t="s">
        <v>22</v>
      </c>
      <c r="C25" s="57">
        <f t="shared" si="0"/>
        <v>1208</v>
      </c>
      <c r="D25" s="58">
        <f t="shared" si="1"/>
        <v>30.032292787944016</v>
      </c>
      <c r="E25" s="59">
        <f t="shared" si="2"/>
        <v>679</v>
      </c>
      <c r="F25" s="58">
        <f t="shared" si="3"/>
        <v>4.945904173106655</v>
      </c>
      <c r="G25" s="59">
        <f t="shared" si="4"/>
        <v>310</v>
      </c>
      <c r="H25" s="58">
        <f t="shared" si="5"/>
        <v>46.91943127962085</v>
      </c>
      <c r="I25" s="59">
        <f t="shared" si="6"/>
        <v>3</v>
      </c>
      <c r="J25" s="58" t="str">
        <f t="shared" si="7"/>
        <v>     -   </v>
      </c>
      <c r="K25" s="59">
        <f t="shared" si="8"/>
        <v>216</v>
      </c>
      <c r="L25" s="58">
        <f t="shared" si="9"/>
        <v>204.22535211267603</v>
      </c>
      <c r="M25" s="59">
        <f t="shared" si="10"/>
        <v>98</v>
      </c>
      <c r="N25" s="58" t="str">
        <f t="shared" si="11"/>
        <v>     -   </v>
      </c>
      <c r="O25" s="59">
        <f t="shared" si="12"/>
        <v>118</v>
      </c>
      <c r="P25" s="60">
        <f t="shared" si="13"/>
        <v>66.19718309859155</v>
      </c>
      <c r="S25" s="61" t="s">
        <v>89</v>
      </c>
      <c r="T25" s="61" t="s">
        <v>97</v>
      </c>
      <c r="U25" s="61" t="s">
        <v>109</v>
      </c>
      <c r="V25" s="63">
        <v>1208</v>
      </c>
      <c r="W25" s="63">
        <v>679</v>
      </c>
      <c r="X25" s="63">
        <v>310</v>
      </c>
      <c r="Y25" s="63">
        <v>3</v>
      </c>
      <c r="Z25" s="63">
        <v>216</v>
      </c>
      <c r="AA25" s="63">
        <v>98</v>
      </c>
      <c r="AB25" s="63">
        <v>118</v>
      </c>
    </row>
    <row r="26" spans="2:28" ht="15.75" customHeight="1">
      <c r="B26" s="12" t="s">
        <v>23</v>
      </c>
      <c r="C26" s="57">
        <f t="shared" si="0"/>
        <v>1015</v>
      </c>
      <c r="D26" s="58">
        <f t="shared" si="1"/>
        <v>17.070357554786625</v>
      </c>
      <c r="E26" s="59">
        <f t="shared" si="2"/>
        <v>618</v>
      </c>
      <c r="F26" s="58">
        <f t="shared" si="3"/>
        <v>33.18965517241378</v>
      </c>
      <c r="G26" s="59">
        <f t="shared" si="4"/>
        <v>245</v>
      </c>
      <c r="H26" s="58">
        <f t="shared" si="5"/>
        <v>41.61849710982659</v>
      </c>
      <c r="I26" s="59">
        <f t="shared" si="6"/>
        <v>1</v>
      </c>
      <c r="J26" s="58">
        <f t="shared" si="7"/>
        <v>-66.66666666666667</v>
      </c>
      <c r="K26" s="59">
        <f t="shared" si="8"/>
        <v>151</v>
      </c>
      <c r="L26" s="58">
        <f t="shared" si="9"/>
        <v>-33.48017621145375</v>
      </c>
      <c r="M26" s="59">
        <f t="shared" si="10"/>
        <v>0</v>
      </c>
      <c r="N26" s="58" t="str">
        <f t="shared" si="11"/>
        <v>  -100.0</v>
      </c>
      <c r="O26" s="59">
        <f t="shared" si="12"/>
        <v>151</v>
      </c>
      <c r="P26" s="60">
        <f t="shared" si="13"/>
        <v>5.5944055944056</v>
      </c>
      <c r="S26" s="61" t="s">
        <v>89</v>
      </c>
      <c r="T26" s="61" t="s">
        <v>97</v>
      </c>
      <c r="U26" s="61" t="s">
        <v>110</v>
      </c>
      <c r="V26" s="63">
        <v>1015</v>
      </c>
      <c r="W26" s="63">
        <v>618</v>
      </c>
      <c r="X26" s="63">
        <v>245</v>
      </c>
      <c r="Y26" s="63">
        <v>1</v>
      </c>
      <c r="Z26" s="63">
        <v>151</v>
      </c>
      <c r="AA26" s="63">
        <v>0</v>
      </c>
      <c r="AB26" s="63">
        <v>151</v>
      </c>
    </row>
    <row r="27" spans="2:28" ht="15.75" customHeight="1">
      <c r="B27" s="12" t="s">
        <v>24</v>
      </c>
      <c r="C27" s="57">
        <f t="shared" si="0"/>
        <v>1908</v>
      </c>
      <c r="D27" s="58">
        <f t="shared" si="1"/>
        <v>6.413831567205804</v>
      </c>
      <c r="E27" s="59">
        <f t="shared" si="2"/>
        <v>1107</v>
      </c>
      <c r="F27" s="58">
        <f t="shared" si="3"/>
        <v>15.916230366492144</v>
      </c>
      <c r="G27" s="59">
        <f t="shared" si="4"/>
        <v>551</v>
      </c>
      <c r="H27" s="58">
        <f t="shared" si="5"/>
        <v>5.15267175572518</v>
      </c>
      <c r="I27" s="59">
        <f t="shared" si="6"/>
        <v>3</v>
      </c>
      <c r="J27" s="58">
        <f t="shared" si="7"/>
        <v>-62.5</v>
      </c>
      <c r="K27" s="59">
        <f t="shared" si="8"/>
        <v>247</v>
      </c>
      <c r="L27" s="58">
        <f t="shared" si="9"/>
        <v>-19.281045751633982</v>
      </c>
      <c r="M27" s="59">
        <f t="shared" si="10"/>
        <v>24</v>
      </c>
      <c r="N27" s="58">
        <f t="shared" si="11"/>
        <v>-54.71698113207547</v>
      </c>
      <c r="O27" s="59">
        <f t="shared" si="12"/>
        <v>223</v>
      </c>
      <c r="P27" s="60">
        <f t="shared" si="13"/>
        <v>-11.857707509881422</v>
      </c>
      <c r="S27" s="61" t="s">
        <v>89</v>
      </c>
      <c r="T27" s="61" t="s">
        <v>97</v>
      </c>
      <c r="U27" s="61" t="s">
        <v>111</v>
      </c>
      <c r="V27" s="63">
        <v>1908</v>
      </c>
      <c r="W27" s="63">
        <v>1107</v>
      </c>
      <c r="X27" s="63">
        <v>551</v>
      </c>
      <c r="Y27" s="63">
        <v>3</v>
      </c>
      <c r="Z27" s="63">
        <v>247</v>
      </c>
      <c r="AA27" s="63">
        <v>24</v>
      </c>
      <c r="AB27" s="63">
        <v>223</v>
      </c>
    </row>
    <row r="28" spans="2:28" ht="15.75" customHeight="1">
      <c r="B28" s="12" t="s">
        <v>25</v>
      </c>
      <c r="C28" s="57">
        <f t="shared" si="0"/>
        <v>5732</v>
      </c>
      <c r="D28" s="58">
        <f t="shared" si="1"/>
        <v>27.010857522712172</v>
      </c>
      <c r="E28" s="59">
        <f t="shared" si="2"/>
        <v>1767</v>
      </c>
      <c r="F28" s="58">
        <f t="shared" si="3"/>
        <v>10.992462311557787</v>
      </c>
      <c r="G28" s="59">
        <f t="shared" si="4"/>
        <v>2276</v>
      </c>
      <c r="H28" s="58">
        <f t="shared" si="5"/>
        <v>50.13192612137203</v>
      </c>
      <c r="I28" s="59">
        <f t="shared" si="6"/>
        <v>40</v>
      </c>
      <c r="J28" s="58">
        <f t="shared" si="7"/>
        <v>400</v>
      </c>
      <c r="K28" s="59">
        <f t="shared" si="8"/>
        <v>1649</v>
      </c>
      <c r="L28" s="58">
        <f t="shared" si="9"/>
        <v>18.0386542591267</v>
      </c>
      <c r="M28" s="59">
        <f t="shared" si="10"/>
        <v>770</v>
      </c>
      <c r="N28" s="58">
        <f t="shared" si="11"/>
        <v>29.62962962962962</v>
      </c>
      <c r="O28" s="59">
        <f t="shared" si="12"/>
        <v>879</v>
      </c>
      <c r="P28" s="60">
        <f t="shared" si="13"/>
        <v>9.464508094645069</v>
      </c>
      <c r="S28" s="61" t="s">
        <v>89</v>
      </c>
      <c r="T28" s="61" t="s">
        <v>97</v>
      </c>
      <c r="U28" s="61" t="s">
        <v>112</v>
      </c>
      <c r="V28" s="63">
        <v>5732</v>
      </c>
      <c r="W28" s="63">
        <v>1767</v>
      </c>
      <c r="X28" s="63">
        <v>2276</v>
      </c>
      <c r="Y28" s="63">
        <v>40</v>
      </c>
      <c r="Z28" s="63">
        <v>1649</v>
      </c>
      <c r="AA28" s="63">
        <v>770</v>
      </c>
      <c r="AB28" s="63">
        <v>879</v>
      </c>
    </row>
    <row r="29" spans="2:28" ht="15.75" customHeight="1">
      <c r="B29" s="12" t="s">
        <v>26</v>
      </c>
      <c r="C29" s="57">
        <f t="shared" si="0"/>
        <v>798</v>
      </c>
      <c r="D29" s="58">
        <f t="shared" si="1"/>
        <v>8.130081300813004</v>
      </c>
      <c r="E29" s="59">
        <f t="shared" si="2"/>
        <v>429</v>
      </c>
      <c r="F29" s="58">
        <f t="shared" si="3"/>
        <v>3.125</v>
      </c>
      <c r="G29" s="59">
        <f t="shared" si="4"/>
        <v>257</v>
      </c>
      <c r="H29" s="58">
        <f t="shared" si="5"/>
        <v>16.818181818181827</v>
      </c>
      <c r="I29" s="59">
        <f t="shared" si="6"/>
        <v>2</v>
      </c>
      <c r="J29" s="58" t="str">
        <f t="shared" si="7"/>
        <v>     -   </v>
      </c>
      <c r="K29" s="59">
        <f t="shared" si="8"/>
        <v>110</v>
      </c>
      <c r="L29" s="58">
        <f t="shared" si="9"/>
        <v>7.843137254901961</v>
      </c>
      <c r="M29" s="59">
        <f t="shared" si="10"/>
        <v>43</v>
      </c>
      <c r="N29" s="58" t="str">
        <f t="shared" si="11"/>
        <v>     -   </v>
      </c>
      <c r="O29" s="59">
        <f t="shared" si="12"/>
        <v>67</v>
      </c>
      <c r="P29" s="60">
        <f t="shared" si="13"/>
        <v>-34.31372549019608</v>
      </c>
      <c r="S29" s="61" t="s">
        <v>89</v>
      </c>
      <c r="T29" s="61" t="s">
        <v>97</v>
      </c>
      <c r="U29" s="61" t="s">
        <v>113</v>
      </c>
      <c r="V29" s="63">
        <v>798</v>
      </c>
      <c r="W29" s="63">
        <v>429</v>
      </c>
      <c r="X29" s="63">
        <v>257</v>
      </c>
      <c r="Y29" s="63">
        <v>2</v>
      </c>
      <c r="Z29" s="63">
        <v>110</v>
      </c>
      <c r="AA29" s="63">
        <v>43</v>
      </c>
      <c r="AB29" s="63">
        <v>67</v>
      </c>
    </row>
    <row r="30" spans="2:28" ht="15.75" customHeight="1">
      <c r="B30" s="12" t="s">
        <v>27</v>
      </c>
      <c r="C30" s="57">
        <f t="shared" si="0"/>
        <v>710</v>
      </c>
      <c r="D30" s="58">
        <f t="shared" si="1"/>
        <v>-9.090909090909093</v>
      </c>
      <c r="E30" s="59">
        <f t="shared" si="2"/>
        <v>386</v>
      </c>
      <c r="F30" s="58">
        <f t="shared" si="3"/>
        <v>-2.525252525252526</v>
      </c>
      <c r="G30" s="59">
        <f t="shared" si="4"/>
        <v>165</v>
      </c>
      <c r="H30" s="58">
        <f t="shared" si="5"/>
        <v>-38.888888888888886</v>
      </c>
      <c r="I30" s="59">
        <f t="shared" si="6"/>
        <v>0</v>
      </c>
      <c r="J30" s="58" t="str">
        <f t="shared" si="7"/>
        <v>  -100.0</v>
      </c>
      <c r="K30" s="59">
        <f t="shared" si="8"/>
        <v>159</v>
      </c>
      <c r="L30" s="58">
        <f t="shared" si="9"/>
        <v>39.4736842105263</v>
      </c>
      <c r="M30" s="59">
        <f t="shared" si="10"/>
        <v>65</v>
      </c>
      <c r="N30" s="58" t="str">
        <f t="shared" si="11"/>
        <v>     -   </v>
      </c>
      <c r="O30" s="59">
        <f t="shared" si="12"/>
        <v>94</v>
      </c>
      <c r="P30" s="60">
        <f t="shared" si="13"/>
        <v>-17.54385964912281</v>
      </c>
      <c r="S30" s="61" t="s">
        <v>89</v>
      </c>
      <c r="T30" s="61" t="s">
        <v>97</v>
      </c>
      <c r="U30" s="61" t="s">
        <v>114</v>
      </c>
      <c r="V30" s="63">
        <v>710</v>
      </c>
      <c r="W30" s="63">
        <v>386</v>
      </c>
      <c r="X30" s="63">
        <v>165</v>
      </c>
      <c r="Y30" s="63">
        <v>0</v>
      </c>
      <c r="Z30" s="63">
        <v>159</v>
      </c>
      <c r="AA30" s="63">
        <v>65</v>
      </c>
      <c r="AB30" s="63">
        <v>94</v>
      </c>
    </row>
    <row r="31" spans="2:28" ht="15.75" customHeight="1">
      <c r="B31" s="12" t="s">
        <v>28</v>
      </c>
      <c r="C31" s="57">
        <f t="shared" si="0"/>
        <v>1834</v>
      </c>
      <c r="D31" s="58">
        <f t="shared" si="1"/>
        <v>-4.079497907949786</v>
      </c>
      <c r="E31" s="59">
        <f t="shared" si="2"/>
        <v>465</v>
      </c>
      <c r="F31" s="58">
        <f t="shared" si="3"/>
        <v>21.727748691099478</v>
      </c>
      <c r="G31" s="59">
        <f t="shared" si="4"/>
        <v>843</v>
      </c>
      <c r="H31" s="58">
        <f t="shared" si="5"/>
        <v>0.7168458781362119</v>
      </c>
      <c r="I31" s="59">
        <f t="shared" si="6"/>
        <v>16</v>
      </c>
      <c r="J31" s="58" t="str">
        <f t="shared" si="7"/>
        <v>     -   </v>
      </c>
      <c r="K31" s="59">
        <f t="shared" si="8"/>
        <v>510</v>
      </c>
      <c r="L31" s="58">
        <f t="shared" si="9"/>
        <v>-26.406926406926416</v>
      </c>
      <c r="M31" s="59">
        <f t="shared" si="10"/>
        <v>281</v>
      </c>
      <c r="N31" s="58">
        <f t="shared" si="11"/>
        <v>-41.45833333333333</v>
      </c>
      <c r="O31" s="59">
        <f t="shared" si="12"/>
        <v>229</v>
      </c>
      <c r="P31" s="60">
        <f t="shared" si="13"/>
        <v>9.569377990430624</v>
      </c>
      <c r="S31" s="61" t="s">
        <v>89</v>
      </c>
      <c r="T31" s="61" t="s">
        <v>97</v>
      </c>
      <c r="U31" s="61" t="s">
        <v>115</v>
      </c>
      <c r="V31" s="63">
        <v>1834</v>
      </c>
      <c r="W31" s="63">
        <v>465</v>
      </c>
      <c r="X31" s="63">
        <v>843</v>
      </c>
      <c r="Y31" s="63">
        <v>16</v>
      </c>
      <c r="Z31" s="63">
        <v>510</v>
      </c>
      <c r="AA31" s="63">
        <v>281</v>
      </c>
      <c r="AB31" s="63">
        <v>229</v>
      </c>
    </row>
    <row r="32" spans="2:28" ht="15.75" customHeight="1">
      <c r="B32" s="12" t="s">
        <v>29</v>
      </c>
      <c r="C32" s="57">
        <f t="shared" si="0"/>
        <v>4358</v>
      </c>
      <c r="D32" s="58">
        <f t="shared" si="1"/>
        <v>4.009546539379485</v>
      </c>
      <c r="E32" s="59">
        <f t="shared" si="2"/>
        <v>867</v>
      </c>
      <c r="F32" s="58">
        <f t="shared" si="3"/>
        <v>16.532258064516128</v>
      </c>
      <c r="G32" s="59">
        <f t="shared" si="4"/>
        <v>1912</v>
      </c>
      <c r="H32" s="58">
        <f t="shared" si="5"/>
        <v>0.4729374671571236</v>
      </c>
      <c r="I32" s="59">
        <f t="shared" si="6"/>
        <v>1</v>
      </c>
      <c r="J32" s="58">
        <f t="shared" si="7"/>
        <v>-91.66666666666667</v>
      </c>
      <c r="K32" s="59">
        <f t="shared" si="8"/>
        <v>1578</v>
      </c>
      <c r="L32" s="58">
        <f t="shared" si="9"/>
        <v>3.069888961463093</v>
      </c>
      <c r="M32" s="59">
        <f t="shared" si="10"/>
        <v>741</v>
      </c>
      <c r="N32" s="58">
        <f t="shared" si="11"/>
        <v>12.443095599393033</v>
      </c>
      <c r="O32" s="59">
        <f t="shared" si="12"/>
        <v>819</v>
      </c>
      <c r="P32" s="60">
        <f t="shared" si="13"/>
        <v>-5.862068965517238</v>
      </c>
      <c r="S32" s="61" t="s">
        <v>89</v>
      </c>
      <c r="T32" s="61" t="s">
        <v>97</v>
      </c>
      <c r="U32" s="61" t="s">
        <v>116</v>
      </c>
      <c r="V32" s="63">
        <v>4358</v>
      </c>
      <c r="W32" s="63">
        <v>867</v>
      </c>
      <c r="X32" s="63">
        <v>1912</v>
      </c>
      <c r="Y32" s="63">
        <v>1</v>
      </c>
      <c r="Z32" s="63">
        <v>1578</v>
      </c>
      <c r="AA32" s="63">
        <v>741</v>
      </c>
      <c r="AB32" s="63">
        <v>819</v>
      </c>
    </row>
    <row r="33" spans="2:28" ht="15.75" customHeight="1">
      <c r="B33" s="12" t="s">
        <v>30</v>
      </c>
      <c r="C33" s="57">
        <f t="shared" si="0"/>
        <v>2450</v>
      </c>
      <c r="D33" s="58">
        <f t="shared" si="1"/>
        <v>18.52926947266569</v>
      </c>
      <c r="E33" s="59">
        <f t="shared" si="2"/>
        <v>782</v>
      </c>
      <c r="F33" s="58">
        <f t="shared" si="3"/>
        <v>3.851261620185923</v>
      </c>
      <c r="G33" s="59">
        <f t="shared" si="4"/>
        <v>1079</v>
      </c>
      <c r="H33" s="58">
        <f t="shared" si="5"/>
        <v>83.81601362862011</v>
      </c>
      <c r="I33" s="59">
        <f t="shared" si="6"/>
        <v>8</v>
      </c>
      <c r="J33" s="58">
        <f t="shared" si="7"/>
        <v>-33.33333333333334</v>
      </c>
      <c r="K33" s="59">
        <f t="shared" si="8"/>
        <v>581</v>
      </c>
      <c r="L33" s="58">
        <f t="shared" si="9"/>
        <v>-18.741258741258733</v>
      </c>
      <c r="M33" s="59">
        <f t="shared" si="10"/>
        <v>132</v>
      </c>
      <c r="N33" s="58">
        <f t="shared" si="11"/>
        <v>-46.12244897959184</v>
      </c>
      <c r="O33" s="59">
        <f t="shared" si="12"/>
        <v>443</v>
      </c>
      <c r="P33" s="60">
        <f t="shared" si="13"/>
        <v>-5.744680851063833</v>
      </c>
      <c r="S33" s="61" t="s">
        <v>89</v>
      </c>
      <c r="T33" s="61" t="s">
        <v>97</v>
      </c>
      <c r="U33" s="61" t="s">
        <v>117</v>
      </c>
      <c r="V33" s="63">
        <v>2450</v>
      </c>
      <c r="W33" s="63">
        <v>782</v>
      </c>
      <c r="X33" s="63">
        <v>1079</v>
      </c>
      <c r="Y33" s="63">
        <v>8</v>
      </c>
      <c r="Z33" s="63">
        <v>581</v>
      </c>
      <c r="AA33" s="63">
        <v>132</v>
      </c>
      <c r="AB33" s="63">
        <v>443</v>
      </c>
    </row>
    <row r="34" spans="2:28" ht="15.75" customHeight="1">
      <c r="B34" s="12" t="s">
        <v>31</v>
      </c>
      <c r="C34" s="57">
        <f t="shared" si="0"/>
        <v>540</v>
      </c>
      <c r="D34" s="58">
        <f t="shared" si="1"/>
        <v>5.675146771037177</v>
      </c>
      <c r="E34" s="59">
        <f t="shared" si="2"/>
        <v>231</v>
      </c>
      <c r="F34" s="58">
        <f t="shared" si="3"/>
        <v>27.62430939226519</v>
      </c>
      <c r="G34" s="59">
        <f t="shared" si="4"/>
        <v>93</v>
      </c>
      <c r="H34" s="58">
        <f t="shared" si="5"/>
        <v>-29.00763358778626</v>
      </c>
      <c r="I34" s="59">
        <f t="shared" si="6"/>
        <v>1</v>
      </c>
      <c r="J34" s="58" t="str">
        <f t="shared" si="7"/>
        <v>     -   </v>
      </c>
      <c r="K34" s="59">
        <f t="shared" si="8"/>
        <v>215</v>
      </c>
      <c r="L34" s="58">
        <f t="shared" si="9"/>
        <v>8.04020100502511</v>
      </c>
      <c r="M34" s="59">
        <f t="shared" si="10"/>
        <v>82</v>
      </c>
      <c r="N34" s="58">
        <f t="shared" si="11"/>
        <v>10.810810810810807</v>
      </c>
      <c r="O34" s="59">
        <f t="shared" si="12"/>
        <v>123</v>
      </c>
      <c r="P34" s="60">
        <f t="shared" si="13"/>
        <v>-1.5999999999999943</v>
      </c>
      <c r="S34" s="61" t="s">
        <v>89</v>
      </c>
      <c r="T34" s="61" t="s">
        <v>97</v>
      </c>
      <c r="U34" s="61" t="s">
        <v>118</v>
      </c>
      <c r="V34" s="63">
        <v>540</v>
      </c>
      <c r="W34" s="63">
        <v>231</v>
      </c>
      <c r="X34" s="63">
        <v>93</v>
      </c>
      <c r="Y34" s="63">
        <v>1</v>
      </c>
      <c r="Z34" s="63">
        <v>215</v>
      </c>
      <c r="AA34" s="63">
        <v>82</v>
      </c>
      <c r="AB34" s="63">
        <v>123</v>
      </c>
    </row>
    <row r="35" spans="2:28" ht="15.75" customHeight="1">
      <c r="B35" s="12" t="s">
        <v>32</v>
      </c>
      <c r="C35" s="57">
        <f t="shared" si="0"/>
        <v>318</v>
      </c>
      <c r="D35" s="58">
        <f t="shared" si="1"/>
        <v>-44.88734835355286</v>
      </c>
      <c r="E35" s="59">
        <f t="shared" si="2"/>
        <v>219</v>
      </c>
      <c r="F35" s="58">
        <f t="shared" si="3"/>
        <v>3.7914691943127963</v>
      </c>
      <c r="G35" s="59">
        <f t="shared" si="4"/>
        <v>71</v>
      </c>
      <c r="H35" s="58">
        <f t="shared" si="5"/>
        <v>-60.55555555555556</v>
      </c>
      <c r="I35" s="59">
        <f t="shared" si="6"/>
        <v>1</v>
      </c>
      <c r="J35" s="58">
        <f t="shared" si="7"/>
        <v>0</v>
      </c>
      <c r="K35" s="59">
        <f t="shared" si="8"/>
        <v>27</v>
      </c>
      <c r="L35" s="58">
        <f t="shared" si="9"/>
        <v>-85.4054054054054</v>
      </c>
      <c r="M35" s="59">
        <f t="shared" si="10"/>
        <v>0</v>
      </c>
      <c r="N35" s="58" t="str">
        <f t="shared" si="11"/>
        <v>  -100.0</v>
      </c>
      <c r="O35" s="59">
        <f t="shared" si="12"/>
        <v>27</v>
      </c>
      <c r="P35" s="60">
        <f t="shared" si="13"/>
        <v>-42.553191489361694</v>
      </c>
      <c r="S35" s="61" t="s">
        <v>89</v>
      </c>
      <c r="T35" s="61" t="s">
        <v>97</v>
      </c>
      <c r="U35" s="61" t="s">
        <v>119</v>
      </c>
      <c r="V35" s="63">
        <v>318</v>
      </c>
      <c r="W35" s="63">
        <v>219</v>
      </c>
      <c r="X35" s="63">
        <v>71</v>
      </c>
      <c r="Y35" s="63">
        <v>1</v>
      </c>
      <c r="Z35" s="63">
        <v>27</v>
      </c>
      <c r="AA35" s="63">
        <v>0</v>
      </c>
      <c r="AB35" s="63">
        <v>27</v>
      </c>
    </row>
    <row r="36" spans="2:28" ht="15.75" customHeight="1">
      <c r="B36" s="12" t="s">
        <v>33</v>
      </c>
      <c r="C36" s="57">
        <f t="shared" si="0"/>
        <v>249</v>
      </c>
      <c r="D36" s="58">
        <f t="shared" si="1"/>
        <v>20.289855072463766</v>
      </c>
      <c r="E36" s="59">
        <f t="shared" si="2"/>
        <v>132</v>
      </c>
      <c r="F36" s="58">
        <f t="shared" si="3"/>
        <v>23.364485981308405</v>
      </c>
      <c r="G36" s="59">
        <f t="shared" si="4"/>
        <v>66</v>
      </c>
      <c r="H36" s="58">
        <f t="shared" si="5"/>
        <v>-25.842696629213478</v>
      </c>
      <c r="I36" s="59">
        <f t="shared" si="6"/>
        <v>1</v>
      </c>
      <c r="J36" s="58">
        <f t="shared" si="7"/>
        <v>0</v>
      </c>
      <c r="K36" s="59">
        <f t="shared" si="8"/>
        <v>50</v>
      </c>
      <c r="L36" s="58">
        <f t="shared" si="9"/>
        <v>400</v>
      </c>
      <c r="M36" s="59">
        <f t="shared" si="10"/>
        <v>40</v>
      </c>
      <c r="N36" s="58" t="str">
        <f t="shared" si="11"/>
        <v>     -   </v>
      </c>
      <c r="O36" s="59">
        <f t="shared" si="12"/>
        <v>10</v>
      </c>
      <c r="P36" s="60">
        <f t="shared" si="13"/>
        <v>0</v>
      </c>
      <c r="S36" s="61" t="s">
        <v>89</v>
      </c>
      <c r="T36" s="61" t="s">
        <v>97</v>
      </c>
      <c r="U36" s="61" t="s">
        <v>120</v>
      </c>
      <c r="V36" s="63">
        <v>249</v>
      </c>
      <c r="W36" s="63">
        <v>132</v>
      </c>
      <c r="X36" s="63">
        <v>66</v>
      </c>
      <c r="Y36" s="63">
        <v>1</v>
      </c>
      <c r="Z36" s="63">
        <v>50</v>
      </c>
      <c r="AA36" s="63">
        <v>40</v>
      </c>
      <c r="AB36" s="63">
        <v>10</v>
      </c>
    </row>
    <row r="37" spans="2:28" ht="15.75" customHeight="1">
      <c r="B37" s="12" t="s">
        <v>34</v>
      </c>
      <c r="C37" s="57">
        <f t="shared" si="0"/>
        <v>238</v>
      </c>
      <c r="D37" s="58">
        <f t="shared" si="1"/>
        <v>7.207207207207205</v>
      </c>
      <c r="E37" s="59">
        <f t="shared" si="2"/>
        <v>115</v>
      </c>
      <c r="F37" s="58">
        <f t="shared" si="3"/>
        <v>-16.058394160583944</v>
      </c>
      <c r="G37" s="59">
        <f t="shared" si="4"/>
        <v>67</v>
      </c>
      <c r="H37" s="58">
        <f t="shared" si="5"/>
        <v>1.5151515151515156</v>
      </c>
      <c r="I37" s="59">
        <f t="shared" si="6"/>
        <v>6</v>
      </c>
      <c r="J37" s="58" t="str">
        <f t="shared" si="7"/>
        <v>     -   </v>
      </c>
      <c r="K37" s="59">
        <f t="shared" si="8"/>
        <v>50</v>
      </c>
      <c r="L37" s="58">
        <f t="shared" si="9"/>
        <v>163.15789473684214</v>
      </c>
      <c r="M37" s="59">
        <f t="shared" si="10"/>
        <v>45</v>
      </c>
      <c r="N37" s="58" t="str">
        <f t="shared" si="11"/>
        <v>     -   </v>
      </c>
      <c r="O37" s="59">
        <f t="shared" si="12"/>
        <v>5</v>
      </c>
      <c r="P37" s="60">
        <f t="shared" si="13"/>
        <v>-73.6842105263158</v>
      </c>
      <c r="S37" s="61" t="s">
        <v>89</v>
      </c>
      <c r="T37" s="61" t="s">
        <v>97</v>
      </c>
      <c r="U37" s="61" t="s">
        <v>121</v>
      </c>
      <c r="V37" s="63">
        <v>238</v>
      </c>
      <c r="W37" s="63">
        <v>115</v>
      </c>
      <c r="X37" s="63">
        <v>67</v>
      </c>
      <c r="Y37" s="63">
        <v>6</v>
      </c>
      <c r="Z37" s="63">
        <v>50</v>
      </c>
      <c r="AA37" s="63">
        <v>45</v>
      </c>
      <c r="AB37" s="63">
        <v>5</v>
      </c>
    </row>
    <row r="38" spans="2:28" ht="15.75" customHeight="1">
      <c r="B38" s="12" t="s">
        <v>35</v>
      </c>
      <c r="C38" s="57">
        <f t="shared" si="0"/>
        <v>1072</v>
      </c>
      <c r="D38" s="58">
        <f t="shared" si="1"/>
        <v>30.731707317073187</v>
      </c>
      <c r="E38" s="59">
        <f t="shared" si="2"/>
        <v>426</v>
      </c>
      <c r="F38" s="58">
        <f t="shared" si="3"/>
        <v>12.698412698412696</v>
      </c>
      <c r="G38" s="59">
        <f t="shared" si="4"/>
        <v>521</v>
      </c>
      <c r="H38" s="58">
        <f t="shared" si="5"/>
        <v>50.578034682080926</v>
      </c>
      <c r="I38" s="59">
        <f t="shared" si="6"/>
        <v>38</v>
      </c>
      <c r="J38" s="58" t="str">
        <f t="shared" si="7"/>
        <v>     -   </v>
      </c>
      <c r="K38" s="59">
        <f t="shared" si="8"/>
        <v>87</v>
      </c>
      <c r="L38" s="58">
        <f t="shared" si="9"/>
        <v>-9.375</v>
      </c>
      <c r="M38" s="59">
        <f t="shared" si="10"/>
        <v>27</v>
      </c>
      <c r="N38" s="58" t="str">
        <f t="shared" si="11"/>
        <v>     -   </v>
      </c>
      <c r="O38" s="59">
        <f t="shared" si="12"/>
        <v>60</v>
      </c>
      <c r="P38" s="60">
        <f t="shared" si="13"/>
        <v>-37.5</v>
      </c>
      <c r="S38" s="61" t="s">
        <v>89</v>
      </c>
      <c r="T38" s="61" t="s">
        <v>97</v>
      </c>
      <c r="U38" s="61" t="s">
        <v>122</v>
      </c>
      <c r="V38" s="63">
        <v>1072</v>
      </c>
      <c r="W38" s="63">
        <v>426</v>
      </c>
      <c r="X38" s="63">
        <v>521</v>
      </c>
      <c r="Y38" s="63">
        <v>38</v>
      </c>
      <c r="Z38" s="63">
        <v>87</v>
      </c>
      <c r="AA38" s="63">
        <v>27</v>
      </c>
      <c r="AB38" s="63">
        <v>60</v>
      </c>
    </row>
    <row r="39" spans="2:28" ht="15.75" customHeight="1">
      <c r="B39" s="12" t="s">
        <v>36</v>
      </c>
      <c r="C39" s="57">
        <f t="shared" si="0"/>
        <v>1196</v>
      </c>
      <c r="D39" s="58">
        <f t="shared" si="1"/>
        <v>-0.7468879668049766</v>
      </c>
      <c r="E39" s="59">
        <f t="shared" si="2"/>
        <v>476</v>
      </c>
      <c r="F39" s="58">
        <f t="shared" si="3"/>
        <v>4.3859649122806985</v>
      </c>
      <c r="G39" s="59">
        <f t="shared" si="4"/>
        <v>383</v>
      </c>
      <c r="H39" s="58">
        <f t="shared" si="5"/>
        <v>-6.356968215158915</v>
      </c>
      <c r="I39" s="59">
        <f t="shared" si="6"/>
        <v>4</v>
      </c>
      <c r="J39" s="58">
        <f t="shared" si="7"/>
        <v>300</v>
      </c>
      <c r="K39" s="59">
        <f t="shared" si="8"/>
        <v>333</v>
      </c>
      <c r="L39" s="58">
        <f t="shared" si="9"/>
        <v>-1.7699115044247833</v>
      </c>
      <c r="M39" s="59">
        <f t="shared" si="10"/>
        <v>97</v>
      </c>
      <c r="N39" s="58">
        <f t="shared" si="11"/>
        <v>-11.818181818181813</v>
      </c>
      <c r="O39" s="59">
        <f t="shared" si="12"/>
        <v>236</v>
      </c>
      <c r="P39" s="60">
        <f t="shared" si="13"/>
        <v>3.0567685589519584</v>
      </c>
      <c r="S39" s="61" t="s">
        <v>89</v>
      </c>
      <c r="T39" s="61" t="s">
        <v>97</v>
      </c>
      <c r="U39" s="61" t="s">
        <v>123</v>
      </c>
      <c r="V39" s="63">
        <v>1196</v>
      </c>
      <c r="W39" s="63">
        <v>476</v>
      </c>
      <c r="X39" s="63">
        <v>383</v>
      </c>
      <c r="Y39" s="63">
        <v>4</v>
      </c>
      <c r="Z39" s="63">
        <v>333</v>
      </c>
      <c r="AA39" s="63">
        <v>97</v>
      </c>
      <c r="AB39" s="63">
        <v>236</v>
      </c>
    </row>
    <row r="40" spans="2:28" ht="15.75" customHeight="1">
      <c r="B40" s="12" t="s">
        <v>37</v>
      </c>
      <c r="C40" s="57">
        <f t="shared" si="0"/>
        <v>608</v>
      </c>
      <c r="D40" s="58">
        <f t="shared" si="1"/>
        <v>-3.030303030303031</v>
      </c>
      <c r="E40" s="59">
        <f t="shared" si="2"/>
        <v>277</v>
      </c>
      <c r="F40" s="58">
        <f t="shared" si="3"/>
        <v>19.9134199134199</v>
      </c>
      <c r="G40" s="59">
        <f t="shared" si="4"/>
        <v>194</v>
      </c>
      <c r="H40" s="58">
        <f t="shared" si="5"/>
        <v>-47.56756756756757</v>
      </c>
      <c r="I40" s="59">
        <f t="shared" si="6"/>
        <v>1</v>
      </c>
      <c r="J40" s="58">
        <f t="shared" si="7"/>
        <v>0</v>
      </c>
      <c r="K40" s="59">
        <f t="shared" si="8"/>
        <v>136</v>
      </c>
      <c r="L40" s="58">
        <f t="shared" si="9"/>
        <v>444</v>
      </c>
      <c r="M40" s="59">
        <f t="shared" si="10"/>
        <v>104</v>
      </c>
      <c r="N40" s="58" t="str">
        <f t="shared" si="11"/>
        <v>     -   </v>
      </c>
      <c r="O40" s="59">
        <f t="shared" si="12"/>
        <v>32</v>
      </c>
      <c r="P40" s="60">
        <f t="shared" si="13"/>
        <v>28</v>
      </c>
      <c r="S40" s="61" t="s">
        <v>89</v>
      </c>
      <c r="T40" s="61" t="s">
        <v>97</v>
      </c>
      <c r="U40" s="61" t="s">
        <v>124</v>
      </c>
      <c r="V40" s="63">
        <v>608</v>
      </c>
      <c r="W40" s="63">
        <v>277</v>
      </c>
      <c r="X40" s="63">
        <v>194</v>
      </c>
      <c r="Y40" s="63">
        <v>1</v>
      </c>
      <c r="Z40" s="63">
        <v>136</v>
      </c>
      <c r="AA40" s="63">
        <v>104</v>
      </c>
      <c r="AB40" s="63">
        <v>32</v>
      </c>
    </row>
    <row r="41" spans="2:28" ht="15.75" customHeight="1">
      <c r="B41" s="12" t="s">
        <v>38</v>
      </c>
      <c r="C41" s="57">
        <f t="shared" si="0"/>
        <v>237</v>
      </c>
      <c r="D41" s="58">
        <f t="shared" si="1"/>
        <v>-28.614457831325296</v>
      </c>
      <c r="E41" s="59">
        <f t="shared" si="2"/>
        <v>158</v>
      </c>
      <c r="F41" s="58">
        <f t="shared" si="3"/>
        <v>-1.8633540372670865</v>
      </c>
      <c r="G41" s="59">
        <f t="shared" si="4"/>
        <v>68</v>
      </c>
      <c r="H41" s="58">
        <f t="shared" si="5"/>
        <v>-33.98058252427184</v>
      </c>
      <c r="I41" s="59">
        <f t="shared" si="6"/>
        <v>0</v>
      </c>
      <c r="J41" s="58" t="str">
        <f t="shared" si="7"/>
        <v>  -100.0</v>
      </c>
      <c r="K41" s="59">
        <f t="shared" si="8"/>
        <v>11</v>
      </c>
      <c r="L41" s="58">
        <f t="shared" si="9"/>
        <v>-83.33333333333334</v>
      </c>
      <c r="M41" s="59">
        <f t="shared" si="10"/>
        <v>0</v>
      </c>
      <c r="N41" s="58" t="str">
        <f t="shared" si="11"/>
        <v>  -100.0</v>
      </c>
      <c r="O41" s="59">
        <f t="shared" si="12"/>
        <v>11</v>
      </c>
      <c r="P41" s="60">
        <f t="shared" si="13"/>
        <v>22.22222222222223</v>
      </c>
      <c r="S41" s="61" t="s">
        <v>89</v>
      </c>
      <c r="T41" s="61" t="s">
        <v>97</v>
      </c>
      <c r="U41" s="61" t="s">
        <v>125</v>
      </c>
      <c r="V41" s="63">
        <v>237</v>
      </c>
      <c r="W41" s="63">
        <v>158</v>
      </c>
      <c r="X41" s="63">
        <v>68</v>
      </c>
      <c r="Y41" s="63">
        <v>0</v>
      </c>
      <c r="Z41" s="63">
        <v>11</v>
      </c>
      <c r="AA41" s="63">
        <v>0</v>
      </c>
      <c r="AB41" s="63">
        <v>11</v>
      </c>
    </row>
    <row r="42" spans="2:28" ht="15.75" customHeight="1">
      <c r="B42" s="12" t="s">
        <v>39</v>
      </c>
      <c r="C42" s="57">
        <f t="shared" si="0"/>
        <v>677</v>
      </c>
      <c r="D42" s="58">
        <f t="shared" si="1"/>
        <v>36.21730382293762</v>
      </c>
      <c r="E42" s="59">
        <f t="shared" si="2"/>
        <v>249</v>
      </c>
      <c r="F42" s="58">
        <f t="shared" si="3"/>
        <v>2.4691358024691397</v>
      </c>
      <c r="G42" s="59">
        <f t="shared" si="4"/>
        <v>182</v>
      </c>
      <c r="H42" s="58">
        <f t="shared" si="5"/>
        <v>-7.142857142857139</v>
      </c>
      <c r="I42" s="59">
        <f t="shared" si="6"/>
        <v>57</v>
      </c>
      <c r="J42" s="58" t="str">
        <f t="shared" si="7"/>
        <v>     -   </v>
      </c>
      <c r="K42" s="59">
        <f t="shared" si="8"/>
        <v>189</v>
      </c>
      <c r="L42" s="58">
        <f t="shared" si="9"/>
        <v>225.86206896551727</v>
      </c>
      <c r="M42" s="59">
        <f t="shared" si="10"/>
        <v>156</v>
      </c>
      <c r="N42" s="58">
        <f t="shared" si="11"/>
        <v>333.3333333333333</v>
      </c>
      <c r="O42" s="59">
        <f t="shared" si="12"/>
        <v>33</v>
      </c>
      <c r="P42" s="60">
        <f t="shared" si="13"/>
        <v>50</v>
      </c>
      <c r="S42" s="61" t="s">
        <v>89</v>
      </c>
      <c r="T42" s="61" t="s">
        <v>97</v>
      </c>
      <c r="U42" s="61" t="s">
        <v>126</v>
      </c>
      <c r="V42" s="63">
        <v>677</v>
      </c>
      <c r="W42" s="63">
        <v>249</v>
      </c>
      <c r="X42" s="63">
        <v>182</v>
      </c>
      <c r="Y42" s="63">
        <v>57</v>
      </c>
      <c r="Z42" s="63">
        <v>189</v>
      </c>
      <c r="AA42" s="63">
        <v>156</v>
      </c>
      <c r="AB42" s="63">
        <v>33</v>
      </c>
    </row>
    <row r="43" spans="2:28" ht="15.75" customHeight="1">
      <c r="B43" s="12" t="s">
        <v>40</v>
      </c>
      <c r="C43" s="57">
        <f t="shared" si="0"/>
        <v>558</v>
      </c>
      <c r="D43" s="58">
        <f t="shared" si="1"/>
        <v>20.25862068965519</v>
      </c>
      <c r="E43" s="59">
        <f t="shared" si="2"/>
        <v>259</v>
      </c>
      <c r="F43" s="58">
        <f t="shared" si="3"/>
        <v>3.6000000000000085</v>
      </c>
      <c r="G43" s="59">
        <f t="shared" si="4"/>
        <v>191</v>
      </c>
      <c r="H43" s="58">
        <f t="shared" si="5"/>
        <v>7.303370786516865</v>
      </c>
      <c r="I43" s="59">
        <f t="shared" si="6"/>
        <v>2</v>
      </c>
      <c r="J43" s="58" t="str">
        <f t="shared" si="7"/>
        <v>     -   </v>
      </c>
      <c r="K43" s="59">
        <f t="shared" si="8"/>
        <v>106</v>
      </c>
      <c r="L43" s="58">
        <f t="shared" si="9"/>
        <v>194.44444444444446</v>
      </c>
      <c r="M43" s="59">
        <f t="shared" si="10"/>
        <v>69</v>
      </c>
      <c r="N43" s="58" t="str">
        <f t="shared" si="11"/>
        <v>     -   </v>
      </c>
      <c r="O43" s="59">
        <f t="shared" si="12"/>
        <v>37</v>
      </c>
      <c r="P43" s="60">
        <f t="shared" si="13"/>
        <v>2.7777777777777715</v>
      </c>
      <c r="S43" s="61" t="s">
        <v>89</v>
      </c>
      <c r="T43" s="61" t="s">
        <v>97</v>
      </c>
      <c r="U43" s="61" t="s">
        <v>127</v>
      </c>
      <c r="V43" s="63">
        <v>558</v>
      </c>
      <c r="W43" s="63">
        <v>259</v>
      </c>
      <c r="X43" s="63">
        <v>191</v>
      </c>
      <c r="Y43" s="63">
        <v>2</v>
      </c>
      <c r="Z43" s="63">
        <v>106</v>
      </c>
      <c r="AA43" s="63">
        <v>69</v>
      </c>
      <c r="AB43" s="63">
        <v>37</v>
      </c>
    </row>
    <row r="44" spans="2:28" ht="15.75" customHeight="1">
      <c r="B44" s="12" t="s">
        <v>41</v>
      </c>
      <c r="C44" s="57">
        <f t="shared" si="0"/>
        <v>302</v>
      </c>
      <c r="D44" s="58">
        <f t="shared" si="1"/>
        <v>28.51063829787236</v>
      </c>
      <c r="E44" s="59">
        <f t="shared" si="2"/>
        <v>124</v>
      </c>
      <c r="F44" s="58">
        <f t="shared" si="3"/>
        <v>-5.343511450381683</v>
      </c>
      <c r="G44" s="59">
        <f t="shared" si="4"/>
        <v>149</v>
      </c>
      <c r="H44" s="58">
        <f t="shared" si="5"/>
        <v>77.38095238095238</v>
      </c>
      <c r="I44" s="59">
        <f t="shared" si="6"/>
        <v>2</v>
      </c>
      <c r="J44" s="58" t="str">
        <f t="shared" si="7"/>
        <v>     -   </v>
      </c>
      <c r="K44" s="59">
        <f t="shared" si="8"/>
        <v>27</v>
      </c>
      <c r="L44" s="58">
        <f t="shared" si="9"/>
        <v>35</v>
      </c>
      <c r="M44" s="59">
        <f t="shared" si="10"/>
        <v>0</v>
      </c>
      <c r="N44" s="58" t="str">
        <f t="shared" si="11"/>
        <v>0.0</v>
      </c>
      <c r="O44" s="59">
        <f t="shared" si="12"/>
        <v>27</v>
      </c>
      <c r="P44" s="60">
        <f t="shared" si="13"/>
        <v>35</v>
      </c>
      <c r="S44" s="61" t="s">
        <v>89</v>
      </c>
      <c r="T44" s="61" t="s">
        <v>97</v>
      </c>
      <c r="U44" s="61" t="s">
        <v>128</v>
      </c>
      <c r="V44" s="63">
        <v>302</v>
      </c>
      <c r="W44" s="63">
        <v>124</v>
      </c>
      <c r="X44" s="63">
        <v>149</v>
      </c>
      <c r="Y44" s="63">
        <v>2</v>
      </c>
      <c r="Z44" s="63">
        <v>27</v>
      </c>
      <c r="AA44" s="63">
        <v>0</v>
      </c>
      <c r="AB44" s="63">
        <v>27</v>
      </c>
    </row>
    <row r="45" spans="2:28" ht="15.75" customHeight="1">
      <c r="B45" s="12" t="s">
        <v>42</v>
      </c>
      <c r="C45" s="57">
        <f t="shared" si="0"/>
        <v>3399</v>
      </c>
      <c r="D45" s="58">
        <f t="shared" si="1"/>
        <v>34.88095238095238</v>
      </c>
      <c r="E45" s="59">
        <f t="shared" si="2"/>
        <v>827</v>
      </c>
      <c r="F45" s="58">
        <f t="shared" si="3"/>
        <v>2.988792029887904</v>
      </c>
      <c r="G45" s="59">
        <f t="shared" si="4"/>
        <v>1993</v>
      </c>
      <c r="H45" s="58">
        <f t="shared" si="5"/>
        <v>65.53156146179401</v>
      </c>
      <c r="I45" s="59">
        <f t="shared" si="6"/>
        <v>4</v>
      </c>
      <c r="J45" s="58">
        <f t="shared" si="7"/>
        <v>0</v>
      </c>
      <c r="K45" s="59">
        <f t="shared" si="8"/>
        <v>575</v>
      </c>
      <c r="L45" s="58">
        <f t="shared" si="9"/>
        <v>12.966601178781929</v>
      </c>
      <c r="M45" s="59">
        <f t="shared" si="10"/>
        <v>228</v>
      </c>
      <c r="N45" s="58">
        <f t="shared" si="11"/>
        <v>47.096774193548384</v>
      </c>
      <c r="O45" s="59">
        <f t="shared" si="12"/>
        <v>330</v>
      </c>
      <c r="P45" s="60">
        <f t="shared" si="13"/>
        <v>-6.779661016949163</v>
      </c>
      <c r="S45" s="61" t="s">
        <v>89</v>
      </c>
      <c r="T45" s="61" t="s">
        <v>97</v>
      </c>
      <c r="U45" s="61" t="s">
        <v>129</v>
      </c>
      <c r="V45" s="63">
        <v>3399</v>
      </c>
      <c r="W45" s="63">
        <v>827</v>
      </c>
      <c r="X45" s="63">
        <v>1993</v>
      </c>
      <c r="Y45" s="63">
        <v>4</v>
      </c>
      <c r="Z45" s="63">
        <v>575</v>
      </c>
      <c r="AA45" s="63">
        <v>228</v>
      </c>
      <c r="AB45" s="63">
        <v>330</v>
      </c>
    </row>
    <row r="46" spans="2:28" ht="15.75" customHeight="1">
      <c r="B46" s="12" t="s">
        <v>43</v>
      </c>
      <c r="C46" s="57">
        <f t="shared" si="0"/>
        <v>456</v>
      </c>
      <c r="D46" s="58">
        <f t="shared" si="1"/>
        <v>5.311778290993075</v>
      </c>
      <c r="E46" s="59">
        <f t="shared" si="2"/>
        <v>149</v>
      </c>
      <c r="F46" s="58">
        <f t="shared" si="3"/>
        <v>0</v>
      </c>
      <c r="G46" s="59">
        <f t="shared" si="4"/>
        <v>228</v>
      </c>
      <c r="H46" s="58">
        <f t="shared" si="5"/>
        <v>-8.064516129032256</v>
      </c>
      <c r="I46" s="59">
        <f t="shared" si="6"/>
        <v>0</v>
      </c>
      <c r="J46" s="58" t="str">
        <f t="shared" si="7"/>
        <v>  -100.0</v>
      </c>
      <c r="K46" s="59">
        <f t="shared" si="8"/>
        <v>79</v>
      </c>
      <c r="L46" s="58">
        <f t="shared" si="9"/>
        <v>132.3529411764706</v>
      </c>
      <c r="M46" s="59">
        <f t="shared" si="10"/>
        <v>52</v>
      </c>
      <c r="N46" s="58" t="str">
        <f t="shared" si="11"/>
        <v>     -   </v>
      </c>
      <c r="O46" s="59">
        <f t="shared" si="12"/>
        <v>27</v>
      </c>
      <c r="P46" s="60">
        <f t="shared" si="13"/>
        <v>-20.588235294117652</v>
      </c>
      <c r="S46" s="61" t="s">
        <v>89</v>
      </c>
      <c r="T46" s="61" t="s">
        <v>97</v>
      </c>
      <c r="U46" s="61" t="s">
        <v>130</v>
      </c>
      <c r="V46" s="63">
        <v>456</v>
      </c>
      <c r="W46" s="63">
        <v>149</v>
      </c>
      <c r="X46" s="63">
        <v>228</v>
      </c>
      <c r="Y46" s="63">
        <v>0</v>
      </c>
      <c r="Z46" s="63">
        <v>79</v>
      </c>
      <c r="AA46" s="63">
        <v>52</v>
      </c>
      <c r="AB46" s="63">
        <v>27</v>
      </c>
    </row>
    <row r="47" spans="2:28" ht="15.75" customHeight="1">
      <c r="B47" s="12" t="s">
        <v>44</v>
      </c>
      <c r="C47" s="57">
        <f t="shared" si="0"/>
        <v>609</v>
      </c>
      <c r="D47" s="58">
        <f t="shared" si="1"/>
        <v>-15.416666666666671</v>
      </c>
      <c r="E47" s="59">
        <f t="shared" si="2"/>
        <v>250</v>
      </c>
      <c r="F47" s="58">
        <f t="shared" si="3"/>
        <v>6.38297872340425</v>
      </c>
      <c r="G47" s="59">
        <f t="shared" si="4"/>
        <v>274</v>
      </c>
      <c r="H47" s="58">
        <f t="shared" si="5"/>
        <v>2.621722846441955</v>
      </c>
      <c r="I47" s="59">
        <f t="shared" si="6"/>
        <v>6</v>
      </c>
      <c r="J47" s="58">
        <f t="shared" si="7"/>
        <v>500</v>
      </c>
      <c r="K47" s="59">
        <f t="shared" si="8"/>
        <v>79</v>
      </c>
      <c r="L47" s="58">
        <f t="shared" si="9"/>
        <v>-63.594470046082954</v>
      </c>
      <c r="M47" s="59">
        <f t="shared" si="10"/>
        <v>72</v>
      </c>
      <c r="N47" s="58">
        <f t="shared" si="11"/>
        <v>-63.07692307692307</v>
      </c>
      <c r="O47" s="59">
        <f t="shared" si="12"/>
        <v>7</v>
      </c>
      <c r="P47" s="60">
        <f t="shared" si="13"/>
        <v>-68.18181818181819</v>
      </c>
      <c r="S47" s="61" t="s">
        <v>89</v>
      </c>
      <c r="T47" s="61" t="s">
        <v>97</v>
      </c>
      <c r="U47" s="61" t="s">
        <v>131</v>
      </c>
      <c r="V47" s="63">
        <v>609</v>
      </c>
      <c r="W47" s="63">
        <v>250</v>
      </c>
      <c r="X47" s="63">
        <v>274</v>
      </c>
      <c r="Y47" s="63">
        <v>6</v>
      </c>
      <c r="Z47" s="63">
        <v>79</v>
      </c>
      <c r="AA47" s="63">
        <v>72</v>
      </c>
      <c r="AB47" s="63">
        <v>7</v>
      </c>
    </row>
    <row r="48" spans="2:28" ht="15.75" customHeight="1">
      <c r="B48" s="12" t="s">
        <v>45</v>
      </c>
      <c r="C48" s="57">
        <f t="shared" si="0"/>
        <v>986</v>
      </c>
      <c r="D48" s="58">
        <f t="shared" si="1"/>
        <v>-3.9922103213242366</v>
      </c>
      <c r="E48" s="59">
        <f t="shared" si="2"/>
        <v>379</v>
      </c>
      <c r="F48" s="58">
        <f t="shared" si="3"/>
        <v>-3.8071065989847597</v>
      </c>
      <c r="G48" s="59">
        <f t="shared" si="4"/>
        <v>307</v>
      </c>
      <c r="H48" s="58">
        <f t="shared" si="5"/>
        <v>-8.63095238095238</v>
      </c>
      <c r="I48" s="59">
        <f t="shared" si="6"/>
        <v>12</v>
      </c>
      <c r="J48" s="58">
        <f t="shared" si="7"/>
        <v>200</v>
      </c>
      <c r="K48" s="59">
        <f t="shared" si="8"/>
        <v>288</v>
      </c>
      <c r="L48" s="58">
        <f t="shared" si="9"/>
        <v>-1.7064846416382267</v>
      </c>
      <c r="M48" s="59">
        <f t="shared" si="10"/>
        <v>206</v>
      </c>
      <c r="N48" s="58">
        <f t="shared" si="11"/>
        <v>-11.206896551724128</v>
      </c>
      <c r="O48" s="59">
        <f t="shared" si="12"/>
        <v>82</v>
      </c>
      <c r="P48" s="60">
        <f t="shared" si="13"/>
        <v>34.42622950819671</v>
      </c>
      <c r="S48" s="61" t="s">
        <v>89</v>
      </c>
      <c r="T48" s="61" t="s">
        <v>97</v>
      </c>
      <c r="U48" s="61" t="s">
        <v>132</v>
      </c>
      <c r="V48" s="63">
        <v>986</v>
      </c>
      <c r="W48" s="63">
        <v>379</v>
      </c>
      <c r="X48" s="63">
        <v>307</v>
      </c>
      <c r="Y48" s="63">
        <v>12</v>
      </c>
      <c r="Z48" s="63">
        <v>288</v>
      </c>
      <c r="AA48" s="63">
        <v>206</v>
      </c>
      <c r="AB48" s="63">
        <v>82</v>
      </c>
    </row>
    <row r="49" spans="2:28" ht="15.75" customHeight="1">
      <c r="B49" s="12" t="s">
        <v>46</v>
      </c>
      <c r="C49" s="57">
        <f t="shared" si="0"/>
        <v>1011</v>
      </c>
      <c r="D49" s="58">
        <f t="shared" si="1"/>
        <v>80.85867620751341</v>
      </c>
      <c r="E49" s="59">
        <f t="shared" si="2"/>
        <v>286</v>
      </c>
      <c r="F49" s="58">
        <f t="shared" si="3"/>
        <v>40.19607843137254</v>
      </c>
      <c r="G49" s="59">
        <f t="shared" si="4"/>
        <v>448</v>
      </c>
      <c r="H49" s="58">
        <f t="shared" si="5"/>
        <v>81.37651821862349</v>
      </c>
      <c r="I49" s="59">
        <f t="shared" si="6"/>
        <v>3</v>
      </c>
      <c r="J49" s="58">
        <f t="shared" si="7"/>
        <v>200</v>
      </c>
      <c r="K49" s="59">
        <f t="shared" si="8"/>
        <v>274</v>
      </c>
      <c r="L49" s="58">
        <f t="shared" si="9"/>
        <v>156.07476635514018</v>
      </c>
      <c r="M49" s="59">
        <f t="shared" si="10"/>
        <v>213</v>
      </c>
      <c r="N49" s="58">
        <f t="shared" si="11"/>
        <v>213.23529411764707</v>
      </c>
      <c r="O49" s="59">
        <f t="shared" si="12"/>
        <v>61</v>
      </c>
      <c r="P49" s="60">
        <f t="shared" si="13"/>
        <v>56.41025641025641</v>
      </c>
      <c r="S49" s="61" t="s">
        <v>89</v>
      </c>
      <c r="T49" s="61" t="s">
        <v>97</v>
      </c>
      <c r="U49" s="61" t="s">
        <v>133</v>
      </c>
      <c r="V49" s="63">
        <v>1011</v>
      </c>
      <c r="W49" s="63">
        <v>286</v>
      </c>
      <c r="X49" s="63">
        <v>448</v>
      </c>
      <c r="Y49" s="63">
        <v>3</v>
      </c>
      <c r="Z49" s="63">
        <v>274</v>
      </c>
      <c r="AA49" s="63">
        <v>213</v>
      </c>
      <c r="AB49" s="63">
        <v>61</v>
      </c>
    </row>
    <row r="50" spans="2:28" ht="15.75" customHeight="1">
      <c r="B50" s="12" t="s">
        <v>47</v>
      </c>
      <c r="C50" s="57">
        <f t="shared" si="0"/>
        <v>542</v>
      </c>
      <c r="D50" s="58">
        <f t="shared" si="1"/>
        <v>-1.8115942028985472</v>
      </c>
      <c r="E50" s="59">
        <f t="shared" si="2"/>
        <v>223</v>
      </c>
      <c r="F50" s="58">
        <f t="shared" si="3"/>
        <v>-5.508474576271183</v>
      </c>
      <c r="G50" s="59">
        <f t="shared" si="4"/>
        <v>265</v>
      </c>
      <c r="H50" s="58">
        <f t="shared" si="5"/>
        <v>15.217391304347828</v>
      </c>
      <c r="I50" s="59">
        <f t="shared" si="6"/>
        <v>2</v>
      </c>
      <c r="J50" s="58">
        <f t="shared" si="7"/>
        <v>100</v>
      </c>
      <c r="K50" s="59">
        <f t="shared" si="8"/>
        <v>52</v>
      </c>
      <c r="L50" s="58">
        <f t="shared" si="9"/>
        <v>-38.8235294117647</v>
      </c>
      <c r="M50" s="59">
        <f t="shared" si="10"/>
        <v>0</v>
      </c>
      <c r="N50" s="58" t="str">
        <f t="shared" si="11"/>
        <v>  -100.0</v>
      </c>
      <c r="O50" s="59">
        <f t="shared" si="12"/>
        <v>52</v>
      </c>
      <c r="P50" s="60">
        <f t="shared" si="13"/>
        <v>40.54054054054055</v>
      </c>
      <c r="S50" s="61" t="s">
        <v>89</v>
      </c>
      <c r="T50" s="61" t="s">
        <v>97</v>
      </c>
      <c r="U50" s="61" t="s">
        <v>134</v>
      </c>
      <c r="V50" s="63">
        <v>542</v>
      </c>
      <c r="W50" s="63">
        <v>223</v>
      </c>
      <c r="X50" s="63">
        <v>265</v>
      </c>
      <c r="Y50" s="63">
        <v>2</v>
      </c>
      <c r="Z50" s="63">
        <v>52</v>
      </c>
      <c r="AA50" s="63">
        <v>0</v>
      </c>
      <c r="AB50" s="63">
        <v>52</v>
      </c>
    </row>
    <row r="51" spans="2:28" ht="15.75" customHeight="1">
      <c r="B51" s="12" t="s">
        <v>48</v>
      </c>
      <c r="C51" s="57">
        <f t="shared" si="0"/>
        <v>923</v>
      </c>
      <c r="D51" s="58">
        <f t="shared" si="1"/>
        <v>72.52336448598132</v>
      </c>
      <c r="E51" s="59">
        <f t="shared" si="2"/>
        <v>357</v>
      </c>
      <c r="F51" s="58">
        <f t="shared" si="3"/>
        <v>19.798657718120822</v>
      </c>
      <c r="G51" s="59">
        <f t="shared" si="4"/>
        <v>500</v>
      </c>
      <c r="H51" s="58">
        <f t="shared" si="5"/>
        <v>161.78010471204186</v>
      </c>
      <c r="I51" s="59">
        <f t="shared" si="6"/>
        <v>5</v>
      </c>
      <c r="J51" s="58">
        <f t="shared" si="7"/>
        <v>-50</v>
      </c>
      <c r="K51" s="59">
        <f t="shared" si="8"/>
        <v>61</v>
      </c>
      <c r="L51" s="58">
        <f t="shared" si="9"/>
        <v>69.44444444444443</v>
      </c>
      <c r="M51" s="59">
        <f t="shared" si="10"/>
        <v>0</v>
      </c>
      <c r="N51" s="58" t="str">
        <f t="shared" si="11"/>
        <v>0.0</v>
      </c>
      <c r="O51" s="59">
        <f t="shared" si="12"/>
        <v>61</v>
      </c>
      <c r="P51" s="60">
        <f t="shared" si="13"/>
        <v>69.44444444444443</v>
      </c>
      <c r="S51" s="61" t="s">
        <v>89</v>
      </c>
      <c r="T51" s="61" t="s">
        <v>97</v>
      </c>
      <c r="U51" s="61" t="s">
        <v>135</v>
      </c>
      <c r="V51" s="63">
        <v>923</v>
      </c>
      <c r="W51" s="63">
        <v>357</v>
      </c>
      <c r="X51" s="63">
        <v>500</v>
      </c>
      <c r="Y51" s="63">
        <v>5</v>
      </c>
      <c r="Z51" s="63">
        <v>61</v>
      </c>
      <c r="AA51" s="63">
        <v>0</v>
      </c>
      <c r="AB51" s="63">
        <v>61</v>
      </c>
    </row>
    <row r="52" spans="2:28" ht="15.75" customHeight="1" thickBot="1">
      <c r="B52" s="12" t="s">
        <v>49</v>
      </c>
      <c r="C52" s="64">
        <f t="shared" si="0"/>
        <v>1362</v>
      </c>
      <c r="D52" s="65">
        <f t="shared" si="1"/>
        <v>16.211604095563146</v>
      </c>
      <c r="E52" s="66">
        <f t="shared" si="2"/>
        <v>265</v>
      </c>
      <c r="F52" s="65">
        <f t="shared" si="3"/>
        <v>16.22807017543859</v>
      </c>
      <c r="G52" s="66">
        <f t="shared" si="4"/>
        <v>971</v>
      </c>
      <c r="H52" s="65">
        <f t="shared" si="5"/>
        <v>14.639905548996452</v>
      </c>
      <c r="I52" s="66">
        <f t="shared" si="6"/>
        <v>2</v>
      </c>
      <c r="J52" s="65">
        <f t="shared" si="7"/>
        <v>0</v>
      </c>
      <c r="K52" s="66">
        <f t="shared" si="8"/>
        <v>124</v>
      </c>
      <c r="L52" s="65">
        <f t="shared" si="9"/>
        <v>30.5263157894737</v>
      </c>
      <c r="M52" s="66">
        <f t="shared" si="10"/>
        <v>95</v>
      </c>
      <c r="N52" s="65">
        <f t="shared" si="11"/>
        <v>15.853658536585357</v>
      </c>
      <c r="O52" s="66">
        <f t="shared" si="12"/>
        <v>29</v>
      </c>
      <c r="P52" s="67">
        <f t="shared" si="13"/>
        <v>123.0769230769231</v>
      </c>
      <c r="S52" s="61" t="s">
        <v>89</v>
      </c>
      <c r="T52" s="61" t="s">
        <v>97</v>
      </c>
      <c r="U52" s="61" t="s">
        <v>136</v>
      </c>
      <c r="V52" s="63">
        <v>1362</v>
      </c>
      <c r="W52" s="63">
        <v>265</v>
      </c>
      <c r="X52" s="63">
        <v>971</v>
      </c>
      <c r="Y52" s="63">
        <v>2</v>
      </c>
      <c r="Z52" s="63">
        <v>124</v>
      </c>
      <c r="AA52" s="63">
        <v>95</v>
      </c>
      <c r="AB52" s="63">
        <v>29</v>
      </c>
    </row>
    <row r="53" spans="2:28" ht="15.75" customHeight="1" thickBot="1" thickTop="1">
      <c r="B53" s="13" t="s">
        <v>50</v>
      </c>
      <c r="C53" s="68">
        <f>SUM($V6:$V52)</f>
        <v>78263</v>
      </c>
      <c r="D53" s="69">
        <f>SUM(V6:V52)/SUM(V53:V99)*100-100</f>
        <v>7.386114160263446</v>
      </c>
      <c r="E53" s="70">
        <f>SUM($W6:$W52)</f>
        <v>25396</v>
      </c>
      <c r="F53" s="69">
        <f>SUM($W6:$W52)/SUM($W53:$W99)*100-100</f>
        <v>7.957830300969221</v>
      </c>
      <c r="G53" s="70">
        <f>SUM($X6:$X52)</f>
        <v>33977</v>
      </c>
      <c r="H53" s="69">
        <f>SUM($X6:X52)/SUM($X53:$X99)*100-100</f>
        <v>18.70523704712994</v>
      </c>
      <c r="I53" s="70">
        <f>SUM($Y6:$Y52)</f>
        <v>651</v>
      </c>
      <c r="J53" s="69">
        <f>SUM($Y6:$Y52)/SUM($Y53:$Y99)*100-100</f>
        <v>-5.788712011577417</v>
      </c>
      <c r="K53" s="70">
        <f>SUM($Z6:$Z52)</f>
        <v>18239</v>
      </c>
      <c r="L53" s="69">
        <f>SUM($Z6:$Z52)/SUM($Z53:$Z99)*100-100</f>
        <v>-8.99610817283704</v>
      </c>
      <c r="M53" s="70">
        <f>SUM($AA6:$AA52)</f>
        <v>7424</v>
      </c>
      <c r="N53" s="69">
        <f>SUM($AA6:$AA52)/SUM($AA53:$AA99)*100-100</f>
        <v>-17.61180779047831</v>
      </c>
      <c r="O53" s="70">
        <f>SUM($AB6:$AB52)</f>
        <v>10587</v>
      </c>
      <c r="P53" s="71">
        <f>SUM($AB6:$AB52)/SUM($AB53:$AB99)*100-100</f>
        <v>-2.7108987318507616</v>
      </c>
      <c r="R53" s="1" t="s">
        <v>137</v>
      </c>
      <c r="S53" s="61" t="s">
        <v>138</v>
      </c>
      <c r="T53" s="61" t="s">
        <v>97</v>
      </c>
      <c r="U53" s="61" t="s">
        <v>91</v>
      </c>
      <c r="V53" s="63">
        <v>2953</v>
      </c>
      <c r="W53" s="63">
        <v>1042</v>
      </c>
      <c r="X53" s="63">
        <v>1573</v>
      </c>
      <c r="Y53" s="63">
        <v>20</v>
      </c>
      <c r="Z53" s="63">
        <v>318</v>
      </c>
      <c r="AA53" s="63">
        <v>123</v>
      </c>
      <c r="AB53" s="63">
        <v>187</v>
      </c>
    </row>
    <row r="54" spans="2:28" ht="15.75" customHeight="1">
      <c r="B54" s="14" t="s">
        <v>3</v>
      </c>
      <c r="C54" s="59">
        <f>$V6</f>
        <v>3401</v>
      </c>
      <c r="D54" s="58">
        <f>$V6/$V53*100-100</f>
        <v>15.171012529630886</v>
      </c>
      <c r="E54" s="59">
        <f>$W6</f>
        <v>1084</v>
      </c>
      <c r="F54" s="58">
        <f>$W6/$W53*100-100</f>
        <v>4.030710172744719</v>
      </c>
      <c r="G54" s="59">
        <f>$X6</f>
        <v>1986</v>
      </c>
      <c r="H54" s="58">
        <f>$X6/$X53*100-100</f>
        <v>26.255562619198997</v>
      </c>
      <c r="I54" s="59">
        <f>$Y6</f>
        <v>37</v>
      </c>
      <c r="J54" s="58">
        <f>$Y6/$Y53*100-100</f>
        <v>85</v>
      </c>
      <c r="K54" s="59">
        <f>$Z6</f>
        <v>294</v>
      </c>
      <c r="L54" s="58">
        <f>$Z6/$Z53*100-100</f>
        <v>-7.547169811320757</v>
      </c>
      <c r="M54" s="59">
        <f>$AA6</f>
        <v>160</v>
      </c>
      <c r="N54" s="58">
        <f>$AA6/$AA53*100-100</f>
        <v>30.081300813008113</v>
      </c>
      <c r="O54" s="59">
        <f>$AB6</f>
        <v>134</v>
      </c>
      <c r="P54" s="60">
        <f>$AB6/$AB53*100-100</f>
        <v>-28.342245989304814</v>
      </c>
      <c r="S54" s="61" t="s">
        <v>138</v>
      </c>
      <c r="T54" s="61" t="s">
        <v>97</v>
      </c>
      <c r="U54" s="61" t="s">
        <v>92</v>
      </c>
      <c r="V54" s="63">
        <v>557</v>
      </c>
      <c r="W54" s="63">
        <v>306</v>
      </c>
      <c r="X54" s="63">
        <v>213</v>
      </c>
      <c r="Y54" s="63">
        <v>0</v>
      </c>
      <c r="Z54" s="63">
        <v>38</v>
      </c>
      <c r="AA54" s="63">
        <v>0</v>
      </c>
      <c r="AB54" s="63">
        <v>38</v>
      </c>
    </row>
    <row r="55" spans="2:28" ht="15.75" customHeight="1">
      <c r="B55" s="14" t="s">
        <v>51</v>
      </c>
      <c r="C55" s="59">
        <f>SUM($V7:$V12)</f>
        <v>6113</v>
      </c>
      <c r="D55" s="58">
        <f>SUM($V7:V12)/SUM($V54:$V59)*100-100</f>
        <v>5.197040096368966</v>
      </c>
      <c r="E55" s="59">
        <f>SUM($W7:$W12)</f>
        <v>2690</v>
      </c>
      <c r="F55" s="58">
        <f>SUM($W7:W12)/SUM($W54:$W59)*100-100</f>
        <v>6.450336367233859</v>
      </c>
      <c r="G55" s="59">
        <f>SUM($X7:$X12)</f>
        <v>2901</v>
      </c>
      <c r="H55" s="58">
        <f>SUM($X7:X12)/SUM($X54:$X59)*100-100</f>
        <v>7.127031019202363</v>
      </c>
      <c r="I55" s="59">
        <f>SUM($Y7:$Y12)</f>
        <v>23</v>
      </c>
      <c r="J55" s="58">
        <f>SUM($Y7:Y12)/SUM($Y54:$Y59)*100-100</f>
        <v>129.99999999999997</v>
      </c>
      <c r="K55" s="59">
        <f>SUM($Z7:$Z12)</f>
        <v>499</v>
      </c>
      <c r="L55" s="58">
        <f>SUM($Z7:Z12)/SUM($Z54:$Z59)*100-100</f>
        <v>-11.837455830388691</v>
      </c>
      <c r="M55" s="59">
        <f>SUM($AA7:$AA12)</f>
        <v>0</v>
      </c>
      <c r="N55" s="58">
        <f>SUM($AA7:AA12)/SUM($AA54:$AA59)*100-100</f>
        <v>-100</v>
      </c>
      <c r="O55" s="59">
        <f>SUM($AB7:$AB12)</f>
        <v>483</v>
      </c>
      <c r="P55" s="60">
        <f>SUM($AB7:AB12)/SUM($AB54:$AB59)*100-100</f>
        <v>9.029345372460497</v>
      </c>
      <c r="S55" s="61" t="s">
        <v>138</v>
      </c>
      <c r="T55" s="61" t="s">
        <v>97</v>
      </c>
      <c r="U55" s="61" t="s">
        <v>93</v>
      </c>
      <c r="V55" s="63">
        <v>647</v>
      </c>
      <c r="W55" s="63">
        <v>401</v>
      </c>
      <c r="X55" s="63">
        <v>223</v>
      </c>
      <c r="Y55" s="63">
        <v>1</v>
      </c>
      <c r="Z55" s="63">
        <v>22</v>
      </c>
      <c r="AA55" s="63">
        <v>0</v>
      </c>
      <c r="AB55" s="63">
        <v>22</v>
      </c>
    </row>
    <row r="56" spans="2:28" ht="15.75" customHeight="1">
      <c r="B56" s="14" t="s">
        <v>52</v>
      </c>
      <c r="C56" s="59">
        <f>SUM($V13:$V19)+SUM($V24:$V25)</f>
        <v>32247</v>
      </c>
      <c r="D56" s="58">
        <f>(SUM($V13:$V19)+SUM($V24:$V25))/(SUM($V60:$V66)+SUM($V71:$V72))*100-100</f>
        <v>3.581523833997167</v>
      </c>
      <c r="E56" s="59">
        <f>SUM($W13:$W19)+SUM($W24:$W25)</f>
        <v>8309</v>
      </c>
      <c r="F56" s="58">
        <f>(SUM($W13:$W19)+SUM($W24:$W25))/(SUM($W60:$W66)+SUM($W71:$W72))*100-100</f>
        <v>7.6853291861067845</v>
      </c>
      <c r="G56" s="59">
        <f>SUM($X13:$X19)+SUM($X24:$X25)</f>
        <v>14046</v>
      </c>
      <c r="H56" s="58">
        <f>(SUM($X13:$X19)+SUM($X24:$X25))/(SUM($X60:$X66)+SUM($X71:$X72))*100-100</f>
        <v>19.24611596909756</v>
      </c>
      <c r="I56" s="59">
        <f>SUM($Y13:$Y19)+SUM($Y24:$Y25)</f>
        <v>370</v>
      </c>
      <c r="J56" s="58">
        <f>(SUM($Y13:$Y19)+SUM($Y24:$Y25))/(SUM($Y60:$Y66)+SUM($Y71:$Y72))*100-100</f>
        <v>-34.85915492957746</v>
      </c>
      <c r="K56" s="59">
        <f>SUM($Z13:$Z19)+SUM($Z24:$Z25)</f>
        <v>9522</v>
      </c>
      <c r="L56" s="58">
        <f>(SUM($Z13:$Z19)+SUM($Z24:$Z25))/(SUM($Z60:$Z66)+SUM($Z71:$Z72))*100-100</f>
        <v>-13.975968922215202</v>
      </c>
      <c r="M56" s="59">
        <f>SUM($AA13:$AA19)+SUM($AA24:$AA25)</f>
        <v>3722</v>
      </c>
      <c r="N56" s="58">
        <f>(SUM($AA13:$AA19)+SUM($AA24:$AA25))/(SUM($AA60:$AA66)+SUM($AA71:$AA72))*100-100</f>
        <v>-26.12147677649861</v>
      </c>
      <c r="O56" s="59">
        <f>SUM($AB13:$AB19)+SUM($AB24:$AB25)</f>
        <v>5658</v>
      </c>
      <c r="P56" s="60">
        <f>(SUM($AB13:$AB19)+SUM($AB24:$AB25))/(SUM($AB60:$AB66)+SUM($AB71:$AB72))*100-100</f>
        <v>-4.052908258436489</v>
      </c>
      <c r="S56" s="61" t="s">
        <v>138</v>
      </c>
      <c r="T56" s="61" t="s">
        <v>97</v>
      </c>
      <c r="U56" s="61" t="s">
        <v>94</v>
      </c>
      <c r="V56" s="63">
        <v>2145</v>
      </c>
      <c r="W56" s="63">
        <v>767</v>
      </c>
      <c r="X56" s="63">
        <v>1106</v>
      </c>
      <c r="Y56" s="63">
        <v>2</v>
      </c>
      <c r="Z56" s="63">
        <v>270</v>
      </c>
      <c r="AA56" s="63">
        <v>0</v>
      </c>
      <c r="AB56" s="63">
        <v>269</v>
      </c>
    </row>
    <row r="57" spans="2:28" ht="15.75" customHeight="1">
      <c r="B57" s="14" t="s">
        <v>53</v>
      </c>
      <c r="C57" s="59">
        <f>SUM($V20:$V23)</f>
        <v>2414</v>
      </c>
      <c r="D57" s="58">
        <f>SUM(V20:$V23)/SUM($V67:$V70)*100-100</f>
        <v>-16.987620357634114</v>
      </c>
      <c r="E57" s="59">
        <f>SUM($W20:$W23)</f>
        <v>1490</v>
      </c>
      <c r="F57" s="58">
        <f>SUM($W20:W23)/SUM($W67:$W70)*100-100</f>
        <v>-0.9308510638297918</v>
      </c>
      <c r="G57" s="59">
        <f>SUM($X20:$X23)</f>
        <v>745</v>
      </c>
      <c r="H57" s="58">
        <f>SUM($X20:X23)/SUM($X67:$X70)*100-100</f>
        <v>-8.138101109741058</v>
      </c>
      <c r="I57" s="59">
        <f>SUM($Y20:$Y23)</f>
        <v>3</v>
      </c>
      <c r="J57" s="58">
        <f>SUM($Y20:Y23)/SUM($Y67:$Y70)*100-100</f>
        <v>-83.33333333333334</v>
      </c>
      <c r="K57" s="59">
        <f>SUM($Z20:$Z23)</f>
        <v>176</v>
      </c>
      <c r="L57" s="58">
        <f>SUM($Z20:Z23)/SUM($Z67:$Z70)*100-100</f>
        <v>-69.3913043478261</v>
      </c>
      <c r="M57" s="59">
        <f>SUM($AA20:$AA23)</f>
        <v>0</v>
      </c>
      <c r="N57" s="58">
        <f>SUM($AA20:AA23)/SUM($AA67:$AA70)*100-100</f>
        <v>-100</v>
      </c>
      <c r="O57" s="59">
        <f>SUM($AB20:$AB23)</f>
        <v>157</v>
      </c>
      <c r="P57" s="60">
        <f>SUM($AB20:AB23)/SUM($AB67:$AB70)*100-100</f>
        <v>0</v>
      </c>
      <c r="S57" s="61" t="s">
        <v>138</v>
      </c>
      <c r="T57" s="61" t="s">
        <v>97</v>
      </c>
      <c r="U57" s="61" t="s">
        <v>95</v>
      </c>
      <c r="V57" s="63">
        <v>451</v>
      </c>
      <c r="W57" s="63">
        <v>276</v>
      </c>
      <c r="X57" s="63">
        <v>144</v>
      </c>
      <c r="Y57" s="63">
        <v>2</v>
      </c>
      <c r="Z57" s="63">
        <v>29</v>
      </c>
      <c r="AA57" s="63">
        <v>0</v>
      </c>
      <c r="AB57" s="63">
        <v>29</v>
      </c>
    </row>
    <row r="58" spans="2:28" ht="15.75" customHeight="1">
      <c r="B58" s="14" t="s">
        <v>54</v>
      </c>
      <c r="C58" s="59">
        <f>SUM($V26:$V29)</f>
        <v>9453</v>
      </c>
      <c r="D58" s="58">
        <f>SUM($V26:$V29)/SUM($V73:$V76)*100-100</f>
        <v>19.49184679560105</v>
      </c>
      <c r="E58" s="59">
        <f>SUM($W26:$W29)</f>
        <v>3921</v>
      </c>
      <c r="F58" s="58">
        <f>SUM($W26:$W29)/SUM($W73:$W76)*100-100</f>
        <v>14.414940180916247</v>
      </c>
      <c r="G58" s="59">
        <f>SUM($X26:$X29)</f>
        <v>3329</v>
      </c>
      <c r="H58" s="58">
        <f>SUM($X26:$X29)/SUM($X73:$X76)*100-100</f>
        <v>36.8269625976161</v>
      </c>
      <c r="I58" s="59">
        <f>SUM($Y26:$Y29)</f>
        <v>46</v>
      </c>
      <c r="J58" s="58">
        <f>SUM($Y26:$Y29)/SUM($Y73:$Y76)*100-100</f>
        <v>142.10526315789474</v>
      </c>
      <c r="K58" s="59">
        <f>SUM($Z26:$Z29)</f>
        <v>2157</v>
      </c>
      <c r="L58" s="58">
        <f>SUM($Z26:$Z29)/SUM($Z73:$Z76)*100-100</f>
        <v>6.1515748031496</v>
      </c>
      <c r="M58" s="59">
        <f>SUM($AA26:$AA29)</f>
        <v>837</v>
      </c>
      <c r="N58" s="58">
        <f>SUM($AA26:$AA29)/SUM($AA73:$AA76)*100-100</f>
        <v>14.500683994528046</v>
      </c>
      <c r="O58" s="59">
        <f>SUM($AB26:$AB29)</f>
        <v>1320</v>
      </c>
      <c r="P58" s="60">
        <f>SUM($AB26:$AB29)/SUM($AB73:$AB76)*100-100</f>
        <v>1.4604150653343595</v>
      </c>
      <c r="S58" s="61" t="s">
        <v>138</v>
      </c>
      <c r="T58" s="61" t="s">
        <v>97</v>
      </c>
      <c r="U58" s="61" t="s">
        <v>96</v>
      </c>
      <c r="V58" s="63">
        <v>364</v>
      </c>
      <c r="W58" s="63">
        <v>204</v>
      </c>
      <c r="X58" s="63">
        <v>124</v>
      </c>
      <c r="Y58" s="63">
        <v>1</v>
      </c>
      <c r="Z58" s="63">
        <v>35</v>
      </c>
      <c r="AA58" s="63">
        <v>0</v>
      </c>
      <c r="AB58" s="63">
        <v>35</v>
      </c>
    </row>
    <row r="59" spans="2:28" ht="15.75" customHeight="1">
      <c r="B59" s="14" t="s">
        <v>55</v>
      </c>
      <c r="C59" s="59">
        <f>SUM($V30:$V35)</f>
        <v>10210</v>
      </c>
      <c r="D59" s="58">
        <f>SUM($V30:$V35)/SUM($V77:$V82)*100-100</f>
        <v>1.7134887427774288</v>
      </c>
      <c r="E59" s="59">
        <f>SUM($W30:$W35)</f>
        <v>2950</v>
      </c>
      <c r="F59" s="58">
        <f>SUM($W30:$W35)/SUM($W77:$W82)*100-100</f>
        <v>10.61117360329959</v>
      </c>
      <c r="G59" s="59">
        <f>SUM($X30:$X35)</f>
        <v>4163</v>
      </c>
      <c r="H59" s="58">
        <f>SUM($X30:$X35)/SUM($X77:$X82)*100-100</f>
        <v>6.5250767656090005</v>
      </c>
      <c r="I59" s="59">
        <f>SUM($Y30:$Y35)</f>
        <v>27</v>
      </c>
      <c r="J59" s="58">
        <f>SUM($Y30:$Y35)/SUM($Y77:$Y82)*100-100</f>
        <v>3.846153846153854</v>
      </c>
      <c r="K59" s="59">
        <f>SUM($Z30:$Z35)</f>
        <v>3070</v>
      </c>
      <c r="L59" s="58">
        <f>SUM($Z30:$Z35)/SUM($Z77:$Z82)*100-100</f>
        <v>-10.677916787896422</v>
      </c>
      <c r="M59" s="59">
        <f>SUM($AA30:$AA35)</f>
        <v>1301</v>
      </c>
      <c r="N59" s="58">
        <f>SUM($AA30:$AA35)/SUM($AA77:$AA82)*100-100</f>
        <v>-18.483709273182953</v>
      </c>
      <c r="O59" s="59">
        <f>SUM($AB30:$AB35)</f>
        <v>1735</v>
      </c>
      <c r="P59" s="60">
        <f>SUM($AB30:$AB35)/SUM($AB77:$AB82)*100-100</f>
        <v>-5.449591280653948</v>
      </c>
      <c r="S59" s="61" t="s">
        <v>138</v>
      </c>
      <c r="T59" s="61" t="s">
        <v>97</v>
      </c>
      <c r="U59" s="61" t="s">
        <v>97</v>
      </c>
      <c r="V59" s="63">
        <v>1647</v>
      </c>
      <c r="W59" s="63">
        <v>573</v>
      </c>
      <c r="X59" s="63">
        <v>898</v>
      </c>
      <c r="Y59" s="63">
        <v>4</v>
      </c>
      <c r="Z59" s="63">
        <v>172</v>
      </c>
      <c r="AA59" s="63">
        <v>122</v>
      </c>
      <c r="AB59" s="63">
        <v>50</v>
      </c>
    </row>
    <row r="60" spans="2:28" ht="15.75" customHeight="1">
      <c r="B60" s="14" t="s">
        <v>56</v>
      </c>
      <c r="C60" s="59">
        <f>SUM($V36:$V40)</f>
        <v>3363</v>
      </c>
      <c r="D60" s="58">
        <f>SUM($V36:$V40)/SUM($V83:$V87)*100-100</f>
        <v>9.152872444011678</v>
      </c>
      <c r="E60" s="59">
        <f>SUM($W36:$W40)</f>
        <v>1426</v>
      </c>
      <c r="F60" s="58">
        <f>SUM($W36:$W40)/SUM($W83:$W87)*100-100</f>
        <v>8.93812070282658</v>
      </c>
      <c r="G60" s="59">
        <f>SUM($X36:$X40)</f>
        <v>1231</v>
      </c>
      <c r="H60" s="58">
        <f>SUM($X36:$X40)/SUM($X83:$X87)*100-100</f>
        <v>-3.828125</v>
      </c>
      <c r="I60" s="59">
        <f>SUM($Y36:$Y40)</f>
        <v>50</v>
      </c>
      <c r="J60" s="58">
        <f>SUM($Y36:$Y40)/SUM($Y83:$Y87)*100-100</f>
        <v>1566.6666666666667</v>
      </c>
      <c r="K60" s="59">
        <f>SUM($Z36:$Z40)</f>
        <v>656</v>
      </c>
      <c r="L60" s="58">
        <f>SUM($Z36:$Z40)/SUM($Z83:$Z87)*100-100</f>
        <v>34.151329243353786</v>
      </c>
      <c r="M60" s="59">
        <f>SUM($AA36:$AA40)</f>
        <v>313</v>
      </c>
      <c r="N60" s="58">
        <f>SUM($AA36:$AA40)/SUM($AA83:$AA87)*100-100</f>
        <v>184.5454545454545</v>
      </c>
      <c r="O60" s="59">
        <f>SUM($AB36:$AB40)</f>
        <v>343</v>
      </c>
      <c r="P60" s="60">
        <f>SUM($AB36:$AB40)/SUM($AB83:$AB87)*100-100</f>
        <v>-9.498680738786277</v>
      </c>
      <c r="S60" s="61" t="s">
        <v>138</v>
      </c>
      <c r="T60" s="61" t="s">
        <v>97</v>
      </c>
      <c r="U60" s="61" t="s">
        <v>98</v>
      </c>
      <c r="V60" s="63">
        <v>1978</v>
      </c>
      <c r="W60" s="63">
        <v>761</v>
      </c>
      <c r="X60" s="63">
        <v>857</v>
      </c>
      <c r="Y60" s="63">
        <v>1</v>
      </c>
      <c r="Z60" s="63">
        <v>359</v>
      </c>
      <c r="AA60" s="63">
        <v>149</v>
      </c>
      <c r="AB60" s="63">
        <v>210</v>
      </c>
    </row>
    <row r="61" spans="2:28" ht="15.75" customHeight="1">
      <c r="B61" s="14" t="s">
        <v>57</v>
      </c>
      <c r="C61" s="59">
        <f>SUM($V41:$V44)</f>
        <v>1774</v>
      </c>
      <c r="D61" s="58">
        <f>SUM($V41:$V44)/SUM($V88:$V91)*100-100</f>
        <v>16.09947643979058</v>
      </c>
      <c r="E61" s="59">
        <f>SUM($W41:$W44)</f>
        <v>790</v>
      </c>
      <c r="F61" s="58">
        <f>SUM($W41:$W44)/SUM($W88:$W91)*100-100</f>
        <v>0.6369426751592329</v>
      </c>
      <c r="G61" s="59">
        <f>SUM($X41:$X44)</f>
        <v>590</v>
      </c>
      <c r="H61" s="58">
        <f>SUM($X41:$X44)/SUM($X88:$X91)*100-100</f>
        <v>5.169340463458113</v>
      </c>
      <c r="I61" s="59">
        <f>SUM($Y41:$Y44)</f>
        <v>61</v>
      </c>
      <c r="J61" s="58">
        <f>SUM($Y41:$Y44)/SUM($Y88:$Y91)*100-100</f>
        <v>2950</v>
      </c>
      <c r="K61" s="59">
        <f>SUM($Z41:$Z44)</f>
        <v>333</v>
      </c>
      <c r="L61" s="58">
        <f>SUM($Z41:$Z44)/SUM($Z88:$Z91)*100-100</f>
        <v>85</v>
      </c>
      <c r="M61" s="59">
        <f>SUM($AA41:$AA44)</f>
        <v>225</v>
      </c>
      <c r="N61" s="58">
        <f>SUM($AA41:$AA44)/SUM($AA88:$AA91)*100-100</f>
        <v>141.93548387096774</v>
      </c>
      <c r="O61" s="59">
        <f>SUM($AB41:$AB44)</f>
        <v>108</v>
      </c>
      <c r="P61" s="60">
        <f>SUM($AB41:$AB44)/SUM($AB88:$AB91)*100-100</f>
        <v>24.13793103448276</v>
      </c>
      <c r="S61" s="61" t="s">
        <v>138</v>
      </c>
      <c r="T61" s="61" t="s">
        <v>97</v>
      </c>
      <c r="U61" s="61" t="s">
        <v>99</v>
      </c>
      <c r="V61" s="63">
        <v>1521</v>
      </c>
      <c r="W61" s="63">
        <v>522</v>
      </c>
      <c r="X61" s="63">
        <v>573</v>
      </c>
      <c r="Y61" s="63">
        <v>43</v>
      </c>
      <c r="Z61" s="63">
        <v>383</v>
      </c>
      <c r="AA61" s="63">
        <v>192</v>
      </c>
      <c r="AB61" s="63">
        <v>191</v>
      </c>
    </row>
    <row r="62" spans="2:28" ht="15.75" customHeight="1">
      <c r="B62" s="14" t="s">
        <v>58</v>
      </c>
      <c r="C62" s="59">
        <f>SUM($V45:$V51)</f>
        <v>7926</v>
      </c>
      <c r="D62" s="58">
        <f>SUM($V45:$V51)/SUM($V92:$V98)*100-100</f>
        <v>24.897573274503614</v>
      </c>
      <c r="E62" s="59">
        <f>SUM($W45:$W51)</f>
        <v>2471</v>
      </c>
      <c r="F62" s="58">
        <f>SUM($W45:$W51)/SUM($W92:$W98)*100-100</f>
        <v>6.554549374730485</v>
      </c>
      <c r="G62" s="59">
        <f>SUM($X45:$X51)</f>
        <v>4015</v>
      </c>
      <c r="H62" s="58">
        <f>SUM($X45:$X51)/SUM($X92:$X98)*100-100</f>
        <v>47.44766801322072</v>
      </c>
      <c r="I62" s="59">
        <f>SUM($Y45:$Y51)</f>
        <v>32</v>
      </c>
      <c r="J62" s="58">
        <f>SUM($Y45:$Y51)/SUM($Y92:$Y98)*100-100</f>
        <v>39.13043478260869</v>
      </c>
      <c r="K62" s="59">
        <f>SUM($Z45:$Z51)</f>
        <v>1408</v>
      </c>
      <c r="L62" s="58">
        <f>SUM($Z45:$Z51)/SUM($Z92:$Z98)*100-100</f>
        <v>9.914129586260742</v>
      </c>
      <c r="M62" s="59">
        <f>SUM($AA45:$AA51)</f>
        <v>771</v>
      </c>
      <c r="N62" s="58">
        <f>SUM($AA45:$AA51)/SUM($AA92:$AA98)*100-100</f>
        <v>10.45845272206303</v>
      </c>
      <c r="O62" s="59">
        <f>SUM($AB45:$AB51)</f>
        <v>620</v>
      </c>
      <c r="P62" s="60">
        <f>SUM($AB45:$AB51)/SUM($AB92:$AB98)*100-100</f>
        <v>6.3464837049742755</v>
      </c>
      <c r="S62" s="61" t="s">
        <v>138</v>
      </c>
      <c r="T62" s="61" t="s">
        <v>97</v>
      </c>
      <c r="U62" s="61" t="s">
        <v>90</v>
      </c>
      <c r="V62" s="63">
        <v>1029</v>
      </c>
      <c r="W62" s="63">
        <v>505</v>
      </c>
      <c r="X62" s="63">
        <v>331</v>
      </c>
      <c r="Y62" s="63">
        <v>0</v>
      </c>
      <c r="Z62" s="63">
        <v>193</v>
      </c>
      <c r="AA62" s="63">
        <v>0</v>
      </c>
      <c r="AB62" s="63">
        <v>193</v>
      </c>
    </row>
    <row r="63" spans="2:28" ht="15.75" customHeight="1" thickBot="1">
      <c r="B63" s="15" t="s">
        <v>49</v>
      </c>
      <c r="C63" s="70">
        <f>$V52</f>
        <v>1362</v>
      </c>
      <c r="D63" s="69">
        <f>$V52/$V99*100-100</f>
        <v>16.211604095563146</v>
      </c>
      <c r="E63" s="70">
        <f>$W52</f>
        <v>265</v>
      </c>
      <c r="F63" s="69">
        <f>$W52/$W99*100-100</f>
        <v>16.22807017543859</v>
      </c>
      <c r="G63" s="70">
        <f>$X52</f>
        <v>971</v>
      </c>
      <c r="H63" s="69">
        <f>$X52/$X99*100-100</f>
        <v>14.639905548996452</v>
      </c>
      <c r="I63" s="70">
        <f>$Y52</f>
        <v>2</v>
      </c>
      <c r="J63" s="69">
        <f>$Y52/$Y99*100-100</f>
        <v>0</v>
      </c>
      <c r="K63" s="70">
        <f>$Z52</f>
        <v>124</v>
      </c>
      <c r="L63" s="69">
        <f>$Z52/$Z99*100-100</f>
        <v>30.5263157894737</v>
      </c>
      <c r="M63" s="70">
        <f>$AA52</f>
        <v>95</v>
      </c>
      <c r="N63" s="69">
        <f>$AA52/$AA99*100-100</f>
        <v>15.853658536585357</v>
      </c>
      <c r="O63" s="70">
        <f>$AB52</f>
        <v>29</v>
      </c>
      <c r="P63" s="71">
        <f>$AB52/$AB99*100-100</f>
        <v>123.0769230769231</v>
      </c>
      <c r="S63" s="61" t="s">
        <v>138</v>
      </c>
      <c r="T63" s="61" t="s">
        <v>97</v>
      </c>
      <c r="U63" s="61" t="s">
        <v>100</v>
      </c>
      <c r="V63" s="63">
        <v>4745</v>
      </c>
      <c r="W63" s="63">
        <v>1352</v>
      </c>
      <c r="X63" s="63">
        <v>1591</v>
      </c>
      <c r="Y63" s="63">
        <v>114</v>
      </c>
      <c r="Z63" s="63">
        <v>1688</v>
      </c>
      <c r="AA63" s="63">
        <v>583</v>
      </c>
      <c r="AB63" s="63">
        <v>1097</v>
      </c>
    </row>
    <row r="64" spans="2:28" ht="15.75" customHeight="1">
      <c r="B64" s="14" t="s">
        <v>59</v>
      </c>
      <c r="C64" s="59">
        <f>SUM($V16:$V19)</f>
        <v>26410</v>
      </c>
      <c r="D64" s="58">
        <f>SUM($V16:$V19)/SUM($V63:$V66)*100-100</f>
        <v>4.029621459802257</v>
      </c>
      <c r="E64" s="59">
        <f>SUM($W16:$W19)</f>
        <v>5362</v>
      </c>
      <c r="F64" s="58">
        <f>SUM($W16:$W19)/SUM($W63:$W66)*100-100</f>
        <v>5.530407400118094</v>
      </c>
      <c r="G64" s="59">
        <f>SUM($X16:$X19)</f>
        <v>12016</v>
      </c>
      <c r="H64" s="58">
        <f>SUM($X16:$X19)/SUM($X63:$X66)*100-100</f>
        <v>23.1526083837245</v>
      </c>
      <c r="I64" s="59">
        <f>SUM($Y16:$Y19)</f>
        <v>328</v>
      </c>
      <c r="J64" s="58">
        <f>SUM($Y16:$Y19)/SUM($Y63:$Y66)*100-100</f>
        <v>-37.40458015267175</v>
      </c>
      <c r="K64" s="59">
        <f>SUM($Z16:$Z19)</f>
        <v>8704</v>
      </c>
      <c r="L64" s="58">
        <f>SUM($Z16:$Z19)/SUM($Z63:$Z66)*100-100</f>
        <v>-13.177057356608486</v>
      </c>
      <c r="M64" s="59">
        <f>SUM($AA16:$AA19)</f>
        <v>3580</v>
      </c>
      <c r="N64" s="58">
        <f>SUM($AA16:$AA19)/SUM($AA63:$AA66)*100-100</f>
        <v>-23.781136895890995</v>
      </c>
      <c r="O64" s="59">
        <f>SUM($AB16:$AB19)</f>
        <v>4982</v>
      </c>
      <c r="P64" s="60">
        <f>SUM($AB16:$AB19)/SUM($AB63:$AB66)*100-100</f>
        <v>-4.081632653061234</v>
      </c>
      <c r="S64" s="61" t="s">
        <v>138</v>
      </c>
      <c r="T64" s="61" t="s">
        <v>97</v>
      </c>
      <c r="U64" s="61" t="s">
        <v>101</v>
      </c>
      <c r="V64" s="63">
        <v>3984</v>
      </c>
      <c r="W64" s="63">
        <v>1053</v>
      </c>
      <c r="X64" s="63">
        <v>1175</v>
      </c>
      <c r="Y64" s="63">
        <v>2</v>
      </c>
      <c r="Z64" s="63">
        <v>1754</v>
      </c>
      <c r="AA64" s="63">
        <v>742</v>
      </c>
      <c r="AB64" s="63">
        <v>1002</v>
      </c>
    </row>
    <row r="65" spans="2:28" ht="15.75" customHeight="1">
      <c r="B65" s="14" t="s">
        <v>60</v>
      </c>
      <c r="C65" s="59">
        <f>SUM($V26:$V29)</f>
        <v>9453</v>
      </c>
      <c r="D65" s="58">
        <f>SUM($V26:$V29)/SUM($V73:$V76)*100-100</f>
        <v>19.49184679560105</v>
      </c>
      <c r="E65" s="59">
        <f>SUM($W26:$W29)</f>
        <v>3921</v>
      </c>
      <c r="F65" s="58">
        <f>SUM($W26:$W29)/SUM($W73:$W76)*100-100</f>
        <v>14.414940180916247</v>
      </c>
      <c r="G65" s="59">
        <f>SUM($X26:$X29)</f>
        <v>3329</v>
      </c>
      <c r="H65" s="58">
        <f>SUM($X26:$X29)/SUM($X73:$X76)*100-100</f>
        <v>36.8269625976161</v>
      </c>
      <c r="I65" s="59">
        <f>SUM($Y26:$Y29)</f>
        <v>46</v>
      </c>
      <c r="J65" s="58">
        <f>SUM($Y26:$Y29)/SUM($Y73:$Y76)*100-100</f>
        <v>142.10526315789474</v>
      </c>
      <c r="K65" s="59">
        <f>SUM($Z26:$Z29)</f>
        <v>2157</v>
      </c>
      <c r="L65" s="58">
        <f>SUM($Z26:$Z29)/SUM($Z73:$Z76)*100-100</f>
        <v>6.1515748031496</v>
      </c>
      <c r="M65" s="59">
        <f>SUM($AA26:$AA29)</f>
        <v>837</v>
      </c>
      <c r="N65" s="58">
        <f>SUM($AA26:$AA29)/SUM($AA73:$AA76)*100-100</f>
        <v>14.500683994528046</v>
      </c>
      <c r="O65" s="59">
        <f>SUM($AB26:$AB29)</f>
        <v>1320</v>
      </c>
      <c r="P65" s="60">
        <f>SUM($AB26:$AB29)/SUM($AB73:$AB76)*100-100</f>
        <v>1.4604150653343595</v>
      </c>
      <c r="S65" s="61" t="s">
        <v>138</v>
      </c>
      <c r="T65" s="61" t="s">
        <v>97</v>
      </c>
      <c r="U65" s="61" t="s">
        <v>102</v>
      </c>
      <c r="V65" s="63">
        <v>11448</v>
      </c>
      <c r="W65" s="63">
        <v>1601</v>
      </c>
      <c r="X65" s="63">
        <v>4957</v>
      </c>
      <c r="Y65" s="63">
        <v>407</v>
      </c>
      <c r="Z65" s="63">
        <v>4483</v>
      </c>
      <c r="AA65" s="63">
        <v>2544</v>
      </c>
      <c r="AB65" s="63">
        <v>1910</v>
      </c>
    </row>
    <row r="66" spans="2:28" ht="15.75" customHeight="1">
      <c r="B66" s="14" t="s">
        <v>61</v>
      </c>
      <c r="C66" s="59">
        <f>SUM($V30:$V35)</f>
        <v>10210</v>
      </c>
      <c r="D66" s="58">
        <f>SUM($V30:$V35)/SUM($V77:$V82)*100-100</f>
        <v>1.7134887427774288</v>
      </c>
      <c r="E66" s="59">
        <f>SUM($W30:$W35)</f>
        <v>2950</v>
      </c>
      <c r="F66" s="58">
        <f>SUM($W30:$W35)/SUM($W77:$W82)*100-100</f>
        <v>10.61117360329959</v>
      </c>
      <c r="G66" s="59">
        <f>SUM($X30:$X35)</f>
        <v>4163</v>
      </c>
      <c r="H66" s="58">
        <f>SUM($X30:$X35)/SUM($X77:$X82)*100-100</f>
        <v>6.5250767656090005</v>
      </c>
      <c r="I66" s="59">
        <f>SUM($Y30:$Y35)</f>
        <v>27</v>
      </c>
      <c r="J66" s="58">
        <f>SUM($Y30:$Y35)/SUM($Y77:$Y82)*100-100</f>
        <v>3.846153846153854</v>
      </c>
      <c r="K66" s="59">
        <f>SUM($Z30:$Z35)</f>
        <v>3070</v>
      </c>
      <c r="L66" s="58">
        <f>SUM($Z30:$Z35)/SUM($Z77:$Z82)*100-100</f>
        <v>-10.677916787896422</v>
      </c>
      <c r="M66" s="59">
        <f>SUM($AA30:$AA35)</f>
        <v>1301</v>
      </c>
      <c r="N66" s="58">
        <f>SUM($AA30:$AA35)/SUM($AA77:$AA82)*100-100</f>
        <v>-18.483709273182953</v>
      </c>
      <c r="O66" s="59">
        <f>SUM($AB30:$AB35)</f>
        <v>1735</v>
      </c>
      <c r="P66" s="60">
        <f>SUM($AB30:$AB35)/SUM($AB77:$AB82)*100-100</f>
        <v>-5.449591280653948</v>
      </c>
      <c r="S66" s="61" t="s">
        <v>138</v>
      </c>
      <c r="T66" s="61" t="s">
        <v>97</v>
      </c>
      <c r="U66" s="61" t="s">
        <v>103</v>
      </c>
      <c r="V66" s="63">
        <v>5210</v>
      </c>
      <c r="W66" s="63">
        <v>1075</v>
      </c>
      <c r="X66" s="63">
        <v>2034</v>
      </c>
      <c r="Y66" s="63">
        <v>1</v>
      </c>
      <c r="Z66" s="63">
        <v>2100</v>
      </c>
      <c r="AA66" s="63">
        <v>828</v>
      </c>
      <c r="AB66" s="63">
        <v>1185</v>
      </c>
    </row>
    <row r="67" spans="2:28" ht="15.75" customHeight="1" thickBot="1">
      <c r="B67" s="16" t="s">
        <v>62</v>
      </c>
      <c r="C67" s="70">
        <f>SUM($V6:$V15)+SUM($V20:$V25)+SUM($V36:$V52)</f>
        <v>32190</v>
      </c>
      <c r="D67" s="69">
        <f>(SUM($V6:$V15)+SUM($V20:$V25)+SUM($V36:$V52))/(SUM($V53:$V62)+SUM($V67:$V72)+SUM($V83:$V99))*100-100</f>
        <v>8.95613322502031</v>
      </c>
      <c r="E67" s="70">
        <f>SUM($W6:$W15)+SUM($W20:$W25)+SUM($W36:$W52)</f>
        <v>13163</v>
      </c>
      <c r="F67" s="69">
        <f>(SUM($W6:$W15)+SUM($W20:$W25)+SUM($W36:$W52))/(SUM($W53:$W62)+SUM($W67:$W72)+SUM($W83:$W99))*100-100</f>
        <v>6.591626852376706</v>
      </c>
      <c r="G67" s="70">
        <f>SUM($X6:$X15)+SUM($X20:$X25)+SUM($X36:$X52)</f>
        <v>14469</v>
      </c>
      <c r="H67" s="69">
        <f>(SUM($X6:$X15)+SUM($X20:$X25)+SUM($X36:$X52))/(SUM($X53:$X62)+SUM($X67:$X72)+SUM($X83:$X99))*100-100</f>
        <v>15.52095808383234</v>
      </c>
      <c r="I67" s="70">
        <f>SUM($Y6:$Y15)+SUM($Y20:$Y25)+SUM($Y36:$Y52)</f>
        <v>250</v>
      </c>
      <c r="J67" s="69">
        <f>(SUM($Y6:$Y15)+SUM($Y20:$Y25)+SUM($Y36:$Y52))/(SUM($Y53:$Y62)+SUM($Y67:$Y72)+SUM($Y83:$Y99))*100-100</f>
        <v>104.91803278688522</v>
      </c>
      <c r="K67" s="70">
        <f>SUM($Z6:$Z15)+SUM($Z20:$Z25)+SUM($Z36:$Z52)</f>
        <v>4308</v>
      </c>
      <c r="L67" s="69">
        <f>(SUM($Z6:$Z15)+SUM($Z20:$Z25)+SUM($Z36:$Z52))/(SUM($Z53:$Z62)+SUM($Z67:$Z72)+SUM($Z83:$Z99))*100-100</f>
        <v>-5.277044854881268</v>
      </c>
      <c r="M67" s="70">
        <f>SUM($AA6:$AA15)+SUM($AA20:$AA25)+SUM($AA36:$AA52)</f>
        <v>1706</v>
      </c>
      <c r="N67" s="69">
        <f>(SUM($AA6:$AA15)+SUM($AA20:$AA25)+SUM($AA36:$AA52))/(SUM($AA53:$AA62)+SUM($AA67:$AA72)+SUM($AA83:$AA99))*100-100</f>
        <v>-14.141922496225462</v>
      </c>
      <c r="O67" s="70">
        <f>SUM($AB6:$AB15)+SUM($AB20:$AB25)+SUM($AB36:$AB52)</f>
        <v>2550</v>
      </c>
      <c r="P67" s="71">
        <f>(SUM($AB6:$AB15)+SUM($AB20:$AB25)+SUM($AB36:$AB52))/(SUM($AB53:$AB62)+SUM($AB67:$AB72)+SUM($AB83:$AB99))*100-100</f>
        <v>-0.07836990595610871</v>
      </c>
      <c r="S67" s="61" t="s">
        <v>138</v>
      </c>
      <c r="T67" s="61" t="s">
        <v>97</v>
      </c>
      <c r="U67" s="61" t="s">
        <v>104</v>
      </c>
      <c r="V67" s="63">
        <v>1242</v>
      </c>
      <c r="W67" s="63">
        <v>679</v>
      </c>
      <c r="X67" s="63">
        <v>392</v>
      </c>
      <c r="Y67" s="63">
        <v>6</v>
      </c>
      <c r="Z67" s="63">
        <v>165</v>
      </c>
      <c r="AA67" s="63">
        <v>123</v>
      </c>
      <c r="AB67" s="63">
        <v>42</v>
      </c>
    </row>
    <row r="68" spans="19:28" ht="15.75" customHeight="1">
      <c r="S68" s="61" t="s">
        <v>138</v>
      </c>
      <c r="T68" s="61" t="s">
        <v>97</v>
      </c>
      <c r="U68" s="61" t="s">
        <v>105</v>
      </c>
      <c r="V68" s="63">
        <v>637</v>
      </c>
      <c r="W68" s="63">
        <v>348</v>
      </c>
      <c r="X68" s="63">
        <v>141</v>
      </c>
      <c r="Y68" s="63">
        <v>11</v>
      </c>
      <c r="Z68" s="63">
        <v>137</v>
      </c>
      <c r="AA68" s="63">
        <v>109</v>
      </c>
      <c r="AB68" s="63">
        <v>28</v>
      </c>
    </row>
    <row r="69" spans="19:28" ht="15.75" customHeight="1">
      <c r="S69" s="61" t="s">
        <v>138</v>
      </c>
      <c r="T69" s="61" t="s">
        <v>97</v>
      </c>
      <c r="U69" s="61" t="s">
        <v>106</v>
      </c>
      <c r="V69" s="63">
        <v>705</v>
      </c>
      <c r="W69" s="63">
        <v>296</v>
      </c>
      <c r="X69" s="63">
        <v>170</v>
      </c>
      <c r="Y69" s="63">
        <v>0</v>
      </c>
      <c r="Z69" s="63">
        <v>239</v>
      </c>
      <c r="AA69" s="63">
        <v>186</v>
      </c>
      <c r="AB69" s="63">
        <v>53</v>
      </c>
    </row>
    <row r="70" spans="19:28" ht="15.75" customHeight="1">
      <c r="S70" s="61" t="s">
        <v>138</v>
      </c>
      <c r="T70" s="61" t="s">
        <v>97</v>
      </c>
      <c r="U70" s="61" t="s">
        <v>107</v>
      </c>
      <c r="V70" s="63">
        <v>324</v>
      </c>
      <c r="W70" s="63">
        <v>181</v>
      </c>
      <c r="X70" s="63">
        <v>108</v>
      </c>
      <c r="Y70" s="63">
        <v>1</v>
      </c>
      <c r="Z70" s="63">
        <v>34</v>
      </c>
      <c r="AA70" s="63">
        <v>0</v>
      </c>
      <c r="AB70" s="63">
        <v>34</v>
      </c>
    </row>
    <row r="71" spans="19:28" ht="12">
      <c r="S71" s="61" t="s">
        <v>138</v>
      </c>
      <c r="T71" s="61" t="s">
        <v>97</v>
      </c>
      <c r="U71" s="61" t="s">
        <v>108</v>
      </c>
      <c r="V71" s="63">
        <v>288</v>
      </c>
      <c r="W71" s="63">
        <v>200</v>
      </c>
      <c r="X71" s="63">
        <v>50</v>
      </c>
      <c r="Y71" s="63">
        <v>0</v>
      </c>
      <c r="Z71" s="63">
        <v>38</v>
      </c>
      <c r="AA71" s="63">
        <v>0</v>
      </c>
      <c r="AB71" s="63">
        <v>38</v>
      </c>
    </row>
    <row r="72" spans="19:28" ht="12">
      <c r="S72" s="61" t="s">
        <v>138</v>
      </c>
      <c r="T72" s="61" t="s">
        <v>97</v>
      </c>
      <c r="U72" s="61" t="s">
        <v>109</v>
      </c>
      <c r="V72" s="63">
        <v>929</v>
      </c>
      <c r="W72" s="63">
        <v>647</v>
      </c>
      <c r="X72" s="63">
        <v>211</v>
      </c>
      <c r="Y72" s="63">
        <v>0</v>
      </c>
      <c r="Z72" s="63">
        <v>71</v>
      </c>
      <c r="AA72" s="63">
        <v>0</v>
      </c>
      <c r="AB72" s="63">
        <v>71</v>
      </c>
    </row>
    <row r="73" spans="19:28" ht="12">
      <c r="S73" s="61" t="s">
        <v>138</v>
      </c>
      <c r="T73" s="61" t="s">
        <v>97</v>
      </c>
      <c r="U73" s="61" t="s">
        <v>110</v>
      </c>
      <c r="V73" s="63">
        <v>867</v>
      </c>
      <c r="W73" s="63">
        <v>464</v>
      </c>
      <c r="X73" s="63">
        <v>173</v>
      </c>
      <c r="Y73" s="63">
        <v>3</v>
      </c>
      <c r="Z73" s="63">
        <v>227</v>
      </c>
      <c r="AA73" s="63">
        <v>84</v>
      </c>
      <c r="AB73" s="63">
        <v>143</v>
      </c>
    </row>
    <row r="74" spans="19:28" ht="12">
      <c r="S74" s="61" t="s">
        <v>138</v>
      </c>
      <c r="T74" s="61" t="s">
        <v>97</v>
      </c>
      <c r="U74" s="61" t="s">
        <v>111</v>
      </c>
      <c r="V74" s="63">
        <v>1793</v>
      </c>
      <c r="W74" s="63">
        <v>955</v>
      </c>
      <c r="X74" s="63">
        <v>524</v>
      </c>
      <c r="Y74" s="63">
        <v>8</v>
      </c>
      <c r="Z74" s="63">
        <v>306</v>
      </c>
      <c r="AA74" s="63">
        <v>53</v>
      </c>
      <c r="AB74" s="63">
        <v>253</v>
      </c>
    </row>
    <row r="75" spans="19:28" ht="12">
      <c r="S75" s="61" t="s">
        <v>138</v>
      </c>
      <c r="T75" s="61" t="s">
        <v>97</v>
      </c>
      <c r="U75" s="61" t="s">
        <v>112</v>
      </c>
      <c r="V75" s="63">
        <v>4513</v>
      </c>
      <c r="W75" s="63">
        <v>1592</v>
      </c>
      <c r="X75" s="63">
        <v>1516</v>
      </c>
      <c r="Y75" s="63">
        <v>8</v>
      </c>
      <c r="Z75" s="63">
        <v>1397</v>
      </c>
      <c r="AA75" s="63">
        <v>594</v>
      </c>
      <c r="AB75" s="63">
        <v>803</v>
      </c>
    </row>
    <row r="76" spans="19:28" ht="12">
      <c r="S76" s="61" t="s">
        <v>138</v>
      </c>
      <c r="T76" s="61" t="s">
        <v>97</v>
      </c>
      <c r="U76" s="61" t="s">
        <v>113</v>
      </c>
      <c r="V76" s="63">
        <v>738</v>
      </c>
      <c r="W76" s="63">
        <v>416</v>
      </c>
      <c r="X76" s="63">
        <v>220</v>
      </c>
      <c r="Y76" s="63">
        <v>0</v>
      </c>
      <c r="Z76" s="63">
        <v>102</v>
      </c>
      <c r="AA76" s="63">
        <v>0</v>
      </c>
      <c r="AB76" s="63">
        <v>102</v>
      </c>
    </row>
    <row r="77" spans="19:28" ht="12">
      <c r="S77" s="61" t="s">
        <v>138</v>
      </c>
      <c r="T77" s="61" t="s">
        <v>97</v>
      </c>
      <c r="U77" s="61" t="s">
        <v>114</v>
      </c>
      <c r="V77" s="63">
        <v>781</v>
      </c>
      <c r="W77" s="63">
        <v>396</v>
      </c>
      <c r="X77" s="63">
        <v>270</v>
      </c>
      <c r="Y77" s="63">
        <v>1</v>
      </c>
      <c r="Z77" s="63">
        <v>114</v>
      </c>
      <c r="AA77" s="63">
        <v>0</v>
      </c>
      <c r="AB77" s="63">
        <v>114</v>
      </c>
    </row>
    <row r="78" spans="19:28" ht="12">
      <c r="S78" s="61" t="s">
        <v>138</v>
      </c>
      <c r="T78" s="61" t="s">
        <v>97</v>
      </c>
      <c r="U78" s="61" t="s">
        <v>115</v>
      </c>
      <c r="V78" s="63">
        <v>1912</v>
      </c>
      <c r="W78" s="63">
        <v>382</v>
      </c>
      <c r="X78" s="63">
        <v>837</v>
      </c>
      <c r="Y78" s="63">
        <v>0</v>
      </c>
      <c r="Z78" s="63">
        <v>693</v>
      </c>
      <c r="AA78" s="63">
        <v>480</v>
      </c>
      <c r="AB78" s="63">
        <v>209</v>
      </c>
    </row>
    <row r="79" spans="19:28" ht="12">
      <c r="S79" s="61" t="s">
        <v>138</v>
      </c>
      <c r="T79" s="61" t="s">
        <v>97</v>
      </c>
      <c r="U79" s="61" t="s">
        <v>116</v>
      </c>
      <c r="V79" s="63">
        <v>4190</v>
      </c>
      <c r="W79" s="63">
        <v>744</v>
      </c>
      <c r="X79" s="63">
        <v>1903</v>
      </c>
      <c r="Y79" s="63">
        <v>12</v>
      </c>
      <c r="Z79" s="63">
        <v>1531</v>
      </c>
      <c r="AA79" s="63">
        <v>659</v>
      </c>
      <c r="AB79" s="63">
        <v>870</v>
      </c>
    </row>
    <row r="80" spans="19:28" ht="12">
      <c r="S80" s="61" t="s">
        <v>138</v>
      </c>
      <c r="T80" s="61" t="s">
        <v>97</v>
      </c>
      <c r="U80" s="61" t="s">
        <v>117</v>
      </c>
      <c r="V80" s="63">
        <v>2067</v>
      </c>
      <c r="W80" s="63">
        <v>753</v>
      </c>
      <c r="X80" s="63">
        <v>587</v>
      </c>
      <c r="Y80" s="63">
        <v>12</v>
      </c>
      <c r="Z80" s="63">
        <v>715</v>
      </c>
      <c r="AA80" s="63">
        <v>245</v>
      </c>
      <c r="AB80" s="63">
        <v>470</v>
      </c>
    </row>
    <row r="81" spans="19:28" ht="12">
      <c r="S81" s="61" t="s">
        <v>138</v>
      </c>
      <c r="T81" s="61" t="s">
        <v>97</v>
      </c>
      <c r="U81" s="61" t="s">
        <v>118</v>
      </c>
      <c r="V81" s="63">
        <v>511</v>
      </c>
      <c r="W81" s="63">
        <v>181</v>
      </c>
      <c r="X81" s="63">
        <v>131</v>
      </c>
      <c r="Y81" s="63">
        <v>0</v>
      </c>
      <c r="Z81" s="63">
        <v>199</v>
      </c>
      <c r="AA81" s="63">
        <v>74</v>
      </c>
      <c r="AB81" s="63">
        <v>125</v>
      </c>
    </row>
    <row r="82" spans="19:28" ht="12">
      <c r="S82" s="61" t="s">
        <v>138</v>
      </c>
      <c r="T82" s="61" t="s">
        <v>97</v>
      </c>
      <c r="U82" s="61" t="s">
        <v>119</v>
      </c>
      <c r="V82" s="63">
        <v>577</v>
      </c>
      <c r="W82" s="63">
        <v>211</v>
      </c>
      <c r="X82" s="63">
        <v>180</v>
      </c>
      <c r="Y82" s="63">
        <v>1</v>
      </c>
      <c r="Z82" s="63">
        <v>185</v>
      </c>
      <c r="AA82" s="63">
        <v>138</v>
      </c>
      <c r="AB82" s="63">
        <v>47</v>
      </c>
    </row>
    <row r="83" spans="19:28" ht="12">
      <c r="S83" s="61" t="s">
        <v>138</v>
      </c>
      <c r="T83" s="61" t="s">
        <v>97</v>
      </c>
      <c r="U83" s="61" t="s">
        <v>120</v>
      </c>
      <c r="V83" s="63">
        <v>207</v>
      </c>
      <c r="W83" s="63">
        <v>107</v>
      </c>
      <c r="X83" s="63">
        <v>89</v>
      </c>
      <c r="Y83" s="63">
        <v>1</v>
      </c>
      <c r="Z83" s="63">
        <v>10</v>
      </c>
      <c r="AA83" s="63">
        <v>0</v>
      </c>
      <c r="AB83" s="63">
        <v>10</v>
      </c>
    </row>
    <row r="84" spans="19:28" ht="12">
      <c r="S84" s="61" t="s">
        <v>138</v>
      </c>
      <c r="T84" s="61" t="s">
        <v>97</v>
      </c>
      <c r="U84" s="61" t="s">
        <v>121</v>
      </c>
      <c r="V84" s="63">
        <v>222</v>
      </c>
      <c r="W84" s="63">
        <v>137</v>
      </c>
      <c r="X84" s="63">
        <v>66</v>
      </c>
      <c r="Y84" s="63">
        <v>0</v>
      </c>
      <c r="Z84" s="63">
        <v>19</v>
      </c>
      <c r="AA84" s="63">
        <v>0</v>
      </c>
      <c r="AB84" s="63">
        <v>19</v>
      </c>
    </row>
    <row r="85" spans="19:28" ht="12">
      <c r="S85" s="61" t="s">
        <v>138</v>
      </c>
      <c r="T85" s="61" t="s">
        <v>97</v>
      </c>
      <c r="U85" s="61" t="s">
        <v>122</v>
      </c>
      <c r="V85" s="63">
        <v>820</v>
      </c>
      <c r="W85" s="63">
        <v>378</v>
      </c>
      <c r="X85" s="63">
        <v>346</v>
      </c>
      <c r="Y85" s="63">
        <v>0</v>
      </c>
      <c r="Z85" s="63">
        <v>96</v>
      </c>
      <c r="AA85" s="63">
        <v>0</v>
      </c>
      <c r="AB85" s="63">
        <v>96</v>
      </c>
    </row>
    <row r="86" spans="19:28" ht="12">
      <c r="S86" s="61" t="s">
        <v>138</v>
      </c>
      <c r="T86" s="61" t="s">
        <v>97</v>
      </c>
      <c r="U86" s="61" t="s">
        <v>123</v>
      </c>
      <c r="V86" s="63">
        <v>1205</v>
      </c>
      <c r="W86" s="63">
        <v>456</v>
      </c>
      <c r="X86" s="63">
        <v>409</v>
      </c>
      <c r="Y86" s="63">
        <v>1</v>
      </c>
      <c r="Z86" s="63">
        <v>339</v>
      </c>
      <c r="AA86" s="63">
        <v>110</v>
      </c>
      <c r="AB86" s="63">
        <v>229</v>
      </c>
    </row>
    <row r="87" spans="19:28" ht="12">
      <c r="S87" s="61" t="s">
        <v>138</v>
      </c>
      <c r="T87" s="61" t="s">
        <v>97</v>
      </c>
      <c r="U87" s="61" t="s">
        <v>124</v>
      </c>
      <c r="V87" s="63">
        <v>627</v>
      </c>
      <c r="W87" s="63">
        <v>231</v>
      </c>
      <c r="X87" s="63">
        <v>370</v>
      </c>
      <c r="Y87" s="63">
        <v>1</v>
      </c>
      <c r="Z87" s="63">
        <v>25</v>
      </c>
      <c r="AA87" s="63">
        <v>0</v>
      </c>
      <c r="AB87" s="63">
        <v>25</v>
      </c>
    </row>
    <row r="88" spans="19:28" ht="12">
      <c r="S88" s="61" t="s">
        <v>138</v>
      </c>
      <c r="T88" s="61" t="s">
        <v>97</v>
      </c>
      <c r="U88" s="61" t="s">
        <v>125</v>
      </c>
      <c r="V88" s="63">
        <v>332</v>
      </c>
      <c r="W88" s="63">
        <v>161</v>
      </c>
      <c r="X88" s="63">
        <v>103</v>
      </c>
      <c r="Y88" s="63">
        <v>2</v>
      </c>
      <c r="Z88" s="63">
        <v>66</v>
      </c>
      <c r="AA88" s="63">
        <v>57</v>
      </c>
      <c r="AB88" s="63">
        <v>9</v>
      </c>
    </row>
    <row r="89" spans="19:28" ht="12">
      <c r="S89" s="61" t="s">
        <v>138</v>
      </c>
      <c r="T89" s="61" t="s">
        <v>97</v>
      </c>
      <c r="U89" s="61" t="s">
        <v>126</v>
      </c>
      <c r="V89" s="63">
        <v>497</v>
      </c>
      <c r="W89" s="63">
        <v>243</v>
      </c>
      <c r="X89" s="63">
        <v>196</v>
      </c>
      <c r="Y89" s="63">
        <v>0</v>
      </c>
      <c r="Z89" s="63">
        <v>58</v>
      </c>
      <c r="AA89" s="63">
        <v>36</v>
      </c>
      <c r="AB89" s="63">
        <v>22</v>
      </c>
    </row>
    <row r="90" spans="19:28" ht="12">
      <c r="S90" s="61" t="s">
        <v>138</v>
      </c>
      <c r="T90" s="61" t="s">
        <v>97</v>
      </c>
      <c r="U90" s="61" t="s">
        <v>127</v>
      </c>
      <c r="V90" s="63">
        <v>464</v>
      </c>
      <c r="W90" s="63">
        <v>250</v>
      </c>
      <c r="X90" s="63">
        <v>178</v>
      </c>
      <c r="Y90" s="63">
        <v>0</v>
      </c>
      <c r="Z90" s="63">
        <v>36</v>
      </c>
      <c r="AA90" s="63">
        <v>0</v>
      </c>
      <c r="AB90" s="63">
        <v>36</v>
      </c>
    </row>
    <row r="91" spans="19:28" ht="12">
      <c r="S91" s="61" t="s">
        <v>138</v>
      </c>
      <c r="T91" s="61" t="s">
        <v>97</v>
      </c>
      <c r="U91" s="61" t="s">
        <v>128</v>
      </c>
      <c r="V91" s="63">
        <v>235</v>
      </c>
      <c r="W91" s="63">
        <v>131</v>
      </c>
      <c r="X91" s="63">
        <v>84</v>
      </c>
      <c r="Y91" s="63">
        <v>0</v>
      </c>
      <c r="Z91" s="63">
        <v>20</v>
      </c>
      <c r="AA91" s="63">
        <v>0</v>
      </c>
      <c r="AB91" s="63">
        <v>20</v>
      </c>
    </row>
    <row r="92" spans="19:28" ht="12">
      <c r="S92" s="61" t="s">
        <v>138</v>
      </c>
      <c r="T92" s="61" t="s">
        <v>97</v>
      </c>
      <c r="U92" s="61" t="s">
        <v>129</v>
      </c>
      <c r="V92" s="63">
        <v>2520</v>
      </c>
      <c r="W92" s="63">
        <v>803</v>
      </c>
      <c r="X92" s="63">
        <v>1204</v>
      </c>
      <c r="Y92" s="63">
        <v>4</v>
      </c>
      <c r="Z92" s="63">
        <v>509</v>
      </c>
      <c r="AA92" s="63">
        <v>155</v>
      </c>
      <c r="AB92" s="63">
        <v>354</v>
      </c>
    </row>
    <row r="93" spans="19:28" ht="12">
      <c r="S93" s="61" t="s">
        <v>138</v>
      </c>
      <c r="T93" s="61" t="s">
        <v>97</v>
      </c>
      <c r="U93" s="61" t="s">
        <v>130</v>
      </c>
      <c r="V93" s="63">
        <v>433</v>
      </c>
      <c r="W93" s="63">
        <v>149</v>
      </c>
      <c r="X93" s="63">
        <v>248</v>
      </c>
      <c r="Y93" s="63">
        <v>2</v>
      </c>
      <c r="Z93" s="63">
        <v>34</v>
      </c>
      <c r="AA93" s="63">
        <v>0</v>
      </c>
      <c r="AB93" s="63">
        <v>34</v>
      </c>
    </row>
    <row r="94" spans="19:28" ht="12">
      <c r="S94" s="61" t="s">
        <v>138</v>
      </c>
      <c r="T94" s="61" t="s">
        <v>97</v>
      </c>
      <c r="U94" s="61" t="s">
        <v>131</v>
      </c>
      <c r="V94" s="63">
        <v>720</v>
      </c>
      <c r="W94" s="63">
        <v>235</v>
      </c>
      <c r="X94" s="63">
        <v>267</v>
      </c>
      <c r="Y94" s="63">
        <v>1</v>
      </c>
      <c r="Z94" s="63">
        <v>217</v>
      </c>
      <c r="AA94" s="63">
        <v>195</v>
      </c>
      <c r="AB94" s="63">
        <v>22</v>
      </c>
    </row>
    <row r="95" spans="19:28" ht="12">
      <c r="S95" s="61" t="s">
        <v>138</v>
      </c>
      <c r="T95" s="61" t="s">
        <v>97</v>
      </c>
      <c r="U95" s="61" t="s">
        <v>132</v>
      </c>
      <c r="V95" s="63">
        <v>1027</v>
      </c>
      <c r="W95" s="63">
        <v>394</v>
      </c>
      <c r="X95" s="63">
        <v>336</v>
      </c>
      <c r="Y95" s="63">
        <v>4</v>
      </c>
      <c r="Z95" s="63">
        <v>293</v>
      </c>
      <c r="AA95" s="63">
        <v>232</v>
      </c>
      <c r="AB95" s="63">
        <v>61</v>
      </c>
    </row>
    <row r="96" spans="19:28" ht="12">
      <c r="S96" s="61" t="s">
        <v>138</v>
      </c>
      <c r="T96" s="61" t="s">
        <v>97</v>
      </c>
      <c r="U96" s="61" t="s">
        <v>133</v>
      </c>
      <c r="V96" s="63">
        <v>559</v>
      </c>
      <c r="W96" s="63">
        <v>204</v>
      </c>
      <c r="X96" s="63">
        <v>247</v>
      </c>
      <c r="Y96" s="63">
        <v>1</v>
      </c>
      <c r="Z96" s="63">
        <v>107</v>
      </c>
      <c r="AA96" s="63">
        <v>68</v>
      </c>
      <c r="AB96" s="63">
        <v>39</v>
      </c>
    </row>
    <row r="97" spans="19:28" ht="12">
      <c r="S97" s="61" t="s">
        <v>138</v>
      </c>
      <c r="T97" s="61" t="s">
        <v>97</v>
      </c>
      <c r="U97" s="61" t="s">
        <v>134</v>
      </c>
      <c r="V97" s="63">
        <v>552</v>
      </c>
      <c r="W97" s="63">
        <v>236</v>
      </c>
      <c r="X97" s="63">
        <v>230</v>
      </c>
      <c r="Y97" s="63">
        <v>1</v>
      </c>
      <c r="Z97" s="63">
        <v>85</v>
      </c>
      <c r="AA97" s="63">
        <v>48</v>
      </c>
      <c r="AB97" s="63">
        <v>37</v>
      </c>
    </row>
    <row r="98" spans="19:28" ht="12">
      <c r="S98" s="61" t="s">
        <v>138</v>
      </c>
      <c r="T98" s="61" t="s">
        <v>97</v>
      </c>
      <c r="U98" s="61" t="s">
        <v>135</v>
      </c>
      <c r="V98" s="63">
        <v>535</v>
      </c>
      <c r="W98" s="63">
        <v>298</v>
      </c>
      <c r="X98" s="63">
        <v>191</v>
      </c>
      <c r="Y98" s="63">
        <v>10</v>
      </c>
      <c r="Z98" s="63">
        <v>36</v>
      </c>
      <c r="AA98" s="63">
        <v>0</v>
      </c>
      <c r="AB98" s="63">
        <v>36</v>
      </c>
    </row>
    <row r="99" spans="19:28" ht="12">
      <c r="S99" s="61" t="s">
        <v>138</v>
      </c>
      <c r="T99" s="61" t="s">
        <v>97</v>
      </c>
      <c r="U99" s="61" t="s">
        <v>136</v>
      </c>
      <c r="V99" s="63">
        <v>1172</v>
      </c>
      <c r="W99" s="63">
        <v>228</v>
      </c>
      <c r="X99" s="63">
        <v>847</v>
      </c>
      <c r="Y99" s="63">
        <v>2</v>
      </c>
      <c r="Z99" s="63">
        <v>95</v>
      </c>
      <c r="AA99" s="63">
        <v>82</v>
      </c>
      <c r="AB99" s="63">
        <v>13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55905511811024" right="0.2755905511811024" top="0.5118110236220472" bottom="0" header="0.31496062992125984" footer="0"/>
  <pageSetup horizontalDpi="600" verticalDpi="600" orientation="portrait" paperSize="9" scale="71" r:id="rId1"/>
  <headerFooter alignWithMargins="0">
    <oddHeader>&amp;R&amp;F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9"/>
  <dimension ref="B2:AB99"/>
  <sheetViews>
    <sheetView zoomScale="85" zoomScaleNormal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2"/>
      <c r="D2" s="43" t="str">
        <f>"平成"&amp;WIDECHAR(VALUE($S6-1988)&amp;"年　"&amp;WIDECHAR(VALUE($T6))&amp;"月分着工新設住宅戸数：利用関係別・都道府県別表")</f>
        <v>平成２７年　６月分着工新設住宅戸数：利用関係別・都道府県別表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77</v>
      </c>
      <c r="P2" s="3"/>
    </row>
    <row r="3" spans="2:28" s="4" customFormat="1" ht="15.75" customHeight="1">
      <c r="B3" s="5"/>
      <c r="C3" s="115" t="s">
        <v>64</v>
      </c>
      <c r="D3" s="116"/>
      <c r="E3" s="113" t="s">
        <v>65</v>
      </c>
      <c r="F3" s="116"/>
      <c r="G3" s="113" t="s">
        <v>66</v>
      </c>
      <c r="H3" s="116"/>
      <c r="I3" s="113" t="s">
        <v>67</v>
      </c>
      <c r="J3" s="116"/>
      <c r="K3" s="113" t="s">
        <v>68</v>
      </c>
      <c r="L3" s="116"/>
      <c r="M3" s="113" t="s">
        <v>69</v>
      </c>
      <c r="N3" s="116"/>
      <c r="O3" s="113" t="s">
        <v>70</v>
      </c>
      <c r="P3" s="114"/>
      <c r="S3" s="44"/>
      <c r="T3" s="44"/>
      <c r="U3" s="45"/>
      <c r="V3" s="46"/>
      <c r="W3" s="46"/>
      <c r="X3" s="46"/>
      <c r="Y3" s="46"/>
      <c r="Z3" s="46"/>
      <c r="AA3" s="46"/>
      <c r="AB3" s="46"/>
    </row>
    <row r="4" spans="2:28" ht="15.75" customHeight="1">
      <c r="B4" s="6"/>
      <c r="C4" s="7"/>
      <c r="D4" s="47" t="s">
        <v>0</v>
      </c>
      <c r="E4" s="8"/>
      <c r="F4" s="47" t="s">
        <v>0</v>
      </c>
      <c r="G4" s="8"/>
      <c r="H4" s="47" t="s">
        <v>0</v>
      </c>
      <c r="I4" s="8"/>
      <c r="J4" s="47" t="s">
        <v>0</v>
      </c>
      <c r="K4" s="8"/>
      <c r="L4" s="47" t="s">
        <v>0</v>
      </c>
      <c r="M4" s="8"/>
      <c r="N4" s="47" t="s">
        <v>0</v>
      </c>
      <c r="O4" s="8"/>
      <c r="P4" s="48" t="s">
        <v>0</v>
      </c>
      <c r="S4" s="49" t="s">
        <v>78</v>
      </c>
      <c r="T4" s="49" t="s">
        <v>79</v>
      </c>
      <c r="U4" s="50" t="s">
        <v>80</v>
      </c>
      <c r="V4" s="51" t="s">
        <v>81</v>
      </c>
      <c r="W4" s="51" t="s">
        <v>82</v>
      </c>
      <c r="X4" s="51" t="s">
        <v>83</v>
      </c>
      <c r="Y4" s="51" t="s">
        <v>84</v>
      </c>
      <c r="Z4" s="51" t="s">
        <v>85</v>
      </c>
      <c r="AA4" s="51" t="s">
        <v>86</v>
      </c>
      <c r="AB4" s="51" t="s">
        <v>87</v>
      </c>
    </row>
    <row r="5" spans="2:28" ht="15.75" customHeight="1" thickBot="1">
      <c r="B5" s="9"/>
      <c r="C5" s="10" t="s">
        <v>1</v>
      </c>
      <c r="D5" s="52" t="s">
        <v>2</v>
      </c>
      <c r="E5" s="11" t="s">
        <v>1</v>
      </c>
      <c r="F5" s="52" t="s">
        <v>2</v>
      </c>
      <c r="G5" s="11" t="s">
        <v>1</v>
      </c>
      <c r="H5" s="52" t="s">
        <v>2</v>
      </c>
      <c r="I5" s="11" t="s">
        <v>1</v>
      </c>
      <c r="J5" s="52" t="s">
        <v>2</v>
      </c>
      <c r="K5" s="11" t="s">
        <v>1</v>
      </c>
      <c r="L5" s="52" t="s">
        <v>2</v>
      </c>
      <c r="M5" s="11" t="s">
        <v>1</v>
      </c>
      <c r="N5" s="52" t="s">
        <v>2</v>
      </c>
      <c r="O5" s="11" t="s">
        <v>1</v>
      </c>
      <c r="P5" s="53" t="s">
        <v>2</v>
      </c>
      <c r="S5" s="54"/>
      <c r="T5" s="54"/>
      <c r="U5" s="55"/>
      <c r="V5" s="56"/>
      <c r="W5" s="56"/>
      <c r="X5" s="56"/>
      <c r="Y5" s="56"/>
      <c r="Z5" s="56"/>
      <c r="AA5" s="56"/>
      <c r="AB5" s="56"/>
    </row>
    <row r="6" spans="2:28" ht="15.75" customHeight="1" thickTop="1">
      <c r="B6" s="12" t="s">
        <v>3</v>
      </c>
      <c r="C6" s="57">
        <f aca="true" t="shared" si="0" ref="C6:C52">IF($V6="","",IF($V6=0,0,$V6))</f>
        <v>3273</v>
      </c>
      <c r="D6" s="58">
        <f aca="true" t="shared" si="1" ref="D6:D52">IF(OR($V6="",$V53=""),"",IF(AND($V6=0,$V53=0),"0.0",IF(AND($V6&gt;0,$V53=0),"     -   ",IF(AND($V6=0,$V53&gt;0),"  -100.0",$V6/$V53*100-100))))</f>
        <v>4.90384615384616</v>
      </c>
      <c r="E6" s="59">
        <f aca="true" t="shared" si="2" ref="E6:E52">IF($W6="","",IF($W6=0,0,$W6))</f>
        <v>1228</v>
      </c>
      <c r="F6" s="58">
        <f aca="true" t="shared" si="3" ref="F6:F52">IF(OR($W6="",$W53=""),"",IF(AND($W6=0,$W53=0),"0.0",IF(AND($W6&gt;0,$W53=0),"     -   ",IF(AND($W6=0,$W53&gt;0),"  -100.0",$W6/$W53*100-100))))</f>
        <v>7.061900610287708</v>
      </c>
      <c r="G6" s="59">
        <f aca="true" t="shared" si="4" ref="G6:G52">IF($X6="","",IF($X6=0,0,$X6))</f>
        <v>1754</v>
      </c>
      <c r="H6" s="58">
        <f aca="true" t="shared" si="5" ref="H6:H52">IF(OR($X6="",$X53=""),"",IF(AND($X6=0,$X53=0),"0.0",IF(AND($X6&gt;0,$X53=0),"     -   ",IF(AND($X6=0,$X53&gt;0),"  -100.0",$X6/$X53*100-100))))</f>
        <v>8.47247990105133</v>
      </c>
      <c r="I6" s="59">
        <f aca="true" t="shared" si="6" ref="I6:I52">IF($Y6="","",IF($Y6=0,0,$Y6))</f>
        <v>44</v>
      </c>
      <c r="J6" s="58">
        <f aca="true" t="shared" si="7" ref="J6:J52">IF(OR($Y6="",$Y53=""),"",IF(AND($Y6=0,$Y53=0),"0.0",IF(AND($Y6&gt;0,$Y53=0),"     -   ",IF(AND($Y6=0,$Y53&gt;0),"  -100.0",$Y6/$Y53*100-100))))</f>
        <v>633.3333333333333</v>
      </c>
      <c r="K6" s="59">
        <f aca="true" t="shared" si="8" ref="K6:K52">IF($Z6="","",IF($Z6=0,0,$Z6))</f>
        <v>247</v>
      </c>
      <c r="L6" s="58">
        <f aca="true" t="shared" si="9" ref="L6:L52">IF(OR($Z6="",$Z53=""),"",IF(AND($Z6=0,$Z53=0),"0.0",IF(AND($Z6&gt;0,$Z53=0),"     -   ",IF(AND($Z6=0,$Z53&gt;0),"  -100.0",$Z6/$Z53*100-100))))</f>
        <v>-29.42857142857143</v>
      </c>
      <c r="M6" s="59">
        <f aca="true" t="shared" si="10" ref="M6:M52">IF($AA6="","",IF($AA6=0,0,$AA6))</f>
        <v>96</v>
      </c>
      <c r="N6" s="58">
        <f aca="true" t="shared" si="11" ref="N6:N52">IF(OR($AA6="",$AA53=""),"",IF(AND($AA6=0,$AA53=0),"0.0",IF(AND($AA6&gt;0,$AA53=0),"     -   ",IF(AND($AA6=0,$AA53&gt;0),"  -100.0",$AA6/$AA53*100-100))))</f>
        <v>-32.86713286713287</v>
      </c>
      <c r="O6" s="59">
        <f aca="true" t="shared" si="12" ref="O6:O52">IF($AB6="","",IF($AB6=0,0,$AB6))</f>
        <v>151</v>
      </c>
      <c r="P6" s="60">
        <f aca="true" t="shared" si="13" ref="P6:P52">IF(OR($AB6="",$AB53=""),"",IF(AND($AB6=0,$AB53=0),"0.0",IF(AND($AB6&gt;0,$AB53=0),"     -   ",IF(AND($AB6=0,$AB53&gt;0),"  -100.0",$AB6/$AB53*100-100))))</f>
        <v>-18.81720430107528</v>
      </c>
      <c r="R6" s="1" t="s">
        <v>88</v>
      </c>
      <c r="S6" s="61" t="s">
        <v>89</v>
      </c>
      <c r="T6" s="61" t="s">
        <v>96</v>
      </c>
      <c r="U6" s="61" t="s">
        <v>91</v>
      </c>
      <c r="V6" s="62">
        <v>3273</v>
      </c>
      <c r="W6" s="62">
        <v>1228</v>
      </c>
      <c r="X6" s="62">
        <v>1754</v>
      </c>
      <c r="Y6" s="62">
        <v>44</v>
      </c>
      <c r="Z6" s="62">
        <v>247</v>
      </c>
      <c r="AA6" s="62">
        <v>96</v>
      </c>
      <c r="AB6" s="62">
        <v>151</v>
      </c>
    </row>
    <row r="7" spans="2:28" ht="15.75" customHeight="1">
      <c r="B7" s="12" t="s">
        <v>4</v>
      </c>
      <c r="C7" s="57">
        <f t="shared" si="0"/>
        <v>523</v>
      </c>
      <c r="D7" s="58">
        <f t="shared" si="1"/>
        <v>-0.9469696969697026</v>
      </c>
      <c r="E7" s="59">
        <f t="shared" si="2"/>
        <v>353</v>
      </c>
      <c r="F7" s="58">
        <f t="shared" si="3"/>
        <v>-3.021978021978029</v>
      </c>
      <c r="G7" s="59">
        <f t="shared" si="4"/>
        <v>138</v>
      </c>
      <c r="H7" s="58">
        <f t="shared" si="5"/>
        <v>9.523809523809533</v>
      </c>
      <c r="I7" s="59">
        <f t="shared" si="6"/>
        <v>0</v>
      </c>
      <c r="J7" s="58" t="str">
        <f t="shared" si="7"/>
        <v>0.0</v>
      </c>
      <c r="K7" s="59">
        <f t="shared" si="8"/>
        <v>32</v>
      </c>
      <c r="L7" s="58">
        <f t="shared" si="9"/>
        <v>-15.789473684210535</v>
      </c>
      <c r="M7" s="59">
        <f t="shared" si="10"/>
        <v>0</v>
      </c>
      <c r="N7" s="58" t="str">
        <f t="shared" si="11"/>
        <v>0.0</v>
      </c>
      <c r="O7" s="59">
        <f t="shared" si="12"/>
        <v>32</v>
      </c>
      <c r="P7" s="60">
        <f t="shared" si="13"/>
        <v>-15.789473684210535</v>
      </c>
      <c r="S7" s="61" t="s">
        <v>89</v>
      </c>
      <c r="T7" s="61" t="s">
        <v>96</v>
      </c>
      <c r="U7" s="61" t="s">
        <v>92</v>
      </c>
      <c r="V7" s="63">
        <v>523</v>
      </c>
      <c r="W7" s="63">
        <v>353</v>
      </c>
      <c r="X7" s="63">
        <v>138</v>
      </c>
      <c r="Y7" s="63">
        <v>0</v>
      </c>
      <c r="Z7" s="63">
        <v>32</v>
      </c>
      <c r="AA7" s="63">
        <v>0</v>
      </c>
      <c r="AB7" s="63">
        <v>32</v>
      </c>
    </row>
    <row r="8" spans="2:28" ht="15.75" customHeight="1">
      <c r="B8" s="12" t="s">
        <v>5</v>
      </c>
      <c r="C8" s="57">
        <f t="shared" si="0"/>
        <v>887</v>
      </c>
      <c r="D8" s="58">
        <f t="shared" si="1"/>
        <v>13.427109974424553</v>
      </c>
      <c r="E8" s="59">
        <f t="shared" si="2"/>
        <v>470</v>
      </c>
      <c r="F8" s="58">
        <f t="shared" si="3"/>
        <v>6.334841628959282</v>
      </c>
      <c r="G8" s="59">
        <f t="shared" si="4"/>
        <v>379</v>
      </c>
      <c r="H8" s="58">
        <f t="shared" si="5"/>
        <v>43.56060606060606</v>
      </c>
      <c r="I8" s="59">
        <f t="shared" si="6"/>
        <v>1</v>
      </c>
      <c r="J8" s="58">
        <f t="shared" si="7"/>
        <v>-97.5609756097561</v>
      </c>
      <c r="K8" s="59">
        <f t="shared" si="8"/>
        <v>37</v>
      </c>
      <c r="L8" s="58">
        <f t="shared" si="9"/>
        <v>5.714285714285722</v>
      </c>
      <c r="M8" s="59">
        <f t="shared" si="10"/>
        <v>14</v>
      </c>
      <c r="N8" s="58" t="str">
        <f t="shared" si="11"/>
        <v>     -   </v>
      </c>
      <c r="O8" s="59">
        <f t="shared" si="12"/>
        <v>23</v>
      </c>
      <c r="P8" s="60">
        <f t="shared" si="13"/>
        <v>-34.28571428571429</v>
      </c>
      <c r="S8" s="61" t="s">
        <v>89</v>
      </c>
      <c r="T8" s="61" t="s">
        <v>96</v>
      </c>
      <c r="U8" s="61" t="s">
        <v>93</v>
      </c>
      <c r="V8" s="63">
        <v>887</v>
      </c>
      <c r="W8" s="63">
        <v>470</v>
      </c>
      <c r="X8" s="63">
        <v>379</v>
      </c>
      <c r="Y8" s="63">
        <v>1</v>
      </c>
      <c r="Z8" s="63">
        <v>37</v>
      </c>
      <c r="AA8" s="63">
        <v>14</v>
      </c>
      <c r="AB8" s="63">
        <v>23</v>
      </c>
    </row>
    <row r="9" spans="2:28" ht="15.75" customHeight="1">
      <c r="B9" s="12" t="s">
        <v>6</v>
      </c>
      <c r="C9" s="57">
        <f t="shared" si="0"/>
        <v>2331</v>
      </c>
      <c r="D9" s="58">
        <f t="shared" si="1"/>
        <v>-10.069444444444443</v>
      </c>
      <c r="E9" s="59">
        <f t="shared" si="2"/>
        <v>755</v>
      </c>
      <c r="F9" s="58">
        <f t="shared" si="3"/>
        <v>7.857142857142847</v>
      </c>
      <c r="G9" s="59">
        <f t="shared" si="4"/>
        <v>1060</v>
      </c>
      <c r="H9" s="58">
        <f t="shared" si="5"/>
        <v>-19.08396946564885</v>
      </c>
      <c r="I9" s="59">
        <f t="shared" si="6"/>
        <v>1</v>
      </c>
      <c r="J9" s="58">
        <f t="shared" si="7"/>
        <v>-98.48484848484848</v>
      </c>
      <c r="K9" s="59">
        <f t="shared" si="8"/>
        <v>515</v>
      </c>
      <c r="L9" s="58">
        <f t="shared" si="9"/>
        <v>-0.19379844961240167</v>
      </c>
      <c r="M9" s="59">
        <f t="shared" si="10"/>
        <v>336</v>
      </c>
      <c r="N9" s="58">
        <f t="shared" si="11"/>
        <v>43.58974358974359</v>
      </c>
      <c r="O9" s="59">
        <f t="shared" si="12"/>
        <v>179</v>
      </c>
      <c r="P9" s="60">
        <f t="shared" si="13"/>
        <v>-30.35019455252919</v>
      </c>
      <c r="S9" s="61" t="s">
        <v>89</v>
      </c>
      <c r="T9" s="61" t="s">
        <v>96</v>
      </c>
      <c r="U9" s="61" t="s">
        <v>94</v>
      </c>
      <c r="V9" s="63">
        <v>2331</v>
      </c>
      <c r="W9" s="63">
        <v>755</v>
      </c>
      <c r="X9" s="63">
        <v>1060</v>
      </c>
      <c r="Y9" s="63">
        <v>1</v>
      </c>
      <c r="Z9" s="63">
        <v>515</v>
      </c>
      <c r="AA9" s="63">
        <v>336</v>
      </c>
      <c r="AB9" s="63">
        <v>179</v>
      </c>
    </row>
    <row r="10" spans="2:28" ht="15.75" customHeight="1">
      <c r="B10" s="12" t="s">
        <v>7</v>
      </c>
      <c r="C10" s="57">
        <f t="shared" si="0"/>
        <v>446</v>
      </c>
      <c r="D10" s="58">
        <f t="shared" si="1"/>
        <v>19.892473118279568</v>
      </c>
      <c r="E10" s="59">
        <f t="shared" si="2"/>
        <v>284</v>
      </c>
      <c r="F10" s="58">
        <f t="shared" si="3"/>
        <v>13.599999999999994</v>
      </c>
      <c r="G10" s="59">
        <f t="shared" si="4"/>
        <v>131</v>
      </c>
      <c r="H10" s="58">
        <f t="shared" si="5"/>
        <v>24.76190476190476</v>
      </c>
      <c r="I10" s="59">
        <f t="shared" si="6"/>
        <v>0</v>
      </c>
      <c r="J10" s="58" t="str">
        <f t="shared" si="7"/>
        <v>  -100.0</v>
      </c>
      <c r="K10" s="59">
        <f t="shared" si="8"/>
        <v>31</v>
      </c>
      <c r="L10" s="58">
        <f t="shared" si="9"/>
        <v>93.75</v>
      </c>
      <c r="M10" s="59">
        <f t="shared" si="10"/>
        <v>0</v>
      </c>
      <c r="N10" s="58" t="str">
        <f t="shared" si="11"/>
        <v>0.0</v>
      </c>
      <c r="O10" s="59">
        <f t="shared" si="12"/>
        <v>31</v>
      </c>
      <c r="P10" s="60">
        <f t="shared" si="13"/>
        <v>93.75</v>
      </c>
      <c r="S10" s="61" t="s">
        <v>89</v>
      </c>
      <c r="T10" s="61" t="s">
        <v>96</v>
      </c>
      <c r="U10" s="61" t="s">
        <v>95</v>
      </c>
      <c r="V10" s="63">
        <v>446</v>
      </c>
      <c r="W10" s="63">
        <v>284</v>
      </c>
      <c r="X10" s="63">
        <v>131</v>
      </c>
      <c r="Y10" s="63">
        <v>0</v>
      </c>
      <c r="Z10" s="63">
        <v>31</v>
      </c>
      <c r="AA10" s="63">
        <v>0</v>
      </c>
      <c r="AB10" s="63">
        <v>31</v>
      </c>
    </row>
    <row r="11" spans="2:28" ht="15.75" customHeight="1">
      <c r="B11" s="12" t="s">
        <v>8</v>
      </c>
      <c r="C11" s="57">
        <f t="shared" si="0"/>
        <v>576</v>
      </c>
      <c r="D11" s="58">
        <f t="shared" si="1"/>
        <v>8.884688090737242</v>
      </c>
      <c r="E11" s="59">
        <f t="shared" si="2"/>
        <v>358</v>
      </c>
      <c r="F11" s="58">
        <f t="shared" si="3"/>
        <v>23.024054982817873</v>
      </c>
      <c r="G11" s="59">
        <f t="shared" si="4"/>
        <v>123</v>
      </c>
      <c r="H11" s="58">
        <f t="shared" si="5"/>
        <v>-35.263157894736835</v>
      </c>
      <c r="I11" s="59">
        <f t="shared" si="6"/>
        <v>1</v>
      </c>
      <c r="J11" s="58" t="str">
        <f t="shared" si="7"/>
        <v>     -   </v>
      </c>
      <c r="K11" s="59">
        <f t="shared" si="8"/>
        <v>94</v>
      </c>
      <c r="L11" s="58">
        <f t="shared" si="9"/>
        <v>95.83333333333331</v>
      </c>
      <c r="M11" s="59">
        <f t="shared" si="10"/>
        <v>52</v>
      </c>
      <c r="N11" s="58" t="str">
        <f t="shared" si="11"/>
        <v>     -   </v>
      </c>
      <c r="O11" s="59">
        <f t="shared" si="12"/>
        <v>42</v>
      </c>
      <c r="P11" s="60">
        <f t="shared" si="13"/>
        <v>-12.5</v>
      </c>
      <c r="S11" s="61" t="s">
        <v>89</v>
      </c>
      <c r="T11" s="61" t="s">
        <v>96</v>
      </c>
      <c r="U11" s="61" t="s">
        <v>96</v>
      </c>
      <c r="V11" s="63">
        <v>576</v>
      </c>
      <c r="W11" s="63">
        <v>358</v>
      </c>
      <c r="X11" s="63">
        <v>123</v>
      </c>
      <c r="Y11" s="63">
        <v>1</v>
      </c>
      <c r="Z11" s="63">
        <v>94</v>
      </c>
      <c r="AA11" s="63">
        <v>52</v>
      </c>
      <c r="AB11" s="63">
        <v>42</v>
      </c>
    </row>
    <row r="12" spans="2:28" ht="15.75" customHeight="1">
      <c r="B12" s="12" t="s">
        <v>9</v>
      </c>
      <c r="C12" s="57">
        <f t="shared" si="0"/>
        <v>1658</v>
      </c>
      <c r="D12" s="58">
        <f t="shared" si="1"/>
        <v>12.254570074475282</v>
      </c>
      <c r="E12" s="59">
        <f t="shared" si="2"/>
        <v>826</v>
      </c>
      <c r="F12" s="58">
        <f t="shared" si="3"/>
        <v>8.39895013123359</v>
      </c>
      <c r="G12" s="59">
        <f t="shared" si="4"/>
        <v>690</v>
      </c>
      <c r="H12" s="58">
        <f t="shared" si="5"/>
        <v>29.94350282485877</v>
      </c>
      <c r="I12" s="59">
        <f t="shared" si="6"/>
        <v>2</v>
      </c>
      <c r="J12" s="58">
        <f t="shared" si="7"/>
        <v>0</v>
      </c>
      <c r="K12" s="59">
        <f t="shared" si="8"/>
        <v>140</v>
      </c>
      <c r="L12" s="58">
        <f t="shared" si="9"/>
        <v>-23.076923076923066</v>
      </c>
      <c r="M12" s="59">
        <f t="shared" si="10"/>
        <v>0</v>
      </c>
      <c r="N12" s="58" t="str">
        <f t="shared" si="11"/>
        <v>  -100.0</v>
      </c>
      <c r="O12" s="59">
        <f t="shared" si="12"/>
        <v>140</v>
      </c>
      <c r="P12" s="60">
        <f t="shared" si="13"/>
        <v>25</v>
      </c>
      <c r="S12" s="61" t="s">
        <v>89</v>
      </c>
      <c r="T12" s="61" t="s">
        <v>96</v>
      </c>
      <c r="U12" s="61" t="s">
        <v>97</v>
      </c>
      <c r="V12" s="63">
        <v>1658</v>
      </c>
      <c r="W12" s="63">
        <v>826</v>
      </c>
      <c r="X12" s="63">
        <v>690</v>
      </c>
      <c r="Y12" s="63">
        <v>2</v>
      </c>
      <c r="Z12" s="63">
        <v>140</v>
      </c>
      <c r="AA12" s="63">
        <v>0</v>
      </c>
      <c r="AB12" s="63">
        <v>140</v>
      </c>
    </row>
    <row r="13" spans="2:28" ht="15.75" customHeight="1">
      <c r="B13" s="12" t="s">
        <v>10</v>
      </c>
      <c r="C13" s="57">
        <f t="shared" si="0"/>
        <v>2134</v>
      </c>
      <c r="D13" s="58">
        <f t="shared" si="1"/>
        <v>36.357827476038324</v>
      </c>
      <c r="E13" s="59">
        <f t="shared" si="2"/>
        <v>886</v>
      </c>
      <c r="F13" s="58">
        <f t="shared" si="3"/>
        <v>7.1342200725514004</v>
      </c>
      <c r="G13" s="59">
        <f t="shared" si="4"/>
        <v>707</v>
      </c>
      <c r="H13" s="58">
        <f t="shared" si="5"/>
        <v>29.014598540145982</v>
      </c>
      <c r="I13" s="59">
        <f t="shared" si="6"/>
        <v>63</v>
      </c>
      <c r="J13" s="58">
        <f t="shared" si="7"/>
        <v>1475</v>
      </c>
      <c r="K13" s="59">
        <f t="shared" si="8"/>
        <v>478</v>
      </c>
      <c r="L13" s="58">
        <f t="shared" si="9"/>
        <v>156.98924731182797</v>
      </c>
      <c r="M13" s="59">
        <f t="shared" si="10"/>
        <v>275</v>
      </c>
      <c r="N13" s="58" t="str">
        <f t="shared" si="11"/>
        <v>     -   </v>
      </c>
      <c r="O13" s="59">
        <f t="shared" si="12"/>
        <v>203</v>
      </c>
      <c r="P13" s="60">
        <f t="shared" si="13"/>
        <v>9.139784946236546</v>
      </c>
      <c r="S13" s="61" t="s">
        <v>89</v>
      </c>
      <c r="T13" s="61" t="s">
        <v>96</v>
      </c>
      <c r="U13" s="61" t="s">
        <v>98</v>
      </c>
      <c r="V13" s="63">
        <v>2134</v>
      </c>
      <c r="W13" s="63">
        <v>886</v>
      </c>
      <c r="X13" s="63">
        <v>707</v>
      </c>
      <c r="Y13" s="63">
        <v>63</v>
      </c>
      <c r="Z13" s="63">
        <v>478</v>
      </c>
      <c r="AA13" s="63">
        <v>275</v>
      </c>
      <c r="AB13" s="63">
        <v>203</v>
      </c>
    </row>
    <row r="14" spans="2:28" ht="15.75" customHeight="1">
      <c r="B14" s="12" t="s">
        <v>11</v>
      </c>
      <c r="C14" s="57">
        <f t="shared" si="0"/>
        <v>1226</v>
      </c>
      <c r="D14" s="58">
        <f t="shared" si="1"/>
        <v>11.252268602540823</v>
      </c>
      <c r="E14" s="59">
        <f t="shared" si="2"/>
        <v>583</v>
      </c>
      <c r="F14" s="58">
        <f t="shared" si="3"/>
        <v>11.900191938579653</v>
      </c>
      <c r="G14" s="59">
        <f t="shared" si="4"/>
        <v>395</v>
      </c>
      <c r="H14" s="58">
        <f t="shared" si="5"/>
        <v>9.418282548476455</v>
      </c>
      <c r="I14" s="59">
        <f t="shared" si="6"/>
        <v>3</v>
      </c>
      <c r="J14" s="58">
        <f t="shared" si="7"/>
        <v>-25</v>
      </c>
      <c r="K14" s="59">
        <f t="shared" si="8"/>
        <v>245</v>
      </c>
      <c r="L14" s="58">
        <f t="shared" si="9"/>
        <v>13.425925925925924</v>
      </c>
      <c r="M14" s="59">
        <f t="shared" si="10"/>
        <v>0</v>
      </c>
      <c r="N14" s="58" t="str">
        <f t="shared" si="11"/>
        <v>0.0</v>
      </c>
      <c r="O14" s="59">
        <f t="shared" si="12"/>
        <v>245</v>
      </c>
      <c r="P14" s="60">
        <f t="shared" si="13"/>
        <v>13.425925925925924</v>
      </c>
      <c r="S14" s="61" t="s">
        <v>89</v>
      </c>
      <c r="T14" s="61" t="s">
        <v>96</v>
      </c>
      <c r="U14" s="61" t="s">
        <v>99</v>
      </c>
      <c r="V14" s="63">
        <v>1226</v>
      </c>
      <c r="W14" s="63">
        <v>583</v>
      </c>
      <c r="X14" s="63">
        <v>395</v>
      </c>
      <c r="Y14" s="63">
        <v>3</v>
      </c>
      <c r="Z14" s="63">
        <v>245</v>
      </c>
      <c r="AA14" s="63">
        <v>0</v>
      </c>
      <c r="AB14" s="63">
        <v>245</v>
      </c>
    </row>
    <row r="15" spans="2:28" ht="15.75" customHeight="1">
      <c r="B15" s="12" t="s">
        <v>12</v>
      </c>
      <c r="C15" s="57">
        <f t="shared" si="0"/>
        <v>1033</v>
      </c>
      <c r="D15" s="58">
        <f t="shared" si="1"/>
        <v>1.9743336623889434</v>
      </c>
      <c r="E15" s="59">
        <f t="shared" si="2"/>
        <v>596</v>
      </c>
      <c r="F15" s="58">
        <f t="shared" si="3"/>
        <v>16.63405088062622</v>
      </c>
      <c r="G15" s="59">
        <f t="shared" si="4"/>
        <v>289</v>
      </c>
      <c r="H15" s="58">
        <f t="shared" si="5"/>
        <v>-18.82022471910112</v>
      </c>
      <c r="I15" s="59">
        <f t="shared" si="6"/>
        <v>1</v>
      </c>
      <c r="J15" s="58">
        <f t="shared" si="7"/>
        <v>-50</v>
      </c>
      <c r="K15" s="59">
        <f t="shared" si="8"/>
        <v>147</v>
      </c>
      <c r="L15" s="58">
        <f t="shared" si="9"/>
        <v>2.0833333333333286</v>
      </c>
      <c r="M15" s="59">
        <f t="shared" si="10"/>
        <v>0</v>
      </c>
      <c r="N15" s="58" t="str">
        <f t="shared" si="11"/>
        <v>0.0</v>
      </c>
      <c r="O15" s="59">
        <f t="shared" si="12"/>
        <v>143</v>
      </c>
      <c r="P15" s="60">
        <f t="shared" si="13"/>
        <v>-0.6944444444444429</v>
      </c>
      <c r="S15" s="61" t="s">
        <v>89</v>
      </c>
      <c r="T15" s="61" t="s">
        <v>96</v>
      </c>
      <c r="U15" s="61" t="s">
        <v>90</v>
      </c>
      <c r="V15" s="63">
        <v>1033</v>
      </c>
      <c r="W15" s="63">
        <v>596</v>
      </c>
      <c r="X15" s="63">
        <v>289</v>
      </c>
      <c r="Y15" s="63">
        <v>1</v>
      </c>
      <c r="Z15" s="63">
        <v>147</v>
      </c>
      <c r="AA15" s="63">
        <v>0</v>
      </c>
      <c r="AB15" s="63">
        <v>143</v>
      </c>
    </row>
    <row r="16" spans="2:28" ht="15.75" customHeight="1">
      <c r="B16" s="12" t="s">
        <v>13</v>
      </c>
      <c r="C16" s="57">
        <f t="shared" si="0"/>
        <v>5247</v>
      </c>
      <c r="D16" s="58">
        <f t="shared" si="1"/>
        <v>7.4544337497440125</v>
      </c>
      <c r="E16" s="59">
        <f t="shared" si="2"/>
        <v>1476</v>
      </c>
      <c r="F16" s="58">
        <f t="shared" si="3"/>
        <v>3.3613445378151425</v>
      </c>
      <c r="G16" s="59">
        <f t="shared" si="4"/>
        <v>1881</v>
      </c>
      <c r="H16" s="58">
        <f t="shared" si="5"/>
        <v>-0.6339144215531007</v>
      </c>
      <c r="I16" s="59">
        <f t="shared" si="6"/>
        <v>12</v>
      </c>
      <c r="J16" s="58">
        <f t="shared" si="7"/>
        <v>200</v>
      </c>
      <c r="K16" s="59">
        <f t="shared" si="8"/>
        <v>1878</v>
      </c>
      <c r="L16" s="58">
        <f t="shared" si="9"/>
        <v>20.53915275994865</v>
      </c>
      <c r="M16" s="59">
        <f t="shared" si="10"/>
        <v>697</v>
      </c>
      <c r="N16" s="58">
        <f t="shared" si="11"/>
        <v>203.04347826086956</v>
      </c>
      <c r="O16" s="59">
        <f t="shared" si="12"/>
        <v>1173</v>
      </c>
      <c r="P16" s="60">
        <f t="shared" si="13"/>
        <v>-10.321100917431195</v>
      </c>
      <c r="S16" s="61" t="s">
        <v>89</v>
      </c>
      <c r="T16" s="61" t="s">
        <v>96</v>
      </c>
      <c r="U16" s="61" t="s">
        <v>100</v>
      </c>
      <c r="V16" s="63">
        <v>5247</v>
      </c>
      <c r="W16" s="63">
        <v>1476</v>
      </c>
      <c r="X16" s="63">
        <v>1881</v>
      </c>
      <c r="Y16" s="63">
        <v>12</v>
      </c>
      <c r="Z16" s="63">
        <v>1878</v>
      </c>
      <c r="AA16" s="63">
        <v>697</v>
      </c>
      <c r="AB16" s="63">
        <v>1173</v>
      </c>
    </row>
    <row r="17" spans="2:28" ht="15.75" customHeight="1">
      <c r="B17" s="12" t="s">
        <v>14</v>
      </c>
      <c r="C17" s="57">
        <f t="shared" si="0"/>
        <v>4465</v>
      </c>
      <c r="D17" s="58">
        <f t="shared" si="1"/>
        <v>18.78159084862996</v>
      </c>
      <c r="E17" s="59">
        <f t="shared" si="2"/>
        <v>1192</v>
      </c>
      <c r="F17" s="58">
        <f t="shared" si="3"/>
        <v>14.836223506743735</v>
      </c>
      <c r="G17" s="59">
        <f t="shared" si="4"/>
        <v>1607</v>
      </c>
      <c r="H17" s="58">
        <f t="shared" si="5"/>
        <v>23.330775134305455</v>
      </c>
      <c r="I17" s="59">
        <f t="shared" si="6"/>
        <v>41</v>
      </c>
      <c r="J17" s="58">
        <f t="shared" si="7"/>
        <v>51.85185185185185</v>
      </c>
      <c r="K17" s="59">
        <f t="shared" si="8"/>
        <v>1625</v>
      </c>
      <c r="L17" s="58">
        <f t="shared" si="9"/>
        <v>16.822429906542055</v>
      </c>
      <c r="M17" s="59">
        <f t="shared" si="10"/>
        <v>675</v>
      </c>
      <c r="N17" s="58">
        <f t="shared" si="11"/>
        <v>50</v>
      </c>
      <c r="O17" s="59">
        <f t="shared" si="12"/>
        <v>934</v>
      </c>
      <c r="P17" s="60">
        <f t="shared" si="13"/>
        <v>0.10718113612004743</v>
      </c>
      <c r="S17" s="61" t="s">
        <v>89</v>
      </c>
      <c r="T17" s="61" t="s">
        <v>96</v>
      </c>
      <c r="U17" s="61" t="s">
        <v>101</v>
      </c>
      <c r="V17" s="63">
        <v>4465</v>
      </c>
      <c r="W17" s="63">
        <v>1192</v>
      </c>
      <c r="X17" s="63">
        <v>1607</v>
      </c>
      <c r="Y17" s="63">
        <v>41</v>
      </c>
      <c r="Z17" s="63">
        <v>1625</v>
      </c>
      <c r="AA17" s="63">
        <v>675</v>
      </c>
      <c r="AB17" s="63">
        <v>934</v>
      </c>
    </row>
    <row r="18" spans="2:28" ht="15.75" customHeight="1">
      <c r="B18" s="12" t="s">
        <v>15</v>
      </c>
      <c r="C18" s="57">
        <f t="shared" si="0"/>
        <v>14063</v>
      </c>
      <c r="D18" s="58">
        <f t="shared" si="1"/>
        <v>27.71773680864591</v>
      </c>
      <c r="E18" s="59">
        <f t="shared" si="2"/>
        <v>1585</v>
      </c>
      <c r="F18" s="58">
        <f t="shared" si="3"/>
        <v>4.897418927862347</v>
      </c>
      <c r="G18" s="59">
        <f t="shared" si="4"/>
        <v>5689</v>
      </c>
      <c r="H18" s="58">
        <f t="shared" si="5"/>
        <v>19.56704497688105</v>
      </c>
      <c r="I18" s="59">
        <f t="shared" si="6"/>
        <v>54</v>
      </c>
      <c r="J18" s="58">
        <f t="shared" si="7"/>
        <v>200</v>
      </c>
      <c r="K18" s="59">
        <f t="shared" si="8"/>
        <v>6735</v>
      </c>
      <c r="L18" s="58">
        <f t="shared" si="9"/>
        <v>42.569856054191376</v>
      </c>
      <c r="M18" s="59">
        <f t="shared" si="10"/>
        <v>5041</v>
      </c>
      <c r="N18" s="58">
        <f t="shared" si="11"/>
        <v>78.31623629288998</v>
      </c>
      <c r="O18" s="59">
        <f t="shared" si="12"/>
        <v>1660</v>
      </c>
      <c r="P18" s="60">
        <f t="shared" si="13"/>
        <v>-10.608508346795915</v>
      </c>
      <c r="S18" s="61" t="s">
        <v>89</v>
      </c>
      <c r="T18" s="61" t="s">
        <v>96</v>
      </c>
      <c r="U18" s="61" t="s">
        <v>102</v>
      </c>
      <c r="V18" s="63">
        <v>14063</v>
      </c>
      <c r="W18" s="63">
        <v>1585</v>
      </c>
      <c r="X18" s="63">
        <v>5689</v>
      </c>
      <c r="Y18" s="63">
        <v>54</v>
      </c>
      <c r="Z18" s="63">
        <v>6735</v>
      </c>
      <c r="AA18" s="63">
        <v>5041</v>
      </c>
      <c r="AB18" s="63">
        <v>1660</v>
      </c>
    </row>
    <row r="19" spans="2:28" ht="15.75" customHeight="1">
      <c r="B19" s="12" t="s">
        <v>16</v>
      </c>
      <c r="C19" s="57">
        <f t="shared" si="0"/>
        <v>5074</v>
      </c>
      <c r="D19" s="58">
        <f t="shared" si="1"/>
        <v>-3.8651004168245464</v>
      </c>
      <c r="E19" s="59">
        <f t="shared" si="2"/>
        <v>1151</v>
      </c>
      <c r="F19" s="58">
        <f t="shared" si="3"/>
        <v>4.446460980036292</v>
      </c>
      <c r="G19" s="59">
        <f t="shared" si="4"/>
        <v>1900</v>
      </c>
      <c r="H19" s="58">
        <f t="shared" si="5"/>
        <v>2.2604951560818023</v>
      </c>
      <c r="I19" s="59">
        <f t="shared" si="6"/>
        <v>0</v>
      </c>
      <c r="J19" s="58" t="str">
        <f t="shared" si="7"/>
        <v>  -100.0</v>
      </c>
      <c r="K19" s="59">
        <f t="shared" si="8"/>
        <v>2023</v>
      </c>
      <c r="L19" s="58">
        <f t="shared" si="9"/>
        <v>-8.544303797468359</v>
      </c>
      <c r="M19" s="59">
        <f t="shared" si="10"/>
        <v>812</v>
      </c>
      <c r="N19" s="58">
        <f t="shared" si="11"/>
        <v>-20.78048780487805</v>
      </c>
      <c r="O19" s="59">
        <f t="shared" si="12"/>
        <v>1147</v>
      </c>
      <c r="P19" s="60">
        <f t="shared" si="13"/>
        <v>-1.2058570198105087</v>
      </c>
      <c r="S19" s="61" t="s">
        <v>89</v>
      </c>
      <c r="T19" s="61" t="s">
        <v>96</v>
      </c>
      <c r="U19" s="61" t="s">
        <v>103</v>
      </c>
      <c r="V19" s="63">
        <v>5074</v>
      </c>
      <c r="W19" s="63">
        <v>1151</v>
      </c>
      <c r="X19" s="63">
        <v>1900</v>
      </c>
      <c r="Y19" s="63">
        <v>0</v>
      </c>
      <c r="Z19" s="63">
        <v>2023</v>
      </c>
      <c r="AA19" s="63">
        <v>812</v>
      </c>
      <c r="AB19" s="63">
        <v>1147</v>
      </c>
    </row>
    <row r="20" spans="2:28" ht="15.75" customHeight="1">
      <c r="B20" s="12" t="s">
        <v>17</v>
      </c>
      <c r="C20" s="57">
        <f t="shared" si="0"/>
        <v>1196</v>
      </c>
      <c r="D20" s="58">
        <f t="shared" si="1"/>
        <v>31.863285556780596</v>
      </c>
      <c r="E20" s="59">
        <f t="shared" si="2"/>
        <v>661</v>
      </c>
      <c r="F20" s="58">
        <f t="shared" si="3"/>
        <v>12.60647359454856</v>
      </c>
      <c r="G20" s="59">
        <f t="shared" si="4"/>
        <v>430</v>
      </c>
      <c r="H20" s="58">
        <f t="shared" si="5"/>
        <v>51.9434628975265</v>
      </c>
      <c r="I20" s="59">
        <f t="shared" si="6"/>
        <v>34</v>
      </c>
      <c r="J20" s="58">
        <f t="shared" si="7"/>
        <v>750</v>
      </c>
      <c r="K20" s="59">
        <f t="shared" si="8"/>
        <v>71</v>
      </c>
      <c r="L20" s="58">
        <f t="shared" si="9"/>
        <v>115.15151515151513</v>
      </c>
      <c r="M20" s="59">
        <f t="shared" si="10"/>
        <v>0</v>
      </c>
      <c r="N20" s="58" t="str">
        <f t="shared" si="11"/>
        <v>0.0</v>
      </c>
      <c r="O20" s="59">
        <f t="shared" si="12"/>
        <v>67</v>
      </c>
      <c r="P20" s="60">
        <f t="shared" si="13"/>
        <v>103.03030303030303</v>
      </c>
      <c r="S20" s="61" t="s">
        <v>89</v>
      </c>
      <c r="T20" s="61" t="s">
        <v>96</v>
      </c>
      <c r="U20" s="61" t="s">
        <v>104</v>
      </c>
      <c r="V20" s="63">
        <v>1196</v>
      </c>
      <c r="W20" s="63">
        <v>661</v>
      </c>
      <c r="X20" s="63">
        <v>430</v>
      </c>
      <c r="Y20" s="63">
        <v>34</v>
      </c>
      <c r="Z20" s="63">
        <v>71</v>
      </c>
      <c r="AA20" s="63">
        <v>0</v>
      </c>
      <c r="AB20" s="63">
        <v>67</v>
      </c>
    </row>
    <row r="21" spans="2:28" ht="15.75" customHeight="1">
      <c r="B21" s="12" t="s">
        <v>18</v>
      </c>
      <c r="C21" s="57">
        <f t="shared" si="0"/>
        <v>749</v>
      </c>
      <c r="D21" s="58">
        <f t="shared" si="1"/>
        <v>46.2890625</v>
      </c>
      <c r="E21" s="59">
        <f t="shared" si="2"/>
        <v>346</v>
      </c>
      <c r="F21" s="58">
        <f t="shared" si="3"/>
        <v>-4.41988950276243</v>
      </c>
      <c r="G21" s="59">
        <f t="shared" si="4"/>
        <v>246</v>
      </c>
      <c r="H21" s="58">
        <f t="shared" si="5"/>
        <v>119.64285714285717</v>
      </c>
      <c r="I21" s="59">
        <f t="shared" si="6"/>
        <v>0</v>
      </c>
      <c r="J21" s="58" t="str">
        <f t="shared" si="7"/>
        <v>  -100.0</v>
      </c>
      <c r="K21" s="59">
        <f t="shared" si="8"/>
        <v>157</v>
      </c>
      <c r="L21" s="58">
        <f t="shared" si="9"/>
        <v>441.37931034482756</v>
      </c>
      <c r="M21" s="59">
        <f t="shared" si="10"/>
        <v>119</v>
      </c>
      <c r="N21" s="58" t="str">
        <f t="shared" si="11"/>
        <v>     -   </v>
      </c>
      <c r="O21" s="59">
        <f t="shared" si="12"/>
        <v>38</v>
      </c>
      <c r="P21" s="60">
        <f t="shared" si="13"/>
        <v>31.034482758620697</v>
      </c>
      <c r="S21" s="61" t="s">
        <v>89</v>
      </c>
      <c r="T21" s="61" t="s">
        <v>96</v>
      </c>
      <c r="U21" s="61" t="s">
        <v>105</v>
      </c>
      <c r="V21" s="63">
        <v>749</v>
      </c>
      <c r="W21" s="63">
        <v>346</v>
      </c>
      <c r="X21" s="63">
        <v>246</v>
      </c>
      <c r="Y21" s="63">
        <v>0</v>
      </c>
      <c r="Z21" s="63">
        <v>157</v>
      </c>
      <c r="AA21" s="63">
        <v>119</v>
      </c>
      <c r="AB21" s="63">
        <v>38</v>
      </c>
    </row>
    <row r="22" spans="2:28" ht="15.75" customHeight="1">
      <c r="B22" s="12" t="s">
        <v>19</v>
      </c>
      <c r="C22" s="57">
        <f t="shared" si="0"/>
        <v>704</v>
      </c>
      <c r="D22" s="58">
        <f t="shared" si="1"/>
        <v>19.322033898305094</v>
      </c>
      <c r="E22" s="59">
        <f t="shared" si="2"/>
        <v>381</v>
      </c>
      <c r="F22" s="58">
        <f t="shared" si="3"/>
        <v>22.508038585208993</v>
      </c>
      <c r="G22" s="59">
        <f t="shared" si="4"/>
        <v>262</v>
      </c>
      <c r="H22" s="58">
        <f t="shared" si="5"/>
        <v>17.488789237668172</v>
      </c>
      <c r="I22" s="59">
        <f t="shared" si="6"/>
        <v>2</v>
      </c>
      <c r="J22" s="58" t="str">
        <f t="shared" si="7"/>
        <v>     -   </v>
      </c>
      <c r="K22" s="59">
        <f t="shared" si="8"/>
        <v>59</v>
      </c>
      <c r="L22" s="58">
        <f t="shared" si="9"/>
        <v>5.357142857142861</v>
      </c>
      <c r="M22" s="59">
        <f t="shared" si="10"/>
        <v>0</v>
      </c>
      <c r="N22" s="58" t="str">
        <f t="shared" si="11"/>
        <v>0.0</v>
      </c>
      <c r="O22" s="59">
        <f t="shared" si="12"/>
        <v>59</v>
      </c>
      <c r="P22" s="60">
        <f t="shared" si="13"/>
        <v>5.357142857142861</v>
      </c>
      <c r="S22" s="61" t="s">
        <v>89</v>
      </c>
      <c r="T22" s="61" t="s">
        <v>96</v>
      </c>
      <c r="U22" s="61" t="s">
        <v>106</v>
      </c>
      <c r="V22" s="63">
        <v>704</v>
      </c>
      <c r="W22" s="63">
        <v>381</v>
      </c>
      <c r="X22" s="63">
        <v>262</v>
      </c>
      <c r="Y22" s="63">
        <v>2</v>
      </c>
      <c r="Z22" s="63">
        <v>59</v>
      </c>
      <c r="AA22" s="63">
        <v>0</v>
      </c>
      <c r="AB22" s="63">
        <v>59</v>
      </c>
    </row>
    <row r="23" spans="2:28" ht="15.75" customHeight="1">
      <c r="B23" s="12" t="s">
        <v>20</v>
      </c>
      <c r="C23" s="57">
        <f t="shared" si="0"/>
        <v>510</v>
      </c>
      <c r="D23" s="58">
        <f t="shared" si="1"/>
        <v>51.78571428571428</v>
      </c>
      <c r="E23" s="59">
        <f t="shared" si="2"/>
        <v>220</v>
      </c>
      <c r="F23" s="58">
        <f t="shared" si="3"/>
        <v>-1.7857142857142918</v>
      </c>
      <c r="G23" s="59">
        <f t="shared" si="4"/>
        <v>232</v>
      </c>
      <c r="H23" s="58">
        <f t="shared" si="5"/>
        <v>169.7674418604651</v>
      </c>
      <c r="I23" s="59">
        <f t="shared" si="6"/>
        <v>1</v>
      </c>
      <c r="J23" s="58" t="str">
        <f t="shared" si="7"/>
        <v>     -   </v>
      </c>
      <c r="K23" s="59">
        <f t="shared" si="8"/>
        <v>57</v>
      </c>
      <c r="L23" s="58">
        <f t="shared" si="9"/>
        <v>119.23076923076925</v>
      </c>
      <c r="M23" s="59">
        <f t="shared" si="10"/>
        <v>32</v>
      </c>
      <c r="N23" s="58" t="str">
        <f t="shared" si="11"/>
        <v>     -   </v>
      </c>
      <c r="O23" s="59">
        <f t="shared" si="12"/>
        <v>25</v>
      </c>
      <c r="P23" s="60">
        <f t="shared" si="13"/>
        <v>-3.8461538461538396</v>
      </c>
      <c r="S23" s="61" t="s">
        <v>89</v>
      </c>
      <c r="T23" s="61" t="s">
        <v>96</v>
      </c>
      <c r="U23" s="61" t="s">
        <v>107</v>
      </c>
      <c r="V23" s="63">
        <v>510</v>
      </c>
      <c r="W23" s="63">
        <v>220</v>
      </c>
      <c r="X23" s="63">
        <v>232</v>
      </c>
      <c r="Y23" s="63">
        <v>1</v>
      </c>
      <c r="Z23" s="63">
        <v>57</v>
      </c>
      <c r="AA23" s="63">
        <v>32</v>
      </c>
      <c r="AB23" s="63">
        <v>25</v>
      </c>
    </row>
    <row r="24" spans="2:28" ht="15.75" customHeight="1">
      <c r="B24" s="12" t="s">
        <v>21</v>
      </c>
      <c r="C24" s="57">
        <f t="shared" si="0"/>
        <v>436</v>
      </c>
      <c r="D24" s="58">
        <f t="shared" si="1"/>
        <v>37.1069182389937</v>
      </c>
      <c r="E24" s="59">
        <f t="shared" si="2"/>
        <v>272</v>
      </c>
      <c r="F24" s="58">
        <f t="shared" si="3"/>
        <v>8.800000000000011</v>
      </c>
      <c r="G24" s="59">
        <f t="shared" si="4"/>
        <v>132</v>
      </c>
      <c r="H24" s="58">
        <f t="shared" si="5"/>
        <v>206.97674418604652</v>
      </c>
      <c r="I24" s="59">
        <f t="shared" si="6"/>
        <v>0</v>
      </c>
      <c r="J24" s="58" t="str">
        <f t="shared" si="7"/>
        <v>0.0</v>
      </c>
      <c r="K24" s="59">
        <f t="shared" si="8"/>
        <v>32</v>
      </c>
      <c r="L24" s="58">
        <f t="shared" si="9"/>
        <v>28</v>
      </c>
      <c r="M24" s="59">
        <f t="shared" si="10"/>
        <v>0</v>
      </c>
      <c r="N24" s="58" t="str">
        <f t="shared" si="11"/>
        <v>0.0</v>
      </c>
      <c r="O24" s="59">
        <f t="shared" si="12"/>
        <v>32</v>
      </c>
      <c r="P24" s="60">
        <f t="shared" si="13"/>
        <v>28</v>
      </c>
      <c r="S24" s="61" t="s">
        <v>89</v>
      </c>
      <c r="T24" s="61" t="s">
        <v>96</v>
      </c>
      <c r="U24" s="61" t="s">
        <v>108</v>
      </c>
      <c r="V24" s="63">
        <v>436</v>
      </c>
      <c r="W24" s="63">
        <v>272</v>
      </c>
      <c r="X24" s="63">
        <v>132</v>
      </c>
      <c r="Y24" s="63">
        <v>0</v>
      </c>
      <c r="Z24" s="63">
        <v>32</v>
      </c>
      <c r="AA24" s="63">
        <v>0</v>
      </c>
      <c r="AB24" s="63">
        <v>32</v>
      </c>
    </row>
    <row r="25" spans="2:28" ht="15.75" customHeight="1">
      <c r="B25" s="12" t="s">
        <v>22</v>
      </c>
      <c r="C25" s="57">
        <f t="shared" si="0"/>
        <v>1077</v>
      </c>
      <c r="D25" s="58">
        <f t="shared" si="1"/>
        <v>11.030927835051557</v>
      </c>
      <c r="E25" s="59">
        <f t="shared" si="2"/>
        <v>679</v>
      </c>
      <c r="F25" s="58">
        <f t="shared" si="3"/>
        <v>5.928237129485183</v>
      </c>
      <c r="G25" s="59">
        <f t="shared" si="4"/>
        <v>297</v>
      </c>
      <c r="H25" s="58">
        <f t="shared" si="5"/>
        <v>16.015625</v>
      </c>
      <c r="I25" s="59">
        <f t="shared" si="6"/>
        <v>0</v>
      </c>
      <c r="J25" s="58" t="str">
        <f t="shared" si="7"/>
        <v>  -100.0</v>
      </c>
      <c r="K25" s="59">
        <f t="shared" si="8"/>
        <v>101</v>
      </c>
      <c r="L25" s="58">
        <f t="shared" si="9"/>
        <v>50.74626865671641</v>
      </c>
      <c r="M25" s="59">
        <f t="shared" si="10"/>
        <v>19</v>
      </c>
      <c r="N25" s="58" t="str">
        <f t="shared" si="11"/>
        <v>     -   </v>
      </c>
      <c r="O25" s="59">
        <f t="shared" si="12"/>
        <v>82</v>
      </c>
      <c r="P25" s="60">
        <f t="shared" si="13"/>
        <v>22.388059701492537</v>
      </c>
      <c r="S25" s="61" t="s">
        <v>89</v>
      </c>
      <c r="T25" s="61" t="s">
        <v>96</v>
      </c>
      <c r="U25" s="61" t="s">
        <v>109</v>
      </c>
      <c r="V25" s="63">
        <v>1077</v>
      </c>
      <c r="W25" s="63">
        <v>679</v>
      </c>
      <c r="X25" s="63">
        <v>297</v>
      </c>
      <c r="Y25" s="63">
        <v>0</v>
      </c>
      <c r="Z25" s="63">
        <v>101</v>
      </c>
      <c r="AA25" s="63">
        <v>19</v>
      </c>
      <c r="AB25" s="63">
        <v>82</v>
      </c>
    </row>
    <row r="26" spans="2:28" ht="15.75" customHeight="1">
      <c r="B26" s="12" t="s">
        <v>23</v>
      </c>
      <c r="C26" s="57">
        <f t="shared" si="0"/>
        <v>1028</v>
      </c>
      <c r="D26" s="58">
        <f t="shared" si="1"/>
        <v>12.719298245614041</v>
      </c>
      <c r="E26" s="59">
        <f t="shared" si="2"/>
        <v>520</v>
      </c>
      <c r="F26" s="58">
        <f t="shared" si="3"/>
        <v>1.9607843137254832</v>
      </c>
      <c r="G26" s="59">
        <f t="shared" si="4"/>
        <v>149</v>
      </c>
      <c r="H26" s="58">
        <f t="shared" si="5"/>
        <v>-11.30952380952381</v>
      </c>
      <c r="I26" s="59">
        <f t="shared" si="6"/>
        <v>0</v>
      </c>
      <c r="J26" s="58" t="str">
        <f t="shared" si="7"/>
        <v>  -100.0</v>
      </c>
      <c r="K26" s="59">
        <f t="shared" si="8"/>
        <v>359</v>
      </c>
      <c r="L26" s="58">
        <f t="shared" si="9"/>
        <v>55.41125541125541</v>
      </c>
      <c r="M26" s="59">
        <f t="shared" si="10"/>
        <v>0</v>
      </c>
      <c r="N26" s="58" t="str">
        <f t="shared" si="11"/>
        <v>  -100.0</v>
      </c>
      <c r="O26" s="59">
        <f t="shared" si="12"/>
        <v>359</v>
      </c>
      <c r="P26" s="60">
        <f t="shared" si="13"/>
        <v>82.23350253807106</v>
      </c>
      <c r="S26" s="61" t="s">
        <v>89</v>
      </c>
      <c r="T26" s="61" t="s">
        <v>96</v>
      </c>
      <c r="U26" s="61" t="s">
        <v>110</v>
      </c>
      <c r="V26" s="63">
        <v>1028</v>
      </c>
      <c r="W26" s="63">
        <v>520</v>
      </c>
      <c r="X26" s="63">
        <v>149</v>
      </c>
      <c r="Y26" s="63">
        <v>0</v>
      </c>
      <c r="Z26" s="63">
        <v>359</v>
      </c>
      <c r="AA26" s="63">
        <v>0</v>
      </c>
      <c r="AB26" s="63">
        <v>359</v>
      </c>
    </row>
    <row r="27" spans="2:28" ht="15.75" customHeight="1">
      <c r="B27" s="12" t="s">
        <v>24</v>
      </c>
      <c r="C27" s="57">
        <f t="shared" si="0"/>
        <v>2255</v>
      </c>
      <c r="D27" s="58">
        <f t="shared" si="1"/>
        <v>-7.23981900452489</v>
      </c>
      <c r="E27" s="59">
        <f t="shared" si="2"/>
        <v>1207</v>
      </c>
      <c r="F27" s="58">
        <f t="shared" si="3"/>
        <v>17.98631476050832</v>
      </c>
      <c r="G27" s="59">
        <f t="shared" si="4"/>
        <v>754</v>
      </c>
      <c r="H27" s="58">
        <f t="shared" si="5"/>
        <v>-33.392226148409904</v>
      </c>
      <c r="I27" s="59">
        <f t="shared" si="6"/>
        <v>7</v>
      </c>
      <c r="J27" s="58">
        <f t="shared" si="7"/>
        <v>-36.36363636363637</v>
      </c>
      <c r="K27" s="59">
        <f t="shared" si="8"/>
        <v>287</v>
      </c>
      <c r="L27" s="58">
        <f t="shared" si="9"/>
        <v>8.301886792452834</v>
      </c>
      <c r="M27" s="59">
        <f t="shared" si="10"/>
        <v>0</v>
      </c>
      <c r="N27" s="58" t="str">
        <f t="shared" si="11"/>
        <v>  -100.0</v>
      </c>
      <c r="O27" s="59">
        <f t="shared" si="12"/>
        <v>287</v>
      </c>
      <c r="P27" s="60">
        <f t="shared" si="13"/>
        <v>20.588235294117638</v>
      </c>
      <c r="S27" s="61" t="s">
        <v>89</v>
      </c>
      <c r="T27" s="61" t="s">
        <v>96</v>
      </c>
      <c r="U27" s="61" t="s">
        <v>111</v>
      </c>
      <c r="V27" s="63">
        <v>2255</v>
      </c>
      <c r="W27" s="63">
        <v>1207</v>
      </c>
      <c r="X27" s="63">
        <v>754</v>
      </c>
      <c r="Y27" s="63">
        <v>7</v>
      </c>
      <c r="Z27" s="63">
        <v>287</v>
      </c>
      <c r="AA27" s="63">
        <v>0</v>
      </c>
      <c r="AB27" s="63">
        <v>287</v>
      </c>
    </row>
    <row r="28" spans="2:28" ht="15.75" customHeight="1">
      <c r="B28" s="12" t="s">
        <v>25</v>
      </c>
      <c r="C28" s="57">
        <f t="shared" si="0"/>
        <v>5307</v>
      </c>
      <c r="D28" s="58">
        <f t="shared" si="1"/>
        <v>22.30928785434432</v>
      </c>
      <c r="E28" s="59">
        <f t="shared" si="2"/>
        <v>1651</v>
      </c>
      <c r="F28" s="58">
        <f t="shared" si="3"/>
        <v>2.801992528019909</v>
      </c>
      <c r="G28" s="59">
        <f t="shared" si="4"/>
        <v>2479</v>
      </c>
      <c r="H28" s="58">
        <f t="shared" si="5"/>
        <v>93.82329945269743</v>
      </c>
      <c r="I28" s="59">
        <f t="shared" si="6"/>
        <v>3</v>
      </c>
      <c r="J28" s="58">
        <f t="shared" si="7"/>
        <v>-25</v>
      </c>
      <c r="K28" s="59">
        <f t="shared" si="8"/>
        <v>1174</v>
      </c>
      <c r="L28" s="58">
        <f t="shared" si="9"/>
        <v>-19.034482758620683</v>
      </c>
      <c r="M28" s="59">
        <f t="shared" si="10"/>
        <v>360</v>
      </c>
      <c r="N28" s="58">
        <f t="shared" si="11"/>
        <v>-34.66424682395645</v>
      </c>
      <c r="O28" s="59">
        <f t="shared" si="12"/>
        <v>814</v>
      </c>
      <c r="P28" s="60">
        <f t="shared" si="13"/>
        <v>-9.25306577480491</v>
      </c>
      <c r="S28" s="61" t="s">
        <v>89</v>
      </c>
      <c r="T28" s="61" t="s">
        <v>96</v>
      </c>
      <c r="U28" s="61" t="s">
        <v>112</v>
      </c>
      <c r="V28" s="63">
        <v>5307</v>
      </c>
      <c r="W28" s="63">
        <v>1651</v>
      </c>
      <c r="X28" s="63">
        <v>2479</v>
      </c>
      <c r="Y28" s="63">
        <v>3</v>
      </c>
      <c r="Z28" s="63">
        <v>1174</v>
      </c>
      <c r="AA28" s="63">
        <v>360</v>
      </c>
      <c r="AB28" s="63">
        <v>814</v>
      </c>
    </row>
    <row r="29" spans="2:28" ht="15.75" customHeight="1">
      <c r="B29" s="12" t="s">
        <v>26</v>
      </c>
      <c r="C29" s="57">
        <f t="shared" si="0"/>
        <v>913</v>
      </c>
      <c r="D29" s="58">
        <f t="shared" si="1"/>
        <v>-2.9755579171094553</v>
      </c>
      <c r="E29" s="59">
        <f t="shared" si="2"/>
        <v>448</v>
      </c>
      <c r="F29" s="58">
        <f t="shared" si="3"/>
        <v>-11.811023622047244</v>
      </c>
      <c r="G29" s="59">
        <f t="shared" si="4"/>
        <v>383</v>
      </c>
      <c r="H29" s="58">
        <f t="shared" si="5"/>
        <v>34.385964912280684</v>
      </c>
      <c r="I29" s="59">
        <f t="shared" si="6"/>
        <v>2</v>
      </c>
      <c r="J29" s="58">
        <f t="shared" si="7"/>
        <v>100</v>
      </c>
      <c r="K29" s="59">
        <f t="shared" si="8"/>
        <v>80</v>
      </c>
      <c r="L29" s="58">
        <f t="shared" si="9"/>
        <v>-45.578231292517</v>
      </c>
      <c r="M29" s="59">
        <f t="shared" si="10"/>
        <v>0</v>
      </c>
      <c r="N29" s="58" t="str">
        <f t="shared" si="11"/>
        <v>0.0</v>
      </c>
      <c r="O29" s="59">
        <f t="shared" si="12"/>
        <v>80</v>
      </c>
      <c r="P29" s="60">
        <f t="shared" si="13"/>
        <v>-45.578231292517</v>
      </c>
      <c r="S29" s="61" t="s">
        <v>89</v>
      </c>
      <c r="T29" s="61" t="s">
        <v>96</v>
      </c>
      <c r="U29" s="61" t="s">
        <v>113</v>
      </c>
      <c r="V29" s="63">
        <v>913</v>
      </c>
      <c r="W29" s="63">
        <v>448</v>
      </c>
      <c r="X29" s="63">
        <v>383</v>
      </c>
      <c r="Y29" s="63">
        <v>2</v>
      </c>
      <c r="Z29" s="63">
        <v>80</v>
      </c>
      <c r="AA29" s="63">
        <v>0</v>
      </c>
      <c r="AB29" s="63">
        <v>80</v>
      </c>
    </row>
    <row r="30" spans="2:28" ht="15.75" customHeight="1">
      <c r="B30" s="12" t="s">
        <v>27</v>
      </c>
      <c r="C30" s="57">
        <f t="shared" si="0"/>
        <v>718</v>
      </c>
      <c r="D30" s="58">
        <f t="shared" si="1"/>
        <v>5.743740795287195</v>
      </c>
      <c r="E30" s="59">
        <f t="shared" si="2"/>
        <v>354</v>
      </c>
      <c r="F30" s="58">
        <f t="shared" si="3"/>
        <v>8.92307692307692</v>
      </c>
      <c r="G30" s="59">
        <f t="shared" si="4"/>
        <v>274</v>
      </c>
      <c r="H30" s="58">
        <f t="shared" si="5"/>
        <v>36.31840796019901</v>
      </c>
      <c r="I30" s="59">
        <f t="shared" si="6"/>
        <v>16</v>
      </c>
      <c r="J30" s="58" t="str">
        <f t="shared" si="7"/>
        <v>     -   </v>
      </c>
      <c r="K30" s="59">
        <f t="shared" si="8"/>
        <v>74</v>
      </c>
      <c r="L30" s="58">
        <f t="shared" si="9"/>
        <v>-51.63398692810458</v>
      </c>
      <c r="M30" s="59">
        <f t="shared" si="10"/>
        <v>0</v>
      </c>
      <c r="N30" s="58" t="str">
        <f t="shared" si="11"/>
        <v>  -100.0</v>
      </c>
      <c r="O30" s="59">
        <f t="shared" si="12"/>
        <v>74</v>
      </c>
      <c r="P30" s="60">
        <f t="shared" si="13"/>
        <v>-42.63565891472868</v>
      </c>
      <c r="S30" s="61" t="s">
        <v>89</v>
      </c>
      <c r="T30" s="61" t="s">
        <v>96</v>
      </c>
      <c r="U30" s="61" t="s">
        <v>114</v>
      </c>
      <c r="V30" s="63">
        <v>718</v>
      </c>
      <c r="W30" s="63">
        <v>354</v>
      </c>
      <c r="X30" s="63">
        <v>274</v>
      </c>
      <c r="Y30" s="63">
        <v>16</v>
      </c>
      <c r="Z30" s="63">
        <v>74</v>
      </c>
      <c r="AA30" s="63">
        <v>0</v>
      </c>
      <c r="AB30" s="63">
        <v>74</v>
      </c>
    </row>
    <row r="31" spans="2:28" ht="15.75" customHeight="1">
      <c r="B31" s="12" t="s">
        <v>28</v>
      </c>
      <c r="C31" s="57">
        <f t="shared" si="0"/>
        <v>1700</v>
      </c>
      <c r="D31" s="58">
        <f t="shared" si="1"/>
        <v>19.298245614035082</v>
      </c>
      <c r="E31" s="59">
        <f t="shared" si="2"/>
        <v>420</v>
      </c>
      <c r="F31" s="58">
        <f t="shared" si="3"/>
        <v>18.30985915492957</v>
      </c>
      <c r="G31" s="59">
        <f t="shared" si="4"/>
        <v>689</v>
      </c>
      <c r="H31" s="58">
        <f t="shared" si="5"/>
        <v>-5.096418732782368</v>
      </c>
      <c r="I31" s="59">
        <f t="shared" si="6"/>
        <v>2</v>
      </c>
      <c r="J31" s="58">
        <f t="shared" si="7"/>
        <v>-94.11764705882354</v>
      </c>
      <c r="K31" s="59">
        <f t="shared" si="8"/>
        <v>589</v>
      </c>
      <c r="L31" s="58">
        <f t="shared" si="9"/>
        <v>90</v>
      </c>
      <c r="M31" s="59">
        <f t="shared" si="10"/>
        <v>275</v>
      </c>
      <c r="N31" s="58" t="str">
        <f t="shared" si="11"/>
        <v>     -   </v>
      </c>
      <c r="O31" s="59">
        <f t="shared" si="12"/>
        <v>300</v>
      </c>
      <c r="P31" s="60">
        <f t="shared" si="13"/>
        <v>-1.9607843137254974</v>
      </c>
      <c r="S31" s="61" t="s">
        <v>89</v>
      </c>
      <c r="T31" s="61" t="s">
        <v>96</v>
      </c>
      <c r="U31" s="61" t="s">
        <v>115</v>
      </c>
      <c r="V31" s="63">
        <v>1700</v>
      </c>
      <c r="W31" s="63">
        <v>420</v>
      </c>
      <c r="X31" s="63">
        <v>689</v>
      </c>
      <c r="Y31" s="63">
        <v>2</v>
      </c>
      <c r="Z31" s="63">
        <v>589</v>
      </c>
      <c r="AA31" s="63">
        <v>275</v>
      </c>
      <c r="AB31" s="63">
        <v>300</v>
      </c>
    </row>
    <row r="32" spans="2:28" ht="15.75" customHeight="1">
      <c r="B32" s="12" t="s">
        <v>29</v>
      </c>
      <c r="C32" s="57">
        <f t="shared" si="0"/>
        <v>7345</v>
      </c>
      <c r="D32" s="58">
        <f t="shared" si="1"/>
        <v>21.28467635402906</v>
      </c>
      <c r="E32" s="59">
        <f t="shared" si="2"/>
        <v>952</v>
      </c>
      <c r="F32" s="58">
        <f t="shared" si="3"/>
        <v>11.085180863477248</v>
      </c>
      <c r="G32" s="59">
        <f t="shared" si="4"/>
        <v>3462</v>
      </c>
      <c r="H32" s="58">
        <f t="shared" si="5"/>
        <v>2.608180201541188</v>
      </c>
      <c r="I32" s="59">
        <f t="shared" si="6"/>
        <v>5</v>
      </c>
      <c r="J32" s="58">
        <f t="shared" si="7"/>
        <v>0</v>
      </c>
      <c r="K32" s="59">
        <f t="shared" si="8"/>
        <v>2926</v>
      </c>
      <c r="L32" s="58">
        <f t="shared" si="9"/>
        <v>60.769230769230774</v>
      </c>
      <c r="M32" s="59">
        <f t="shared" si="10"/>
        <v>1934</v>
      </c>
      <c r="N32" s="58">
        <f t="shared" si="11"/>
        <v>119.02604756511889</v>
      </c>
      <c r="O32" s="59">
        <f t="shared" si="12"/>
        <v>988</v>
      </c>
      <c r="P32" s="60">
        <f t="shared" si="13"/>
        <v>5.894962486602353</v>
      </c>
      <c r="S32" s="61" t="s">
        <v>89</v>
      </c>
      <c r="T32" s="61" t="s">
        <v>96</v>
      </c>
      <c r="U32" s="61" t="s">
        <v>116</v>
      </c>
      <c r="V32" s="63">
        <v>7345</v>
      </c>
      <c r="W32" s="63">
        <v>952</v>
      </c>
      <c r="X32" s="63">
        <v>3462</v>
      </c>
      <c r="Y32" s="63">
        <v>5</v>
      </c>
      <c r="Z32" s="63">
        <v>2926</v>
      </c>
      <c r="AA32" s="63">
        <v>1934</v>
      </c>
      <c r="AB32" s="63">
        <v>988</v>
      </c>
    </row>
    <row r="33" spans="2:28" ht="15.75" customHeight="1">
      <c r="B33" s="12" t="s">
        <v>30</v>
      </c>
      <c r="C33" s="57">
        <f t="shared" si="0"/>
        <v>3667</v>
      </c>
      <c r="D33" s="58">
        <f t="shared" si="1"/>
        <v>25.62521411442276</v>
      </c>
      <c r="E33" s="59">
        <f t="shared" si="2"/>
        <v>955</v>
      </c>
      <c r="F33" s="58">
        <f t="shared" si="3"/>
        <v>7.7878103837471855</v>
      </c>
      <c r="G33" s="59">
        <f t="shared" si="4"/>
        <v>948</v>
      </c>
      <c r="H33" s="58">
        <f t="shared" si="5"/>
        <v>-9.10834132310643</v>
      </c>
      <c r="I33" s="59">
        <f t="shared" si="6"/>
        <v>2</v>
      </c>
      <c r="J33" s="58">
        <f t="shared" si="7"/>
        <v>0</v>
      </c>
      <c r="K33" s="59">
        <f t="shared" si="8"/>
        <v>1762</v>
      </c>
      <c r="L33" s="58">
        <f t="shared" si="9"/>
        <v>78.34008097165992</v>
      </c>
      <c r="M33" s="59">
        <f t="shared" si="10"/>
        <v>1262</v>
      </c>
      <c r="N33" s="58">
        <f t="shared" si="11"/>
        <v>194.85981308411215</v>
      </c>
      <c r="O33" s="59">
        <f t="shared" si="12"/>
        <v>500</v>
      </c>
      <c r="P33" s="60">
        <f t="shared" si="13"/>
        <v>-10.714285714285708</v>
      </c>
      <c r="S33" s="61" t="s">
        <v>89</v>
      </c>
      <c r="T33" s="61" t="s">
        <v>96</v>
      </c>
      <c r="U33" s="61" t="s">
        <v>117</v>
      </c>
      <c r="V33" s="63">
        <v>3667</v>
      </c>
      <c r="W33" s="63">
        <v>955</v>
      </c>
      <c r="X33" s="63">
        <v>948</v>
      </c>
      <c r="Y33" s="63">
        <v>2</v>
      </c>
      <c r="Z33" s="63">
        <v>1762</v>
      </c>
      <c r="AA33" s="63">
        <v>1262</v>
      </c>
      <c r="AB33" s="63">
        <v>500</v>
      </c>
    </row>
    <row r="34" spans="2:28" ht="15.75" customHeight="1">
      <c r="B34" s="12" t="s">
        <v>31</v>
      </c>
      <c r="C34" s="57">
        <f t="shared" si="0"/>
        <v>497</v>
      </c>
      <c r="D34" s="58">
        <f t="shared" si="1"/>
        <v>-0.7984031936127707</v>
      </c>
      <c r="E34" s="59">
        <f t="shared" si="2"/>
        <v>234</v>
      </c>
      <c r="F34" s="58">
        <f t="shared" si="3"/>
        <v>8.333333333333329</v>
      </c>
      <c r="G34" s="59">
        <f t="shared" si="4"/>
        <v>131</v>
      </c>
      <c r="H34" s="58">
        <f t="shared" si="5"/>
        <v>2.34375</v>
      </c>
      <c r="I34" s="59">
        <f t="shared" si="6"/>
        <v>0</v>
      </c>
      <c r="J34" s="58" t="str">
        <f t="shared" si="7"/>
        <v>0.0</v>
      </c>
      <c r="K34" s="59">
        <f t="shared" si="8"/>
        <v>132</v>
      </c>
      <c r="L34" s="58">
        <f t="shared" si="9"/>
        <v>-15.923566878980893</v>
      </c>
      <c r="M34" s="59">
        <f t="shared" si="10"/>
        <v>0</v>
      </c>
      <c r="N34" s="58" t="str">
        <f t="shared" si="11"/>
        <v>0.0</v>
      </c>
      <c r="O34" s="59">
        <f t="shared" si="12"/>
        <v>132</v>
      </c>
      <c r="P34" s="60">
        <f t="shared" si="13"/>
        <v>-14.83870967741936</v>
      </c>
      <c r="S34" s="61" t="s">
        <v>89</v>
      </c>
      <c r="T34" s="61" t="s">
        <v>96</v>
      </c>
      <c r="U34" s="61" t="s">
        <v>118</v>
      </c>
      <c r="V34" s="63">
        <v>497</v>
      </c>
      <c r="W34" s="63">
        <v>234</v>
      </c>
      <c r="X34" s="63">
        <v>131</v>
      </c>
      <c r="Y34" s="63">
        <v>0</v>
      </c>
      <c r="Z34" s="63">
        <v>132</v>
      </c>
      <c r="AA34" s="63">
        <v>0</v>
      </c>
      <c r="AB34" s="63">
        <v>132</v>
      </c>
    </row>
    <row r="35" spans="2:28" ht="15.75" customHeight="1">
      <c r="B35" s="12" t="s">
        <v>32</v>
      </c>
      <c r="C35" s="57">
        <f t="shared" si="0"/>
        <v>403</v>
      </c>
      <c r="D35" s="58">
        <f t="shared" si="1"/>
        <v>-7.990867579908681</v>
      </c>
      <c r="E35" s="59">
        <f t="shared" si="2"/>
        <v>233</v>
      </c>
      <c r="F35" s="58">
        <f t="shared" si="3"/>
        <v>-10.038610038610045</v>
      </c>
      <c r="G35" s="59">
        <f t="shared" si="4"/>
        <v>130</v>
      </c>
      <c r="H35" s="58">
        <f t="shared" si="5"/>
        <v>-1.5151515151515156</v>
      </c>
      <c r="I35" s="59">
        <f t="shared" si="6"/>
        <v>3</v>
      </c>
      <c r="J35" s="58" t="str">
        <f t="shared" si="7"/>
        <v>     -   </v>
      </c>
      <c r="K35" s="59">
        <f t="shared" si="8"/>
        <v>37</v>
      </c>
      <c r="L35" s="58">
        <f t="shared" si="9"/>
        <v>-21.276595744680847</v>
      </c>
      <c r="M35" s="59">
        <f t="shared" si="10"/>
        <v>0</v>
      </c>
      <c r="N35" s="58" t="str">
        <f t="shared" si="11"/>
        <v>0.0</v>
      </c>
      <c r="O35" s="59">
        <f t="shared" si="12"/>
        <v>37</v>
      </c>
      <c r="P35" s="60">
        <f t="shared" si="13"/>
        <v>-21.276595744680847</v>
      </c>
      <c r="S35" s="61" t="s">
        <v>89</v>
      </c>
      <c r="T35" s="61" t="s">
        <v>96</v>
      </c>
      <c r="U35" s="61" t="s">
        <v>119</v>
      </c>
      <c r="V35" s="63">
        <v>403</v>
      </c>
      <c r="W35" s="63">
        <v>233</v>
      </c>
      <c r="X35" s="63">
        <v>130</v>
      </c>
      <c r="Y35" s="63">
        <v>3</v>
      </c>
      <c r="Z35" s="63">
        <v>37</v>
      </c>
      <c r="AA35" s="63">
        <v>0</v>
      </c>
      <c r="AB35" s="63">
        <v>37</v>
      </c>
    </row>
    <row r="36" spans="2:28" ht="15.75" customHeight="1">
      <c r="B36" s="12" t="s">
        <v>33</v>
      </c>
      <c r="C36" s="57">
        <f t="shared" si="0"/>
        <v>297</v>
      </c>
      <c r="D36" s="58">
        <f t="shared" si="1"/>
        <v>42.10526315789474</v>
      </c>
      <c r="E36" s="59">
        <f t="shared" si="2"/>
        <v>152</v>
      </c>
      <c r="F36" s="58">
        <f t="shared" si="3"/>
        <v>46.15384615384613</v>
      </c>
      <c r="G36" s="59">
        <f t="shared" si="4"/>
        <v>137</v>
      </c>
      <c r="H36" s="58">
        <f t="shared" si="5"/>
        <v>211.36363636363637</v>
      </c>
      <c r="I36" s="59">
        <f t="shared" si="6"/>
        <v>0</v>
      </c>
      <c r="J36" s="58" t="str">
        <f t="shared" si="7"/>
        <v>0.0</v>
      </c>
      <c r="K36" s="59">
        <f t="shared" si="8"/>
        <v>8</v>
      </c>
      <c r="L36" s="58">
        <f t="shared" si="9"/>
        <v>-86.88524590163934</v>
      </c>
      <c r="M36" s="59">
        <f t="shared" si="10"/>
        <v>0</v>
      </c>
      <c r="N36" s="58" t="str">
        <f t="shared" si="11"/>
        <v>  -100.0</v>
      </c>
      <c r="O36" s="59">
        <f t="shared" si="12"/>
        <v>8</v>
      </c>
      <c r="P36" s="60">
        <f t="shared" si="13"/>
        <v>14.285714285714278</v>
      </c>
      <c r="S36" s="61" t="s">
        <v>89</v>
      </c>
      <c r="T36" s="61" t="s">
        <v>96</v>
      </c>
      <c r="U36" s="61" t="s">
        <v>120</v>
      </c>
      <c r="V36" s="63">
        <v>297</v>
      </c>
      <c r="W36" s="63">
        <v>152</v>
      </c>
      <c r="X36" s="63">
        <v>137</v>
      </c>
      <c r="Y36" s="63">
        <v>0</v>
      </c>
      <c r="Z36" s="63">
        <v>8</v>
      </c>
      <c r="AA36" s="63">
        <v>0</v>
      </c>
      <c r="AB36" s="63">
        <v>8</v>
      </c>
    </row>
    <row r="37" spans="2:28" ht="15.75" customHeight="1">
      <c r="B37" s="12" t="s">
        <v>34</v>
      </c>
      <c r="C37" s="57">
        <f t="shared" si="0"/>
        <v>247</v>
      </c>
      <c r="D37" s="58">
        <f t="shared" si="1"/>
        <v>-11.15107913669064</v>
      </c>
      <c r="E37" s="59">
        <f t="shared" si="2"/>
        <v>148</v>
      </c>
      <c r="F37" s="58">
        <f t="shared" si="3"/>
        <v>16.535433070866134</v>
      </c>
      <c r="G37" s="59">
        <f t="shared" si="4"/>
        <v>85</v>
      </c>
      <c r="H37" s="58">
        <f t="shared" si="5"/>
        <v>1.1904761904761898</v>
      </c>
      <c r="I37" s="59">
        <f t="shared" si="6"/>
        <v>0</v>
      </c>
      <c r="J37" s="58" t="str">
        <f t="shared" si="7"/>
        <v>0.0</v>
      </c>
      <c r="K37" s="59">
        <f t="shared" si="8"/>
        <v>14</v>
      </c>
      <c r="L37" s="58">
        <f t="shared" si="9"/>
        <v>-79.1044776119403</v>
      </c>
      <c r="M37" s="59">
        <f t="shared" si="10"/>
        <v>0</v>
      </c>
      <c r="N37" s="58" t="str">
        <f t="shared" si="11"/>
        <v>  -100.0</v>
      </c>
      <c r="O37" s="59">
        <f t="shared" si="12"/>
        <v>14</v>
      </c>
      <c r="P37" s="60">
        <f t="shared" si="13"/>
        <v>40</v>
      </c>
      <c r="S37" s="61" t="s">
        <v>89</v>
      </c>
      <c r="T37" s="61" t="s">
        <v>96</v>
      </c>
      <c r="U37" s="61" t="s">
        <v>121</v>
      </c>
      <c r="V37" s="63">
        <v>247</v>
      </c>
      <c r="W37" s="63">
        <v>148</v>
      </c>
      <c r="X37" s="63">
        <v>85</v>
      </c>
      <c r="Y37" s="63">
        <v>0</v>
      </c>
      <c r="Z37" s="63">
        <v>14</v>
      </c>
      <c r="AA37" s="63">
        <v>0</v>
      </c>
      <c r="AB37" s="63">
        <v>14</v>
      </c>
    </row>
    <row r="38" spans="2:28" ht="15.75" customHeight="1">
      <c r="B38" s="12" t="s">
        <v>35</v>
      </c>
      <c r="C38" s="57">
        <f t="shared" si="0"/>
        <v>1239</v>
      </c>
      <c r="D38" s="58">
        <f t="shared" si="1"/>
        <v>39.37007874015748</v>
      </c>
      <c r="E38" s="59">
        <f t="shared" si="2"/>
        <v>517</v>
      </c>
      <c r="F38" s="58">
        <f t="shared" si="3"/>
        <v>21.077283372365343</v>
      </c>
      <c r="G38" s="59">
        <f t="shared" si="4"/>
        <v>480</v>
      </c>
      <c r="H38" s="58">
        <f t="shared" si="5"/>
        <v>28.68632707774799</v>
      </c>
      <c r="I38" s="59">
        <f t="shared" si="6"/>
        <v>0</v>
      </c>
      <c r="J38" s="58" t="str">
        <f t="shared" si="7"/>
        <v>0.0</v>
      </c>
      <c r="K38" s="59">
        <f t="shared" si="8"/>
        <v>242</v>
      </c>
      <c r="L38" s="58">
        <f t="shared" si="9"/>
        <v>171.91011235955057</v>
      </c>
      <c r="M38" s="59">
        <f t="shared" si="10"/>
        <v>172</v>
      </c>
      <c r="N38" s="58" t="str">
        <f t="shared" si="11"/>
        <v>     -   </v>
      </c>
      <c r="O38" s="59">
        <f t="shared" si="12"/>
        <v>70</v>
      </c>
      <c r="P38" s="60">
        <f t="shared" si="13"/>
        <v>-21.348314606741567</v>
      </c>
      <c r="S38" s="61" t="s">
        <v>89</v>
      </c>
      <c r="T38" s="61" t="s">
        <v>96</v>
      </c>
      <c r="U38" s="61" t="s">
        <v>122</v>
      </c>
      <c r="V38" s="63">
        <v>1239</v>
      </c>
      <c r="W38" s="63">
        <v>517</v>
      </c>
      <c r="X38" s="63">
        <v>480</v>
      </c>
      <c r="Y38" s="63">
        <v>0</v>
      </c>
      <c r="Z38" s="63">
        <v>242</v>
      </c>
      <c r="AA38" s="63">
        <v>172</v>
      </c>
      <c r="AB38" s="63">
        <v>70</v>
      </c>
    </row>
    <row r="39" spans="2:28" ht="15.75" customHeight="1">
      <c r="B39" s="12" t="s">
        <v>36</v>
      </c>
      <c r="C39" s="57">
        <f t="shared" si="0"/>
        <v>1476</v>
      </c>
      <c r="D39" s="58">
        <f t="shared" si="1"/>
        <v>14.685314685314694</v>
      </c>
      <c r="E39" s="59">
        <f t="shared" si="2"/>
        <v>508</v>
      </c>
      <c r="F39" s="58">
        <f t="shared" si="3"/>
        <v>4.742268041237125</v>
      </c>
      <c r="G39" s="59">
        <f t="shared" si="4"/>
        <v>583</v>
      </c>
      <c r="H39" s="58">
        <f t="shared" si="5"/>
        <v>14.53831041257368</v>
      </c>
      <c r="I39" s="59">
        <f t="shared" si="6"/>
        <v>8</v>
      </c>
      <c r="J39" s="58" t="str">
        <f t="shared" si="7"/>
        <v>     -   </v>
      </c>
      <c r="K39" s="59">
        <f t="shared" si="8"/>
        <v>377</v>
      </c>
      <c r="L39" s="58">
        <f t="shared" si="9"/>
        <v>28.668941979522202</v>
      </c>
      <c r="M39" s="59">
        <f t="shared" si="10"/>
        <v>133</v>
      </c>
      <c r="N39" s="58">
        <f t="shared" si="11"/>
        <v>75</v>
      </c>
      <c r="O39" s="59">
        <f t="shared" si="12"/>
        <v>244</v>
      </c>
      <c r="P39" s="60">
        <f t="shared" si="13"/>
        <v>12.442396313364057</v>
      </c>
      <c r="S39" s="61" t="s">
        <v>89</v>
      </c>
      <c r="T39" s="61" t="s">
        <v>96</v>
      </c>
      <c r="U39" s="61" t="s">
        <v>123</v>
      </c>
      <c r="V39" s="63">
        <v>1476</v>
      </c>
      <c r="W39" s="63">
        <v>508</v>
      </c>
      <c r="X39" s="63">
        <v>583</v>
      </c>
      <c r="Y39" s="63">
        <v>8</v>
      </c>
      <c r="Z39" s="63">
        <v>377</v>
      </c>
      <c r="AA39" s="63">
        <v>133</v>
      </c>
      <c r="AB39" s="63">
        <v>244</v>
      </c>
    </row>
    <row r="40" spans="2:28" ht="15.75" customHeight="1">
      <c r="B40" s="12" t="s">
        <v>37</v>
      </c>
      <c r="C40" s="57">
        <f t="shared" si="0"/>
        <v>668</v>
      </c>
      <c r="D40" s="58">
        <f t="shared" si="1"/>
        <v>13.798977853492332</v>
      </c>
      <c r="E40" s="59">
        <f t="shared" si="2"/>
        <v>278</v>
      </c>
      <c r="F40" s="58">
        <f t="shared" si="3"/>
        <v>9.448818897637807</v>
      </c>
      <c r="G40" s="59">
        <f t="shared" si="4"/>
        <v>200</v>
      </c>
      <c r="H40" s="58">
        <f t="shared" si="5"/>
        <v>-27.53623188405797</v>
      </c>
      <c r="I40" s="59">
        <f t="shared" si="6"/>
        <v>6</v>
      </c>
      <c r="J40" s="58">
        <f t="shared" si="7"/>
        <v>-73.91304347826087</v>
      </c>
      <c r="K40" s="59">
        <f t="shared" si="8"/>
        <v>184</v>
      </c>
      <c r="L40" s="58">
        <f t="shared" si="9"/>
        <v>441.17647058823536</v>
      </c>
      <c r="M40" s="59">
        <f t="shared" si="10"/>
        <v>146</v>
      </c>
      <c r="N40" s="58" t="str">
        <f t="shared" si="11"/>
        <v>     -   </v>
      </c>
      <c r="O40" s="59">
        <f t="shared" si="12"/>
        <v>38</v>
      </c>
      <c r="P40" s="60">
        <f t="shared" si="13"/>
        <v>11.764705882352942</v>
      </c>
      <c r="S40" s="61" t="s">
        <v>89</v>
      </c>
      <c r="T40" s="61" t="s">
        <v>96</v>
      </c>
      <c r="U40" s="61" t="s">
        <v>124</v>
      </c>
      <c r="V40" s="63">
        <v>668</v>
      </c>
      <c r="W40" s="63">
        <v>278</v>
      </c>
      <c r="X40" s="63">
        <v>200</v>
      </c>
      <c r="Y40" s="63">
        <v>6</v>
      </c>
      <c r="Z40" s="63">
        <v>184</v>
      </c>
      <c r="AA40" s="63">
        <v>146</v>
      </c>
      <c r="AB40" s="63">
        <v>38</v>
      </c>
    </row>
    <row r="41" spans="2:28" ht="15.75" customHeight="1">
      <c r="B41" s="12" t="s">
        <v>38</v>
      </c>
      <c r="C41" s="57">
        <f t="shared" si="0"/>
        <v>304</v>
      </c>
      <c r="D41" s="58">
        <f t="shared" si="1"/>
        <v>-5.590062111801245</v>
      </c>
      <c r="E41" s="59">
        <f t="shared" si="2"/>
        <v>161</v>
      </c>
      <c r="F41" s="58">
        <f t="shared" si="3"/>
        <v>-12.021857923497265</v>
      </c>
      <c r="G41" s="59">
        <f t="shared" si="4"/>
        <v>121</v>
      </c>
      <c r="H41" s="58">
        <f t="shared" si="5"/>
        <v>3.418803418803435</v>
      </c>
      <c r="I41" s="59">
        <f t="shared" si="6"/>
        <v>2</v>
      </c>
      <c r="J41" s="58">
        <f t="shared" si="7"/>
        <v>-77.77777777777777</v>
      </c>
      <c r="K41" s="59">
        <f t="shared" si="8"/>
        <v>20</v>
      </c>
      <c r="L41" s="58">
        <f t="shared" si="9"/>
        <v>53.84615384615387</v>
      </c>
      <c r="M41" s="59">
        <f t="shared" si="10"/>
        <v>0</v>
      </c>
      <c r="N41" s="58" t="str">
        <f t="shared" si="11"/>
        <v>0.0</v>
      </c>
      <c r="O41" s="59">
        <f t="shared" si="12"/>
        <v>20</v>
      </c>
      <c r="P41" s="60">
        <f t="shared" si="13"/>
        <v>122.22222222222223</v>
      </c>
      <c r="S41" s="61" t="s">
        <v>89</v>
      </c>
      <c r="T41" s="61" t="s">
        <v>96</v>
      </c>
      <c r="U41" s="61" t="s">
        <v>125</v>
      </c>
      <c r="V41" s="63">
        <v>304</v>
      </c>
      <c r="W41" s="63">
        <v>161</v>
      </c>
      <c r="X41" s="63">
        <v>121</v>
      </c>
      <c r="Y41" s="63">
        <v>2</v>
      </c>
      <c r="Z41" s="63">
        <v>20</v>
      </c>
      <c r="AA41" s="63">
        <v>0</v>
      </c>
      <c r="AB41" s="63">
        <v>20</v>
      </c>
    </row>
    <row r="42" spans="2:28" ht="15.75" customHeight="1">
      <c r="B42" s="12" t="s">
        <v>39</v>
      </c>
      <c r="C42" s="57">
        <f t="shared" si="0"/>
        <v>518</v>
      </c>
      <c r="D42" s="58">
        <f t="shared" si="1"/>
        <v>1.3698630136986338</v>
      </c>
      <c r="E42" s="59">
        <f t="shared" si="2"/>
        <v>229</v>
      </c>
      <c r="F42" s="58">
        <f t="shared" si="3"/>
        <v>-14.552238805970148</v>
      </c>
      <c r="G42" s="59">
        <f t="shared" si="4"/>
        <v>204</v>
      </c>
      <c r="H42" s="58">
        <f t="shared" si="5"/>
        <v>2.5125628140703498</v>
      </c>
      <c r="I42" s="59">
        <f t="shared" si="6"/>
        <v>2</v>
      </c>
      <c r="J42" s="58" t="str">
        <f t="shared" si="7"/>
        <v>     -   </v>
      </c>
      <c r="K42" s="59">
        <f t="shared" si="8"/>
        <v>83</v>
      </c>
      <c r="L42" s="58">
        <f t="shared" si="9"/>
        <v>88.63636363636365</v>
      </c>
      <c r="M42" s="59">
        <f t="shared" si="10"/>
        <v>54</v>
      </c>
      <c r="N42" s="58" t="str">
        <f t="shared" si="11"/>
        <v>     -   </v>
      </c>
      <c r="O42" s="59">
        <f t="shared" si="12"/>
        <v>29</v>
      </c>
      <c r="P42" s="60">
        <f t="shared" si="13"/>
        <v>-3.3333333333333286</v>
      </c>
      <c r="S42" s="61" t="s">
        <v>89</v>
      </c>
      <c r="T42" s="61" t="s">
        <v>96</v>
      </c>
      <c r="U42" s="61" t="s">
        <v>126</v>
      </c>
      <c r="V42" s="63">
        <v>518</v>
      </c>
      <c r="W42" s="63">
        <v>229</v>
      </c>
      <c r="X42" s="63">
        <v>204</v>
      </c>
      <c r="Y42" s="63">
        <v>2</v>
      </c>
      <c r="Z42" s="63">
        <v>83</v>
      </c>
      <c r="AA42" s="63">
        <v>54</v>
      </c>
      <c r="AB42" s="63">
        <v>29</v>
      </c>
    </row>
    <row r="43" spans="2:28" ht="15.75" customHeight="1">
      <c r="B43" s="12" t="s">
        <v>40</v>
      </c>
      <c r="C43" s="57">
        <f t="shared" si="0"/>
        <v>719</v>
      </c>
      <c r="D43" s="58">
        <f t="shared" si="1"/>
        <v>26.36203866432338</v>
      </c>
      <c r="E43" s="59">
        <f t="shared" si="2"/>
        <v>331</v>
      </c>
      <c r="F43" s="58">
        <f t="shared" si="3"/>
        <v>3.761755485893417</v>
      </c>
      <c r="G43" s="59">
        <f t="shared" si="4"/>
        <v>277</v>
      </c>
      <c r="H43" s="58">
        <f t="shared" si="5"/>
        <v>53.888888888888886</v>
      </c>
      <c r="I43" s="59">
        <f t="shared" si="6"/>
        <v>0</v>
      </c>
      <c r="J43" s="58" t="str">
        <f t="shared" si="7"/>
        <v>  -100.0</v>
      </c>
      <c r="K43" s="59">
        <f t="shared" si="8"/>
        <v>111</v>
      </c>
      <c r="L43" s="58">
        <f t="shared" si="9"/>
        <v>60.86956521739131</v>
      </c>
      <c r="M43" s="59">
        <f t="shared" si="10"/>
        <v>71</v>
      </c>
      <c r="N43" s="58">
        <f t="shared" si="11"/>
        <v>82.05128205128204</v>
      </c>
      <c r="O43" s="59">
        <f t="shared" si="12"/>
        <v>40</v>
      </c>
      <c r="P43" s="60">
        <f t="shared" si="13"/>
        <v>33.333333333333314</v>
      </c>
      <c r="S43" s="61" t="s">
        <v>89</v>
      </c>
      <c r="T43" s="61" t="s">
        <v>96</v>
      </c>
      <c r="U43" s="61" t="s">
        <v>127</v>
      </c>
      <c r="V43" s="63">
        <v>719</v>
      </c>
      <c r="W43" s="63">
        <v>331</v>
      </c>
      <c r="X43" s="63">
        <v>277</v>
      </c>
      <c r="Y43" s="63">
        <v>0</v>
      </c>
      <c r="Z43" s="63">
        <v>111</v>
      </c>
      <c r="AA43" s="63">
        <v>71</v>
      </c>
      <c r="AB43" s="63">
        <v>40</v>
      </c>
    </row>
    <row r="44" spans="2:28" ht="15.75" customHeight="1">
      <c r="B44" s="12" t="s">
        <v>41</v>
      </c>
      <c r="C44" s="57">
        <f t="shared" si="0"/>
        <v>210</v>
      </c>
      <c r="D44" s="58">
        <f t="shared" si="1"/>
        <v>-9.871244635193136</v>
      </c>
      <c r="E44" s="59">
        <f t="shared" si="2"/>
        <v>117</v>
      </c>
      <c r="F44" s="58">
        <f t="shared" si="3"/>
        <v>-13.970588235294116</v>
      </c>
      <c r="G44" s="59">
        <f t="shared" si="4"/>
        <v>64</v>
      </c>
      <c r="H44" s="58">
        <f t="shared" si="5"/>
        <v>-11.111111111111114</v>
      </c>
      <c r="I44" s="59">
        <f t="shared" si="6"/>
        <v>1</v>
      </c>
      <c r="J44" s="58">
        <f t="shared" si="7"/>
        <v>-66.66666666666667</v>
      </c>
      <c r="K44" s="59">
        <f t="shared" si="8"/>
        <v>28</v>
      </c>
      <c r="L44" s="58">
        <f t="shared" si="9"/>
        <v>27.272727272727266</v>
      </c>
      <c r="M44" s="59">
        <f t="shared" si="10"/>
        <v>0</v>
      </c>
      <c r="N44" s="58" t="str">
        <f t="shared" si="11"/>
        <v>0.0</v>
      </c>
      <c r="O44" s="59">
        <f t="shared" si="12"/>
        <v>28</v>
      </c>
      <c r="P44" s="60">
        <f t="shared" si="13"/>
        <v>27.272727272727266</v>
      </c>
      <c r="S44" s="61" t="s">
        <v>89</v>
      </c>
      <c r="T44" s="61" t="s">
        <v>96</v>
      </c>
      <c r="U44" s="61" t="s">
        <v>128</v>
      </c>
      <c r="V44" s="63">
        <v>210</v>
      </c>
      <c r="W44" s="63">
        <v>117</v>
      </c>
      <c r="X44" s="63">
        <v>64</v>
      </c>
      <c r="Y44" s="63">
        <v>1</v>
      </c>
      <c r="Z44" s="63">
        <v>28</v>
      </c>
      <c r="AA44" s="63">
        <v>0</v>
      </c>
      <c r="AB44" s="63">
        <v>28</v>
      </c>
    </row>
    <row r="45" spans="2:28" ht="15.75" customHeight="1">
      <c r="B45" s="12" t="s">
        <v>42</v>
      </c>
      <c r="C45" s="57">
        <f t="shared" si="0"/>
        <v>4630</v>
      </c>
      <c r="D45" s="58">
        <f t="shared" si="1"/>
        <v>28.68260144524737</v>
      </c>
      <c r="E45" s="59">
        <f t="shared" si="2"/>
        <v>909</v>
      </c>
      <c r="F45" s="58">
        <f t="shared" si="3"/>
        <v>11.260709914320685</v>
      </c>
      <c r="G45" s="59">
        <f t="shared" si="4"/>
        <v>2314</v>
      </c>
      <c r="H45" s="58">
        <f t="shared" si="5"/>
        <v>20.7094418362024</v>
      </c>
      <c r="I45" s="59">
        <f t="shared" si="6"/>
        <v>35</v>
      </c>
      <c r="J45" s="58">
        <f t="shared" si="7"/>
        <v>775</v>
      </c>
      <c r="K45" s="59">
        <f t="shared" si="8"/>
        <v>1372</v>
      </c>
      <c r="L45" s="58">
        <f t="shared" si="9"/>
        <v>59.534883720930225</v>
      </c>
      <c r="M45" s="59">
        <f t="shared" si="10"/>
        <v>1053</v>
      </c>
      <c r="N45" s="58">
        <f t="shared" si="11"/>
        <v>122.1518987341772</v>
      </c>
      <c r="O45" s="59">
        <f t="shared" si="12"/>
        <v>317</v>
      </c>
      <c r="P45" s="60">
        <f t="shared" si="13"/>
        <v>-17.875647668393782</v>
      </c>
      <c r="S45" s="61" t="s">
        <v>89</v>
      </c>
      <c r="T45" s="61" t="s">
        <v>96</v>
      </c>
      <c r="U45" s="61" t="s">
        <v>129</v>
      </c>
      <c r="V45" s="63">
        <v>4630</v>
      </c>
      <c r="W45" s="63">
        <v>909</v>
      </c>
      <c r="X45" s="63">
        <v>2314</v>
      </c>
      <c r="Y45" s="63">
        <v>35</v>
      </c>
      <c r="Z45" s="63">
        <v>1372</v>
      </c>
      <c r="AA45" s="63">
        <v>1053</v>
      </c>
      <c r="AB45" s="63">
        <v>317</v>
      </c>
    </row>
    <row r="46" spans="2:28" ht="15.75" customHeight="1">
      <c r="B46" s="12" t="s">
        <v>43</v>
      </c>
      <c r="C46" s="57">
        <f t="shared" si="0"/>
        <v>520</v>
      </c>
      <c r="D46" s="58">
        <f t="shared" si="1"/>
        <v>7.8838174273858925</v>
      </c>
      <c r="E46" s="59">
        <f t="shared" si="2"/>
        <v>203</v>
      </c>
      <c r="F46" s="58">
        <f t="shared" si="3"/>
        <v>5.729166666666671</v>
      </c>
      <c r="G46" s="59">
        <f t="shared" si="4"/>
        <v>267</v>
      </c>
      <c r="H46" s="58">
        <f t="shared" si="5"/>
        <v>19.196428571428584</v>
      </c>
      <c r="I46" s="59">
        <f t="shared" si="6"/>
        <v>2</v>
      </c>
      <c r="J46" s="58">
        <f t="shared" si="7"/>
        <v>100</v>
      </c>
      <c r="K46" s="59">
        <f t="shared" si="8"/>
        <v>48</v>
      </c>
      <c r="L46" s="58">
        <f t="shared" si="9"/>
        <v>-26.153846153846146</v>
      </c>
      <c r="M46" s="59">
        <f t="shared" si="10"/>
        <v>0</v>
      </c>
      <c r="N46" s="58" t="str">
        <f t="shared" si="11"/>
        <v>  -100.0</v>
      </c>
      <c r="O46" s="59">
        <f t="shared" si="12"/>
        <v>48</v>
      </c>
      <c r="P46" s="60">
        <f t="shared" si="13"/>
        <v>92</v>
      </c>
      <c r="S46" s="61" t="s">
        <v>89</v>
      </c>
      <c r="T46" s="61" t="s">
        <v>96</v>
      </c>
      <c r="U46" s="61" t="s">
        <v>130</v>
      </c>
      <c r="V46" s="63">
        <v>520</v>
      </c>
      <c r="W46" s="63">
        <v>203</v>
      </c>
      <c r="X46" s="63">
        <v>267</v>
      </c>
      <c r="Y46" s="63">
        <v>2</v>
      </c>
      <c r="Z46" s="63">
        <v>48</v>
      </c>
      <c r="AA46" s="63">
        <v>0</v>
      </c>
      <c r="AB46" s="63">
        <v>48</v>
      </c>
    </row>
    <row r="47" spans="2:28" ht="15.75" customHeight="1">
      <c r="B47" s="12" t="s">
        <v>44</v>
      </c>
      <c r="C47" s="57">
        <f t="shared" si="0"/>
        <v>641</v>
      </c>
      <c r="D47" s="58">
        <f t="shared" si="1"/>
        <v>36.96581196581198</v>
      </c>
      <c r="E47" s="59">
        <f t="shared" si="2"/>
        <v>254</v>
      </c>
      <c r="F47" s="58">
        <f t="shared" si="3"/>
        <v>10.434782608695656</v>
      </c>
      <c r="G47" s="59">
        <f t="shared" si="4"/>
        <v>369</v>
      </c>
      <c r="H47" s="58">
        <f t="shared" si="5"/>
        <v>69.26605504587155</v>
      </c>
      <c r="I47" s="59">
        <f t="shared" si="6"/>
        <v>2</v>
      </c>
      <c r="J47" s="58">
        <f t="shared" si="7"/>
        <v>-33.33333333333334</v>
      </c>
      <c r="K47" s="59">
        <f t="shared" si="8"/>
        <v>16</v>
      </c>
      <c r="L47" s="58">
        <f t="shared" si="9"/>
        <v>-5.882352941176478</v>
      </c>
      <c r="M47" s="59">
        <f t="shared" si="10"/>
        <v>0</v>
      </c>
      <c r="N47" s="58" t="str">
        <f t="shared" si="11"/>
        <v>0.0</v>
      </c>
      <c r="O47" s="59">
        <f t="shared" si="12"/>
        <v>16</v>
      </c>
      <c r="P47" s="60">
        <f t="shared" si="13"/>
        <v>-5.882352941176478</v>
      </c>
      <c r="S47" s="61" t="s">
        <v>89</v>
      </c>
      <c r="T47" s="61" t="s">
        <v>96</v>
      </c>
      <c r="U47" s="61" t="s">
        <v>131</v>
      </c>
      <c r="V47" s="63">
        <v>641</v>
      </c>
      <c r="W47" s="63">
        <v>254</v>
      </c>
      <c r="X47" s="63">
        <v>369</v>
      </c>
      <c r="Y47" s="63">
        <v>2</v>
      </c>
      <c r="Z47" s="63">
        <v>16</v>
      </c>
      <c r="AA47" s="63">
        <v>0</v>
      </c>
      <c r="AB47" s="63">
        <v>16</v>
      </c>
    </row>
    <row r="48" spans="2:28" ht="15.75" customHeight="1">
      <c r="B48" s="12" t="s">
        <v>45</v>
      </c>
      <c r="C48" s="57">
        <f t="shared" si="0"/>
        <v>1015</v>
      </c>
      <c r="D48" s="58">
        <f t="shared" si="1"/>
        <v>40</v>
      </c>
      <c r="E48" s="59">
        <f t="shared" si="2"/>
        <v>414</v>
      </c>
      <c r="F48" s="58">
        <f t="shared" si="3"/>
        <v>23.95209580838322</v>
      </c>
      <c r="G48" s="59">
        <f t="shared" si="4"/>
        <v>500</v>
      </c>
      <c r="H48" s="58">
        <f t="shared" si="5"/>
        <v>63.398692810457504</v>
      </c>
      <c r="I48" s="59">
        <f t="shared" si="6"/>
        <v>9</v>
      </c>
      <c r="J48" s="58">
        <f t="shared" si="7"/>
        <v>200</v>
      </c>
      <c r="K48" s="59">
        <f t="shared" si="8"/>
        <v>92</v>
      </c>
      <c r="L48" s="58">
        <f t="shared" si="9"/>
        <v>12.19512195121952</v>
      </c>
      <c r="M48" s="59">
        <f t="shared" si="10"/>
        <v>0</v>
      </c>
      <c r="N48" s="58" t="str">
        <f t="shared" si="11"/>
        <v>0.0</v>
      </c>
      <c r="O48" s="59">
        <f t="shared" si="12"/>
        <v>92</v>
      </c>
      <c r="P48" s="60">
        <f t="shared" si="13"/>
        <v>12.19512195121952</v>
      </c>
      <c r="S48" s="61" t="s">
        <v>89</v>
      </c>
      <c r="T48" s="61" t="s">
        <v>96</v>
      </c>
      <c r="U48" s="61" t="s">
        <v>132</v>
      </c>
      <c r="V48" s="63">
        <v>1015</v>
      </c>
      <c r="W48" s="63">
        <v>414</v>
      </c>
      <c r="X48" s="63">
        <v>500</v>
      </c>
      <c r="Y48" s="63">
        <v>9</v>
      </c>
      <c r="Z48" s="63">
        <v>92</v>
      </c>
      <c r="AA48" s="63">
        <v>0</v>
      </c>
      <c r="AB48" s="63">
        <v>92</v>
      </c>
    </row>
    <row r="49" spans="2:28" ht="15.75" customHeight="1">
      <c r="B49" s="12" t="s">
        <v>46</v>
      </c>
      <c r="C49" s="57">
        <f t="shared" si="0"/>
        <v>629</v>
      </c>
      <c r="D49" s="58">
        <f t="shared" si="1"/>
        <v>13.129496402877706</v>
      </c>
      <c r="E49" s="59">
        <f t="shared" si="2"/>
        <v>215</v>
      </c>
      <c r="F49" s="58">
        <f t="shared" si="3"/>
        <v>-18.250950570342212</v>
      </c>
      <c r="G49" s="59">
        <f t="shared" si="4"/>
        <v>292</v>
      </c>
      <c r="H49" s="58">
        <f t="shared" si="5"/>
        <v>20.661157024793383</v>
      </c>
      <c r="I49" s="59">
        <f t="shared" si="6"/>
        <v>1</v>
      </c>
      <c r="J49" s="58">
        <f t="shared" si="7"/>
        <v>-75</v>
      </c>
      <c r="K49" s="59">
        <f t="shared" si="8"/>
        <v>121</v>
      </c>
      <c r="L49" s="58">
        <f t="shared" si="9"/>
        <v>157.44680851063828</v>
      </c>
      <c r="M49" s="59">
        <f t="shared" si="10"/>
        <v>80</v>
      </c>
      <c r="N49" s="58" t="str">
        <f t="shared" si="11"/>
        <v>     -   </v>
      </c>
      <c r="O49" s="59">
        <f t="shared" si="12"/>
        <v>41</v>
      </c>
      <c r="P49" s="60">
        <f t="shared" si="13"/>
        <v>-12.7659574468085</v>
      </c>
      <c r="S49" s="61" t="s">
        <v>89</v>
      </c>
      <c r="T49" s="61" t="s">
        <v>96</v>
      </c>
      <c r="U49" s="61" t="s">
        <v>133</v>
      </c>
      <c r="V49" s="63">
        <v>629</v>
      </c>
      <c r="W49" s="63">
        <v>215</v>
      </c>
      <c r="X49" s="63">
        <v>292</v>
      </c>
      <c r="Y49" s="63">
        <v>1</v>
      </c>
      <c r="Z49" s="63">
        <v>121</v>
      </c>
      <c r="AA49" s="63">
        <v>80</v>
      </c>
      <c r="AB49" s="63">
        <v>41</v>
      </c>
    </row>
    <row r="50" spans="2:28" ht="15.75" customHeight="1">
      <c r="B50" s="12" t="s">
        <v>47</v>
      </c>
      <c r="C50" s="57">
        <f t="shared" si="0"/>
        <v>579</v>
      </c>
      <c r="D50" s="58">
        <f t="shared" si="1"/>
        <v>32.1917808219178</v>
      </c>
      <c r="E50" s="59">
        <f t="shared" si="2"/>
        <v>297</v>
      </c>
      <c r="F50" s="58">
        <f t="shared" si="3"/>
        <v>10.000000000000014</v>
      </c>
      <c r="G50" s="59">
        <f t="shared" si="4"/>
        <v>213</v>
      </c>
      <c r="H50" s="58">
        <f t="shared" si="5"/>
        <v>78.99159663865547</v>
      </c>
      <c r="I50" s="59">
        <f t="shared" si="6"/>
        <v>0</v>
      </c>
      <c r="J50" s="58" t="str">
        <f t="shared" si="7"/>
        <v>  -100.0</v>
      </c>
      <c r="K50" s="59">
        <f t="shared" si="8"/>
        <v>69</v>
      </c>
      <c r="L50" s="58">
        <f t="shared" si="9"/>
        <v>53.33333333333334</v>
      </c>
      <c r="M50" s="59">
        <f t="shared" si="10"/>
        <v>0</v>
      </c>
      <c r="N50" s="58" t="str">
        <f t="shared" si="11"/>
        <v>0.0</v>
      </c>
      <c r="O50" s="59">
        <f t="shared" si="12"/>
        <v>69</v>
      </c>
      <c r="P50" s="60">
        <f t="shared" si="13"/>
        <v>53.33333333333334</v>
      </c>
      <c r="S50" s="61" t="s">
        <v>89</v>
      </c>
      <c r="T50" s="61" t="s">
        <v>96</v>
      </c>
      <c r="U50" s="61" t="s">
        <v>134</v>
      </c>
      <c r="V50" s="63">
        <v>579</v>
      </c>
      <c r="W50" s="63">
        <v>297</v>
      </c>
      <c r="X50" s="63">
        <v>213</v>
      </c>
      <c r="Y50" s="63">
        <v>0</v>
      </c>
      <c r="Z50" s="63">
        <v>69</v>
      </c>
      <c r="AA50" s="63">
        <v>0</v>
      </c>
      <c r="AB50" s="63">
        <v>69</v>
      </c>
    </row>
    <row r="51" spans="2:28" ht="15.75" customHeight="1">
      <c r="B51" s="12" t="s">
        <v>48</v>
      </c>
      <c r="C51" s="57">
        <f t="shared" si="0"/>
        <v>1157</v>
      </c>
      <c r="D51" s="58">
        <f t="shared" si="1"/>
        <v>30.292792792792795</v>
      </c>
      <c r="E51" s="59">
        <f t="shared" si="2"/>
        <v>373</v>
      </c>
      <c r="F51" s="58">
        <f t="shared" si="3"/>
        <v>0.810810810810807</v>
      </c>
      <c r="G51" s="59">
        <f t="shared" si="4"/>
        <v>605</v>
      </c>
      <c r="H51" s="58">
        <f t="shared" si="5"/>
        <v>40.046296296296305</v>
      </c>
      <c r="I51" s="59">
        <f t="shared" si="6"/>
        <v>13</v>
      </c>
      <c r="J51" s="58">
        <f t="shared" si="7"/>
        <v>550</v>
      </c>
      <c r="K51" s="59">
        <f t="shared" si="8"/>
        <v>166</v>
      </c>
      <c r="L51" s="58">
        <f t="shared" si="9"/>
        <v>97.61904761904762</v>
      </c>
      <c r="M51" s="59">
        <f t="shared" si="10"/>
        <v>80</v>
      </c>
      <c r="N51" s="58" t="str">
        <f t="shared" si="11"/>
        <v>     -   </v>
      </c>
      <c r="O51" s="59">
        <f t="shared" si="12"/>
        <v>82</v>
      </c>
      <c r="P51" s="60">
        <f t="shared" si="13"/>
        <v>-2.3809523809523796</v>
      </c>
      <c r="S51" s="61" t="s">
        <v>89</v>
      </c>
      <c r="T51" s="61" t="s">
        <v>96</v>
      </c>
      <c r="U51" s="61" t="s">
        <v>135</v>
      </c>
      <c r="V51" s="63">
        <v>1157</v>
      </c>
      <c r="W51" s="63">
        <v>373</v>
      </c>
      <c r="X51" s="63">
        <v>605</v>
      </c>
      <c r="Y51" s="63">
        <v>13</v>
      </c>
      <c r="Z51" s="63">
        <v>166</v>
      </c>
      <c r="AA51" s="63">
        <v>80</v>
      </c>
      <c r="AB51" s="63">
        <v>82</v>
      </c>
    </row>
    <row r="52" spans="2:28" ht="15.75" customHeight="1" thickBot="1">
      <c r="B52" s="12" t="s">
        <v>49</v>
      </c>
      <c r="C52" s="64">
        <f t="shared" si="0"/>
        <v>1828</v>
      </c>
      <c r="D52" s="65">
        <f t="shared" si="1"/>
        <v>27.6536312849162</v>
      </c>
      <c r="E52" s="66">
        <f t="shared" si="2"/>
        <v>261</v>
      </c>
      <c r="F52" s="65">
        <f t="shared" si="3"/>
        <v>-3.6900369003690088</v>
      </c>
      <c r="G52" s="66">
        <f t="shared" si="4"/>
        <v>1148</v>
      </c>
      <c r="H52" s="65">
        <f t="shared" si="5"/>
        <v>8.91840607210625</v>
      </c>
      <c r="I52" s="66">
        <f t="shared" si="6"/>
        <v>5</v>
      </c>
      <c r="J52" s="65">
        <f t="shared" si="7"/>
        <v>25</v>
      </c>
      <c r="K52" s="66">
        <f t="shared" si="8"/>
        <v>414</v>
      </c>
      <c r="L52" s="65">
        <f t="shared" si="9"/>
        <v>301.94174757281553</v>
      </c>
      <c r="M52" s="66">
        <f t="shared" si="10"/>
        <v>385</v>
      </c>
      <c r="N52" s="65">
        <f t="shared" si="11"/>
        <v>337.5</v>
      </c>
      <c r="O52" s="66">
        <f t="shared" si="12"/>
        <v>27</v>
      </c>
      <c r="P52" s="67">
        <f t="shared" si="13"/>
        <v>80</v>
      </c>
      <c r="S52" s="61" t="s">
        <v>89</v>
      </c>
      <c r="T52" s="61" t="s">
        <v>96</v>
      </c>
      <c r="U52" s="61" t="s">
        <v>136</v>
      </c>
      <c r="V52" s="63">
        <v>1828</v>
      </c>
      <c r="W52" s="63">
        <v>261</v>
      </c>
      <c r="X52" s="63">
        <v>1148</v>
      </c>
      <c r="Y52" s="63">
        <v>5</v>
      </c>
      <c r="Z52" s="63">
        <v>414</v>
      </c>
      <c r="AA52" s="63">
        <v>385</v>
      </c>
      <c r="AB52" s="63">
        <v>27</v>
      </c>
    </row>
    <row r="53" spans="2:28" ht="15.75" customHeight="1" thickBot="1" thickTop="1">
      <c r="B53" s="13" t="s">
        <v>50</v>
      </c>
      <c r="C53" s="68">
        <f>SUM($V6:$V52)</f>
        <v>88118</v>
      </c>
      <c r="D53" s="69">
        <f>SUM(V6:V52)/SUM(V53:V99)*100-100</f>
        <v>16.316644006494442</v>
      </c>
      <c r="E53" s="70">
        <f>SUM($W6:$W52)</f>
        <v>26643</v>
      </c>
      <c r="F53" s="69">
        <f>SUM($W6:$W52)/SUM($W53:$W99)*100-100</f>
        <v>7.154922779922785</v>
      </c>
      <c r="G53" s="70">
        <f>SUM($X6:$X52)</f>
        <v>35600</v>
      </c>
      <c r="H53" s="69">
        <f>SUM($X6:X52)/SUM($X53:$X99)*100-100</f>
        <v>14.627942170847149</v>
      </c>
      <c r="I53" s="70">
        <f>SUM($Y6:$Y52)</f>
        <v>386</v>
      </c>
      <c r="J53" s="69">
        <f>SUM($Y6:$Y52)/SUM($Y53:$Y99)*100-100</f>
        <v>-8.313539192399048</v>
      </c>
      <c r="K53" s="70">
        <f>SUM($Z6:$Z52)</f>
        <v>25489</v>
      </c>
      <c r="L53" s="69">
        <f>SUM($Z6:$Z52)/SUM($Z53:$Z99)*100-100</f>
        <v>31.285088848828224</v>
      </c>
      <c r="M53" s="70">
        <f>SUM($AA6:$AA52)</f>
        <v>14173</v>
      </c>
      <c r="N53" s="69">
        <f>SUM($AA6:$AA52)/SUM($AA53:$AA99)*100-100</f>
        <v>82.78307970079959</v>
      </c>
      <c r="O53" s="70">
        <f>SUM($AB6:$AB52)</f>
        <v>11160</v>
      </c>
      <c r="P53" s="71">
        <f>SUM($AB6:$AB52)/SUM($AB53:$AB99)*100-100</f>
        <v>-2.8805151857975773</v>
      </c>
      <c r="R53" s="1" t="s">
        <v>137</v>
      </c>
      <c r="S53" s="61" t="s">
        <v>138</v>
      </c>
      <c r="T53" s="61" t="s">
        <v>96</v>
      </c>
      <c r="U53" s="61" t="s">
        <v>91</v>
      </c>
      <c r="V53" s="63">
        <v>3120</v>
      </c>
      <c r="W53" s="63">
        <v>1147</v>
      </c>
      <c r="X53" s="63">
        <v>1617</v>
      </c>
      <c r="Y53" s="63">
        <v>6</v>
      </c>
      <c r="Z53" s="63">
        <v>350</v>
      </c>
      <c r="AA53" s="63">
        <v>143</v>
      </c>
      <c r="AB53" s="63">
        <v>186</v>
      </c>
    </row>
    <row r="54" spans="2:28" ht="15.75" customHeight="1">
      <c r="B54" s="14" t="s">
        <v>3</v>
      </c>
      <c r="C54" s="59">
        <f>$V6</f>
        <v>3273</v>
      </c>
      <c r="D54" s="58">
        <f>$V6/$V53*100-100</f>
        <v>4.90384615384616</v>
      </c>
      <c r="E54" s="59">
        <f>$W6</f>
        <v>1228</v>
      </c>
      <c r="F54" s="58">
        <f>$W6/$W53*100-100</f>
        <v>7.061900610287708</v>
      </c>
      <c r="G54" s="59">
        <f>$X6</f>
        <v>1754</v>
      </c>
      <c r="H54" s="58">
        <f>$X6/$X53*100-100</f>
        <v>8.47247990105133</v>
      </c>
      <c r="I54" s="59">
        <f>$Y6</f>
        <v>44</v>
      </c>
      <c r="J54" s="58">
        <f>$Y6/$Y53*100-100</f>
        <v>633.3333333333333</v>
      </c>
      <c r="K54" s="59">
        <f>$Z6</f>
        <v>247</v>
      </c>
      <c r="L54" s="58">
        <f>$Z6/$Z53*100-100</f>
        <v>-29.42857142857143</v>
      </c>
      <c r="M54" s="59">
        <f>$AA6</f>
        <v>96</v>
      </c>
      <c r="N54" s="58">
        <f>$AA6/$AA53*100-100</f>
        <v>-32.86713286713287</v>
      </c>
      <c r="O54" s="59">
        <f>$AB6</f>
        <v>151</v>
      </c>
      <c r="P54" s="60">
        <f>$AB6/$AB53*100-100</f>
        <v>-18.81720430107528</v>
      </c>
      <c r="S54" s="61" t="s">
        <v>138</v>
      </c>
      <c r="T54" s="61" t="s">
        <v>96</v>
      </c>
      <c r="U54" s="61" t="s">
        <v>92</v>
      </c>
      <c r="V54" s="63">
        <v>528</v>
      </c>
      <c r="W54" s="63">
        <v>364</v>
      </c>
      <c r="X54" s="63">
        <v>126</v>
      </c>
      <c r="Y54" s="63">
        <v>0</v>
      </c>
      <c r="Z54" s="63">
        <v>38</v>
      </c>
      <c r="AA54" s="63">
        <v>0</v>
      </c>
      <c r="AB54" s="63">
        <v>38</v>
      </c>
    </row>
    <row r="55" spans="2:28" ht="15.75" customHeight="1">
      <c r="B55" s="14" t="s">
        <v>51</v>
      </c>
      <c r="C55" s="59">
        <f>SUM($V7:$V12)</f>
        <v>6421</v>
      </c>
      <c r="D55" s="58">
        <f>SUM($V7:V12)/SUM($V54:$V59)*100-100</f>
        <v>2.24522292993629</v>
      </c>
      <c r="E55" s="59">
        <f>SUM($W7:$W12)</f>
        <v>3046</v>
      </c>
      <c r="F55" s="58">
        <f>SUM($W7:W12)/SUM($W54:$W59)*100-100</f>
        <v>8.437166251334986</v>
      </c>
      <c r="G55" s="59">
        <f>SUM($X7:$X12)</f>
        <v>2521</v>
      </c>
      <c r="H55" s="58">
        <f>SUM($X7:X12)/SUM($X54:$X59)*100-100</f>
        <v>-0.19794140934283178</v>
      </c>
      <c r="I55" s="59">
        <f>SUM($Y7:$Y12)</f>
        <v>5</v>
      </c>
      <c r="J55" s="58">
        <f>SUM($Y7:Y12)/SUM($Y54:$Y59)*100-100</f>
        <v>-95.45454545454545</v>
      </c>
      <c r="K55" s="59">
        <f>SUM($Z7:$Z12)</f>
        <v>849</v>
      </c>
      <c r="L55" s="58">
        <f>SUM($Z7:Z12)/SUM($Z54:$Z59)*100-100</f>
        <v>1.6766467065868227</v>
      </c>
      <c r="M55" s="59">
        <f>SUM($AA7:$AA12)</f>
        <v>402</v>
      </c>
      <c r="N55" s="58">
        <f>SUM($AA7:AA12)/SUM($AA54:$AA59)*100-100</f>
        <v>32.23684210526315</v>
      </c>
      <c r="O55" s="59">
        <f>SUM($AB7:$AB12)</f>
        <v>447</v>
      </c>
      <c r="P55" s="60">
        <f>SUM($AB7:AB12)/SUM($AB54:$AB59)*100-100</f>
        <v>-11.660079051383406</v>
      </c>
      <c r="S55" s="61" t="s">
        <v>138</v>
      </c>
      <c r="T55" s="61" t="s">
        <v>96</v>
      </c>
      <c r="U55" s="61" t="s">
        <v>93</v>
      </c>
      <c r="V55" s="63">
        <v>782</v>
      </c>
      <c r="W55" s="63">
        <v>442</v>
      </c>
      <c r="X55" s="63">
        <v>264</v>
      </c>
      <c r="Y55" s="63">
        <v>41</v>
      </c>
      <c r="Z55" s="63">
        <v>35</v>
      </c>
      <c r="AA55" s="63">
        <v>0</v>
      </c>
      <c r="AB55" s="63">
        <v>35</v>
      </c>
    </row>
    <row r="56" spans="2:28" ht="15.75" customHeight="1">
      <c r="B56" s="14" t="s">
        <v>52</v>
      </c>
      <c r="C56" s="59">
        <f>SUM($V13:$V19)+SUM($V24:$V25)</f>
        <v>34755</v>
      </c>
      <c r="D56" s="58">
        <f>(SUM($V13:$V19)+SUM($V24:$V25))/(SUM($V60:$V66)+SUM($V71:$V72))*100-100</f>
        <v>16.241345864410178</v>
      </c>
      <c r="E56" s="59">
        <f>SUM($W13:$W19)+SUM($W24:$W25)</f>
        <v>8420</v>
      </c>
      <c r="F56" s="58">
        <f>(SUM($W13:$W19)+SUM($W24:$W25))/(SUM($W60:$W66)+SUM($W71:$W72))*100-100</f>
        <v>7.5488568144079835</v>
      </c>
      <c r="G56" s="59">
        <f>SUM($X13:$X19)+SUM($X24:$X25)</f>
        <v>12897</v>
      </c>
      <c r="H56" s="58">
        <f>(SUM($X13:$X19)+SUM($X24:$X25))/(SUM($X60:$X66)+SUM($X71:$X72))*100-100</f>
        <v>13.370253164556956</v>
      </c>
      <c r="I56" s="59">
        <f>SUM($Y13:$Y19)+SUM($Y24:$Y25)</f>
        <v>174</v>
      </c>
      <c r="J56" s="58">
        <f>(SUM($Y13:$Y19)+SUM($Y24:$Y25))/(SUM($Y60:$Y66)+SUM($Y71:$Y72))*100-100</f>
        <v>1.754385964912288</v>
      </c>
      <c r="K56" s="59">
        <f>SUM($Z13:$Z19)+SUM($Z24:$Z25)</f>
        <v>13264</v>
      </c>
      <c r="L56" s="58">
        <f>(SUM($Z13:$Z19)+SUM($Z24:$Z25))/(SUM($Z60:$Z66)+SUM($Z71:$Z72))*100-100</f>
        <v>26.047705027083538</v>
      </c>
      <c r="M56" s="59">
        <f>SUM($AA13:$AA19)+SUM($AA24:$AA25)</f>
        <v>7519</v>
      </c>
      <c r="N56" s="58">
        <f>(SUM($AA13:$AA19)+SUM($AA24:$AA25))/(SUM($AA60:$AA66)+SUM($AA71:$AA72))*100-100</f>
        <v>65.9090909090909</v>
      </c>
      <c r="O56" s="59">
        <f>SUM($AB13:$AB19)+SUM($AB24:$AB25)</f>
        <v>5619</v>
      </c>
      <c r="P56" s="60">
        <f>(SUM($AB13:$AB19)+SUM($AB24:$AB25))/(SUM($AB60:$AB66)+SUM($AB71:$AB72))*100-100</f>
        <v>-4.71426148889266</v>
      </c>
      <c r="S56" s="61" t="s">
        <v>138</v>
      </c>
      <c r="T56" s="61" t="s">
        <v>96</v>
      </c>
      <c r="U56" s="61" t="s">
        <v>94</v>
      </c>
      <c r="V56" s="63">
        <v>2592</v>
      </c>
      <c r="W56" s="63">
        <v>700</v>
      </c>
      <c r="X56" s="63">
        <v>1310</v>
      </c>
      <c r="Y56" s="63">
        <v>66</v>
      </c>
      <c r="Z56" s="63">
        <v>516</v>
      </c>
      <c r="AA56" s="63">
        <v>234</v>
      </c>
      <c r="AB56" s="63">
        <v>257</v>
      </c>
    </row>
    <row r="57" spans="2:28" ht="15.75" customHeight="1">
      <c r="B57" s="14" t="s">
        <v>53</v>
      </c>
      <c r="C57" s="59">
        <f>SUM($V20:$V23)</f>
        <v>3159</v>
      </c>
      <c r="D57" s="58">
        <f>SUM(V20:$V23)/SUM($V67:$V70)*100-100</f>
        <v>34.71215351812367</v>
      </c>
      <c r="E57" s="59">
        <f>SUM($W20:$W23)</f>
        <v>1608</v>
      </c>
      <c r="F57" s="58">
        <f>SUM($W20:W23)/SUM($W67:$W70)*100-100</f>
        <v>8.355795148247978</v>
      </c>
      <c r="G57" s="59">
        <f>SUM($X20:$X23)</f>
        <v>1170</v>
      </c>
      <c r="H57" s="58">
        <f>SUM($X20:X23)/SUM($X67:$X70)*100-100</f>
        <v>66.19318181818181</v>
      </c>
      <c r="I57" s="59">
        <f>SUM($Y20:$Y23)</f>
        <v>37</v>
      </c>
      <c r="J57" s="58">
        <f>SUM($Y20:Y23)/SUM($Y67:$Y70)*100-100</f>
        <v>184.61538461538464</v>
      </c>
      <c r="K57" s="59">
        <f>SUM($Z20:$Z23)</f>
        <v>344</v>
      </c>
      <c r="L57" s="58">
        <f>SUM($Z20:Z23)/SUM($Z67:$Z70)*100-100</f>
        <v>138.88888888888889</v>
      </c>
      <c r="M57" s="59">
        <f>SUM($AA20:$AA23)</f>
        <v>151</v>
      </c>
      <c r="N57" s="58" t="e">
        <f>SUM($AA20:AA23)/SUM($AA67:$AA70)*100-100</f>
        <v>#DIV/0!</v>
      </c>
      <c r="O57" s="59">
        <f>SUM($AB20:$AB23)</f>
        <v>189</v>
      </c>
      <c r="P57" s="60">
        <f>SUM($AB20:AB23)/SUM($AB67:$AB70)*100-100</f>
        <v>31.25</v>
      </c>
      <c r="S57" s="61" t="s">
        <v>138</v>
      </c>
      <c r="T57" s="61" t="s">
        <v>96</v>
      </c>
      <c r="U57" s="61" t="s">
        <v>95</v>
      </c>
      <c r="V57" s="63">
        <v>372</v>
      </c>
      <c r="W57" s="63">
        <v>250</v>
      </c>
      <c r="X57" s="63">
        <v>105</v>
      </c>
      <c r="Y57" s="63">
        <v>1</v>
      </c>
      <c r="Z57" s="63">
        <v>16</v>
      </c>
      <c r="AA57" s="63">
        <v>0</v>
      </c>
      <c r="AB57" s="63">
        <v>16</v>
      </c>
    </row>
    <row r="58" spans="2:28" ht="15.75" customHeight="1">
      <c r="B58" s="14" t="s">
        <v>54</v>
      </c>
      <c r="C58" s="59">
        <f>SUM($V26:$V29)</f>
        <v>9503</v>
      </c>
      <c r="D58" s="58">
        <f>SUM($V26:$V29)/SUM($V73:$V76)*100-100</f>
        <v>10.205264988982947</v>
      </c>
      <c r="E58" s="59">
        <f>SUM($W26:$W29)</f>
        <v>3826</v>
      </c>
      <c r="F58" s="58">
        <f>SUM($W26:$W29)/SUM($W73:$W76)*100-100</f>
        <v>4.9081436797367815</v>
      </c>
      <c r="G58" s="59">
        <f>SUM($X26:$X29)</f>
        <v>3765</v>
      </c>
      <c r="H58" s="58">
        <f>SUM($X26:$X29)/SUM($X73:$X76)*100-100</f>
        <v>31.4594972067039</v>
      </c>
      <c r="I58" s="59">
        <f>SUM($Y26:$Y29)</f>
        <v>12</v>
      </c>
      <c r="J58" s="58">
        <f>SUM($Y26:$Y29)/SUM($Y73:$Y76)*100-100</f>
        <v>-36.8421052631579</v>
      </c>
      <c r="K58" s="59">
        <f>SUM($Z26:$Z29)</f>
        <v>1900</v>
      </c>
      <c r="L58" s="58">
        <f>SUM($Z26:$Z29)/SUM($Z73:$Z76)*100-100</f>
        <v>-9.221213569039648</v>
      </c>
      <c r="M58" s="59">
        <f>SUM($AA26:$AA29)</f>
        <v>360</v>
      </c>
      <c r="N58" s="58">
        <f>SUM($AA26:$AA29)/SUM($AA73:$AA76)*100-100</f>
        <v>-41.17647058823529</v>
      </c>
      <c r="O58" s="59">
        <f>SUM($AB26:$AB29)</f>
        <v>1540</v>
      </c>
      <c r="P58" s="60">
        <f>SUM($AB26:$AB29)/SUM($AB73:$AB76)*100-100</f>
        <v>4.124408384043264</v>
      </c>
      <c r="S58" s="61" t="s">
        <v>138</v>
      </c>
      <c r="T58" s="61" t="s">
        <v>96</v>
      </c>
      <c r="U58" s="61" t="s">
        <v>96</v>
      </c>
      <c r="V58" s="63">
        <v>529</v>
      </c>
      <c r="W58" s="63">
        <v>291</v>
      </c>
      <c r="X58" s="63">
        <v>190</v>
      </c>
      <c r="Y58" s="63">
        <v>0</v>
      </c>
      <c r="Z58" s="63">
        <v>48</v>
      </c>
      <c r="AA58" s="63">
        <v>0</v>
      </c>
      <c r="AB58" s="63">
        <v>48</v>
      </c>
    </row>
    <row r="59" spans="2:28" ht="15.75" customHeight="1">
      <c r="B59" s="14" t="s">
        <v>55</v>
      </c>
      <c r="C59" s="59">
        <f>SUM($V30:$V35)</f>
        <v>14330</v>
      </c>
      <c r="D59" s="58">
        <f>SUM($V30:$V35)/SUM($V77:$V82)*100-100</f>
        <v>19.237809951739052</v>
      </c>
      <c r="E59" s="59">
        <f>SUM($W30:$W35)</f>
        <v>3148</v>
      </c>
      <c r="F59" s="58">
        <f>SUM($W30:$W35)/SUM($W77:$W82)*100-100</f>
        <v>8.62663906142167</v>
      </c>
      <c r="G59" s="59">
        <f>SUM($X30:$X35)</f>
        <v>5634</v>
      </c>
      <c r="H59" s="58">
        <f>SUM($X30:$X35)/SUM($X77:$X82)*100-100</f>
        <v>0.5353319057815895</v>
      </c>
      <c r="I59" s="59">
        <f>SUM($Y30:$Y35)</f>
        <v>28</v>
      </c>
      <c r="J59" s="58">
        <f>SUM($Y30:$Y35)/SUM($Y77:$Y82)*100-100</f>
        <v>-31.707317073170728</v>
      </c>
      <c r="K59" s="59">
        <f>SUM($Z30:$Z35)</f>
        <v>5520</v>
      </c>
      <c r="L59" s="58">
        <f>SUM($Z30:$Z35)/SUM($Z77:$Z82)*100-100</f>
        <v>58.84892086330936</v>
      </c>
      <c r="M59" s="59">
        <f>SUM($AA30:$AA35)</f>
        <v>3471</v>
      </c>
      <c r="N59" s="58">
        <f>SUM($AA30:$AA35)/SUM($AA77:$AA82)*100-100</f>
        <v>160</v>
      </c>
      <c r="O59" s="59">
        <f>SUM($AB30:$AB35)</f>
        <v>2031</v>
      </c>
      <c r="P59" s="60">
        <f>SUM($AB30:$AB35)/SUM($AB77:$AB82)*100-100</f>
        <v>-4.647887323943664</v>
      </c>
      <c r="S59" s="61" t="s">
        <v>138</v>
      </c>
      <c r="T59" s="61" t="s">
        <v>96</v>
      </c>
      <c r="U59" s="61" t="s">
        <v>97</v>
      </c>
      <c r="V59" s="63">
        <v>1477</v>
      </c>
      <c r="W59" s="63">
        <v>762</v>
      </c>
      <c r="X59" s="63">
        <v>531</v>
      </c>
      <c r="Y59" s="63">
        <v>2</v>
      </c>
      <c r="Z59" s="63">
        <v>182</v>
      </c>
      <c r="AA59" s="63">
        <v>70</v>
      </c>
      <c r="AB59" s="63">
        <v>112</v>
      </c>
    </row>
    <row r="60" spans="2:28" ht="15.75" customHeight="1">
      <c r="B60" s="14" t="s">
        <v>56</v>
      </c>
      <c r="C60" s="59">
        <f>SUM($V36:$V40)</f>
        <v>3927</v>
      </c>
      <c r="D60" s="58">
        <f>SUM($V36:$V40)/SUM($V83:$V87)*100-100</f>
        <v>20.830769230769235</v>
      </c>
      <c r="E60" s="59">
        <f>SUM($W36:$W40)</f>
        <v>1603</v>
      </c>
      <c r="F60" s="58">
        <f>SUM($W36:$W40)/SUM($W83:$W87)*100-100</f>
        <v>14.74588403722261</v>
      </c>
      <c r="G60" s="59">
        <f>SUM($X36:$X40)</f>
        <v>1485</v>
      </c>
      <c r="H60" s="58">
        <f>SUM($X36:$X40)/SUM($X83:$X87)*100-100</f>
        <v>15.47433903576983</v>
      </c>
      <c r="I60" s="59">
        <f>SUM($Y36:$Y40)</f>
        <v>14</v>
      </c>
      <c r="J60" s="58">
        <f>SUM($Y36:$Y40)/SUM($Y83:$Y87)*100-100</f>
        <v>-39.13043478260869</v>
      </c>
      <c r="K60" s="59">
        <f>SUM($Z36:$Z40)</f>
        <v>825</v>
      </c>
      <c r="L60" s="58">
        <f>SUM($Z36:$Z40)/SUM($Z83:$Z87)*100-100</f>
        <v>51.654411764705884</v>
      </c>
      <c r="M60" s="59">
        <f>SUM($AA36:$AA40)</f>
        <v>451</v>
      </c>
      <c r="N60" s="58">
        <f>SUM($AA36:$AA40)/SUM($AA83:$AA87)*100-100</f>
        <v>141.17647058823528</v>
      </c>
      <c r="O60" s="59">
        <f>SUM($AB36:$AB40)</f>
        <v>374</v>
      </c>
      <c r="P60" s="60">
        <f>SUM($AB36:$AB40)/SUM($AB83:$AB87)*100-100</f>
        <v>4.761904761904773</v>
      </c>
      <c r="S60" s="61" t="s">
        <v>138</v>
      </c>
      <c r="T60" s="61" t="s">
        <v>96</v>
      </c>
      <c r="U60" s="61" t="s">
        <v>98</v>
      </c>
      <c r="V60" s="63">
        <v>1565</v>
      </c>
      <c r="W60" s="63">
        <v>827</v>
      </c>
      <c r="X60" s="63">
        <v>548</v>
      </c>
      <c r="Y60" s="63">
        <v>4</v>
      </c>
      <c r="Z60" s="63">
        <v>186</v>
      </c>
      <c r="AA60" s="63">
        <v>0</v>
      </c>
      <c r="AB60" s="63">
        <v>186</v>
      </c>
    </row>
    <row r="61" spans="2:28" ht="15.75" customHeight="1">
      <c r="B61" s="14" t="s">
        <v>57</v>
      </c>
      <c r="C61" s="59">
        <f>SUM($V41:$V44)</f>
        <v>1751</v>
      </c>
      <c r="D61" s="58">
        <f>SUM($V41:$V44)/SUM($V88:$V91)*100-100</f>
        <v>7.094801223241603</v>
      </c>
      <c r="E61" s="59">
        <f>SUM($W41:$W44)</f>
        <v>838</v>
      </c>
      <c r="F61" s="58">
        <f>SUM($W41:$W44)/SUM($W88:$W91)*100-100</f>
        <v>-7.505518763796914</v>
      </c>
      <c r="G61" s="59">
        <f>SUM($X41:$X44)</f>
        <v>666</v>
      </c>
      <c r="H61" s="58">
        <f>SUM($X41:$X44)/SUM($X88:$X91)*100-100</f>
        <v>17.253521126760575</v>
      </c>
      <c r="I61" s="59">
        <f>SUM($Y41:$Y44)</f>
        <v>5</v>
      </c>
      <c r="J61" s="58">
        <f>SUM($Y41:$Y44)/SUM($Y88:$Y91)*100-100</f>
        <v>-61.53846153846153</v>
      </c>
      <c r="K61" s="59">
        <f>SUM($Z41:$Z44)</f>
        <v>242</v>
      </c>
      <c r="L61" s="58">
        <f>SUM($Z41:$Z44)/SUM($Z88:$Z91)*100-100</f>
        <v>63.513513513513516</v>
      </c>
      <c r="M61" s="59">
        <f>SUM($AA41:$AA44)</f>
        <v>125</v>
      </c>
      <c r="N61" s="58">
        <f>SUM($AA41:$AA44)/SUM($AA88:$AA91)*100-100</f>
        <v>220.51282051282055</v>
      </c>
      <c r="O61" s="59">
        <f>SUM($AB41:$AB44)</f>
        <v>117</v>
      </c>
      <c r="P61" s="60">
        <f>SUM($AB41:$AB44)/SUM($AB88:$AB91)*100-100</f>
        <v>28.571428571428584</v>
      </c>
      <c r="S61" s="61" t="s">
        <v>138</v>
      </c>
      <c r="T61" s="61" t="s">
        <v>96</v>
      </c>
      <c r="U61" s="61" t="s">
        <v>99</v>
      </c>
      <c r="V61" s="63">
        <v>1102</v>
      </c>
      <c r="W61" s="63">
        <v>521</v>
      </c>
      <c r="X61" s="63">
        <v>361</v>
      </c>
      <c r="Y61" s="63">
        <v>4</v>
      </c>
      <c r="Z61" s="63">
        <v>216</v>
      </c>
      <c r="AA61" s="63">
        <v>0</v>
      </c>
      <c r="AB61" s="63">
        <v>216</v>
      </c>
    </row>
    <row r="62" spans="2:28" ht="15.75" customHeight="1">
      <c r="B62" s="14" t="s">
        <v>58</v>
      </c>
      <c r="C62" s="59">
        <f>SUM($V45:$V51)</f>
        <v>9171</v>
      </c>
      <c r="D62" s="58">
        <f>SUM($V45:$V51)/SUM($V92:$V98)*100-100</f>
        <v>28.17610062893081</v>
      </c>
      <c r="E62" s="59">
        <f>SUM($W45:$W51)</f>
        <v>2665</v>
      </c>
      <c r="F62" s="58">
        <f>SUM($W45:$W51)/SUM($W92:$W98)*100-100</f>
        <v>7.633279483037157</v>
      </c>
      <c r="G62" s="59">
        <f>SUM($X45:$X51)</f>
        <v>4560</v>
      </c>
      <c r="H62" s="58">
        <f>SUM($X45:$X51)/SUM($X92:$X98)*100-100</f>
        <v>31.868131868131854</v>
      </c>
      <c r="I62" s="59">
        <f>SUM($Y45:$Y51)</f>
        <v>62</v>
      </c>
      <c r="J62" s="58">
        <f>SUM($Y45:$Y51)/SUM($Y92:$Y98)*100-100</f>
        <v>195.23809523809524</v>
      </c>
      <c r="K62" s="59">
        <f>SUM($Z45:$Z51)</f>
        <v>1884</v>
      </c>
      <c r="L62" s="58">
        <f>SUM($Z45:$Z51)/SUM($Z92:$Z98)*100-100</f>
        <v>57</v>
      </c>
      <c r="M62" s="59">
        <f>SUM($AA45:$AA51)</f>
        <v>1213</v>
      </c>
      <c r="N62" s="58">
        <f>SUM($AA45:$AA51)/SUM($AA92:$AA98)*100-100</f>
        <v>135.99221789883268</v>
      </c>
      <c r="O62" s="59">
        <f>SUM($AB45:$AB51)</f>
        <v>665</v>
      </c>
      <c r="P62" s="60">
        <f>SUM($AB45:$AB51)/SUM($AB92:$AB98)*100-100</f>
        <v>-3.0612244897959187</v>
      </c>
      <c r="S62" s="61" t="s">
        <v>138</v>
      </c>
      <c r="T62" s="61" t="s">
        <v>96</v>
      </c>
      <c r="U62" s="61" t="s">
        <v>90</v>
      </c>
      <c r="V62" s="63">
        <v>1013</v>
      </c>
      <c r="W62" s="63">
        <v>511</v>
      </c>
      <c r="X62" s="63">
        <v>356</v>
      </c>
      <c r="Y62" s="63">
        <v>2</v>
      </c>
      <c r="Z62" s="63">
        <v>144</v>
      </c>
      <c r="AA62" s="63">
        <v>0</v>
      </c>
      <c r="AB62" s="63">
        <v>144</v>
      </c>
    </row>
    <row r="63" spans="2:28" ht="15.75" customHeight="1" thickBot="1">
      <c r="B63" s="15" t="s">
        <v>49</v>
      </c>
      <c r="C63" s="70">
        <f>$V52</f>
        <v>1828</v>
      </c>
      <c r="D63" s="69">
        <f>$V52/$V99*100-100</f>
        <v>27.6536312849162</v>
      </c>
      <c r="E63" s="70">
        <f>$W52</f>
        <v>261</v>
      </c>
      <c r="F63" s="69">
        <f>$W52/$W99*100-100</f>
        <v>-3.6900369003690088</v>
      </c>
      <c r="G63" s="70">
        <f>$X52</f>
        <v>1148</v>
      </c>
      <c r="H63" s="69">
        <f>$X52/$X99*100-100</f>
        <v>8.91840607210625</v>
      </c>
      <c r="I63" s="70">
        <f>$Y52</f>
        <v>5</v>
      </c>
      <c r="J63" s="69">
        <f>$Y52/$Y99*100-100</f>
        <v>25</v>
      </c>
      <c r="K63" s="70">
        <f>$Z52</f>
        <v>414</v>
      </c>
      <c r="L63" s="69">
        <f>$Z52/$Z99*100-100</f>
        <v>301.94174757281553</v>
      </c>
      <c r="M63" s="70">
        <f>$AA52</f>
        <v>385</v>
      </c>
      <c r="N63" s="69">
        <f>$AA52/$AA99*100-100</f>
        <v>337.5</v>
      </c>
      <c r="O63" s="70">
        <f>$AB52</f>
        <v>27</v>
      </c>
      <c r="P63" s="71">
        <f>$AB52/$AB99*100-100</f>
        <v>80</v>
      </c>
      <c r="S63" s="61" t="s">
        <v>138</v>
      </c>
      <c r="T63" s="61" t="s">
        <v>96</v>
      </c>
      <c r="U63" s="61" t="s">
        <v>100</v>
      </c>
      <c r="V63" s="63">
        <v>4883</v>
      </c>
      <c r="W63" s="63">
        <v>1428</v>
      </c>
      <c r="X63" s="63">
        <v>1893</v>
      </c>
      <c r="Y63" s="63">
        <v>4</v>
      </c>
      <c r="Z63" s="63">
        <v>1558</v>
      </c>
      <c r="AA63" s="63">
        <v>230</v>
      </c>
      <c r="AB63" s="63">
        <v>1308</v>
      </c>
    </row>
    <row r="64" spans="2:28" ht="15.75" customHeight="1">
      <c r="B64" s="14" t="s">
        <v>59</v>
      </c>
      <c r="C64" s="59">
        <f>SUM($V16:$V19)</f>
        <v>28849</v>
      </c>
      <c r="D64" s="58">
        <f>SUM($V16:$V19)/SUM($V63:$V66)*100-100</f>
        <v>15.715374433436295</v>
      </c>
      <c r="E64" s="59">
        <f>SUM($W16:$W19)</f>
        <v>5404</v>
      </c>
      <c r="F64" s="58">
        <f>SUM($W16:$W19)/SUM($W63:$W66)*100-100</f>
        <v>6.398897420752121</v>
      </c>
      <c r="G64" s="59">
        <f>SUM($X16:$X19)</f>
        <v>11077</v>
      </c>
      <c r="H64" s="58">
        <f>SUM($X16:$X19)/SUM($X63:$X66)*100-100</f>
        <v>12.892376681614365</v>
      </c>
      <c r="I64" s="59">
        <f>SUM($Y16:$Y19)</f>
        <v>107</v>
      </c>
      <c r="J64" s="58">
        <f>SUM($Y16:$Y19)/SUM($Y63:$Y66)*100-100</f>
        <v>-30.967741935483872</v>
      </c>
      <c r="K64" s="59">
        <f>SUM($Z16:$Z19)</f>
        <v>12261</v>
      </c>
      <c r="L64" s="58">
        <f>SUM($Z16:$Z19)/SUM($Z63:$Z66)*100-100</f>
        <v>24.036418816388476</v>
      </c>
      <c r="M64" s="59">
        <f>SUM($AA16:$AA19)</f>
        <v>7225</v>
      </c>
      <c r="N64" s="58">
        <f>SUM($AA16:$AA19)/SUM($AA63:$AA66)*100-100</f>
        <v>59.421888790820816</v>
      </c>
      <c r="O64" s="59">
        <f>SUM($AB16:$AB19)</f>
        <v>4914</v>
      </c>
      <c r="P64" s="60">
        <f>SUM($AB16:$AB19)/SUM($AB63:$AB66)*100-100</f>
        <v>-6.560182544209923</v>
      </c>
      <c r="S64" s="61" t="s">
        <v>138</v>
      </c>
      <c r="T64" s="61" t="s">
        <v>96</v>
      </c>
      <c r="U64" s="61" t="s">
        <v>101</v>
      </c>
      <c r="V64" s="63">
        <v>3759</v>
      </c>
      <c r="W64" s="63">
        <v>1038</v>
      </c>
      <c r="X64" s="63">
        <v>1303</v>
      </c>
      <c r="Y64" s="63">
        <v>27</v>
      </c>
      <c r="Z64" s="63">
        <v>1391</v>
      </c>
      <c r="AA64" s="63">
        <v>450</v>
      </c>
      <c r="AB64" s="63">
        <v>933</v>
      </c>
    </row>
    <row r="65" spans="2:28" ht="15.75" customHeight="1">
      <c r="B65" s="14" t="s">
        <v>60</v>
      </c>
      <c r="C65" s="59">
        <f>SUM($V26:$V29)</f>
        <v>9503</v>
      </c>
      <c r="D65" s="58">
        <f>SUM($V26:$V29)/SUM($V73:$V76)*100-100</f>
        <v>10.205264988982947</v>
      </c>
      <c r="E65" s="59">
        <f>SUM($W26:$W29)</f>
        <v>3826</v>
      </c>
      <c r="F65" s="58">
        <f>SUM($W26:$W29)/SUM($W73:$W76)*100-100</f>
        <v>4.9081436797367815</v>
      </c>
      <c r="G65" s="59">
        <f>SUM($X26:$X29)</f>
        <v>3765</v>
      </c>
      <c r="H65" s="58">
        <f>SUM($X26:$X29)/SUM($X73:$X76)*100-100</f>
        <v>31.4594972067039</v>
      </c>
      <c r="I65" s="59">
        <f>SUM($Y26:$Y29)</f>
        <v>12</v>
      </c>
      <c r="J65" s="58">
        <f>SUM($Y26:$Y29)/SUM($Y73:$Y76)*100-100</f>
        <v>-36.8421052631579</v>
      </c>
      <c r="K65" s="59">
        <f>SUM($Z26:$Z29)</f>
        <v>1900</v>
      </c>
      <c r="L65" s="58">
        <f>SUM($Z26:$Z29)/SUM($Z73:$Z76)*100-100</f>
        <v>-9.221213569039648</v>
      </c>
      <c r="M65" s="59">
        <f>SUM($AA26:$AA29)</f>
        <v>360</v>
      </c>
      <c r="N65" s="58">
        <f>SUM($AA26:$AA29)/SUM($AA73:$AA76)*100-100</f>
        <v>-41.17647058823529</v>
      </c>
      <c r="O65" s="59">
        <f>SUM($AB26:$AB29)</f>
        <v>1540</v>
      </c>
      <c r="P65" s="60">
        <f>SUM($AB26:$AB29)/SUM($AB73:$AB76)*100-100</f>
        <v>4.124408384043264</v>
      </c>
      <c r="S65" s="61" t="s">
        <v>138</v>
      </c>
      <c r="T65" s="61" t="s">
        <v>96</v>
      </c>
      <c r="U65" s="61" t="s">
        <v>102</v>
      </c>
      <c r="V65" s="63">
        <v>11011</v>
      </c>
      <c r="W65" s="63">
        <v>1511</v>
      </c>
      <c r="X65" s="63">
        <v>4758</v>
      </c>
      <c r="Y65" s="63">
        <v>18</v>
      </c>
      <c r="Z65" s="63">
        <v>4724</v>
      </c>
      <c r="AA65" s="63">
        <v>2827</v>
      </c>
      <c r="AB65" s="63">
        <v>1857</v>
      </c>
    </row>
    <row r="66" spans="2:28" ht="15.75" customHeight="1">
      <c r="B66" s="14" t="s">
        <v>61</v>
      </c>
      <c r="C66" s="59">
        <f>SUM($V30:$V35)</f>
        <v>14330</v>
      </c>
      <c r="D66" s="58">
        <f>SUM($V30:$V35)/SUM($V77:$V82)*100-100</f>
        <v>19.237809951739052</v>
      </c>
      <c r="E66" s="59">
        <f>SUM($W30:$W35)</f>
        <v>3148</v>
      </c>
      <c r="F66" s="58">
        <f>SUM($W30:$W35)/SUM($W77:$W82)*100-100</f>
        <v>8.62663906142167</v>
      </c>
      <c r="G66" s="59">
        <f>SUM($X30:$X35)</f>
        <v>5634</v>
      </c>
      <c r="H66" s="58">
        <f>SUM($X30:$X35)/SUM($X77:$X82)*100-100</f>
        <v>0.5353319057815895</v>
      </c>
      <c r="I66" s="59">
        <f>SUM($Y30:$Y35)</f>
        <v>28</v>
      </c>
      <c r="J66" s="58">
        <f>SUM($Y30:$Y35)/SUM($Y77:$Y82)*100-100</f>
        <v>-31.707317073170728</v>
      </c>
      <c r="K66" s="59">
        <f>SUM($Z30:$Z35)</f>
        <v>5520</v>
      </c>
      <c r="L66" s="58">
        <f>SUM($Z30:$Z35)/SUM($Z77:$Z82)*100-100</f>
        <v>58.84892086330936</v>
      </c>
      <c r="M66" s="59">
        <f>SUM($AA30:$AA35)</f>
        <v>3471</v>
      </c>
      <c r="N66" s="58">
        <f>SUM($AA30:$AA35)/SUM($AA77:$AA82)*100-100</f>
        <v>160</v>
      </c>
      <c r="O66" s="59">
        <f>SUM($AB30:$AB35)</f>
        <v>2031</v>
      </c>
      <c r="P66" s="60">
        <f>SUM($AB30:$AB35)/SUM($AB77:$AB82)*100-100</f>
        <v>-4.647887323943664</v>
      </c>
      <c r="S66" s="61" t="s">
        <v>138</v>
      </c>
      <c r="T66" s="61" t="s">
        <v>96</v>
      </c>
      <c r="U66" s="61" t="s">
        <v>103</v>
      </c>
      <c r="V66" s="63">
        <v>5278</v>
      </c>
      <c r="W66" s="63">
        <v>1102</v>
      </c>
      <c r="X66" s="63">
        <v>1858</v>
      </c>
      <c r="Y66" s="63">
        <v>106</v>
      </c>
      <c r="Z66" s="63">
        <v>2212</v>
      </c>
      <c r="AA66" s="63">
        <v>1025</v>
      </c>
      <c r="AB66" s="63">
        <v>1161</v>
      </c>
    </row>
    <row r="67" spans="2:28" ht="15.75" customHeight="1" thickBot="1">
      <c r="B67" s="16" t="s">
        <v>62</v>
      </c>
      <c r="C67" s="70">
        <f>SUM($V6:$V15)+SUM($V20:$V25)+SUM($V36:$V52)</f>
        <v>35436</v>
      </c>
      <c r="D67" s="69">
        <f>(SUM($V6:$V15)+SUM($V20:$V25)+SUM($V36:$V52))/(SUM($V53:$V62)+SUM($V67:$V72)+SUM($V83:$V99))*100-100</f>
        <v>17.396057644525428</v>
      </c>
      <c r="E67" s="70">
        <f>SUM($W6:$W15)+SUM($W20:$W25)+SUM($W36:$W52)</f>
        <v>14265</v>
      </c>
      <c r="F67" s="69">
        <f>(SUM($W6:$W15)+SUM($W20:$W25)+SUM($W36:$W52))/(SUM($W53:$W62)+SUM($W67:$W72)+SUM($W83:$W99))*100-100</f>
        <v>7.741691842900295</v>
      </c>
      <c r="G67" s="70">
        <f>SUM($X6:$X15)+SUM($X20:$X25)+SUM($X36:$X52)</f>
        <v>15124</v>
      </c>
      <c r="H67" s="69">
        <f>(SUM($X6:$X15)+SUM($X20:$X25)+SUM($X36:$X52))/(SUM($X53:$X62)+SUM($X67:$X72)+SUM($X83:$X99))*100-100</f>
        <v>18.368944196603266</v>
      </c>
      <c r="I67" s="70">
        <f>SUM($Y6:$Y15)+SUM($Y20:$Y25)+SUM($Y36:$Y52)</f>
        <v>239</v>
      </c>
      <c r="J67" s="69">
        <f>(SUM($Y6:$Y15)+SUM($Y20:$Y25)+SUM($Y36:$Y52))/(SUM($Y53:$Y62)+SUM($Y67:$Y72)+SUM($Y83:$Y99))*100-100</f>
        <v>16.019417475728147</v>
      </c>
      <c r="K67" s="70">
        <f>SUM($Z6:$Z15)+SUM($Z20:$Z25)+SUM($Z36:$Z52)</f>
        <v>5808</v>
      </c>
      <c r="L67" s="69">
        <f>(SUM($Z6:$Z15)+SUM($Z20:$Z25)+SUM($Z36:$Z52))/(SUM($Z53:$Z62)+SUM($Z67:$Z72)+SUM($Z83:$Z99))*100-100</f>
        <v>46.59262998485613</v>
      </c>
      <c r="M67" s="70">
        <f>SUM($AA6:$AA15)+SUM($AA20:$AA25)+SUM($AA36:$AA52)</f>
        <v>3117</v>
      </c>
      <c r="N67" s="69">
        <f>(SUM($AA6:$AA15)+SUM($AA20:$AA25)+SUM($AA36:$AA52))/(SUM($AA53:$AA62)+SUM($AA67:$AA72)+SUM($AA83:$AA99))*100-100</f>
        <v>144.47058823529412</v>
      </c>
      <c r="O67" s="70">
        <f>SUM($AB6:$AB15)+SUM($AB20:$AB25)+SUM($AB36:$AB52)</f>
        <v>2675</v>
      </c>
      <c r="P67" s="71">
        <f>(SUM($AB6:$AB15)+SUM($AB20:$AB25)+SUM($AB36:$AB52))/(SUM($AB53:$AB62)+SUM($AB67:$AB72)+SUM($AB83:$AB99))*100-100</f>
        <v>1.9824628288219515</v>
      </c>
      <c r="S67" s="61" t="s">
        <v>138</v>
      </c>
      <c r="T67" s="61" t="s">
        <v>96</v>
      </c>
      <c r="U67" s="61" t="s">
        <v>104</v>
      </c>
      <c r="V67" s="63">
        <v>907</v>
      </c>
      <c r="W67" s="63">
        <v>587</v>
      </c>
      <c r="X67" s="63">
        <v>283</v>
      </c>
      <c r="Y67" s="63">
        <v>4</v>
      </c>
      <c r="Z67" s="63">
        <v>33</v>
      </c>
      <c r="AA67" s="63">
        <v>0</v>
      </c>
      <c r="AB67" s="63">
        <v>33</v>
      </c>
    </row>
    <row r="68" spans="19:28" ht="15.75" customHeight="1">
      <c r="S68" s="61" t="s">
        <v>138</v>
      </c>
      <c r="T68" s="61" t="s">
        <v>96</v>
      </c>
      <c r="U68" s="61" t="s">
        <v>105</v>
      </c>
      <c r="V68" s="63">
        <v>512</v>
      </c>
      <c r="W68" s="63">
        <v>362</v>
      </c>
      <c r="X68" s="63">
        <v>112</v>
      </c>
      <c r="Y68" s="63">
        <v>9</v>
      </c>
      <c r="Z68" s="63">
        <v>29</v>
      </c>
      <c r="AA68" s="63">
        <v>0</v>
      </c>
      <c r="AB68" s="63">
        <v>29</v>
      </c>
    </row>
    <row r="69" spans="19:28" ht="15.75" customHeight="1">
      <c r="S69" s="61" t="s">
        <v>138</v>
      </c>
      <c r="T69" s="61" t="s">
        <v>96</v>
      </c>
      <c r="U69" s="61" t="s">
        <v>106</v>
      </c>
      <c r="V69" s="63">
        <v>590</v>
      </c>
      <c r="W69" s="63">
        <v>311</v>
      </c>
      <c r="X69" s="63">
        <v>223</v>
      </c>
      <c r="Y69" s="63">
        <v>0</v>
      </c>
      <c r="Z69" s="63">
        <v>56</v>
      </c>
      <c r="AA69" s="63">
        <v>0</v>
      </c>
      <c r="AB69" s="63">
        <v>56</v>
      </c>
    </row>
    <row r="70" spans="19:28" ht="15.75" customHeight="1">
      <c r="S70" s="61" t="s">
        <v>138</v>
      </c>
      <c r="T70" s="61" t="s">
        <v>96</v>
      </c>
      <c r="U70" s="61" t="s">
        <v>107</v>
      </c>
      <c r="V70" s="63">
        <v>336</v>
      </c>
      <c r="W70" s="63">
        <v>224</v>
      </c>
      <c r="X70" s="63">
        <v>86</v>
      </c>
      <c r="Y70" s="63">
        <v>0</v>
      </c>
      <c r="Z70" s="63">
        <v>26</v>
      </c>
      <c r="AA70" s="63">
        <v>0</v>
      </c>
      <c r="AB70" s="63">
        <v>26</v>
      </c>
    </row>
    <row r="71" spans="19:28" ht="12">
      <c r="S71" s="61" t="s">
        <v>138</v>
      </c>
      <c r="T71" s="61" t="s">
        <v>96</v>
      </c>
      <c r="U71" s="61" t="s">
        <v>108</v>
      </c>
      <c r="V71" s="63">
        <v>318</v>
      </c>
      <c r="W71" s="63">
        <v>250</v>
      </c>
      <c r="X71" s="63">
        <v>43</v>
      </c>
      <c r="Y71" s="63">
        <v>0</v>
      </c>
      <c r="Z71" s="63">
        <v>25</v>
      </c>
      <c r="AA71" s="63">
        <v>0</v>
      </c>
      <c r="AB71" s="63">
        <v>25</v>
      </c>
    </row>
    <row r="72" spans="19:28" ht="12">
      <c r="S72" s="61" t="s">
        <v>138</v>
      </c>
      <c r="T72" s="61" t="s">
        <v>96</v>
      </c>
      <c r="U72" s="61" t="s">
        <v>109</v>
      </c>
      <c r="V72" s="63">
        <v>970</v>
      </c>
      <c r="W72" s="63">
        <v>641</v>
      </c>
      <c r="X72" s="63">
        <v>256</v>
      </c>
      <c r="Y72" s="63">
        <v>6</v>
      </c>
      <c r="Z72" s="63">
        <v>67</v>
      </c>
      <c r="AA72" s="63">
        <v>0</v>
      </c>
      <c r="AB72" s="63">
        <v>67</v>
      </c>
    </row>
    <row r="73" spans="19:28" ht="12">
      <c r="S73" s="61" t="s">
        <v>138</v>
      </c>
      <c r="T73" s="61" t="s">
        <v>96</v>
      </c>
      <c r="U73" s="61" t="s">
        <v>110</v>
      </c>
      <c r="V73" s="63">
        <v>912</v>
      </c>
      <c r="W73" s="63">
        <v>510</v>
      </c>
      <c r="X73" s="63">
        <v>168</v>
      </c>
      <c r="Y73" s="63">
        <v>3</v>
      </c>
      <c r="Z73" s="63">
        <v>231</v>
      </c>
      <c r="AA73" s="63">
        <v>34</v>
      </c>
      <c r="AB73" s="63">
        <v>197</v>
      </c>
    </row>
    <row r="74" spans="19:28" ht="12">
      <c r="S74" s="61" t="s">
        <v>138</v>
      </c>
      <c r="T74" s="61" t="s">
        <v>96</v>
      </c>
      <c r="U74" s="61" t="s">
        <v>111</v>
      </c>
      <c r="V74" s="63">
        <v>2431</v>
      </c>
      <c r="W74" s="63">
        <v>1023</v>
      </c>
      <c r="X74" s="63">
        <v>1132</v>
      </c>
      <c r="Y74" s="63">
        <v>11</v>
      </c>
      <c r="Z74" s="63">
        <v>265</v>
      </c>
      <c r="AA74" s="63">
        <v>27</v>
      </c>
      <c r="AB74" s="63">
        <v>238</v>
      </c>
    </row>
    <row r="75" spans="19:28" ht="12">
      <c r="S75" s="61" t="s">
        <v>138</v>
      </c>
      <c r="T75" s="61" t="s">
        <v>96</v>
      </c>
      <c r="U75" s="61" t="s">
        <v>112</v>
      </c>
      <c r="V75" s="63">
        <v>4339</v>
      </c>
      <c r="W75" s="63">
        <v>1606</v>
      </c>
      <c r="X75" s="63">
        <v>1279</v>
      </c>
      <c r="Y75" s="63">
        <v>4</v>
      </c>
      <c r="Z75" s="63">
        <v>1450</v>
      </c>
      <c r="AA75" s="63">
        <v>551</v>
      </c>
      <c r="AB75" s="63">
        <v>897</v>
      </c>
    </row>
    <row r="76" spans="19:28" ht="12">
      <c r="S76" s="61" t="s">
        <v>138</v>
      </c>
      <c r="T76" s="61" t="s">
        <v>96</v>
      </c>
      <c r="U76" s="61" t="s">
        <v>113</v>
      </c>
      <c r="V76" s="63">
        <v>941</v>
      </c>
      <c r="W76" s="63">
        <v>508</v>
      </c>
      <c r="X76" s="63">
        <v>285</v>
      </c>
      <c r="Y76" s="63">
        <v>1</v>
      </c>
      <c r="Z76" s="63">
        <v>147</v>
      </c>
      <c r="AA76" s="63">
        <v>0</v>
      </c>
      <c r="AB76" s="63">
        <v>147</v>
      </c>
    </row>
    <row r="77" spans="19:28" ht="12">
      <c r="S77" s="61" t="s">
        <v>138</v>
      </c>
      <c r="T77" s="61" t="s">
        <v>96</v>
      </c>
      <c r="U77" s="61" t="s">
        <v>114</v>
      </c>
      <c r="V77" s="63">
        <v>679</v>
      </c>
      <c r="W77" s="63">
        <v>325</v>
      </c>
      <c r="X77" s="63">
        <v>201</v>
      </c>
      <c r="Y77" s="63">
        <v>0</v>
      </c>
      <c r="Z77" s="63">
        <v>153</v>
      </c>
      <c r="AA77" s="63">
        <v>24</v>
      </c>
      <c r="AB77" s="63">
        <v>129</v>
      </c>
    </row>
    <row r="78" spans="19:28" ht="12">
      <c r="S78" s="61" t="s">
        <v>138</v>
      </c>
      <c r="T78" s="61" t="s">
        <v>96</v>
      </c>
      <c r="U78" s="61" t="s">
        <v>115</v>
      </c>
      <c r="V78" s="63">
        <v>1425</v>
      </c>
      <c r="W78" s="63">
        <v>355</v>
      </c>
      <c r="X78" s="63">
        <v>726</v>
      </c>
      <c r="Y78" s="63">
        <v>34</v>
      </c>
      <c r="Z78" s="63">
        <v>310</v>
      </c>
      <c r="AA78" s="63">
        <v>0</v>
      </c>
      <c r="AB78" s="63">
        <v>306</v>
      </c>
    </row>
    <row r="79" spans="19:28" ht="12">
      <c r="S79" s="61" t="s">
        <v>138</v>
      </c>
      <c r="T79" s="61" t="s">
        <v>96</v>
      </c>
      <c r="U79" s="61" t="s">
        <v>116</v>
      </c>
      <c r="V79" s="63">
        <v>6056</v>
      </c>
      <c r="W79" s="63">
        <v>857</v>
      </c>
      <c r="X79" s="63">
        <v>3374</v>
      </c>
      <c r="Y79" s="63">
        <v>5</v>
      </c>
      <c r="Z79" s="63">
        <v>1820</v>
      </c>
      <c r="AA79" s="63">
        <v>883</v>
      </c>
      <c r="AB79" s="63">
        <v>933</v>
      </c>
    </row>
    <row r="80" spans="19:28" ht="12">
      <c r="S80" s="61" t="s">
        <v>138</v>
      </c>
      <c r="T80" s="61" t="s">
        <v>96</v>
      </c>
      <c r="U80" s="61" t="s">
        <v>117</v>
      </c>
      <c r="V80" s="63">
        <v>2919</v>
      </c>
      <c r="W80" s="63">
        <v>886</v>
      </c>
      <c r="X80" s="63">
        <v>1043</v>
      </c>
      <c r="Y80" s="63">
        <v>2</v>
      </c>
      <c r="Z80" s="63">
        <v>988</v>
      </c>
      <c r="AA80" s="63">
        <v>428</v>
      </c>
      <c r="AB80" s="63">
        <v>560</v>
      </c>
    </row>
    <row r="81" spans="19:28" ht="12">
      <c r="S81" s="61" t="s">
        <v>138</v>
      </c>
      <c r="T81" s="61" t="s">
        <v>96</v>
      </c>
      <c r="U81" s="61" t="s">
        <v>118</v>
      </c>
      <c r="V81" s="63">
        <v>501</v>
      </c>
      <c r="W81" s="63">
        <v>216</v>
      </c>
      <c r="X81" s="63">
        <v>128</v>
      </c>
      <c r="Y81" s="63">
        <v>0</v>
      </c>
      <c r="Z81" s="63">
        <v>157</v>
      </c>
      <c r="AA81" s="63">
        <v>0</v>
      </c>
      <c r="AB81" s="63">
        <v>155</v>
      </c>
    </row>
    <row r="82" spans="19:28" ht="12">
      <c r="S82" s="61" t="s">
        <v>138</v>
      </c>
      <c r="T82" s="61" t="s">
        <v>96</v>
      </c>
      <c r="U82" s="61" t="s">
        <v>119</v>
      </c>
      <c r="V82" s="63">
        <v>438</v>
      </c>
      <c r="W82" s="63">
        <v>259</v>
      </c>
      <c r="X82" s="63">
        <v>132</v>
      </c>
      <c r="Y82" s="63">
        <v>0</v>
      </c>
      <c r="Z82" s="63">
        <v>47</v>
      </c>
      <c r="AA82" s="63">
        <v>0</v>
      </c>
      <c r="AB82" s="63">
        <v>47</v>
      </c>
    </row>
    <row r="83" spans="19:28" ht="12">
      <c r="S83" s="61" t="s">
        <v>138</v>
      </c>
      <c r="T83" s="61" t="s">
        <v>96</v>
      </c>
      <c r="U83" s="61" t="s">
        <v>120</v>
      </c>
      <c r="V83" s="63">
        <v>209</v>
      </c>
      <c r="W83" s="63">
        <v>104</v>
      </c>
      <c r="X83" s="63">
        <v>44</v>
      </c>
      <c r="Y83" s="63">
        <v>0</v>
      </c>
      <c r="Z83" s="63">
        <v>61</v>
      </c>
      <c r="AA83" s="63">
        <v>54</v>
      </c>
      <c r="AB83" s="63">
        <v>7</v>
      </c>
    </row>
    <row r="84" spans="19:28" ht="12">
      <c r="S84" s="61" t="s">
        <v>138</v>
      </c>
      <c r="T84" s="61" t="s">
        <v>96</v>
      </c>
      <c r="U84" s="61" t="s">
        <v>121</v>
      </c>
      <c r="V84" s="63">
        <v>278</v>
      </c>
      <c r="W84" s="63">
        <v>127</v>
      </c>
      <c r="X84" s="63">
        <v>84</v>
      </c>
      <c r="Y84" s="63">
        <v>0</v>
      </c>
      <c r="Z84" s="63">
        <v>67</v>
      </c>
      <c r="AA84" s="63">
        <v>57</v>
      </c>
      <c r="AB84" s="63">
        <v>10</v>
      </c>
    </row>
    <row r="85" spans="19:28" ht="12">
      <c r="S85" s="61" t="s">
        <v>138</v>
      </c>
      <c r="T85" s="61" t="s">
        <v>96</v>
      </c>
      <c r="U85" s="61" t="s">
        <v>122</v>
      </c>
      <c r="V85" s="63">
        <v>889</v>
      </c>
      <c r="W85" s="63">
        <v>427</v>
      </c>
      <c r="X85" s="63">
        <v>373</v>
      </c>
      <c r="Y85" s="63">
        <v>0</v>
      </c>
      <c r="Z85" s="63">
        <v>89</v>
      </c>
      <c r="AA85" s="63">
        <v>0</v>
      </c>
      <c r="AB85" s="63">
        <v>89</v>
      </c>
    </row>
    <row r="86" spans="19:28" ht="12">
      <c r="S86" s="61" t="s">
        <v>138</v>
      </c>
      <c r="T86" s="61" t="s">
        <v>96</v>
      </c>
      <c r="U86" s="61" t="s">
        <v>123</v>
      </c>
      <c r="V86" s="63">
        <v>1287</v>
      </c>
      <c r="W86" s="63">
        <v>485</v>
      </c>
      <c r="X86" s="63">
        <v>509</v>
      </c>
      <c r="Y86" s="63">
        <v>0</v>
      </c>
      <c r="Z86" s="63">
        <v>293</v>
      </c>
      <c r="AA86" s="63">
        <v>76</v>
      </c>
      <c r="AB86" s="63">
        <v>217</v>
      </c>
    </row>
    <row r="87" spans="19:28" ht="12">
      <c r="S87" s="61" t="s">
        <v>138</v>
      </c>
      <c r="T87" s="61" t="s">
        <v>96</v>
      </c>
      <c r="U87" s="61" t="s">
        <v>124</v>
      </c>
      <c r="V87" s="63">
        <v>587</v>
      </c>
      <c r="W87" s="63">
        <v>254</v>
      </c>
      <c r="X87" s="63">
        <v>276</v>
      </c>
      <c r="Y87" s="63">
        <v>23</v>
      </c>
      <c r="Z87" s="63">
        <v>34</v>
      </c>
      <c r="AA87" s="63">
        <v>0</v>
      </c>
      <c r="AB87" s="63">
        <v>34</v>
      </c>
    </row>
    <row r="88" spans="19:28" ht="12">
      <c r="S88" s="61" t="s">
        <v>138</v>
      </c>
      <c r="T88" s="61" t="s">
        <v>96</v>
      </c>
      <c r="U88" s="61" t="s">
        <v>125</v>
      </c>
      <c r="V88" s="63">
        <v>322</v>
      </c>
      <c r="W88" s="63">
        <v>183</v>
      </c>
      <c r="X88" s="63">
        <v>117</v>
      </c>
      <c r="Y88" s="63">
        <v>9</v>
      </c>
      <c r="Z88" s="63">
        <v>13</v>
      </c>
      <c r="AA88" s="63">
        <v>0</v>
      </c>
      <c r="AB88" s="63">
        <v>9</v>
      </c>
    </row>
    <row r="89" spans="19:28" ht="12">
      <c r="S89" s="61" t="s">
        <v>138</v>
      </c>
      <c r="T89" s="61" t="s">
        <v>96</v>
      </c>
      <c r="U89" s="61" t="s">
        <v>126</v>
      </c>
      <c r="V89" s="63">
        <v>511</v>
      </c>
      <c r="W89" s="63">
        <v>268</v>
      </c>
      <c r="X89" s="63">
        <v>199</v>
      </c>
      <c r="Y89" s="63">
        <v>0</v>
      </c>
      <c r="Z89" s="63">
        <v>44</v>
      </c>
      <c r="AA89" s="63">
        <v>0</v>
      </c>
      <c r="AB89" s="63">
        <v>30</v>
      </c>
    </row>
    <row r="90" spans="19:28" ht="12">
      <c r="S90" s="61" t="s">
        <v>138</v>
      </c>
      <c r="T90" s="61" t="s">
        <v>96</v>
      </c>
      <c r="U90" s="61" t="s">
        <v>127</v>
      </c>
      <c r="V90" s="63">
        <v>569</v>
      </c>
      <c r="W90" s="63">
        <v>319</v>
      </c>
      <c r="X90" s="63">
        <v>180</v>
      </c>
      <c r="Y90" s="63">
        <v>1</v>
      </c>
      <c r="Z90" s="63">
        <v>69</v>
      </c>
      <c r="AA90" s="63">
        <v>39</v>
      </c>
      <c r="AB90" s="63">
        <v>30</v>
      </c>
    </row>
    <row r="91" spans="19:28" ht="12">
      <c r="S91" s="61" t="s">
        <v>138</v>
      </c>
      <c r="T91" s="61" t="s">
        <v>96</v>
      </c>
      <c r="U91" s="61" t="s">
        <v>128</v>
      </c>
      <c r="V91" s="63">
        <v>233</v>
      </c>
      <c r="W91" s="63">
        <v>136</v>
      </c>
      <c r="X91" s="63">
        <v>72</v>
      </c>
      <c r="Y91" s="63">
        <v>3</v>
      </c>
      <c r="Z91" s="63">
        <v>22</v>
      </c>
      <c r="AA91" s="63">
        <v>0</v>
      </c>
      <c r="AB91" s="63">
        <v>22</v>
      </c>
    </row>
    <row r="92" spans="19:28" ht="12">
      <c r="S92" s="61" t="s">
        <v>138</v>
      </c>
      <c r="T92" s="61" t="s">
        <v>96</v>
      </c>
      <c r="U92" s="61" t="s">
        <v>129</v>
      </c>
      <c r="V92" s="63">
        <v>3598</v>
      </c>
      <c r="W92" s="63">
        <v>817</v>
      </c>
      <c r="X92" s="63">
        <v>1917</v>
      </c>
      <c r="Y92" s="63">
        <v>4</v>
      </c>
      <c r="Z92" s="63">
        <v>860</v>
      </c>
      <c r="AA92" s="63">
        <v>474</v>
      </c>
      <c r="AB92" s="63">
        <v>386</v>
      </c>
    </row>
    <row r="93" spans="19:28" ht="12">
      <c r="S93" s="61" t="s">
        <v>138</v>
      </c>
      <c r="T93" s="61" t="s">
        <v>96</v>
      </c>
      <c r="U93" s="61" t="s">
        <v>130</v>
      </c>
      <c r="V93" s="63">
        <v>482</v>
      </c>
      <c r="W93" s="63">
        <v>192</v>
      </c>
      <c r="X93" s="63">
        <v>224</v>
      </c>
      <c r="Y93" s="63">
        <v>1</v>
      </c>
      <c r="Z93" s="63">
        <v>65</v>
      </c>
      <c r="AA93" s="63">
        <v>40</v>
      </c>
      <c r="AB93" s="63">
        <v>25</v>
      </c>
    </row>
    <row r="94" spans="19:28" ht="12">
      <c r="S94" s="61" t="s">
        <v>138</v>
      </c>
      <c r="T94" s="61" t="s">
        <v>96</v>
      </c>
      <c r="U94" s="61" t="s">
        <v>131</v>
      </c>
      <c r="V94" s="63">
        <v>468</v>
      </c>
      <c r="W94" s="63">
        <v>230</v>
      </c>
      <c r="X94" s="63">
        <v>218</v>
      </c>
      <c r="Y94" s="63">
        <v>3</v>
      </c>
      <c r="Z94" s="63">
        <v>17</v>
      </c>
      <c r="AA94" s="63">
        <v>0</v>
      </c>
      <c r="AB94" s="63">
        <v>17</v>
      </c>
    </row>
    <row r="95" spans="19:28" ht="12">
      <c r="S95" s="61" t="s">
        <v>138</v>
      </c>
      <c r="T95" s="61" t="s">
        <v>96</v>
      </c>
      <c r="U95" s="61" t="s">
        <v>132</v>
      </c>
      <c r="V95" s="63">
        <v>725</v>
      </c>
      <c r="W95" s="63">
        <v>334</v>
      </c>
      <c r="X95" s="63">
        <v>306</v>
      </c>
      <c r="Y95" s="63">
        <v>3</v>
      </c>
      <c r="Z95" s="63">
        <v>82</v>
      </c>
      <c r="AA95" s="63">
        <v>0</v>
      </c>
      <c r="AB95" s="63">
        <v>82</v>
      </c>
    </row>
    <row r="96" spans="19:28" ht="12">
      <c r="S96" s="61" t="s">
        <v>138</v>
      </c>
      <c r="T96" s="61" t="s">
        <v>96</v>
      </c>
      <c r="U96" s="61" t="s">
        <v>133</v>
      </c>
      <c r="V96" s="63">
        <v>556</v>
      </c>
      <c r="W96" s="63">
        <v>263</v>
      </c>
      <c r="X96" s="63">
        <v>242</v>
      </c>
      <c r="Y96" s="63">
        <v>4</v>
      </c>
      <c r="Z96" s="63">
        <v>47</v>
      </c>
      <c r="AA96" s="63">
        <v>0</v>
      </c>
      <c r="AB96" s="63">
        <v>47</v>
      </c>
    </row>
    <row r="97" spans="19:28" ht="12">
      <c r="S97" s="61" t="s">
        <v>138</v>
      </c>
      <c r="T97" s="61" t="s">
        <v>96</v>
      </c>
      <c r="U97" s="61" t="s">
        <v>134</v>
      </c>
      <c r="V97" s="63">
        <v>438</v>
      </c>
      <c r="W97" s="63">
        <v>270</v>
      </c>
      <c r="X97" s="63">
        <v>119</v>
      </c>
      <c r="Y97" s="63">
        <v>4</v>
      </c>
      <c r="Z97" s="63">
        <v>45</v>
      </c>
      <c r="AA97" s="63">
        <v>0</v>
      </c>
      <c r="AB97" s="63">
        <v>45</v>
      </c>
    </row>
    <row r="98" spans="19:28" ht="12">
      <c r="S98" s="61" t="s">
        <v>138</v>
      </c>
      <c r="T98" s="61" t="s">
        <v>96</v>
      </c>
      <c r="U98" s="61" t="s">
        <v>135</v>
      </c>
      <c r="V98" s="63">
        <v>888</v>
      </c>
      <c r="W98" s="63">
        <v>370</v>
      </c>
      <c r="X98" s="63">
        <v>432</v>
      </c>
      <c r="Y98" s="63">
        <v>2</v>
      </c>
      <c r="Z98" s="63">
        <v>84</v>
      </c>
      <c r="AA98" s="63">
        <v>0</v>
      </c>
      <c r="AB98" s="63">
        <v>84</v>
      </c>
    </row>
    <row r="99" spans="19:28" ht="12">
      <c r="S99" s="61" t="s">
        <v>138</v>
      </c>
      <c r="T99" s="61" t="s">
        <v>96</v>
      </c>
      <c r="U99" s="61" t="s">
        <v>136</v>
      </c>
      <c r="V99" s="63">
        <v>1432</v>
      </c>
      <c r="W99" s="63">
        <v>271</v>
      </c>
      <c r="X99" s="63">
        <v>1054</v>
      </c>
      <c r="Y99" s="63">
        <v>4</v>
      </c>
      <c r="Z99" s="63">
        <v>103</v>
      </c>
      <c r="AA99" s="63">
        <v>88</v>
      </c>
      <c r="AB99" s="63">
        <v>15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55905511811024" right="0.2755905511811024" top="0.5118110236220472" bottom="0" header="0.31496062992125984" footer="0"/>
  <pageSetup horizontalDpi="600" verticalDpi="600" orientation="portrait" paperSize="9" scale="71" r:id="rId1"/>
  <headerFooter alignWithMargins="0">
    <oddHeader>&amp;R&amp;F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8"/>
  <dimension ref="B2:AB99"/>
  <sheetViews>
    <sheetView zoomScale="85" zoomScaleNormal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2"/>
      <c r="D2" s="43" t="str">
        <f>"平成"&amp;WIDECHAR(VALUE($S6-1988)&amp;"年　"&amp;WIDECHAR(VALUE($T6))&amp;"月分着工新設住宅戸数：利用関係別・都道府県別表")</f>
        <v>平成２７年　５月分着工新設住宅戸数：利用関係別・都道府県別表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77</v>
      </c>
      <c r="P2" s="3"/>
    </row>
    <row r="3" spans="2:28" s="4" customFormat="1" ht="15.75" customHeight="1">
      <c r="B3" s="5"/>
      <c r="C3" s="115" t="s">
        <v>64</v>
      </c>
      <c r="D3" s="116"/>
      <c r="E3" s="113" t="s">
        <v>65</v>
      </c>
      <c r="F3" s="116"/>
      <c r="G3" s="113" t="s">
        <v>66</v>
      </c>
      <c r="H3" s="116"/>
      <c r="I3" s="113" t="s">
        <v>67</v>
      </c>
      <c r="J3" s="116"/>
      <c r="K3" s="113" t="s">
        <v>68</v>
      </c>
      <c r="L3" s="116"/>
      <c r="M3" s="113" t="s">
        <v>69</v>
      </c>
      <c r="N3" s="116"/>
      <c r="O3" s="113" t="s">
        <v>70</v>
      </c>
      <c r="P3" s="114"/>
      <c r="S3" s="44"/>
      <c r="T3" s="44"/>
      <c r="U3" s="45"/>
      <c r="V3" s="46"/>
      <c r="W3" s="46"/>
      <c r="X3" s="46"/>
      <c r="Y3" s="46"/>
      <c r="Z3" s="46"/>
      <c r="AA3" s="46"/>
      <c r="AB3" s="46"/>
    </row>
    <row r="4" spans="2:28" ht="15.75" customHeight="1">
      <c r="B4" s="6"/>
      <c r="C4" s="7"/>
      <c r="D4" s="47" t="s">
        <v>0</v>
      </c>
      <c r="E4" s="8"/>
      <c r="F4" s="47" t="s">
        <v>0</v>
      </c>
      <c r="G4" s="8"/>
      <c r="H4" s="47" t="s">
        <v>0</v>
      </c>
      <c r="I4" s="8"/>
      <c r="J4" s="47" t="s">
        <v>0</v>
      </c>
      <c r="K4" s="8"/>
      <c r="L4" s="47" t="s">
        <v>0</v>
      </c>
      <c r="M4" s="8"/>
      <c r="N4" s="47" t="s">
        <v>0</v>
      </c>
      <c r="O4" s="8"/>
      <c r="P4" s="48" t="s">
        <v>0</v>
      </c>
      <c r="S4" s="49" t="s">
        <v>78</v>
      </c>
      <c r="T4" s="49" t="s">
        <v>79</v>
      </c>
      <c r="U4" s="50" t="s">
        <v>80</v>
      </c>
      <c r="V4" s="51" t="s">
        <v>81</v>
      </c>
      <c r="W4" s="51" t="s">
        <v>82</v>
      </c>
      <c r="X4" s="51" t="s">
        <v>83</v>
      </c>
      <c r="Y4" s="51" t="s">
        <v>84</v>
      </c>
      <c r="Z4" s="51" t="s">
        <v>85</v>
      </c>
      <c r="AA4" s="51" t="s">
        <v>86</v>
      </c>
      <c r="AB4" s="51" t="s">
        <v>87</v>
      </c>
    </row>
    <row r="5" spans="2:28" ht="15.75" customHeight="1" thickBot="1">
      <c r="B5" s="9"/>
      <c r="C5" s="10" t="s">
        <v>1</v>
      </c>
      <c r="D5" s="52" t="s">
        <v>2</v>
      </c>
      <c r="E5" s="11" t="s">
        <v>1</v>
      </c>
      <c r="F5" s="52" t="s">
        <v>2</v>
      </c>
      <c r="G5" s="11" t="s">
        <v>1</v>
      </c>
      <c r="H5" s="52" t="s">
        <v>2</v>
      </c>
      <c r="I5" s="11" t="s">
        <v>1</v>
      </c>
      <c r="J5" s="52" t="s">
        <v>2</v>
      </c>
      <c r="K5" s="11" t="s">
        <v>1</v>
      </c>
      <c r="L5" s="52" t="s">
        <v>2</v>
      </c>
      <c r="M5" s="11" t="s">
        <v>1</v>
      </c>
      <c r="N5" s="52" t="s">
        <v>2</v>
      </c>
      <c r="O5" s="11" t="s">
        <v>1</v>
      </c>
      <c r="P5" s="53" t="s">
        <v>2</v>
      </c>
      <c r="S5" s="54"/>
      <c r="T5" s="54"/>
      <c r="U5" s="55"/>
      <c r="V5" s="56"/>
      <c r="W5" s="56"/>
      <c r="X5" s="56"/>
      <c r="Y5" s="56"/>
      <c r="Z5" s="56"/>
      <c r="AA5" s="56"/>
      <c r="AB5" s="56"/>
    </row>
    <row r="6" spans="2:28" ht="15.75" customHeight="1" thickTop="1">
      <c r="B6" s="12" t="s">
        <v>3</v>
      </c>
      <c r="C6" s="57">
        <f aca="true" t="shared" si="0" ref="C6:C52">IF($V6="","",IF($V6=0,0,$V6))</f>
        <v>2773</v>
      </c>
      <c r="D6" s="58">
        <f aca="true" t="shared" si="1" ref="D6:D52">IF(OR($V6="",$V53=""),"",IF(AND($V6=0,$V53=0),"0.0",IF(AND($V6&gt;0,$V53=0),"     -   ",IF(AND($V6=0,$V53&gt;0),"  -100.0",$V6/$V53*100-100))))</f>
        <v>8.362641656897225</v>
      </c>
      <c r="E6" s="59">
        <f aca="true" t="shared" si="2" ref="E6:E52">IF($W6="","",IF($W6=0,0,$W6))</f>
        <v>1003</v>
      </c>
      <c r="F6" s="58">
        <f aca="true" t="shared" si="3" ref="F6:F52">IF(OR($W6="",$W53=""),"",IF(AND($W6=0,$W53=0),"0.0",IF(AND($W6&gt;0,$W53=0),"     -   ",IF(AND($W6=0,$W53&gt;0),"  -100.0",$W6/$W53*100-100))))</f>
        <v>8.667388949079083</v>
      </c>
      <c r="G6" s="59">
        <f aca="true" t="shared" si="4" ref="G6:G52">IF($X6="","",IF($X6=0,0,$X6))</f>
        <v>1494</v>
      </c>
      <c r="H6" s="58">
        <f aca="true" t="shared" si="5" ref="H6:H52">IF(OR($X6="",$X53=""),"",IF(AND($X6=0,$X53=0),"0.0",IF(AND($X6&gt;0,$X53=0),"     -   ",IF(AND($X6=0,$X53&gt;0),"  -100.0",$X6/$X53*100-100))))</f>
        <v>8.812818645302258</v>
      </c>
      <c r="I6" s="59">
        <f aca="true" t="shared" si="6" ref="I6:I52">IF($Y6="","",IF($Y6=0,0,$Y6))</f>
        <v>15</v>
      </c>
      <c r="J6" s="58">
        <f aca="true" t="shared" si="7" ref="J6:J52">IF(OR($Y6="",$Y53=""),"",IF(AND($Y6=0,$Y53=0),"0.0",IF(AND($Y6&gt;0,$Y53=0),"     -   ",IF(AND($Y6=0,$Y53&gt;0),"  -100.0",$Y6/$Y53*100-100))))</f>
        <v>-72.22222222222223</v>
      </c>
      <c r="K6" s="59">
        <f aca="true" t="shared" si="8" ref="K6:K52">IF($Z6="","",IF($Z6=0,0,$Z6))</f>
        <v>261</v>
      </c>
      <c r="L6" s="58">
        <f aca="true" t="shared" si="9" ref="L6:L52">IF(OR($Z6="",$Z53=""),"",IF(AND($Z6=0,$Z53=0),"0.0",IF(AND($Z6&gt;0,$Z53=0),"     -   ",IF(AND($Z6=0,$Z53&gt;0),"  -100.0",$Z6/$Z53*100-100))))</f>
        <v>24.880382775119614</v>
      </c>
      <c r="M6" s="59">
        <f aca="true" t="shared" si="10" ref="M6:M52">IF($AA6="","",IF($AA6=0,0,$AA6))</f>
        <v>133</v>
      </c>
      <c r="N6" s="58">
        <f aca="true" t="shared" si="11" ref="N6:N52">IF(OR($AA6="",$AA53=""),"",IF(AND($AA6=0,$AA53=0),"0.0",IF(AND($AA6&gt;0,$AA53=0),"     -   ",IF(AND($AA6=0,$AA53&gt;0),"  -100.0",$AA6/$AA53*100-100))))</f>
        <v>62.195121951219534</v>
      </c>
      <c r="O6" s="59">
        <f aca="true" t="shared" si="12" ref="O6:O52">IF($AB6="","",IF($AB6=0,0,$AB6))</f>
        <v>128</v>
      </c>
      <c r="P6" s="60">
        <f aca="true" t="shared" si="13" ref="P6:P52">IF(OR($AB6="",$AB53=""),"",IF(AND($AB6=0,$AB53=0),"0.0",IF(AND($AB6&gt;0,$AB53=0),"     -   ",IF(AND($AB6=0,$AB53&gt;0),"  -100.0",$AB6/$AB53*100-100))))</f>
        <v>0.7874015748031411</v>
      </c>
      <c r="R6" s="1" t="s">
        <v>88</v>
      </c>
      <c r="S6" s="61" t="s">
        <v>89</v>
      </c>
      <c r="T6" s="61" t="s">
        <v>95</v>
      </c>
      <c r="U6" s="61" t="s">
        <v>91</v>
      </c>
      <c r="V6" s="62">
        <v>2773</v>
      </c>
      <c r="W6" s="62">
        <v>1003</v>
      </c>
      <c r="X6" s="62">
        <v>1494</v>
      </c>
      <c r="Y6" s="62">
        <v>15</v>
      </c>
      <c r="Z6" s="62">
        <v>261</v>
      </c>
      <c r="AA6" s="62">
        <v>133</v>
      </c>
      <c r="AB6" s="62">
        <v>128</v>
      </c>
    </row>
    <row r="7" spans="2:28" ht="15.75" customHeight="1">
      <c r="B7" s="12" t="s">
        <v>4</v>
      </c>
      <c r="C7" s="57">
        <f t="shared" si="0"/>
        <v>447</v>
      </c>
      <c r="D7" s="58">
        <f t="shared" si="1"/>
        <v>2.7586206896551744</v>
      </c>
      <c r="E7" s="59">
        <f t="shared" si="2"/>
        <v>306</v>
      </c>
      <c r="F7" s="58">
        <f t="shared" si="3"/>
        <v>-8.656716417910445</v>
      </c>
      <c r="G7" s="59">
        <f t="shared" si="4"/>
        <v>116</v>
      </c>
      <c r="H7" s="58">
        <f t="shared" si="5"/>
        <v>50.64935064935065</v>
      </c>
      <c r="I7" s="59">
        <f t="shared" si="6"/>
        <v>2</v>
      </c>
      <c r="J7" s="58" t="str">
        <f t="shared" si="7"/>
        <v>     -   </v>
      </c>
      <c r="K7" s="59">
        <f t="shared" si="8"/>
        <v>23</v>
      </c>
      <c r="L7" s="58">
        <f t="shared" si="9"/>
        <v>0</v>
      </c>
      <c r="M7" s="59">
        <f t="shared" si="10"/>
        <v>0</v>
      </c>
      <c r="N7" s="58" t="str">
        <f t="shared" si="11"/>
        <v>0.0</v>
      </c>
      <c r="O7" s="59">
        <f t="shared" si="12"/>
        <v>23</v>
      </c>
      <c r="P7" s="60">
        <f t="shared" si="13"/>
        <v>27.77777777777777</v>
      </c>
      <c r="S7" s="61" t="s">
        <v>89</v>
      </c>
      <c r="T7" s="61" t="s">
        <v>95</v>
      </c>
      <c r="U7" s="61" t="s">
        <v>92</v>
      </c>
      <c r="V7" s="63">
        <v>447</v>
      </c>
      <c r="W7" s="63">
        <v>306</v>
      </c>
      <c r="X7" s="63">
        <v>116</v>
      </c>
      <c r="Y7" s="63">
        <v>2</v>
      </c>
      <c r="Z7" s="63">
        <v>23</v>
      </c>
      <c r="AA7" s="63">
        <v>0</v>
      </c>
      <c r="AB7" s="63">
        <v>23</v>
      </c>
    </row>
    <row r="8" spans="2:28" ht="15.75" customHeight="1">
      <c r="B8" s="12" t="s">
        <v>5</v>
      </c>
      <c r="C8" s="57">
        <f t="shared" si="0"/>
        <v>725</v>
      </c>
      <c r="D8" s="58">
        <f t="shared" si="1"/>
        <v>3.129445234708399</v>
      </c>
      <c r="E8" s="59">
        <f t="shared" si="2"/>
        <v>424</v>
      </c>
      <c r="F8" s="58">
        <f t="shared" si="3"/>
        <v>9.560723514211887</v>
      </c>
      <c r="G8" s="59">
        <f t="shared" si="4"/>
        <v>264</v>
      </c>
      <c r="H8" s="58">
        <f t="shared" si="5"/>
        <v>-10.810810810810807</v>
      </c>
      <c r="I8" s="59">
        <f t="shared" si="6"/>
        <v>2</v>
      </c>
      <c r="J8" s="58">
        <f t="shared" si="7"/>
        <v>0</v>
      </c>
      <c r="K8" s="59">
        <f t="shared" si="8"/>
        <v>35</v>
      </c>
      <c r="L8" s="58">
        <f t="shared" si="9"/>
        <v>94.44444444444443</v>
      </c>
      <c r="M8" s="59">
        <f t="shared" si="10"/>
        <v>0</v>
      </c>
      <c r="N8" s="58" t="str">
        <f t="shared" si="11"/>
        <v>0.0</v>
      </c>
      <c r="O8" s="59">
        <f t="shared" si="12"/>
        <v>35</v>
      </c>
      <c r="P8" s="60">
        <f t="shared" si="13"/>
        <v>94.44444444444443</v>
      </c>
      <c r="S8" s="61" t="s">
        <v>89</v>
      </c>
      <c r="T8" s="61" t="s">
        <v>95</v>
      </c>
      <c r="U8" s="61" t="s">
        <v>93</v>
      </c>
      <c r="V8" s="63">
        <v>725</v>
      </c>
      <c r="W8" s="63">
        <v>424</v>
      </c>
      <c r="X8" s="63">
        <v>264</v>
      </c>
      <c r="Y8" s="63">
        <v>2</v>
      </c>
      <c r="Z8" s="63">
        <v>35</v>
      </c>
      <c r="AA8" s="63">
        <v>0</v>
      </c>
      <c r="AB8" s="63">
        <v>35</v>
      </c>
    </row>
    <row r="9" spans="2:28" ht="15.75" customHeight="1">
      <c r="B9" s="12" t="s">
        <v>6</v>
      </c>
      <c r="C9" s="57">
        <f t="shared" si="0"/>
        <v>1802</v>
      </c>
      <c r="D9" s="58">
        <f t="shared" si="1"/>
        <v>-17.82945736434108</v>
      </c>
      <c r="E9" s="59">
        <f t="shared" si="2"/>
        <v>745</v>
      </c>
      <c r="F9" s="58">
        <f t="shared" si="3"/>
        <v>10.370370370370367</v>
      </c>
      <c r="G9" s="59">
        <f t="shared" si="4"/>
        <v>815</v>
      </c>
      <c r="H9" s="58">
        <f t="shared" si="5"/>
        <v>-23.474178403755857</v>
      </c>
      <c r="I9" s="59">
        <f t="shared" si="6"/>
        <v>5</v>
      </c>
      <c r="J9" s="58">
        <f t="shared" si="7"/>
        <v>0</v>
      </c>
      <c r="K9" s="59">
        <f t="shared" si="8"/>
        <v>237</v>
      </c>
      <c r="L9" s="58">
        <f t="shared" si="9"/>
        <v>-47.09821428571429</v>
      </c>
      <c r="M9" s="59">
        <f t="shared" si="10"/>
        <v>0</v>
      </c>
      <c r="N9" s="58" t="str">
        <f t="shared" si="11"/>
        <v>  -100.0</v>
      </c>
      <c r="O9" s="59">
        <f t="shared" si="12"/>
        <v>237</v>
      </c>
      <c r="P9" s="60">
        <f t="shared" si="13"/>
        <v>-0.42016806722688216</v>
      </c>
      <c r="S9" s="61" t="s">
        <v>89</v>
      </c>
      <c r="T9" s="61" t="s">
        <v>95</v>
      </c>
      <c r="U9" s="61" t="s">
        <v>94</v>
      </c>
      <c r="V9" s="63">
        <v>1802</v>
      </c>
      <c r="W9" s="63">
        <v>745</v>
      </c>
      <c r="X9" s="63">
        <v>815</v>
      </c>
      <c r="Y9" s="63">
        <v>5</v>
      </c>
      <c r="Z9" s="63">
        <v>237</v>
      </c>
      <c r="AA9" s="63">
        <v>0</v>
      </c>
      <c r="AB9" s="63">
        <v>237</v>
      </c>
    </row>
    <row r="10" spans="2:28" ht="15.75" customHeight="1">
      <c r="B10" s="12" t="s">
        <v>7</v>
      </c>
      <c r="C10" s="57">
        <f t="shared" si="0"/>
        <v>347</v>
      </c>
      <c r="D10" s="58">
        <f t="shared" si="1"/>
        <v>13.398692810457518</v>
      </c>
      <c r="E10" s="59">
        <f t="shared" si="2"/>
        <v>262</v>
      </c>
      <c r="F10" s="58">
        <f t="shared" si="3"/>
        <v>6.938775510204081</v>
      </c>
      <c r="G10" s="59">
        <f t="shared" si="4"/>
        <v>63</v>
      </c>
      <c r="H10" s="58">
        <f t="shared" si="5"/>
        <v>65.78947368421052</v>
      </c>
      <c r="I10" s="59">
        <f t="shared" si="6"/>
        <v>3</v>
      </c>
      <c r="J10" s="58" t="str">
        <f t="shared" si="7"/>
        <v>     -   </v>
      </c>
      <c r="K10" s="59">
        <f t="shared" si="8"/>
        <v>19</v>
      </c>
      <c r="L10" s="58">
        <f t="shared" si="9"/>
        <v>-17.391304347826093</v>
      </c>
      <c r="M10" s="59">
        <f t="shared" si="10"/>
        <v>0</v>
      </c>
      <c r="N10" s="58" t="str">
        <f t="shared" si="11"/>
        <v>0.0</v>
      </c>
      <c r="O10" s="59">
        <f t="shared" si="12"/>
        <v>19</v>
      </c>
      <c r="P10" s="60">
        <f t="shared" si="13"/>
        <v>-17.391304347826093</v>
      </c>
      <c r="S10" s="61" t="s">
        <v>89</v>
      </c>
      <c r="T10" s="61" t="s">
        <v>95</v>
      </c>
      <c r="U10" s="61" t="s">
        <v>95</v>
      </c>
      <c r="V10" s="63">
        <v>347</v>
      </c>
      <c r="W10" s="63">
        <v>262</v>
      </c>
      <c r="X10" s="63">
        <v>63</v>
      </c>
      <c r="Y10" s="63">
        <v>3</v>
      </c>
      <c r="Z10" s="63">
        <v>19</v>
      </c>
      <c r="AA10" s="63">
        <v>0</v>
      </c>
      <c r="AB10" s="63">
        <v>19</v>
      </c>
    </row>
    <row r="11" spans="2:28" ht="15.75" customHeight="1">
      <c r="B11" s="12" t="s">
        <v>8</v>
      </c>
      <c r="C11" s="57">
        <f t="shared" si="0"/>
        <v>471</v>
      </c>
      <c r="D11" s="58">
        <f t="shared" si="1"/>
        <v>34.95702005730658</v>
      </c>
      <c r="E11" s="59">
        <f t="shared" si="2"/>
        <v>313</v>
      </c>
      <c r="F11" s="58">
        <f t="shared" si="3"/>
        <v>37.28070175438597</v>
      </c>
      <c r="G11" s="59">
        <f t="shared" si="4"/>
        <v>102</v>
      </c>
      <c r="H11" s="58">
        <f t="shared" si="5"/>
        <v>15.90909090909092</v>
      </c>
      <c r="I11" s="59">
        <f t="shared" si="6"/>
        <v>0</v>
      </c>
      <c r="J11" s="58" t="str">
        <f t="shared" si="7"/>
        <v>  -100.0</v>
      </c>
      <c r="K11" s="59">
        <f t="shared" si="8"/>
        <v>56</v>
      </c>
      <c r="L11" s="58">
        <f t="shared" si="9"/>
        <v>115.38461538461539</v>
      </c>
      <c r="M11" s="59">
        <f t="shared" si="10"/>
        <v>0</v>
      </c>
      <c r="N11" s="58" t="str">
        <f t="shared" si="11"/>
        <v>0.0</v>
      </c>
      <c r="O11" s="59">
        <f t="shared" si="12"/>
        <v>56</v>
      </c>
      <c r="P11" s="60">
        <f t="shared" si="13"/>
        <v>115.38461538461539</v>
      </c>
      <c r="S11" s="61" t="s">
        <v>89</v>
      </c>
      <c r="T11" s="61" t="s">
        <v>95</v>
      </c>
      <c r="U11" s="61" t="s">
        <v>96</v>
      </c>
      <c r="V11" s="63">
        <v>471</v>
      </c>
      <c r="W11" s="63">
        <v>313</v>
      </c>
      <c r="X11" s="63">
        <v>102</v>
      </c>
      <c r="Y11" s="63">
        <v>0</v>
      </c>
      <c r="Z11" s="63">
        <v>56</v>
      </c>
      <c r="AA11" s="63">
        <v>0</v>
      </c>
      <c r="AB11" s="63">
        <v>56</v>
      </c>
    </row>
    <row r="12" spans="2:28" ht="15.75" customHeight="1">
      <c r="B12" s="12" t="s">
        <v>9</v>
      </c>
      <c r="C12" s="57">
        <f t="shared" si="0"/>
        <v>1446</v>
      </c>
      <c r="D12" s="58">
        <f t="shared" si="1"/>
        <v>25.958188153310104</v>
      </c>
      <c r="E12" s="59">
        <f t="shared" si="2"/>
        <v>647</v>
      </c>
      <c r="F12" s="58">
        <f t="shared" si="3"/>
        <v>3.1897926634768794</v>
      </c>
      <c r="G12" s="59">
        <f t="shared" si="4"/>
        <v>569</v>
      </c>
      <c r="H12" s="58">
        <f t="shared" si="5"/>
        <v>53.783783783783804</v>
      </c>
      <c r="I12" s="59">
        <f t="shared" si="6"/>
        <v>5</v>
      </c>
      <c r="J12" s="58">
        <f t="shared" si="7"/>
        <v>-81.48148148148148</v>
      </c>
      <c r="K12" s="59">
        <f t="shared" si="8"/>
        <v>225</v>
      </c>
      <c r="L12" s="58">
        <f t="shared" si="9"/>
        <v>81.4516129032258</v>
      </c>
      <c r="M12" s="59">
        <f t="shared" si="10"/>
        <v>72</v>
      </c>
      <c r="N12" s="58">
        <f t="shared" si="11"/>
        <v>28.571428571428584</v>
      </c>
      <c r="O12" s="59">
        <f t="shared" si="12"/>
        <v>153</v>
      </c>
      <c r="P12" s="60">
        <f t="shared" si="13"/>
        <v>125</v>
      </c>
      <c r="S12" s="61" t="s">
        <v>89</v>
      </c>
      <c r="T12" s="61" t="s">
        <v>95</v>
      </c>
      <c r="U12" s="61" t="s">
        <v>97</v>
      </c>
      <c r="V12" s="63">
        <v>1446</v>
      </c>
      <c r="W12" s="63">
        <v>647</v>
      </c>
      <c r="X12" s="63">
        <v>569</v>
      </c>
      <c r="Y12" s="63">
        <v>5</v>
      </c>
      <c r="Z12" s="63">
        <v>225</v>
      </c>
      <c r="AA12" s="63">
        <v>72</v>
      </c>
      <c r="AB12" s="63">
        <v>153</v>
      </c>
    </row>
    <row r="13" spans="2:28" ht="15.75" customHeight="1">
      <c r="B13" s="12" t="s">
        <v>10</v>
      </c>
      <c r="C13" s="57">
        <f t="shared" si="0"/>
        <v>1782</v>
      </c>
      <c r="D13" s="58">
        <f t="shared" si="1"/>
        <v>10.889856876166775</v>
      </c>
      <c r="E13" s="59">
        <f t="shared" si="2"/>
        <v>793</v>
      </c>
      <c r="F13" s="58">
        <f t="shared" si="3"/>
        <v>0.7623888182973388</v>
      </c>
      <c r="G13" s="59">
        <f t="shared" si="4"/>
        <v>620</v>
      </c>
      <c r="H13" s="58">
        <f t="shared" si="5"/>
        <v>-0.9584664536741201</v>
      </c>
      <c r="I13" s="59">
        <f t="shared" si="6"/>
        <v>10</v>
      </c>
      <c r="J13" s="58">
        <f t="shared" si="7"/>
        <v>400</v>
      </c>
      <c r="K13" s="59">
        <f t="shared" si="8"/>
        <v>359</v>
      </c>
      <c r="L13" s="58">
        <f t="shared" si="9"/>
        <v>86.97916666666669</v>
      </c>
      <c r="M13" s="59">
        <f t="shared" si="10"/>
        <v>105</v>
      </c>
      <c r="N13" s="58" t="str">
        <f t="shared" si="11"/>
        <v>     -   </v>
      </c>
      <c r="O13" s="59">
        <f t="shared" si="12"/>
        <v>254</v>
      </c>
      <c r="P13" s="60">
        <f t="shared" si="13"/>
        <v>32.291666666666686</v>
      </c>
      <c r="S13" s="61" t="s">
        <v>89</v>
      </c>
      <c r="T13" s="61" t="s">
        <v>95</v>
      </c>
      <c r="U13" s="61" t="s">
        <v>98</v>
      </c>
      <c r="V13" s="63">
        <v>1782</v>
      </c>
      <c r="W13" s="63">
        <v>793</v>
      </c>
      <c r="X13" s="63">
        <v>620</v>
      </c>
      <c r="Y13" s="63">
        <v>10</v>
      </c>
      <c r="Z13" s="63">
        <v>359</v>
      </c>
      <c r="AA13" s="63">
        <v>105</v>
      </c>
      <c r="AB13" s="63">
        <v>254</v>
      </c>
    </row>
    <row r="14" spans="2:28" ht="15.75" customHeight="1">
      <c r="B14" s="12" t="s">
        <v>11</v>
      </c>
      <c r="C14" s="57">
        <f t="shared" si="0"/>
        <v>1067</v>
      </c>
      <c r="D14" s="58">
        <f t="shared" si="1"/>
        <v>9.88671472708549</v>
      </c>
      <c r="E14" s="59">
        <f t="shared" si="2"/>
        <v>523</v>
      </c>
      <c r="F14" s="58">
        <f t="shared" si="3"/>
        <v>2.549019607843121</v>
      </c>
      <c r="G14" s="59">
        <f t="shared" si="4"/>
        <v>348</v>
      </c>
      <c r="H14" s="58">
        <f t="shared" si="5"/>
        <v>35.9375</v>
      </c>
      <c r="I14" s="59">
        <f t="shared" si="6"/>
        <v>4</v>
      </c>
      <c r="J14" s="58">
        <f t="shared" si="7"/>
        <v>300</v>
      </c>
      <c r="K14" s="59">
        <f t="shared" si="8"/>
        <v>192</v>
      </c>
      <c r="L14" s="58">
        <f t="shared" si="9"/>
        <v>-5.882352941176478</v>
      </c>
      <c r="M14" s="59">
        <f t="shared" si="10"/>
        <v>0</v>
      </c>
      <c r="N14" s="58" t="str">
        <f t="shared" si="11"/>
        <v>0.0</v>
      </c>
      <c r="O14" s="59">
        <f t="shared" si="12"/>
        <v>192</v>
      </c>
      <c r="P14" s="60">
        <f t="shared" si="13"/>
        <v>-5.882352941176478</v>
      </c>
      <c r="S14" s="61" t="s">
        <v>89</v>
      </c>
      <c r="T14" s="61" t="s">
        <v>95</v>
      </c>
      <c r="U14" s="61" t="s">
        <v>99</v>
      </c>
      <c r="V14" s="63">
        <v>1067</v>
      </c>
      <c r="W14" s="63">
        <v>523</v>
      </c>
      <c r="X14" s="63">
        <v>348</v>
      </c>
      <c r="Y14" s="63">
        <v>4</v>
      </c>
      <c r="Z14" s="63">
        <v>192</v>
      </c>
      <c r="AA14" s="63">
        <v>0</v>
      </c>
      <c r="AB14" s="63">
        <v>192</v>
      </c>
    </row>
    <row r="15" spans="2:28" ht="15.75" customHeight="1">
      <c r="B15" s="12" t="s">
        <v>12</v>
      </c>
      <c r="C15" s="57">
        <f t="shared" si="0"/>
        <v>1096</v>
      </c>
      <c r="D15" s="58">
        <f t="shared" si="1"/>
        <v>39.79591836734696</v>
      </c>
      <c r="E15" s="59">
        <f t="shared" si="2"/>
        <v>584</v>
      </c>
      <c r="F15" s="58">
        <f t="shared" si="3"/>
        <v>27.23311546840958</v>
      </c>
      <c r="G15" s="59">
        <f t="shared" si="4"/>
        <v>327</v>
      </c>
      <c r="H15" s="58">
        <f t="shared" si="5"/>
        <v>122.44897959183675</v>
      </c>
      <c r="I15" s="59">
        <f t="shared" si="6"/>
        <v>0</v>
      </c>
      <c r="J15" s="58" t="str">
        <f t="shared" si="7"/>
        <v>  -100.0</v>
      </c>
      <c r="K15" s="59">
        <f t="shared" si="8"/>
        <v>185</v>
      </c>
      <c r="L15" s="58">
        <f t="shared" si="9"/>
        <v>4.5197740112994325</v>
      </c>
      <c r="M15" s="59">
        <f t="shared" si="10"/>
        <v>0</v>
      </c>
      <c r="N15" s="58" t="str">
        <f t="shared" si="11"/>
        <v>  -100.0</v>
      </c>
      <c r="O15" s="59">
        <f t="shared" si="12"/>
        <v>185</v>
      </c>
      <c r="P15" s="60">
        <f t="shared" si="13"/>
        <v>72.89719626168224</v>
      </c>
      <c r="S15" s="61" t="s">
        <v>89</v>
      </c>
      <c r="T15" s="61" t="s">
        <v>95</v>
      </c>
      <c r="U15" s="61" t="s">
        <v>90</v>
      </c>
      <c r="V15" s="63">
        <v>1096</v>
      </c>
      <c r="W15" s="63">
        <v>584</v>
      </c>
      <c r="X15" s="63">
        <v>327</v>
      </c>
      <c r="Y15" s="63">
        <v>0</v>
      </c>
      <c r="Z15" s="63">
        <v>185</v>
      </c>
      <c r="AA15" s="63">
        <v>0</v>
      </c>
      <c r="AB15" s="63">
        <v>185</v>
      </c>
    </row>
    <row r="16" spans="2:28" ht="15.75" customHeight="1">
      <c r="B16" s="12" t="s">
        <v>13</v>
      </c>
      <c r="C16" s="57">
        <f t="shared" si="0"/>
        <v>4544</v>
      </c>
      <c r="D16" s="58">
        <f t="shared" si="1"/>
        <v>11.127415015896318</v>
      </c>
      <c r="E16" s="59">
        <f t="shared" si="2"/>
        <v>1320</v>
      </c>
      <c r="F16" s="58">
        <f t="shared" si="3"/>
        <v>10.738255033557053</v>
      </c>
      <c r="G16" s="59">
        <f t="shared" si="4"/>
        <v>1903</v>
      </c>
      <c r="H16" s="58">
        <f t="shared" si="5"/>
        <v>8.556759840273827</v>
      </c>
      <c r="I16" s="59">
        <f t="shared" si="6"/>
        <v>16</v>
      </c>
      <c r="J16" s="58">
        <f t="shared" si="7"/>
        <v>300</v>
      </c>
      <c r="K16" s="59">
        <f t="shared" si="8"/>
        <v>1305</v>
      </c>
      <c r="L16" s="58">
        <f t="shared" si="9"/>
        <v>14.4736842105263</v>
      </c>
      <c r="M16" s="59">
        <f t="shared" si="10"/>
        <v>195</v>
      </c>
      <c r="N16" s="58">
        <f t="shared" si="11"/>
        <v>209.52380952380952</v>
      </c>
      <c r="O16" s="59">
        <f t="shared" si="12"/>
        <v>1110</v>
      </c>
      <c r="P16" s="60">
        <f t="shared" si="13"/>
        <v>3.064066852367688</v>
      </c>
      <c r="S16" s="61" t="s">
        <v>89</v>
      </c>
      <c r="T16" s="61" t="s">
        <v>95</v>
      </c>
      <c r="U16" s="61" t="s">
        <v>100</v>
      </c>
      <c r="V16" s="63">
        <v>4544</v>
      </c>
      <c r="W16" s="63">
        <v>1320</v>
      </c>
      <c r="X16" s="63">
        <v>1903</v>
      </c>
      <c r="Y16" s="63">
        <v>16</v>
      </c>
      <c r="Z16" s="63">
        <v>1305</v>
      </c>
      <c r="AA16" s="63">
        <v>195</v>
      </c>
      <c r="AB16" s="63">
        <v>1110</v>
      </c>
    </row>
    <row r="17" spans="2:28" ht="15.75" customHeight="1">
      <c r="B17" s="12" t="s">
        <v>14</v>
      </c>
      <c r="C17" s="57">
        <f t="shared" si="0"/>
        <v>4483</v>
      </c>
      <c r="D17" s="58">
        <f t="shared" si="1"/>
        <v>35.9720958447073</v>
      </c>
      <c r="E17" s="59">
        <f t="shared" si="2"/>
        <v>828</v>
      </c>
      <c r="F17" s="58">
        <f t="shared" si="3"/>
        <v>-13.479623824451409</v>
      </c>
      <c r="G17" s="59">
        <f t="shared" si="4"/>
        <v>1310</v>
      </c>
      <c r="H17" s="58">
        <f t="shared" si="5"/>
        <v>0.6917755572636537</v>
      </c>
      <c r="I17" s="59">
        <f t="shared" si="6"/>
        <v>4</v>
      </c>
      <c r="J17" s="58">
        <f t="shared" si="7"/>
        <v>-66.66666666666667</v>
      </c>
      <c r="K17" s="59">
        <f t="shared" si="8"/>
        <v>2341</v>
      </c>
      <c r="L17" s="58">
        <f t="shared" si="9"/>
        <v>127.9454722492697</v>
      </c>
      <c r="M17" s="59">
        <f t="shared" si="10"/>
        <v>1670</v>
      </c>
      <c r="N17" s="58">
        <f t="shared" si="11"/>
        <v>1460.7476635514017</v>
      </c>
      <c r="O17" s="59">
        <f t="shared" si="12"/>
        <v>661</v>
      </c>
      <c r="P17" s="60">
        <f t="shared" si="13"/>
        <v>-27.917121046892035</v>
      </c>
      <c r="S17" s="61" t="s">
        <v>89</v>
      </c>
      <c r="T17" s="61" t="s">
        <v>95</v>
      </c>
      <c r="U17" s="61" t="s">
        <v>101</v>
      </c>
      <c r="V17" s="63">
        <v>4483</v>
      </c>
      <c r="W17" s="63">
        <v>828</v>
      </c>
      <c r="X17" s="63">
        <v>1310</v>
      </c>
      <c r="Y17" s="63">
        <v>4</v>
      </c>
      <c r="Z17" s="63">
        <v>2341</v>
      </c>
      <c r="AA17" s="63">
        <v>1670</v>
      </c>
      <c r="AB17" s="63">
        <v>661</v>
      </c>
    </row>
    <row r="18" spans="2:28" ht="15.75" customHeight="1">
      <c r="B18" s="12" t="s">
        <v>15</v>
      </c>
      <c r="C18" s="57">
        <f t="shared" si="0"/>
        <v>11024</v>
      </c>
      <c r="D18" s="58">
        <f t="shared" si="1"/>
        <v>-6.907616956595177</v>
      </c>
      <c r="E18" s="59">
        <f t="shared" si="2"/>
        <v>1215</v>
      </c>
      <c r="F18" s="58">
        <f t="shared" si="3"/>
        <v>-13.461538461538453</v>
      </c>
      <c r="G18" s="59">
        <f t="shared" si="4"/>
        <v>4551</v>
      </c>
      <c r="H18" s="58">
        <f t="shared" si="5"/>
        <v>-15.75342465753424</v>
      </c>
      <c r="I18" s="59">
        <f t="shared" si="6"/>
        <v>10</v>
      </c>
      <c r="J18" s="58">
        <f t="shared" si="7"/>
        <v>-82.45614035087719</v>
      </c>
      <c r="K18" s="59">
        <f t="shared" si="8"/>
        <v>5248</v>
      </c>
      <c r="L18" s="58">
        <f t="shared" si="9"/>
        <v>5.402691303474597</v>
      </c>
      <c r="M18" s="59">
        <f t="shared" si="10"/>
        <v>3910</v>
      </c>
      <c r="N18" s="58">
        <f t="shared" si="11"/>
        <v>19.718309859154928</v>
      </c>
      <c r="O18" s="59">
        <f t="shared" si="12"/>
        <v>1278</v>
      </c>
      <c r="P18" s="60">
        <f t="shared" si="13"/>
        <v>-24.019024970273477</v>
      </c>
      <c r="S18" s="61" t="s">
        <v>89</v>
      </c>
      <c r="T18" s="61" t="s">
        <v>95</v>
      </c>
      <c r="U18" s="61" t="s">
        <v>102</v>
      </c>
      <c r="V18" s="63">
        <v>11024</v>
      </c>
      <c r="W18" s="63">
        <v>1215</v>
      </c>
      <c r="X18" s="63">
        <v>4551</v>
      </c>
      <c r="Y18" s="63">
        <v>10</v>
      </c>
      <c r="Z18" s="63">
        <v>5248</v>
      </c>
      <c r="AA18" s="63">
        <v>3910</v>
      </c>
      <c r="AB18" s="63">
        <v>1278</v>
      </c>
    </row>
    <row r="19" spans="2:28" ht="15.75" customHeight="1">
      <c r="B19" s="12" t="s">
        <v>16</v>
      </c>
      <c r="C19" s="57">
        <f t="shared" si="0"/>
        <v>5207</v>
      </c>
      <c r="D19" s="58">
        <f t="shared" si="1"/>
        <v>35.59895833333334</v>
      </c>
      <c r="E19" s="59">
        <f t="shared" si="2"/>
        <v>1003</v>
      </c>
      <c r="F19" s="58">
        <f t="shared" si="3"/>
        <v>6.588735387885222</v>
      </c>
      <c r="G19" s="59">
        <f t="shared" si="4"/>
        <v>2410</v>
      </c>
      <c r="H19" s="58">
        <f t="shared" si="5"/>
        <v>54.78484264611433</v>
      </c>
      <c r="I19" s="59">
        <f t="shared" si="6"/>
        <v>2</v>
      </c>
      <c r="J19" s="58">
        <f t="shared" si="7"/>
        <v>100</v>
      </c>
      <c r="K19" s="59">
        <f t="shared" si="8"/>
        <v>1792</v>
      </c>
      <c r="L19" s="58">
        <f t="shared" si="9"/>
        <v>33.631618195376575</v>
      </c>
      <c r="M19" s="59">
        <f t="shared" si="10"/>
        <v>694</v>
      </c>
      <c r="N19" s="58">
        <f t="shared" si="11"/>
        <v>126.79738562091504</v>
      </c>
      <c r="O19" s="59">
        <f t="shared" si="12"/>
        <v>1058</v>
      </c>
      <c r="P19" s="60">
        <f t="shared" si="13"/>
        <v>7.739307535641544</v>
      </c>
      <c r="S19" s="61" t="s">
        <v>89</v>
      </c>
      <c r="T19" s="61" t="s">
        <v>95</v>
      </c>
      <c r="U19" s="61" t="s">
        <v>103</v>
      </c>
      <c r="V19" s="63">
        <v>5207</v>
      </c>
      <c r="W19" s="63">
        <v>1003</v>
      </c>
      <c r="X19" s="63">
        <v>2410</v>
      </c>
      <c r="Y19" s="63">
        <v>2</v>
      </c>
      <c r="Z19" s="63">
        <v>1792</v>
      </c>
      <c r="AA19" s="63">
        <v>694</v>
      </c>
      <c r="AB19" s="63">
        <v>1058</v>
      </c>
    </row>
    <row r="20" spans="2:28" ht="15.75" customHeight="1">
      <c r="B20" s="12" t="s">
        <v>17</v>
      </c>
      <c r="C20" s="57">
        <f t="shared" si="0"/>
        <v>1088</v>
      </c>
      <c r="D20" s="58">
        <f t="shared" si="1"/>
        <v>12.04943357363544</v>
      </c>
      <c r="E20" s="59">
        <f t="shared" si="2"/>
        <v>605</v>
      </c>
      <c r="F20" s="58">
        <f t="shared" si="3"/>
        <v>2.023608768971343</v>
      </c>
      <c r="G20" s="59">
        <f t="shared" si="4"/>
        <v>409</v>
      </c>
      <c r="H20" s="58">
        <f t="shared" si="5"/>
        <v>43.006993006993014</v>
      </c>
      <c r="I20" s="59">
        <f t="shared" si="6"/>
        <v>3</v>
      </c>
      <c r="J20" s="58">
        <f t="shared" si="7"/>
        <v>0</v>
      </c>
      <c r="K20" s="59">
        <f t="shared" si="8"/>
        <v>71</v>
      </c>
      <c r="L20" s="58">
        <f t="shared" si="9"/>
        <v>-20.224719101123597</v>
      </c>
      <c r="M20" s="59">
        <f t="shared" si="10"/>
        <v>0</v>
      </c>
      <c r="N20" s="58" t="str">
        <f t="shared" si="11"/>
        <v>  -100.0</v>
      </c>
      <c r="O20" s="59">
        <f t="shared" si="12"/>
        <v>71</v>
      </c>
      <c r="P20" s="60">
        <f t="shared" si="13"/>
        <v>108.82352941176472</v>
      </c>
      <c r="S20" s="61" t="s">
        <v>89</v>
      </c>
      <c r="T20" s="61" t="s">
        <v>95</v>
      </c>
      <c r="U20" s="61" t="s">
        <v>104</v>
      </c>
      <c r="V20" s="63">
        <v>1088</v>
      </c>
      <c r="W20" s="63">
        <v>605</v>
      </c>
      <c r="X20" s="63">
        <v>409</v>
      </c>
      <c r="Y20" s="63">
        <v>3</v>
      </c>
      <c r="Z20" s="63">
        <v>71</v>
      </c>
      <c r="AA20" s="63">
        <v>0</v>
      </c>
      <c r="AB20" s="63">
        <v>71</v>
      </c>
    </row>
    <row r="21" spans="2:28" ht="15.75" customHeight="1">
      <c r="B21" s="12" t="s">
        <v>18</v>
      </c>
      <c r="C21" s="57">
        <f t="shared" si="0"/>
        <v>379</v>
      </c>
      <c r="D21" s="58">
        <f t="shared" si="1"/>
        <v>-9.976247030878866</v>
      </c>
      <c r="E21" s="59">
        <f t="shared" si="2"/>
        <v>250</v>
      </c>
      <c r="F21" s="58">
        <f t="shared" si="3"/>
        <v>-9.090909090909093</v>
      </c>
      <c r="G21" s="59">
        <f t="shared" si="4"/>
        <v>64</v>
      </c>
      <c r="H21" s="58">
        <f t="shared" si="5"/>
        <v>-47.540983606557376</v>
      </c>
      <c r="I21" s="59">
        <f t="shared" si="6"/>
        <v>44</v>
      </c>
      <c r="J21" s="58" t="str">
        <f t="shared" si="7"/>
        <v>     -   </v>
      </c>
      <c r="K21" s="59">
        <f t="shared" si="8"/>
        <v>21</v>
      </c>
      <c r="L21" s="58">
        <f t="shared" si="9"/>
        <v>-12.5</v>
      </c>
      <c r="M21" s="59">
        <f t="shared" si="10"/>
        <v>0</v>
      </c>
      <c r="N21" s="58" t="str">
        <f t="shared" si="11"/>
        <v>0.0</v>
      </c>
      <c r="O21" s="59">
        <f t="shared" si="12"/>
        <v>21</v>
      </c>
      <c r="P21" s="60">
        <f t="shared" si="13"/>
        <v>-12.5</v>
      </c>
      <c r="S21" s="61" t="s">
        <v>89</v>
      </c>
      <c r="T21" s="61" t="s">
        <v>95</v>
      </c>
      <c r="U21" s="61" t="s">
        <v>105</v>
      </c>
      <c r="V21" s="63">
        <v>379</v>
      </c>
      <c r="W21" s="63">
        <v>250</v>
      </c>
      <c r="X21" s="63">
        <v>64</v>
      </c>
      <c r="Y21" s="63">
        <v>44</v>
      </c>
      <c r="Z21" s="63">
        <v>21</v>
      </c>
      <c r="AA21" s="63">
        <v>0</v>
      </c>
      <c r="AB21" s="63">
        <v>21</v>
      </c>
    </row>
    <row r="22" spans="2:28" ht="15.75" customHeight="1">
      <c r="B22" s="12" t="s">
        <v>19</v>
      </c>
      <c r="C22" s="57">
        <f t="shared" si="0"/>
        <v>486</v>
      </c>
      <c r="D22" s="58">
        <f t="shared" si="1"/>
        <v>-0.20533880903489887</v>
      </c>
      <c r="E22" s="59">
        <f t="shared" si="2"/>
        <v>297</v>
      </c>
      <c r="F22" s="58">
        <f t="shared" si="3"/>
        <v>0.6779661016949063</v>
      </c>
      <c r="G22" s="59">
        <f t="shared" si="4"/>
        <v>140</v>
      </c>
      <c r="H22" s="58">
        <f t="shared" si="5"/>
        <v>-2.7777777777777857</v>
      </c>
      <c r="I22" s="59">
        <f t="shared" si="6"/>
        <v>2</v>
      </c>
      <c r="J22" s="58">
        <f t="shared" si="7"/>
        <v>100</v>
      </c>
      <c r="K22" s="59">
        <f t="shared" si="8"/>
        <v>47</v>
      </c>
      <c r="L22" s="58">
        <f t="shared" si="9"/>
        <v>0</v>
      </c>
      <c r="M22" s="59">
        <f t="shared" si="10"/>
        <v>0</v>
      </c>
      <c r="N22" s="58" t="str">
        <f t="shared" si="11"/>
        <v>0.0</v>
      </c>
      <c r="O22" s="59">
        <f t="shared" si="12"/>
        <v>47</v>
      </c>
      <c r="P22" s="60">
        <f t="shared" si="13"/>
        <v>0</v>
      </c>
      <c r="S22" s="61" t="s">
        <v>89</v>
      </c>
      <c r="T22" s="61" t="s">
        <v>95</v>
      </c>
      <c r="U22" s="61" t="s">
        <v>106</v>
      </c>
      <c r="V22" s="63">
        <v>486</v>
      </c>
      <c r="W22" s="63">
        <v>297</v>
      </c>
      <c r="X22" s="63">
        <v>140</v>
      </c>
      <c r="Y22" s="63">
        <v>2</v>
      </c>
      <c r="Z22" s="63">
        <v>47</v>
      </c>
      <c r="AA22" s="63">
        <v>0</v>
      </c>
      <c r="AB22" s="63">
        <v>47</v>
      </c>
    </row>
    <row r="23" spans="2:28" ht="15.75" customHeight="1">
      <c r="B23" s="12" t="s">
        <v>20</v>
      </c>
      <c r="C23" s="57">
        <f t="shared" si="0"/>
        <v>394</v>
      </c>
      <c r="D23" s="58">
        <f t="shared" si="1"/>
        <v>27.096774193548384</v>
      </c>
      <c r="E23" s="59">
        <f t="shared" si="2"/>
        <v>234</v>
      </c>
      <c r="F23" s="58">
        <f t="shared" si="3"/>
        <v>34.48275862068965</v>
      </c>
      <c r="G23" s="59">
        <f t="shared" si="4"/>
        <v>148</v>
      </c>
      <c r="H23" s="58">
        <f t="shared" si="5"/>
        <v>72.09302325581396</v>
      </c>
      <c r="I23" s="59">
        <f t="shared" si="6"/>
        <v>0</v>
      </c>
      <c r="J23" s="58" t="str">
        <f t="shared" si="7"/>
        <v>0.0</v>
      </c>
      <c r="K23" s="59">
        <f t="shared" si="8"/>
        <v>12</v>
      </c>
      <c r="L23" s="58">
        <f t="shared" si="9"/>
        <v>-76</v>
      </c>
      <c r="M23" s="59">
        <f t="shared" si="10"/>
        <v>0</v>
      </c>
      <c r="N23" s="58" t="str">
        <f t="shared" si="11"/>
        <v>  -100.0</v>
      </c>
      <c r="O23" s="59">
        <f t="shared" si="12"/>
        <v>12</v>
      </c>
      <c r="P23" s="60">
        <f t="shared" si="13"/>
        <v>-42.85714285714286</v>
      </c>
      <c r="S23" s="61" t="s">
        <v>89</v>
      </c>
      <c r="T23" s="61" t="s">
        <v>95</v>
      </c>
      <c r="U23" s="61" t="s">
        <v>107</v>
      </c>
      <c r="V23" s="63">
        <v>394</v>
      </c>
      <c r="W23" s="63">
        <v>234</v>
      </c>
      <c r="X23" s="63">
        <v>148</v>
      </c>
      <c r="Y23" s="63">
        <v>0</v>
      </c>
      <c r="Z23" s="63">
        <v>12</v>
      </c>
      <c r="AA23" s="63">
        <v>0</v>
      </c>
      <c r="AB23" s="63">
        <v>12</v>
      </c>
    </row>
    <row r="24" spans="2:28" ht="15.75" customHeight="1">
      <c r="B24" s="12" t="s">
        <v>21</v>
      </c>
      <c r="C24" s="57">
        <f t="shared" si="0"/>
        <v>284</v>
      </c>
      <c r="D24" s="58">
        <f t="shared" si="1"/>
        <v>-3.4013605442176953</v>
      </c>
      <c r="E24" s="59">
        <f t="shared" si="2"/>
        <v>226</v>
      </c>
      <c r="F24" s="58">
        <f t="shared" si="3"/>
        <v>19.576719576719583</v>
      </c>
      <c r="G24" s="59">
        <f t="shared" si="4"/>
        <v>39</v>
      </c>
      <c r="H24" s="58">
        <f t="shared" si="5"/>
        <v>-54.651162790697676</v>
      </c>
      <c r="I24" s="59">
        <f t="shared" si="6"/>
        <v>1</v>
      </c>
      <c r="J24" s="58" t="str">
        <f t="shared" si="7"/>
        <v>     -   </v>
      </c>
      <c r="K24" s="59">
        <f t="shared" si="8"/>
        <v>18</v>
      </c>
      <c r="L24" s="58">
        <f t="shared" si="9"/>
        <v>-5.26315789473685</v>
      </c>
      <c r="M24" s="59">
        <f t="shared" si="10"/>
        <v>0</v>
      </c>
      <c r="N24" s="58" t="str">
        <f t="shared" si="11"/>
        <v>0.0</v>
      </c>
      <c r="O24" s="59">
        <f t="shared" si="12"/>
        <v>18</v>
      </c>
      <c r="P24" s="60">
        <f t="shared" si="13"/>
        <v>-5.26315789473685</v>
      </c>
      <c r="S24" s="61" t="s">
        <v>89</v>
      </c>
      <c r="T24" s="61" t="s">
        <v>95</v>
      </c>
      <c r="U24" s="61" t="s">
        <v>108</v>
      </c>
      <c r="V24" s="63">
        <v>284</v>
      </c>
      <c r="W24" s="63">
        <v>226</v>
      </c>
      <c r="X24" s="63">
        <v>39</v>
      </c>
      <c r="Y24" s="63">
        <v>1</v>
      </c>
      <c r="Z24" s="63">
        <v>18</v>
      </c>
      <c r="AA24" s="63">
        <v>0</v>
      </c>
      <c r="AB24" s="63">
        <v>18</v>
      </c>
    </row>
    <row r="25" spans="2:28" ht="15.75" customHeight="1">
      <c r="B25" s="12" t="s">
        <v>22</v>
      </c>
      <c r="C25" s="57">
        <f t="shared" si="0"/>
        <v>838</v>
      </c>
      <c r="D25" s="58">
        <f t="shared" si="1"/>
        <v>-15.947843530591783</v>
      </c>
      <c r="E25" s="59">
        <f t="shared" si="2"/>
        <v>568</v>
      </c>
      <c r="F25" s="58">
        <f t="shared" si="3"/>
        <v>-1.8998272884283267</v>
      </c>
      <c r="G25" s="59">
        <f t="shared" si="4"/>
        <v>210</v>
      </c>
      <c r="H25" s="58">
        <f t="shared" si="5"/>
        <v>-7.89473684210526</v>
      </c>
      <c r="I25" s="59">
        <f t="shared" si="6"/>
        <v>2</v>
      </c>
      <c r="J25" s="58">
        <f t="shared" si="7"/>
        <v>-98.0952380952381</v>
      </c>
      <c r="K25" s="59">
        <f t="shared" si="8"/>
        <v>58</v>
      </c>
      <c r="L25" s="58">
        <f t="shared" si="9"/>
        <v>-31.764705882352942</v>
      </c>
      <c r="M25" s="59">
        <f t="shared" si="10"/>
        <v>0</v>
      </c>
      <c r="N25" s="58" t="str">
        <f t="shared" si="11"/>
        <v>0.0</v>
      </c>
      <c r="O25" s="59">
        <f t="shared" si="12"/>
        <v>58</v>
      </c>
      <c r="P25" s="60">
        <f t="shared" si="13"/>
        <v>-31.764705882352942</v>
      </c>
      <c r="S25" s="61" t="s">
        <v>89</v>
      </c>
      <c r="T25" s="61" t="s">
        <v>95</v>
      </c>
      <c r="U25" s="61" t="s">
        <v>109</v>
      </c>
      <c r="V25" s="63">
        <v>838</v>
      </c>
      <c r="W25" s="63">
        <v>568</v>
      </c>
      <c r="X25" s="63">
        <v>210</v>
      </c>
      <c r="Y25" s="63">
        <v>2</v>
      </c>
      <c r="Z25" s="63">
        <v>58</v>
      </c>
      <c r="AA25" s="63">
        <v>0</v>
      </c>
      <c r="AB25" s="63">
        <v>58</v>
      </c>
    </row>
    <row r="26" spans="2:28" ht="15.75" customHeight="1">
      <c r="B26" s="12" t="s">
        <v>23</v>
      </c>
      <c r="C26" s="57">
        <f t="shared" si="0"/>
        <v>858</v>
      </c>
      <c r="D26" s="58">
        <f t="shared" si="1"/>
        <v>4.889975550122244</v>
      </c>
      <c r="E26" s="59">
        <f t="shared" si="2"/>
        <v>498</v>
      </c>
      <c r="F26" s="58">
        <f t="shared" si="3"/>
        <v>2.258726899383973</v>
      </c>
      <c r="G26" s="59">
        <f t="shared" si="4"/>
        <v>168</v>
      </c>
      <c r="H26" s="58">
        <f t="shared" si="5"/>
        <v>-6.666666666666671</v>
      </c>
      <c r="I26" s="59">
        <f t="shared" si="6"/>
        <v>1</v>
      </c>
      <c r="J26" s="58">
        <f t="shared" si="7"/>
        <v>0</v>
      </c>
      <c r="K26" s="59">
        <f t="shared" si="8"/>
        <v>191</v>
      </c>
      <c r="L26" s="58">
        <f t="shared" si="9"/>
        <v>27.333333333333343</v>
      </c>
      <c r="M26" s="59">
        <f t="shared" si="10"/>
        <v>47</v>
      </c>
      <c r="N26" s="58">
        <f t="shared" si="11"/>
        <v>123.80952380952382</v>
      </c>
      <c r="O26" s="59">
        <f t="shared" si="12"/>
        <v>144</v>
      </c>
      <c r="P26" s="60">
        <f t="shared" si="13"/>
        <v>11.627906976744185</v>
      </c>
      <c r="S26" s="61" t="s">
        <v>89</v>
      </c>
      <c r="T26" s="61" t="s">
        <v>95</v>
      </c>
      <c r="U26" s="61" t="s">
        <v>110</v>
      </c>
      <c r="V26" s="63">
        <v>858</v>
      </c>
      <c r="W26" s="63">
        <v>498</v>
      </c>
      <c r="X26" s="63">
        <v>168</v>
      </c>
      <c r="Y26" s="63">
        <v>1</v>
      </c>
      <c r="Z26" s="63">
        <v>191</v>
      </c>
      <c r="AA26" s="63">
        <v>47</v>
      </c>
      <c r="AB26" s="63">
        <v>144</v>
      </c>
    </row>
    <row r="27" spans="2:28" ht="15.75" customHeight="1">
      <c r="B27" s="12" t="s">
        <v>24</v>
      </c>
      <c r="C27" s="57">
        <f t="shared" si="0"/>
        <v>1915</v>
      </c>
      <c r="D27" s="58">
        <f t="shared" si="1"/>
        <v>7.948139797068762</v>
      </c>
      <c r="E27" s="59">
        <f t="shared" si="2"/>
        <v>874</v>
      </c>
      <c r="F27" s="58">
        <f t="shared" si="3"/>
        <v>-3.211517165005546</v>
      </c>
      <c r="G27" s="59">
        <f t="shared" si="4"/>
        <v>558</v>
      </c>
      <c r="H27" s="58">
        <f t="shared" si="5"/>
        <v>9.626719056974451</v>
      </c>
      <c r="I27" s="59">
        <f t="shared" si="6"/>
        <v>13</v>
      </c>
      <c r="J27" s="58">
        <f t="shared" si="7"/>
        <v>-84.52380952380952</v>
      </c>
      <c r="K27" s="59">
        <f t="shared" si="8"/>
        <v>470</v>
      </c>
      <c r="L27" s="58">
        <f t="shared" si="9"/>
        <v>69.06474820143885</v>
      </c>
      <c r="M27" s="59">
        <f t="shared" si="10"/>
        <v>345</v>
      </c>
      <c r="N27" s="58">
        <f t="shared" si="11"/>
        <v>407.35294117647055</v>
      </c>
      <c r="O27" s="59">
        <f t="shared" si="12"/>
        <v>125</v>
      </c>
      <c r="P27" s="60">
        <f t="shared" si="13"/>
        <v>-40.476190476190474</v>
      </c>
      <c r="S27" s="61" t="s">
        <v>89</v>
      </c>
      <c r="T27" s="61" t="s">
        <v>95</v>
      </c>
      <c r="U27" s="61" t="s">
        <v>111</v>
      </c>
      <c r="V27" s="63">
        <v>1915</v>
      </c>
      <c r="W27" s="63">
        <v>874</v>
      </c>
      <c r="X27" s="63">
        <v>558</v>
      </c>
      <c r="Y27" s="63">
        <v>13</v>
      </c>
      <c r="Z27" s="63">
        <v>470</v>
      </c>
      <c r="AA27" s="63">
        <v>345</v>
      </c>
      <c r="AB27" s="63">
        <v>125</v>
      </c>
    </row>
    <row r="28" spans="2:28" ht="15.75" customHeight="1">
      <c r="B28" s="12" t="s">
        <v>25</v>
      </c>
      <c r="C28" s="57">
        <f t="shared" si="0"/>
        <v>4753</v>
      </c>
      <c r="D28" s="58">
        <f t="shared" si="1"/>
        <v>-1.267137515579563</v>
      </c>
      <c r="E28" s="59">
        <f t="shared" si="2"/>
        <v>1664</v>
      </c>
      <c r="F28" s="58">
        <f t="shared" si="3"/>
        <v>4.918032786885249</v>
      </c>
      <c r="G28" s="59">
        <f t="shared" si="4"/>
        <v>1729</v>
      </c>
      <c r="H28" s="58">
        <f t="shared" si="5"/>
        <v>-8.031914893617014</v>
      </c>
      <c r="I28" s="59">
        <f t="shared" si="6"/>
        <v>51</v>
      </c>
      <c r="J28" s="58">
        <f t="shared" si="7"/>
        <v>-19.04761904761905</v>
      </c>
      <c r="K28" s="59">
        <f t="shared" si="8"/>
        <v>1309</v>
      </c>
      <c r="L28" s="58">
        <f t="shared" si="9"/>
        <v>1.8677042801556354</v>
      </c>
      <c r="M28" s="59">
        <f t="shared" si="10"/>
        <v>626</v>
      </c>
      <c r="N28" s="58">
        <f t="shared" si="11"/>
        <v>60.512820512820525</v>
      </c>
      <c r="O28" s="59">
        <f t="shared" si="12"/>
        <v>683</v>
      </c>
      <c r="P28" s="60">
        <f t="shared" si="13"/>
        <v>-23.687150837988824</v>
      </c>
      <c r="S28" s="61" t="s">
        <v>89</v>
      </c>
      <c r="T28" s="61" t="s">
        <v>95</v>
      </c>
      <c r="U28" s="61" t="s">
        <v>112</v>
      </c>
      <c r="V28" s="63">
        <v>4753</v>
      </c>
      <c r="W28" s="63">
        <v>1664</v>
      </c>
      <c r="X28" s="63">
        <v>1729</v>
      </c>
      <c r="Y28" s="63">
        <v>51</v>
      </c>
      <c r="Z28" s="63">
        <v>1309</v>
      </c>
      <c r="AA28" s="63">
        <v>626</v>
      </c>
      <c r="AB28" s="63">
        <v>683</v>
      </c>
    </row>
    <row r="29" spans="2:28" ht="15.75" customHeight="1">
      <c r="B29" s="12" t="s">
        <v>26</v>
      </c>
      <c r="C29" s="57">
        <f t="shared" si="0"/>
        <v>885</v>
      </c>
      <c r="D29" s="58">
        <f t="shared" si="1"/>
        <v>56.36042402826854</v>
      </c>
      <c r="E29" s="59">
        <f t="shared" si="2"/>
        <v>405</v>
      </c>
      <c r="F29" s="58">
        <f t="shared" si="3"/>
        <v>7.142857142857139</v>
      </c>
      <c r="G29" s="59">
        <f t="shared" si="4"/>
        <v>264</v>
      </c>
      <c r="H29" s="58">
        <f t="shared" si="5"/>
        <v>172.16494845360825</v>
      </c>
      <c r="I29" s="59">
        <f t="shared" si="6"/>
        <v>2</v>
      </c>
      <c r="J29" s="58">
        <f t="shared" si="7"/>
        <v>100</v>
      </c>
      <c r="K29" s="59">
        <f t="shared" si="8"/>
        <v>214</v>
      </c>
      <c r="L29" s="58">
        <f t="shared" si="9"/>
        <v>137.77777777777777</v>
      </c>
      <c r="M29" s="59">
        <f t="shared" si="10"/>
        <v>121</v>
      </c>
      <c r="N29" s="58" t="str">
        <f t="shared" si="11"/>
        <v>     -   </v>
      </c>
      <c r="O29" s="59">
        <f t="shared" si="12"/>
        <v>93</v>
      </c>
      <c r="P29" s="60">
        <f t="shared" si="13"/>
        <v>3.333333333333343</v>
      </c>
      <c r="S29" s="61" t="s">
        <v>89</v>
      </c>
      <c r="T29" s="61" t="s">
        <v>95</v>
      </c>
      <c r="U29" s="61" t="s">
        <v>113</v>
      </c>
      <c r="V29" s="63">
        <v>885</v>
      </c>
      <c r="W29" s="63">
        <v>405</v>
      </c>
      <c r="X29" s="63">
        <v>264</v>
      </c>
      <c r="Y29" s="63">
        <v>2</v>
      </c>
      <c r="Z29" s="63">
        <v>214</v>
      </c>
      <c r="AA29" s="63">
        <v>121</v>
      </c>
      <c r="AB29" s="63">
        <v>93</v>
      </c>
    </row>
    <row r="30" spans="2:28" ht="15.75" customHeight="1">
      <c r="B30" s="12" t="s">
        <v>27</v>
      </c>
      <c r="C30" s="57">
        <f t="shared" si="0"/>
        <v>647</v>
      </c>
      <c r="D30" s="58">
        <f t="shared" si="1"/>
        <v>-1.8209408194233703</v>
      </c>
      <c r="E30" s="59">
        <f t="shared" si="2"/>
        <v>334</v>
      </c>
      <c r="F30" s="58">
        <f t="shared" si="3"/>
        <v>4.049844236760109</v>
      </c>
      <c r="G30" s="59">
        <f t="shared" si="4"/>
        <v>237</v>
      </c>
      <c r="H30" s="58">
        <f t="shared" si="5"/>
        <v>11.26760563380283</v>
      </c>
      <c r="I30" s="59">
        <f t="shared" si="6"/>
        <v>0</v>
      </c>
      <c r="J30" s="58" t="str">
        <f t="shared" si="7"/>
        <v>  -100.0</v>
      </c>
      <c r="K30" s="59">
        <f t="shared" si="8"/>
        <v>76</v>
      </c>
      <c r="L30" s="58">
        <f t="shared" si="9"/>
        <v>-38.70967741935484</v>
      </c>
      <c r="M30" s="59">
        <f t="shared" si="10"/>
        <v>0</v>
      </c>
      <c r="N30" s="58" t="str">
        <f t="shared" si="11"/>
        <v>  -100.0</v>
      </c>
      <c r="O30" s="59">
        <f t="shared" si="12"/>
        <v>76</v>
      </c>
      <c r="P30" s="60">
        <f t="shared" si="13"/>
        <v>0</v>
      </c>
      <c r="S30" s="61" t="s">
        <v>89</v>
      </c>
      <c r="T30" s="61" t="s">
        <v>95</v>
      </c>
      <c r="U30" s="61" t="s">
        <v>114</v>
      </c>
      <c r="V30" s="63">
        <v>647</v>
      </c>
      <c r="W30" s="63">
        <v>334</v>
      </c>
      <c r="X30" s="63">
        <v>237</v>
      </c>
      <c r="Y30" s="63">
        <v>0</v>
      </c>
      <c r="Z30" s="63">
        <v>76</v>
      </c>
      <c r="AA30" s="63">
        <v>0</v>
      </c>
      <c r="AB30" s="63">
        <v>76</v>
      </c>
    </row>
    <row r="31" spans="2:28" ht="15.75" customHeight="1">
      <c r="B31" s="12" t="s">
        <v>28</v>
      </c>
      <c r="C31" s="57">
        <f t="shared" si="0"/>
        <v>2099</v>
      </c>
      <c r="D31" s="58">
        <f t="shared" si="1"/>
        <v>53.885630498533715</v>
      </c>
      <c r="E31" s="59">
        <f t="shared" si="2"/>
        <v>379</v>
      </c>
      <c r="F31" s="58">
        <f t="shared" si="3"/>
        <v>13.47305389221556</v>
      </c>
      <c r="G31" s="59">
        <f t="shared" si="4"/>
        <v>756</v>
      </c>
      <c r="H31" s="58">
        <f t="shared" si="5"/>
        <v>54.285714285714306</v>
      </c>
      <c r="I31" s="59">
        <f t="shared" si="6"/>
        <v>3</v>
      </c>
      <c r="J31" s="58">
        <f t="shared" si="7"/>
        <v>-80</v>
      </c>
      <c r="K31" s="59">
        <f t="shared" si="8"/>
        <v>961</v>
      </c>
      <c r="L31" s="58">
        <f t="shared" si="9"/>
        <v>83.04761904761904</v>
      </c>
      <c r="M31" s="59">
        <f t="shared" si="10"/>
        <v>707</v>
      </c>
      <c r="N31" s="58">
        <f t="shared" si="11"/>
        <v>142.12328767123287</v>
      </c>
      <c r="O31" s="59">
        <f t="shared" si="12"/>
        <v>254</v>
      </c>
      <c r="P31" s="60">
        <f t="shared" si="13"/>
        <v>9.012875536480692</v>
      </c>
      <c r="S31" s="61" t="s">
        <v>89</v>
      </c>
      <c r="T31" s="61" t="s">
        <v>95</v>
      </c>
      <c r="U31" s="61" t="s">
        <v>115</v>
      </c>
      <c r="V31" s="63">
        <v>2099</v>
      </c>
      <c r="W31" s="63">
        <v>379</v>
      </c>
      <c r="X31" s="63">
        <v>756</v>
      </c>
      <c r="Y31" s="63">
        <v>3</v>
      </c>
      <c r="Z31" s="63">
        <v>961</v>
      </c>
      <c r="AA31" s="63">
        <v>707</v>
      </c>
      <c r="AB31" s="63">
        <v>254</v>
      </c>
    </row>
    <row r="32" spans="2:28" ht="15.75" customHeight="1">
      <c r="B32" s="12" t="s">
        <v>29</v>
      </c>
      <c r="C32" s="57">
        <f t="shared" si="0"/>
        <v>3882</v>
      </c>
      <c r="D32" s="58">
        <f t="shared" si="1"/>
        <v>-19.19233971690258</v>
      </c>
      <c r="E32" s="59">
        <f t="shared" si="2"/>
        <v>597</v>
      </c>
      <c r="F32" s="58">
        <f t="shared" si="3"/>
        <v>-22.768434670116434</v>
      </c>
      <c r="G32" s="59">
        <f t="shared" si="4"/>
        <v>1640</v>
      </c>
      <c r="H32" s="58">
        <f t="shared" si="5"/>
        <v>-18.4485330681253</v>
      </c>
      <c r="I32" s="59">
        <f t="shared" si="6"/>
        <v>61</v>
      </c>
      <c r="J32" s="58">
        <f t="shared" si="7"/>
        <v>-40.19607843137255</v>
      </c>
      <c r="K32" s="59">
        <f t="shared" si="8"/>
        <v>1584</v>
      </c>
      <c r="L32" s="58">
        <f t="shared" si="9"/>
        <v>-17.413972888425448</v>
      </c>
      <c r="M32" s="59">
        <f t="shared" si="10"/>
        <v>820</v>
      </c>
      <c r="N32" s="58">
        <f t="shared" si="11"/>
        <v>-16.496945010183296</v>
      </c>
      <c r="O32" s="59">
        <f t="shared" si="12"/>
        <v>758</v>
      </c>
      <c r="P32" s="60">
        <f t="shared" si="13"/>
        <v>-18.494623655913983</v>
      </c>
      <c r="S32" s="61" t="s">
        <v>89</v>
      </c>
      <c r="T32" s="61" t="s">
        <v>95</v>
      </c>
      <c r="U32" s="61" t="s">
        <v>116</v>
      </c>
      <c r="V32" s="63">
        <v>3882</v>
      </c>
      <c r="W32" s="63">
        <v>597</v>
      </c>
      <c r="X32" s="63">
        <v>1640</v>
      </c>
      <c r="Y32" s="63">
        <v>61</v>
      </c>
      <c r="Z32" s="63">
        <v>1584</v>
      </c>
      <c r="AA32" s="63">
        <v>820</v>
      </c>
      <c r="AB32" s="63">
        <v>758</v>
      </c>
    </row>
    <row r="33" spans="2:28" ht="15.75" customHeight="1">
      <c r="B33" s="12" t="s">
        <v>30</v>
      </c>
      <c r="C33" s="57">
        <f t="shared" si="0"/>
        <v>2985</v>
      </c>
      <c r="D33" s="58">
        <f t="shared" si="1"/>
        <v>19.83139301485349</v>
      </c>
      <c r="E33" s="59">
        <f t="shared" si="2"/>
        <v>751</v>
      </c>
      <c r="F33" s="58">
        <f t="shared" si="3"/>
        <v>5.3295932678821885</v>
      </c>
      <c r="G33" s="59">
        <f t="shared" si="4"/>
        <v>899</v>
      </c>
      <c r="H33" s="58">
        <f t="shared" si="5"/>
        <v>-3.8502673796791385</v>
      </c>
      <c r="I33" s="59">
        <f t="shared" si="6"/>
        <v>4</v>
      </c>
      <c r="J33" s="58">
        <f t="shared" si="7"/>
        <v>-92.5925925925926</v>
      </c>
      <c r="K33" s="59">
        <f t="shared" si="8"/>
        <v>1331</v>
      </c>
      <c r="L33" s="58">
        <f t="shared" si="9"/>
        <v>68.69455006337134</v>
      </c>
      <c r="M33" s="59">
        <f t="shared" si="10"/>
        <v>942</v>
      </c>
      <c r="N33" s="58">
        <f t="shared" si="11"/>
        <v>203.8709677419355</v>
      </c>
      <c r="O33" s="59">
        <f t="shared" si="12"/>
        <v>389</v>
      </c>
      <c r="P33" s="60">
        <f t="shared" si="13"/>
        <v>-18.789144050104383</v>
      </c>
      <c r="S33" s="61" t="s">
        <v>89</v>
      </c>
      <c r="T33" s="61" t="s">
        <v>95</v>
      </c>
      <c r="U33" s="61" t="s">
        <v>117</v>
      </c>
      <c r="V33" s="63">
        <v>2985</v>
      </c>
      <c r="W33" s="63">
        <v>751</v>
      </c>
      <c r="X33" s="63">
        <v>899</v>
      </c>
      <c r="Y33" s="63">
        <v>4</v>
      </c>
      <c r="Z33" s="63">
        <v>1331</v>
      </c>
      <c r="AA33" s="63">
        <v>942</v>
      </c>
      <c r="AB33" s="63">
        <v>389</v>
      </c>
    </row>
    <row r="34" spans="2:28" ht="15.75" customHeight="1">
      <c r="B34" s="12" t="s">
        <v>31</v>
      </c>
      <c r="C34" s="57">
        <f t="shared" si="0"/>
        <v>400</v>
      </c>
      <c r="D34" s="58">
        <f t="shared" si="1"/>
        <v>-16.49269311064718</v>
      </c>
      <c r="E34" s="59">
        <f t="shared" si="2"/>
        <v>203</v>
      </c>
      <c r="F34" s="58">
        <f t="shared" si="3"/>
        <v>-11.353711790393021</v>
      </c>
      <c r="G34" s="59">
        <f t="shared" si="4"/>
        <v>102</v>
      </c>
      <c r="H34" s="58">
        <f t="shared" si="5"/>
        <v>-21.538461538461533</v>
      </c>
      <c r="I34" s="59">
        <f t="shared" si="6"/>
        <v>0</v>
      </c>
      <c r="J34" s="58" t="str">
        <f t="shared" si="7"/>
        <v>0.0</v>
      </c>
      <c r="K34" s="59">
        <f t="shared" si="8"/>
        <v>95</v>
      </c>
      <c r="L34" s="58">
        <f t="shared" si="9"/>
        <v>-20.833333333333343</v>
      </c>
      <c r="M34" s="59">
        <f t="shared" si="10"/>
        <v>0</v>
      </c>
      <c r="N34" s="58" t="str">
        <f t="shared" si="11"/>
        <v>0.0</v>
      </c>
      <c r="O34" s="59">
        <f t="shared" si="12"/>
        <v>95</v>
      </c>
      <c r="P34" s="60">
        <f t="shared" si="13"/>
        <v>-20.833333333333343</v>
      </c>
      <c r="S34" s="61" t="s">
        <v>89</v>
      </c>
      <c r="T34" s="61" t="s">
        <v>95</v>
      </c>
      <c r="U34" s="61" t="s">
        <v>118</v>
      </c>
      <c r="V34" s="63">
        <v>400</v>
      </c>
      <c r="W34" s="63">
        <v>203</v>
      </c>
      <c r="X34" s="63">
        <v>102</v>
      </c>
      <c r="Y34" s="63">
        <v>0</v>
      </c>
      <c r="Z34" s="63">
        <v>95</v>
      </c>
      <c r="AA34" s="63">
        <v>0</v>
      </c>
      <c r="AB34" s="63">
        <v>95</v>
      </c>
    </row>
    <row r="35" spans="2:28" ht="15.75" customHeight="1">
      <c r="B35" s="12" t="s">
        <v>32</v>
      </c>
      <c r="C35" s="57">
        <f t="shared" si="0"/>
        <v>403</v>
      </c>
      <c r="D35" s="58">
        <f t="shared" si="1"/>
        <v>35.23489932885906</v>
      </c>
      <c r="E35" s="59">
        <f t="shared" si="2"/>
        <v>188</v>
      </c>
      <c r="F35" s="58">
        <f t="shared" si="3"/>
        <v>0.5347593582887669</v>
      </c>
      <c r="G35" s="59">
        <f t="shared" si="4"/>
        <v>178</v>
      </c>
      <c r="H35" s="58">
        <f t="shared" si="5"/>
        <v>137.33333333333334</v>
      </c>
      <c r="I35" s="59">
        <f t="shared" si="6"/>
        <v>0</v>
      </c>
      <c r="J35" s="58" t="str">
        <f t="shared" si="7"/>
        <v>  -100.0</v>
      </c>
      <c r="K35" s="59">
        <f t="shared" si="8"/>
        <v>37</v>
      </c>
      <c r="L35" s="58">
        <f t="shared" si="9"/>
        <v>5.714285714285722</v>
      </c>
      <c r="M35" s="59">
        <f t="shared" si="10"/>
        <v>0</v>
      </c>
      <c r="N35" s="58" t="str">
        <f t="shared" si="11"/>
        <v>0.0</v>
      </c>
      <c r="O35" s="59">
        <f t="shared" si="12"/>
        <v>37</v>
      </c>
      <c r="P35" s="60">
        <f t="shared" si="13"/>
        <v>5.714285714285722</v>
      </c>
      <c r="S35" s="61" t="s">
        <v>89</v>
      </c>
      <c r="T35" s="61" t="s">
        <v>95</v>
      </c>
      <c r="U35" s="61" t="s">
        <v>119</v>
      </c>
      <c r="V35" s="63">
        <v>403</v>
      </c>
      <c r="W35" s="63">
        <v>188</v>
      </c>
      <c r="X35" s="63">
        <v>178</v>
      </c>
      <c r="Y35" s="63">
        <v>0</v>
      </c>
      <c r="Z35" s="63">
        <v>37</v>
      </c>
      <c r="AA35" s="63">
        <v>0</v>
      </c>
      <c r="AB35" s="63">
        <v>37</v>
      </c>
    </row>
    <row r="36" spans="2:28" ht="15.75" customHeight="1">
      <c r="B36" s="12" t="s">
        <v>33</v>
      </c>
      <c r="C36" s="57">
        <f t="shared" si="0"/>
        <v>162</v>
      </c>
      <c r="D36" s="58">
        <f t="shared" si="1"/>
        <v>-27.02702702702703</v>
      </c>
      <c r="E36" s="59">
        <f t="shared" si="2"/>
        <v>96</v>
      </c>
      <c r="F36" s="58">
        <f t="shared" si="3"/>
        <v>-8.57142857142857</v>
      </c>
      <c r="G36" s="59">
        <f t="shared" si="4"/>
        <v>62</v>
      </c>
      <c r="H36" s="58">
        <f t="shared" si="5"/>
        <v>-43.11926605504587</v>
      </c>
      <c r="I36" s="59">
        <f t="shared" si="6"/>
        <v>0</v>
      </c>
      <c r="J36" s="58" t="str">
        <f t="shared" si="7"/>
        <v>0.0</v>
      </c>
      <c r="K36" s="59">
        <f t="shared" si="8"/>
        <v>4</v>
      </c>
      <c r="L36" s="58">
        <f t="shared" si="9"/>
        <v>-50</v>
      </c>
      <c r="M36" s="59">
        <f t="shared" si="10"/>
        <v>0</v>
      </c>
      <c r="N36" s="58" t="str">
        <f t="shared" si="11"/>
        <v>0.0</v>
      </c>
      <c r="O36" s="59">
        <f t="shared" si="12"/>
        <v>4</v>
      </c>
      <c r="P36" s="60">
        <f t="shared" si="13"/>
        <v>-50</v>
      </c>
      <c r="S36" s="61" t="s">
        <v>89</v>
      </c>
      <c r="T36" s="61" t="s">
        <v>95</v>
      </c>
      <c r="U36" s="61" t="s">
        <v>120</v>
      </c>
      <c r="V36" s="63">
        <v>162</v>
      </c>
      <c r="W36" s="63">
        <v>96</v>
      </c>
      <c r="X36" s="63">
        <v>62</v>
      </c>
      <c r="Y36" s="63">
        <v>0</v>
      </c>
      <c r="Z36" s="63">
        <v>4</v>
      </c>
      <c r="AA36" s="63">
        <v>0</v>
      </c>
      <c r="AB36" s="63">
        <v>4</v>
      </c>
    </row>
    <row r="37" spans="2:28" ht="15.75" customHeight="1">
      <c r="B37" s="12" t="s">
        <v>34</v>
      </c>
      <c r="C37" s="57">
        <f t="shared" si="0"/>
        <v>161</v>
      </c>
      <c r="D37" s="58">
        <f t="shared" si="1"/>
        <v>-15.26315789473685</v>
      </c>
      <c r="E37" s="59">
        <f t="shared" si="2"/>
        <v>105</v>
      </c>
      <c r="F37" s="58">
        <f t="shared" si="3"/>
        <v>-12.5</v>
      </c>
      <c r="G37" s="59">
        <f t="shared" si="4"/>
        <v>48</v>
      </c>
      <c r="H37" s="58">
        <f t="shared" si="5"/>
        <v>-27.272727272727266</v>
      </c>
      <c r="I37" s="59">
        <f t="shared" si="6"/>
        <v>1</v>
      </c>
      <c r="J37" s="58">
        <f t="shared" si="7"/>
        <v>0</v>
      </c>
      <c r="K37" s="59">
        <f t="shared" si="8"/>
        <v>7</v>
      </c>
      <c r="L37" s="58">
        <f t="shared" si="9"/>
        <v>133.33333333333334</v>
      </c>
      <c r="M37" s="59">
        <f t="shared" si="10"/>
        <v>0</v>
      </c>
      <c r="N37" s="58" t="str">
        <f t="shared" si="11"/>
        <v>0.0</v>
      </c>
      <c r="O37" s="59">
        <f t="shared" si="12"/>
        <v>3</v>
      </c>
      <c r="P37" s="60">
        <f t="shared" si="13"/>
        <v>0</v>
      </c>
      <c r="S37" s="61" t="s">
        <v>89</v>
      </c>
      <c r="T37" s="61" t="s">
        <v>95</v>
      </c>
      <c r="U37" s="61" t="s">
        <v>121</v>
      </c>
      <c r="V37" s="63">
        <v>161</v>
      </c>
      <c r="W37" s="63">
        <v>105</v>
      </c>
      <c r="X37" s="63">
        <v>48</v>
      </c>
      <c r="Y37" s="63">
        <v>1</v>
      </c>
      <c r="Z37" s="63">
        <v>7</v>
      </c>
      <c r="AA37" s="63">
        <v>0</v>
      </c>
      <c r="AB37" s="63">
        <v>3</v>
      </c>
    </row>
    <row r="38" spans="2:28" ht="15.75" customHeight="1">
      <c r="B38" s="12" t="s">
        <v>35</v>
      </c>
      <c r="C38" s="57">
        <f t="shared" si="0"/>
        <v>1050</v>
      </c>
      <c r="D38" s="58">
        <f t="shared" si="1"/>
        <v>24.11347517730495</v>
      </c>
      <c r="E38" s="59">
        <f t="shared" si="2"/>
        <v>430</v>
      </c>
      <c r="F38" s="58">
        <f t="shared" si="3"/>
        <v>-6.113537117903931</v>
      </c>
      <c r="G38" s="59">
        <f t="shared" si="4"/>
        <v>403</v>
      </c>
      <c r="H38" s="58">
        <f t="shared" si="5"/>
        <v>36.148648648648646</v>
      </c>
      <c r="I38" s="59">
        <f t="shared" si="6"/>
        <v>9</v>
      </c>
      <c r="J38" s="58" t="str">
        <f t="shared" si="7"/>
        <v>     -   </v>
      </c>
      <c r="K38" s="59">
        <f t="shared" si="8"/>
        <v>208</v>
      </c>
      <c r="L38" s="58">
        <f t="shared" si="9"/>
        <v>126.08695652173913</v>
      </c>
      <c r="M38" s="59">
        <f t="shared" si="10"/>
        <v>148</v>
      </c>
      <c r="N38" s="58" t="str">
        <f t="shared" si="11"/>
        <v>     -   </v>
      </c>
      <c r="O38" s="59">
        <f t="shared" si="12"/>
        <v>58</v>
      </c>
      <c r="P38" s="60">
        <f t="shared" si="13"/>
        <v>-36.95652173913043</v>
      </c>
      <c r="S38" s="61" t="s">
        <v>89</v>
      </c>
      <c r="T38" s="61" t="s">
        <v>95</v>
      </c>
      <c r="U38" s="61" t="s">
        <v>122</v>
      </c>
      <c r="V38" s="63">
        <v>1050</v>
      </c>
      <c r="W38" s="63">
        <v>430</v>
      </c>
      <c r="X38" s="63">
        <v>403</v>
      </c>
      <c r="Y38" s="63">
        <v>9</v>
      </c>
      <c r="Z38" s="63">
        <v>208</v>
      </c>
      <c r="AA38" s="63">
        <v>148</v>
      </c>
      <c r="AB38" s="63">
        <v>58</v>
      </c>
    </row>
    <row r="39" spans="2:28" ht="15.75" customHeight="1">
      <c r="B39" s="12" t="s">
        <v>36</v>
      </c>
      <c r="C39" s="57">
        <f t="shared" si="0"/>
        <v>923</v>
      </c>
      <c r="D39" s="58">
        <f t="shared" si="1"/>
        <v>-8.067729083665341</v>
      </c>
      <c r="E39" s="59">
        <f t="shared" si="2"/>
        <v>370</v>
      </c>
      <c r="F39" s="58">
        <f t="shared" si="3"/>
        <v>-14.549653579676672</v>
      </c>
      <c r="G39" s="59">
        <f t="shared" si="4"/>
        <v>368</v>
      </c>
      <c r="H39" s="58">
        <f t="shared" si="5"/>
        <v>28.222996515679426</v>
      </c>
      <c r="I39" s="59">
        <f t="shared" si="6"/>
        <v>4</v>
      </c>
      <c r="J39" s="58">
        <f t="shared" si="7"/>
        <v>300</v>
      </c>
      <c r="K39" s="59">
        <f t="shared" si="8"/>
        <v>181</v>
      </c>
      <c r="L39" s="58">
        <f t="shared" si="9"/>
        <v>-36.042402826855124</v>
      </c>
      <c r="M39" s="59">
        <f t="shared" si="10"/>
        <v>35</v>
      </c>
      <c r="N39" s="58">
        <f t="shared" si="11"/>
        <v>-61.95652173913043</v>
      </c>
      <c r="O39" s="59">
        <f t="shared" si="12"/>
        <v>146</v>
      </c>
      <c r="P39" s="60">
        <f t="shared" si="13"/>
        <v>-23.560209424083766</v>
      </c>
      <c r="S39" s="61" t="s">
        <v>89</v>
      </c>
      <c r="T39" s="61" t="s">
        <v>95</v>
      </c>
      <c r="U39" s="61" t="s">
        <v>123</v>
      </c>
      <c r="V39" s="63">
        <v>923</v>
      </c>
      <c r="W39" s="63">
        <v>370</v>
      </c>
      <c r="X39" s="63">
        <v>368</v>
      </c>
      <c r="Y39" s="63">
        <v>4</v>
      </c>
      <c r="Z39" s="63">
        <v>181</v>
      </c>
      <c r="AA39" s="63">
        <v>35</v>
      </c>
      <c r="AB39" s="63">
        <v>146</v>
      </c>
    </row>
    <row r="40" spans="2:28" ht="15.75" customHeight="1">
      <c r="B40" s="12" t="s">
        <v>37</v>
      </c>
      <c r="C40" s="57">
        <f t="shared" si="0"/>
        <v>657</v>
      </c>
      <c r="D40" s="58">
        <f t="shared" si="1"/>
        <v>25.86206896551724</v>
      </c>
      <c r="E40" s="59">
        <f t="shared" si="2"/>
        <v>303</v>
      </c>
      <c r="F40" s="58">
        <f t="shared" si="3"/>
        <v>28.936170212765944</v>
      </c>
      <c r="G40" s="59">
        <f t="shared" si="4"/>
        <v>326</v>
      </c>
      <c r="H40" s="58">
        <f t="shared" si="5"/>
        <v>27.34375</v>
      </c>
      <c r="I40" s="59">
        <f t="shared" si="6"/>
        <v>3</v>
      </c>
      <c r="J40" s="58" t="str">
        <f t="shared" si="7"/>
        <v>     -   </v>
      </c>
      <c r="K40" s="59">
        <f t="shared" si="8"/>
        <v>25</v>
      </c>
      <c r="L40" s="58">
        <f t="shared" si="9"/>
        <v>-19.354838709677423</v>
      </c>
      <c r="M40" s="59">
        <f t="shared" si="10"/>
        <v>0</v>
      </c>
      <c r="N40" s="58" t="str">
        <f t="shared" si="11"/>
        <v>0.0</v>
      </c>
      <c r="O40" s="59">
        <f t="shared" si="12"/>
        <v>25</v>
      </c>
      <c r="P40" s="60">
        <f t="shared" si="13"/>
        <v>-19.354838709677423</v>
      </c>
      <c r="S40" s="61" t="s">
        <v>89</v>
      </c>
      <c r="T40" s="61" t="s">
        <v>95</v>
      </c>
      <c r="U40" s="61" t="s">
        <v>124</v>
      </c>
      <c r="V40" s="63">
        <v>657</v>
      </c>
      <c r="W40" s="63">
        <v>303</v>
      </c>
      <c r="X40" s="63">
        <v>326</v>
      </c>
      <c r="Y40" s="63">
        <v>3</v>
      </c>
      <c r="Z40" s="63">
        <v>25</v>
      </c>
      <c r="AA40" s="63">
        <v>0</v>
      </c>
      <c r="AB40" s="63">
        <v>25</v>
      </c>
    </row>
    <row r="41" spans="2:28" ht="15.75" customHeight="1">
      <c r="B41" s="12" t="s">
        <v>38</v>
      </c>
      <c r="C41" s="57">
        <f t="shared" si="0"/>
        <v>350</v>
      </c>
      <c r="D41" s="58">
        <f t="shared" si="1"/>
        <v>31.086142322097373</v>
      </c>
      <c r="E41" s="59">
        <f t="shared" si="2"/>
        <v>155</v>
      </c>
      <c r="F41" s="58">
        <f t="shared" si="3"/>
        <v>13.970588235294116</v>
      </c>
      <c r="G41" s="59">
        <f t="shared" si="4"/>
        <v>102</v>
      </c>
      <c r="H41" s="58">
        <f t="shared" si="5"/>
        <v>85.45454545454544</v>
      </c>
      <c r="I41" s="59">
        <f t="shared" si="6"/>
        <v>0</v>
      </c>
      <c r="J41" s="58" t="str">
        <f t="shared" si="7"/>
        <v>  -100.0</v>
      </c>
      <c r="K41" s="59">
        <f t="shared" si="8"/>
        <v>93</v>
      </c>
      <c r="L41" s="58">
        <f t="shared" si="9"/>
        <v>24</v>
      </c>
      <c r="M41" s="59">
        <f t="shared" si="10"/>
        <v>84</v>
      </c>
      <c r="N41" s="58">
        <f t="shared" si="11"/>
        <v>31.25</v>
      </c>
      <c r="O41" s="59">
        <f t="shared" si="12"/>
        <v>9</v>
      </c>
      <c r="P41" s="60">
        <f t="shared" si="13"/>
        <v>-18.181818181818173</v>
      </c>
      <c r="S41" s="61" t="s">
        <v>89</v>
      </c>
      <c r="T41" s="61" t="s">
        <v>95</v>
      </c>
      <c r="U41" s="61" t="s">
        <v>125</v>
      </c>
      <c r="V41" s="63">
        <v>350</v>
      </c>
      <c r="W41" s="63">
        <v>155</v>
      </c>
      <c r="X41" s="63">
        <v>102</v>
      </c>
      <c r="Y41" s="63">
        <v>0</v>
      </c>
      <c r="Z41" s="63">
        <v>93</v>
      </c>
      <c r="AA41" s="63">
        <v>84</v>
      </c>
      <c r="AB41" s="63">
        <v>9</v>
      </c>
    </row>
    <row r="42" spans="2:28" ht="15.75" customHeight="1">
      <c r="B42" s="12" t="s">
        <v>39</v>
      </c>
      <c r="C42" s="57">
        <f t="shared" si="0"/>
        <v>375</v>
      </c>
      <c r="D42" s="58">
        <f t="shared" si="1"/>
        <v>-27.74566473988439</v>
      </c>
      <c r="E42" s="59">
        <f t="shared" si="2"/>
        <v>178</v>
      </c>
      <c r="F42" s="58">
        <f t="shared" si="3"/>
        <v>-18.34862385321101</v>
      </c>
      <c r="G42" s="59">
        <f t="shared" si="4"/>
        <v>177</v>
      </c>
      <c r="H42" s="58">
        <f t="shared" si="5"/>
        <v>-27.160493827160494</v>
      </c>
      <c r="I42" s="59">
        <f t="shared" si="6"/>
        <v>0</v>
      </c>
      <c r="J42" s="58" t="str">
        <f t="shared" si="7"/>
        <v>0.0</v>
      </c>
      <c r="K42" s="59">
        <f t="shared" si="8"/>
        <v>20</v>
      </c>
      <c r="L42" s="58">
        <f t="shared" si="9"/>
        <v>-65.51724137931035</v>
      </c>
      <c r="M42" s="59">
        <f t="shared" si="10"/>
        <v>0</v>
      </c>
      <c r="N42" s="58" t="str">
        <f t="shared" si="11"/>
        <v>  -100.0</v>
      </c>
      <c r="O42" s="59">
        <f t="shared" si="12"/>
        <v>18</v>
      </c>
      <c r="P42" s="60">
        <f t="shared" si="13"/>
        <v>-30.769230769230774</v>
      </c>
      <c r="S42" s="61" t="s">
        <v>89</v>
      </c>
      <c r="T42" s="61" t="s">
        <v>95</v>
      </c>
      <c r="U42" s="61" t="s">
        <v>126</v>
      </c>
      <c r="V42" s="63">
        <v>375</v>
      </c>
      <c r="W42" s="63">
        <v>178</v>
      </c>
      <c r="X42" s="63">
        <v>177</v>
      </c>
      <c r="Y42" s="63">
        <v>0</v>
      </c>
      <c r="Z42" s="63">
        <v>20</v>
      </c>
      <c r="AA42" s="63">
        <v>0</v>
      </c>
      <c r="AB42" s="63">
        <v>18</v>
      </c>
    </row>
    <row r="43" spans="2:28" ht="15.75" customHeight="1">
      <c r="B43" s="12" t="s">
        <v>40</v>
      </c>
      <c r="C43" s="57">
        <f t="shared" si="0"/>
        <v>489</v>
      </c>
      <c r="D43" s="58">
        <f t="shared" si="1"/>
        <v>-5.415860735009673</v>
      </c>
      <c r="E43" s="59">
        <f t="shared" si="2"/>
        <v>281</v>
      </c>
      <c r="F43" s="58">
        <f t="shared" si="3"/>
        <v>4.074074074074076</v>
      </c>
      <c r="G43" s="59">
        <f t="shared" si="4"/>
        <v>165</v>
      </c>
      <c r="H43" s="58">
        <f t="shared" si="5"/>
        <v>-6.25</v>
      </c>
      <c r="I43" s="59">
        <f t="shared" si="6"/>
        <v>0</v>
      </c>
      <c r="J43" s="58" t="str">
        <f t="shared" si="7"/>
        <v>0.0</v>
      </c>
      <c r="K43" s="59">
        <f t="shared" si="8"/>
        <v>43</v>
      </c>
      <c r="L43" s="58">
        <f t="shared" si="9"/>
        <v>-39.43661971830986</v>
      </c>
      <c r="M43" s="59">
        <f t="shared" si="10"/>
        <v>0</v>
      </c>
      <c r="N43" s="58" t="str">
        <f t="shared" si="11"/>
        <v>  -100.0</v>
      </c>
      <c r="O43" s="59">
        <f t="shared" si="12"/>
        <v>43</v>
      </c>
      <c r="P43" s="60">
        <f t="shared" si="13"/>
        <v>38.70967741935485</v>
      </c>
      <c r="S43" s="61" t="s">
        <v>89</v>
      </c>
      <c r="T43" s="61" t="s">
        <v>95</v>
      </c>
      <c r="U43" s="61" t="s">
        <v>127</v>
      </c>
      <c r="V43" s="63">
        <v>489</v>
      </c>
      <c r="W43" s="63">
        <v>281</v>
      </c>
      <c r="X43" s="63">
        <v>165</v>
      </c>
      <c r="Y43" s="63">
        <v>0</v>
      </c>
      <c r="Z43" s="63">
        <v>43</v>
      </c>
      <c r="AA43" s="63">
        <v>0</v>
      </c>
      <c r="AB43" s="63">
        <v>43</v>
      </c>
    </row>
    <row r="44" spans="2:28" ht="15.75" customHeight="1">
      <c r="B44" s="12" t="s">
        <v>41</v>
      </c>
      <c r="C44" s="57">
        <f t="shared" si="0"/>
        <v>219</v>
      </c>
      <c r="D44" s="58">
        <f t="shared" si="1"/>
        <v>64.66165413533835</v>
      </c>
      <c r="E44" s="59">
        <f t="shared" si="2"/>
        <v>121</v>
      </c>
      <c r="F44" s="58">
        <f t="shared" si="3"/>
        <v>16.346153846153854</v>
      </c>
      <c r="G44" s="59">
        <f t="shared" si="4"/>
        <v>75</v>
      </c>
      <c r="H44" s="58">
        <f t="shared" si="5"/>
        <v>368.75</v>
      </c>
      <c r="I44" s="59">
        <f t="shared" si="6"/>
        <v>0</v>
      </c>
      <c r="J44" s="58" t="str">
        <f t="shared" si="7"/>
        <v>  -100.0</v>
      </c>
      <c r="K44" s="59">
        <f t="shared" si="8"/>
        <v>23</v>
      </c>
      <c r="L44" s="58">
        <f t="shared" si="9"/>
        <v>91.66666666666669</v>
      </c>
      <c r="M44" s="59">
        <f t="shared" si="10"/>
        <v>0</v>
      </c>
      <c r="N44" s="58" t="str">
        <f t="shared" si="11"/>
        <v>0.0</v>
      </c>
      <c r="O44" s="59">
        <f t="shared" si="12"/>
        <v>23</v>
      </c>
      <c r="P44" s="60">
        <f t="shared" si="13"/>
        <v>91.66666666666669</v>
      </c>
      <c r="S44" s="61" t="s">
        <v>89</v>
      </c>
      <c r="T44" s="61" t="s">
        <v>95</v>
      </c>
      <c r="U44" s="61" t="s">
        <v>128</v>
      </c>
      <c r="V44" s="63">
        <v>219</v>
      </c>
      <c r="W44" s="63">
        <v>121</v>
      </c>
      <c r="X44" s="63">
        <v>75</v>
      </c>
      <c r="Y44" s="63">
        <v>0</v>
      </c>
      <c r="Z44" s="63">
        <v>23</v>
      </c>
      <c r="AA44" s="63">
        <v>0</v>
      </c>
      <c r="AB44" s="63">
        <v>23</v>
      </c>
    </row>
    <row r="45" spans="2:28" ht="15.75" customHeight="1">
      <c r="B45" s="12" t="s">
        <v>42</v>
      </c>
      <c r="C45" s="57">
        <f t="shared" si="0"/>
        <v>3016</v>
      </c>
      <c r="D45" s="58">
        <f t="shared" si="1"/>
        <v>-4.04072542157175</v>
      </c>
      <c r="E45" s="59">
        <f t="shared" si="2"/>
        <v>720</v>
      </c>
      <c r="F45" s="58">
        <f t="shared" si="3"/>
        <v>-0.13869625520111128</v>
      </c>
      <c r="G45" s="59">
        <f t="shared" si="4"/>
        <v>1710</v>
      </c>
      <c r="H45" s="58">
        <f t="shared" si="5"/>
        <v>-3.0612244897959187</v>
      </c>
      <c r="I45" s="59">
        <f t="shared" si="6"/>
        <v>70</v>
      </c>
      <c r="J45" s="58">
        <f t="shared" si="7"/>
        <v>2233.333333333333</v>
      </c>
      <c r="K45" s="59">
        <f t="shared" si="8"/>
        <v>516</v>
      </c>
      <c r="L45" s="58">
        <f t="shared" si="9"/>
        <v>-21.221374045801525</v>
      </c>
      <c r="M45" s="59">
        <f t="shared" si="10"/>
        <v>248</v>
      </c>
      <c r="N45" s="58">
        <f t="shared" si="11"/>
        <v>-38.30845771144279</v>
      </c>
      <c r="O45" s="59">
        <f t="shared" si="12"/>
        <v>268</v>
      </c>
      <c r="P45" s="60">
        <f t="shared" si="13"/>
        <v>8.502024291497975</v>
      </c>
      <c r="S45" s="61" t="s">
        <v>89</v>
      </c>
      <c r="T45" s="61" t="s">
        <v>95</v>
      </c>
      <c r="U45" s="61" t="s">
        <v>129</v>
      </c>
      <c r="V45" s="63">
        <v>3016</v>
      </c>
      <c r="W45" s="63">
        <v>720</v>
      </c>
      <c r="X45" s="63">
        <v>1710</v>
      </c>
      <c r="Y45" s="63">
        <v>70</v>
      </c>
      <c r="Z45" s="63">
        <v>516</v>
      </c>
      <c r="AA45" s="63">
        <v>248</v>
      </c>
      <c r="AB45" s="63">
        <v>268</v>
      </c>
    </row>
    <row r="46" spans="2:28" ht="15.75" customHeight="1">
      <c r="B46" s="12" t="s">
        <v>43</v>
      </c>
      <c r="C46" s="57">
        <f t="shared" si="0"/>
        <v>408</v>
      </c>
      <c r="D46" s="58">
        <f t="shared" si="1"/>
        <v>9.677419354838705</v>
      </c>
      <c r="E46" s="59">
        <f t="shared" si="2"/>
        <v>163</v>
      </c>
      <c r="F46" s="58">
        <f t="shared" si="3"/>
        <v>16.42857142857143</v>
      </c>
      <c r="G46" s="59">
        <f t="shared" si="4"/>
        <v>222</v>
      </c>
      <c r="H46" s="58">
        <f t="shared" si="5"/>
        <v>101.81818181818181</v>
      </c>
      <c r="I46" s="59">
        <f t="shared" si="6"/>
        <v>0</v>
      </c>
      <c r="J46" s="58" t="str">
        <f t="shared" si="7"/>
        <v>  -100.0</v>
      </c>
      <c r="K46" s="59">
        <f t="shared" si="8"/>
        <v>23</v>
      </c>
      <c r="L46" s="58">
        <f t="shared" si="9"/>
        <v>-80.50847457627118</v>
      </c>
      <c r="M46" s="59">
        <f t="shared" si="10"/>
        <v>0</v>
      </c>
      <c r="N46" s="58" t="str">
        <f t="shared" si="11"/>
        <v>  -100.0</v>
      </c>
      <c r="O46" s="59">
        <f t="shared" si="12"/>
        <v>23</v>
      </c>
      <c r="P46" s="60">
        <f t="shared" si="13"/>
        <v>-20.689655172413794</v>
      </c>
      <c r="S46" s="61" t="s">
        <v>89</v>
      </c>
      <c r="T46" s="61" t="s">
        <v>95</v>
      </c>
      <c r="U46" s="61" t="s">
        <v>130</v>
      </c>
      <c r="V46" s="63">
        <v>408</v>
      </c>
      <c r="W46" s="63">
        <v>163</v>
      </c>
      <c r="X46" s="63">
        <v>222</v>
      </c>
      <c r="Y46" s="63">
        <v>0</v>
      </c>
      <c r="Z46" s="63">
        <v>23</v>
      </c>
      <c r="AA46" s="63">
        <v>0</v>
      </c>
      <c r="AB46" s="63">
        <v>23</v>
      </c>
    </row>
    <row r="47" spans="2:28" ht="15.75" customHeight="1">
      <c r="B47" s="12" t="s">
        <v>44</v>
      </c>
      <c r="C47" s="57">
        <f t="shared" si="0"/>
        <v>487</v>
      </c>
      <c r="D47" s="58">
        <f t="shared" si="1"/>
        <v>-18.56187290969899</v>
      </c>
      <c r="E47" s="59">
        <f t="shared" si="2"/>
        <v>235</v>
      </c>
      <c r="F47" s="58">
        <f t="shared" si="3"/>
        <v>-12.31343283582089</v>
      </c>
      <c r="G47" s="59">
        <f t="shared" si="4"/>
        <v>163</v>
      </c>
      <c r="H47" s="58">
        <f t="shared" si="5"/>
        <v>-24.884792626728114</v>
      </c>
      <c r="I47" s="59">
        <f t="shared" si="6"/>
        <v>1</v>
      </c>
      <c r="J47" s="58">
        <f t="shared" si="7"/>
        <v>-50</v>
      </c>
      <c r="K47" s="59">
        <f t="shared" si="8"/>
        <v>88</v>
      </c>
      <c r="L47" s="58">
        <f t="shared" si="9"/>
        <v>-20.72072072072072</v>
      </c>
      <c r="M47" s="59">
        <f t="shared" si="10"/>
        <v>66</v>
      </c>
      <c r="N47" s="58">
        <f t="shared" si="11"/>
        <v>-29.787234042553195</v>
      </c>
      <c r="O47" s="59">
        <f t="shared" si="12"/>
        <v>22</v>
      </c>
      <c r="P47" s="60">
        <f t="shared" si="13"/>
        <v>29.411764705882348</v>
      </c>
      <c r="S47" s="61" t="s">
        <v>89</v>
      </c>
      <c r="T47" s="61" t="s">
        <v>95</v>
      </c>
      <c r="U47" s="61" t="s">
        <v>131</v>
      </c>
      <c r="V47" s="63">
        <v>487</v>
      </c>
      <c r="W47" s="63">
        <v>235</v>
      </c>
      <c r="X47" s="63">
        <v>163</v>
      </c>
      <c r="Y47" s="63">
        <v>1</v>
      </c>
      <c r="Z47" s="63">
        <v>88</v>
      </c>
      <c r="AA47" s="63">
        <v>66</v>
      </c>
      <c r="AB47" s="63">
        <v>22</v>
      </c>
    </row>
    <row r="48" spans="2:28" ht="15.75" customHeight="1">
      <c r="B48" s="12" t="s">
        <v>45</v>
      </c>
      <c r="C48" s="57">
        <f t="shared" si="0"/>
        <v>870</v>
      </c>
      <c r="D48" s="58">
        <f t="shared" si="1"/>
        <v>-14.285714285714292</v>
      </c>
      <c r="E48" s="59">
        <f t="shared" si="2"/>
        <v>317</v>
      </c>
      <c r="F48" s="58">
        <f t="shared" si="3"/>
        <v>-11.6991643454039</v>
      </c>
      <c r="G48" s="59">
        <f t="shared" si="4"/>
        <v>324</v>
      </c>
      <c r="H48" s="58">
        <f t="shared" si="5"/>
        <v>-36.22047244094488</v>
      </c>
      <c r="I48" s="59">
        <f t="shared" si="6"/>
        <v>4</v>
      </c>
      <c r="J48" s="58">
        <f t="shared" si="7"/>
        <v>100</v>
      </c>
      <c r="K48" s="59">
        <f t="shared" si="8"/>
        <v>225</v>
      </c>
      <c r="L48" s="58">
        <f t="shared" si="9"/>
        <v>54.10958904109589</v>
      </c>
      <c r="M48" s="59">
        <f t="shared" si="10"/>
        <v>165</v>
      </c>
      <c r="N48" s="58">
        <f t="shared" si="11"/>
        <v>150</v>
      </c>
      <c r="O48" s="59">
        <f t="shared" si="12"/>
        <v>60</v>
      </c>
      <c r="P48" s="60">
        <f t="shared" si="13"/>
        <v>-25</v>
      </c>
      <c r="S48" s="61" t="s">
        <v>89</v>
      </c>
      <c r="T48" s="61" t="s">
        <v>95</v>
      </c>
      <c r="U48" s="61" t="s">
        <v>132</v>
      </c>
      <c r="V48" s="63">
        <v>870</v>
      </c>
      <c r="W48" s="63">
        <v>317</v>
      </c>
      <c r="X48" s="63">
        <v>324</v>
      </c>
      <c r="Y48" s="63">
        <v>4</v>
      </c>
      <c r="Z48" s="63">
        <v>225</v>
      </c>
      <c r="AA48" s="63">
        <v>165</v>
      </c>
      <c r="AB48" s="63">
        <v>60</v>
      </c>
    </row>
    <row r="49" spans="2:28" ht="15.75" customHeight="1">
      <c r="B49" s="12" t="s">
        <v>46</v>
      </c>
      <c r="C49" s="57">
        <f t="shared" si="0"/>
        <v>521</v>
      </c>
      <c r="D49" s="58">
        <f t="shared" si="1"/>
        <v>38.563829787234056</v>
      </c>
      <c r="E49" s="59">
        <f t="shared" si="2"/>
        <v>223</v>
      </c>
      <c r="F49" s="58">
        <f t="shared" si="3"/>
        <v>25.280898876404507</v>
      </c>
      <c r="G49" s="59">
        <f t="shared" si="4"/>
        <v>216</v>
      </c>
      <c r="H49" s="58">
        <f t="shared" si="5"/>
        <v>44.966442953020135</v>
      </c>
      <c r="I49" s="59">
        <f t="shared" si="6"/>
        <v>0</v>
      </c>
      <c r="J49" s="58" t="str">
        <f t="shared" si="7"/>
        <v>  -100.0</v>
      </c>
      <c r="K49" s="59">
        <f t="shared" si="8"/>
        <v>82</v>
      </c>
      <c r="L49" s="58">
        <f t="shared" si="9"/>
        <v>82.22222222222223</v>
      </c>
      <c r="M49" s="59">
        <f t="shared" si="10"/>
        <v>56</v>
      </c>
      <c r="N49" s="58">
        <f t="shared" si="11"/>
        <v>211.11111111111114</v>
      </c>
      <c r="O49" s="59">
        <f t="shared" si="12"/>
        <v>26</v>
      </c>
      <c r="P49" s="60">
        <f t="shared" si="13"/>
        <v>-3.7037037037037095</v>
      </c>
      <c r="S49" s="61" t="s">
        <v>89</v>
      </c>
      <c r="T49" s="61" t="s">
        <v>95</v>
      </c>
      <c r="U49" s="61" t="s">
        <v>133</v>
      </c>
      <c r="V49" s="63">
        <v>521</v>
      </c>
      <c r="W49" s="63">
        <v>223</v>
      </c>
      <c r="X49" s="63">
        <v>216</v>
      </c>
      <c r="Y49" s="63">
        <v>0</v>
      </c>
      <c r="Z49" s="63">
        <v>82</v>
      </c>
      <c r="AA49" s="63">
        <v>56</v>
      </c>
      <c r="AB49" s="63">
        <v>26</v>
      </c>
    </row>
    <row r="50" spans="2:28" ht="15.75" customHeight="1">
      <c r="B50" s="12" t="s">
        <v>47</v>
      </c>
      <c r="C50" s="57">
        <f t="shared" si="0"/>
        <v>469</v>
      </c>
      <c r="D50" s="58">
        <f t="shared" si="1"/>
        <v>-23.739837398373993</v>
      </c>
      <c r="E50" s="59">
        <f t="shared" si="2"/>
        <v>221</v>
      </c>
      <c r="F50" s="58">
        <f t="shared" si="3"/>
        <v>-22.99651567944251</v>
      </c>
      <c r="G50" s="59">
        <f t="shared" si="4"/>
        <v>201</v>
      </c>
      <c r="H50" s="58">
        <f t="shared" si="5"/>
        <v>-23.282442748091597</v>
      </c>
      <c r="I50" s="59">
        <f t="shared" si="6"/>
        <v>0</v>
      </c>
      <c r="J50" s="58" t="str">
        <f t="shared" si="7"/>
        <v>  -100.0</v>
      </c>
      <c r="K50" s="59">
        <f t="shared" si="8"/>
        <v>47</v>
      </c>
      <c r="L50" s="58">
        <f t="shared" si="9"/>
        <v>-20.33898305084746</v>
      </c>
      <c r="M50" s="59">
        <f t="shared" si="10"/>
        <v>0</v>
      </c>
      <c r="N50" s="58" t="str">
        <f t="shared" si="11"/>
        <v>0.0</v>
      </c>
      <c r="O50" s="59">
        <f t="shared" si="12"/>
        <v>47</v>
      </c>
      <c r="P50" s="60">
        <f t="shared" si="13"/>
        <v>-20.33898305084746</v>
      </c>
      <c r="S50" s="61" t="s">
        <v>89</v>
      </c>
      <c r="T50" s="61" t="s">
        <v>95</v>
      </c>
      <c r="U50" s="61" t="s">
        <v>134</v>
      </c>
      <c r="V50" s="63">
        <v>469</v>
      </c>
      <c r="W50" s="63">
        <v>221</v>
      </c>
      <c r="X50" s="63">
        <v>201</v>
      </c>
      <c r="Y50" s="63">
        <v>0</v>
      </c>
      <c r="Z50" s="63">
        <v>47</v>
      </c>
      <c r="AA50" s="63">
        <v>0</v>
      </c>
      <c r="AB50" s="63">
        <v>47</v>
      </c>
    </row>
    <row r="51" spans="2:28" ht="15.75" customHeight="1">
      <c r="B51" s="12" t="s">
        <v>48</v>
      </c>
      <c r="C51" s="57">
        <f t="shared" si="0"/>
        <v>799</v>
      </c>
      <c r="D51" s="58">
        <f t="shared" si="1"/>
        <v>19.96996996996998</v>
      </c>
      <c r="E51" s="59">
        <f t="shared" si="2"/>
        <v>310</v>
      </c>
      <c r="F51" s="58">
        <f t="shared" si="3"/>
        <v>3.333333333333343</v>
      </c>
      <c r="G51" s="59">
        <f t="shared" si="4"/>
        <v>320</v>
      </c>
      <c r="H51" s="58">
        <f t="shared" si="5"/>
        <v>20.754716981132077</v>
      </c>
      <c r="I51" s="59">
        <f t="shared" si="6"/>
        <v>12</v>
      </c>
      <c r="J51" s="58">
        <f t="shared" si="7"/>
        <v>500</v>
      </c>
      <c r="K51" s="59">
        <f t="shared" si="8"/>
        <v>157</v>
      </c>
      <c r="L51" s="58">
        <f t="shared" si="9"/>
        <v>58.585858585858574</v>
      </c>
      <c r="M51" s="59">
        <f t="shared" si="10"/>
        <v>91</v>
      </c>
      <c r="N51" s="58">
        <f t="shared" si="11"/>
        <v>65.45454545454547</v>
      </c>
      <c r="O51" s="59">
        <f t="shared" si="12"/>
        <v>66</v>
      </c>
      <c r="P51" s="60">
        <f t="shared" si="13"/>
        <v>50</v>
      </c>
      <c r="S51" s="61" t="s">
        <v>89</v>
      </c>
      <c r="T51" s="61" t="s">
        <v>95</v>
      </c>
      <c r="U51" s="61" t="s">
        <v>135</v>
      </c>
      <c r="V51" s="63">
        <v>799</v>
      </c>
      <c r="W51" s="63">
        <v>310</v>
      </c>
      <c r="X51" s="63">
        <v>320</v>
      </c>
      <c r="Y51" s="63">
        <v>12</v>
      </c>
      <c r="Z51" s="63">
        <v>157</v>
      </c>
      <c r="AA51" s="63">
        <v>91</v>
      </c>
      <c r="AB51" s="63">
        <v>66</v>
      </c>
    </row>
    <row r="52" spans="2:28" ht="15.75" customHeight="1" thickBot="1">
      <c r="B52" s="12" t="s">
        <v>49</v>
      </c>
      <c r="C52" s="64">
        <f t="shared" si="0"/>
        <v>1254</v>
      </c>
      <c r="D52" s="65">
        <f t="shared" si="1"/>
        <v>12.365591397849457</v>
      </c>
      <c r="E52" s="66">
        <f t="shared" si="2"/>
        <v>275</v>
      </c>
      <c r="F52" s="65">
        <f t="shared" si="3"/>
        <v>1.8518518518518619</v>
      </c>
      <c r="G52" s="66">
        <f t="shared" si="4"/>
        <v>893</v>
      </c>
      <c r="H52" s="65">
        <f t="shared" si="5"/>
        <v>7.074340527577931</v>
      </c>
      <c r="I52" s="66">
        <f t="shared" si="6"/>
        <v>7</v>
      </c>
      <c r="J52" s="65" t="str">
        <f t="shared" si="7"/>
        <v>     -   </v>
      </c>
      <c r="K52" s="66">
        <f t="shared" si="8"/>
        <v>79</v>
      </c>
      <c r="L52" s="65">
        <f t="shared" si="9"/>
        <v>558.3333333333333</v>
      </c>
      <c r="M52" s="66">
        <f t="shared" si="10"/>
        <v>42</v>
      </c>
      <c r="N52" s="65" t="str">
        <f t="shared" si="11"/>
        <v>     -   </v>
      </c>
      <c r="O52" s="66">
        <f t="shared" si="12"/>
        <v>37</v>
      </c>
      <c r="P52" s="67">
        <f t="shared" si="13"/>
        <v>208.33333333333337</v>
      </c>
      <c r="S52" s="61" t="s">
        <v>89</v>
      </c>
      <c r="T52" s="61" t="s">
        <v>95</v>
      </c>
      <c r="U52" s="61" t="s">
        <v>136</v>
      </c>
      <c r="V52" s="63">
        <v>1254</v>
      </c>
      <c r="W52" s="63">
        <v>275</v>
      </c>
      <c r="X52" s="63">
        <v>893</v>
      </c>
      <c r="Y52" s="63">
        <v>7</v>
      </c>
      <c r="Z52" s="63">
        <v>79</v>
      </c>
      <c r="AA52" s="63">
        <v>42</v>
      </c>
      <c r="AB52" s="63">
        <v>37</v>
      </c>
    </row>
    <row r="53" spans="2:28" ht="15.75" customHeight="1" thickBot="1" thickTop="1">
      <c r="B53" s="13" t="s">
        <v>50</v>
      </c>
      <c r="C53" s="68">
        <f>SUM($V6:$V52)</f>
        <v>71720</v>
      </c>
      <c r="D53" s="69">
        <f>SUM(V6:V52)/SUM(V53:V99)*100-100</f>
        <v>5.795754598693037</v>
      </c>
      <c r="E53" s="70">
        <f>SUM($W6:$W52)</f>
        <v>22542</v>
      </c>
      <c r="F53" s="69">
        <f>SUM($W6:$W52)/SUM($W53:$W99)*100-100</f>
        <v>1.1396267049533293</v>
      </c>
      <c r="G53" s="70">
        <f>SUM($X6:$X52)</f>
        <v>28208</v>
      </c>
      <c r="H53" s="69">
        <f>SUM($X6:X52)/SUM($X53:$X99)*100-100</f>
        <v>2.82131661442007</v>
      </c>
      <c r="I53" s="70">
        <f>SUM($Y6:$Y52)</f>
        <v>376</v>
      </c>
      <c r="J53" s="69">
        <f>SUM($Y6:$Y52)/SUM($Y53:$Y99)*100-100</f>
        <v>-40.50632911392405</v>
      </c>
      <c r="K53" s="70">
        <f>SUM($Z6:$Z52)</f>
        <v>20594</v>
      </c>
      <c r="L53" s="69">
        <f>SUM($Z6:$Z52)/SUM($Z53:$Z99)*100-100</f>
        <v>18.10517864311521</v>
      </c>
      <c r="M53" s="70">
        <f>SUM($AA6:$AA52)</f>
        <v>11322</v>
      </c>
      <c r="N53" s="69">
        <f>SUM($AA6:$AA52)/SUM($AA53:$AA99)*100-100</f>
        <v>54.94731079786504</v>
      </c>
      <c r="O53" s="70">
        <f>SUM($AB6:$AB52)</f>
        <v>9148</v>
      </c>
      <c r="P53" s="71">
        <f>SUM($AB6:$AB52)/SUM($AB53:$AB99)*100-100</f>
        <v>-8.757231198882906</v>
      </c>
      <c r="R53" s="1" t="s">
        <v>137</v>
      </c>
      <c r="S53" s="61" t="s">
        <v>138</v>
      </c>
      <c r="T53" s="61" t="s">
        <v>95</v>
      </c>
      <c r="U53" s="61" t="s">
        <v>91</v>
      </c>
      <c r="V53" s="63">
        <v>2559</v>
      </c>
      <c r="W53" s="63">
        <v>923</v>
      </c>
      <c r="X53" s="63">
        <v>1373</v>
      </c>
      <c r="Y53" s="63">
        <v>54</v>
      </c>
      <c r="Z53" s="63">
        <v>209</v>
      </c>
      <c r="AA53" s="63">
        <v>82</v>
      </c>
      <c r="AB53" s="63">
        <v>127</v>
      </c>
    </row>
    <row r="54" spans="2:28" ht="15.75" customHeight="1">
      <c r="B54" s="14" t="s">
        <v>3</v>
      </c>
      <c r="C54" s="59">
        <f>$V6</f>
        <v>2773</v>
      </c>
      <c r="D54" s="58">
        <f>$V6/$V53*100-100</f>
        <v>8.362641656897225</v>
      </c>
      <c r="E54" s="59">
        <f>$W6</f>
        <v>1003</v>
      </c>
      <c r="F54" s="58">
        <f>$W6/$W53*100-100</f>
        <v>8.667388949079083</v>
      </c>
      <c r="G54" s="59">
        <f>$X6</f>
        <v>1494</v>
      </c>
      <c r="H54" s="58">
        <f>$X6/$X53*100-100</f>
        <v>8.812818645302258</v>
      </c>
      <c r="I54" s="59">
        <f>$Y6</f>
        <v>15</v>
      </c>
      <c r="J54" s="58">
        <f>$Y6/$Y53*100-100</f>
        <v>-72.22222222222223</v>
      </c>
      <c r="K54" s="59">
        <f>$Z6</f>
        <v>261</v>
      </c>
      <c r="L54" s="58">
        <f>$Z6/$Z53*100-100</f>
        <v>24.880382775119614</v>
      </c>
      <c r="M54" s="59">
        <f>$AA6</f>
        <v>133</v>
      </c>
      <c r="N54" s="58">
        <f>$AA6/$AA53*100-100</f>
        <v>62.195121951219534</v>
      </c>
      <c r="O54" s="59">
        <f>$AB6</f>
        <v>128</v>
      </c>
      <c r="P54" s="60">
        <f>$AB6/$AB53*100-100</f>
        <v>0.7874015748031411</v>
      </c>
      <c r="S54" s="61" t="s">
        <v>138</v>
      </c>
      <c r="T54" s="61" t="s">
        <v>95</v>
      </c>
      <c r="U54" s="61" t="s">
        <v>92</v>
      </c>
      <c r="V54" s="63">
        <v>435</v>
      </c>
      <c r="W54" s="63">
        <v>335</v>
      </c>
      <c r="X54" s="63">
        <v>77</v>
      </c>
      <c r="Y54" s="63">
        <v>0</v>
      </c>
      <c r="Z54" s="63">
        <v>23</v>
      </c>
      <c r="AA54" s="63">
        <v>0</v>
      </c>
      <c r="AB54" s="63">
        <v>18</v>
      </c>
    </row>
    <row r="55" spans="2:28" ht="15.75" customHeight="1">
      <c r="B55" s="14" t="s">
        <v>51</v>
      </c>
      <c r="C55" s="59">
        <f>SUM($V7:$V12)</f>
        <v>5238</v>
      </c>
      <c r="D55" s="58">
        <f>SUM($V7:V12)/SUM($V54:$V59)*100-100</f>
        <v>2.025710946630312</v>
      </c>
      <c r="E55" s="59">
        <f>SUM($W7:$W12)</f>
        <v>2697</v>
      </c>
      <c r="F55" s="58">
        <f>SUM($W7:W12)/SUM($W54:$W59)*100-100</f>
        <v>8.009611533840612</v>
      </c>
      <c r="G55" s="59">
        <f>SUM($X7:$X12)</f>
        <v>1929</v>
      </c>
      <c r="H55" s="58">
        <f>SUM($X7:X12)/SUM($X54:$X59)*100-100</f>
        <v>-0.2585315408479829</v>
      </c>
      <c r="I55" s="59">
        <f>SUM($Y7:$Y12)</f>
        <v>17</v>
      </c>
      <c r="J55" s="58">
        <f>SUM($Y7:Y12)/SUM($Y54:$Y59)*100-100</f>
        <v>-58.53658536585366</v>
      </c>
      <c r="K55" s="59">
        <f>SUM($Z7:$Z12)</f>
        <v>595</v>
      </c>
      <c r="L55" s="58">
        <f>SUM($Z7:Z12)/SUM($Z54:$Z59)*100-100</f>
        <v>-10.120845921450154</v>
      </c>
      <c r="M55" s="59">
        <f>SUM($AA7:$AA12)</f>
        <v>72</v>
      </c>
      <c r="N55" s="58">
        <f>SUM($AA7:AA12)/SUM($AA54:$AA59)*100-100</f>
        <v>-72.93233082706767</v>
      </c>
      <c r="O55" s="59">
        <f>SUM($AB7:$AB12)</f>
        <v>523</v>
      </c>
      <c r="P55" s="60">
        <f>SUM($AB7:AB12)/SUM($AB54:$AB59)*100-100</f>
        <v>33.75959079283888</v>
      </c>
      <c r="S55" s="61" t="s">
        <v>138</v>
      </c>
      <c r="T55" s="61" t="s">
        <v>95</v>
      </c>
      <c r="U55" s="61" t="s">
        <v>93</v>
      </c>
      <c r="V55" s="63">
        <v>703</v>
      </c>
      <c r="W55" s="63">
        <v>387</v>
      </c>
      <c r="X55" s="63">
        <v>296</v>
      </c>
      <c r="Y55" s="63">
        <v>2</v>
      </c>
      <c r="Z55" s="63">
        <v>18</v>
      </c>
      <c r="AA55" s="63">
        <v>0</v>
      </c>
      <c r="AB55" s="63">
        <v>18</v>
      </c>
    </row>
    <row r="56" spans="2:28" ht="15.75" customHeight="1">
      <c r="B56" s="14" t="s">
        <v>52</v>
      </c>
      <c r="C56" s="59">
        <f>SUM($V13:$V19)+SUM($V24:$V25)</f>
        <v>30325</v>
      </c>
      <c r="D56" s="58">
        <f>(SUM($V13:$V19)+SUM($V24:$V25))/(SUM($V60:$V66)+SUM($V71:$V72))*100-100</f>
        <v>9.393600519461785</v>
      </c>
      <c r="E56" s="59">
        <f>SUM($W13:$W19)+SUM($W24:$W25)</f>
        <v>7060</v>
      </c>
      <c r="F56" s="58">
        <f>(SUM($W13:$W19)+SUM($W24:$W25))/(SUM($W60:$W66)+SUM($W71:$W72))*100-100</f>
        <v>0.5984611000285014</v>
      </c>
      <c r="G56" s="59">
        <f>SUM($X13:$X19)+SUM($X24:$X25)</f>
        <v>11718</v>
      </c>
      <c r="H56" s="58">
        <f>(SUM($X13:$X19)+SUM($X24:$X25))/(SUM($X60:$X66)+SUM($X71:$X72))*100-100</f>
        <v>3.1877421627333717</v>
      </c>
      <c r="I56" s="59">
        <f>SUM($Y13:$Y19)+SUM($Y24:$Y25)</f>
        <v>49</v>
      </c>
      <c r="J56" s="58">
        <f>(SUM($Y13:$Y19)+SUM($Y24:$Y25))/(SUM($Y60:$Y66)+SUM($Y71:$Y72))*100-100</f>
        <v>-73.22404371584699</v>
      </c>
      <c r="K56" s="59">
        <f>SUM($Z13:$Z19)+SUM($Z24:$Z25)</f>
        <v>11498</v>
      </c>
      <c r="L56" s="58">
        <f>(SUM($Z13:$Z19)+SUM($Z24:$Z25))/(SUM($Z60:$Z66)+SUM($Z71:$Z72))*100-100</f>
        <v>25.469227411610646</v>
      </c>
      <c r="M56" s="59">
        <f>SUM($AA13:$AA19)+SUM($AA24:$AA25)</f>
        <v>6574</v>
      </c>
      <c r="N56" s="58">
        <f>(SUM($AA13:$AA19)+SUM($AA24:$AA25))/(SUM($AA60:$AA66)+SUM($AA71:$AA72))*100-100</f>
        <v>72.4554039874082</v>
      </c>
      <c r="O56" s="59">
        <f>SUM($AB13:$AB19)+SUM($AB24:$AB25)</f>
        <v>4814</v>
      </c>
      <c r="P56" s="60">
        <f>(SUM($AB13:$AB19)+SUM($AB24:$AB25))/(SUM($AB60:$AB66)+SUM($AB71:$AB72))*100-100</f>
        <v>-8.566001899335234</v>
      </c>
      <c r="S56" s="61" t="s">
        <v>138</v>
      </c>
      <c r="T56" s="61" t="s">
        <v>95</v>
      </c>
      <c r="U56" s="61" t="s">
        <v>94</v>
      </c>
      <c r="V56" s="63">
        <v>2193</v>
      </c>
      <c r="W56" s="63">
        <v>675</v>
      </c>
      <c r="X56" s="63">
        <v>1065</v>
      </c>
      <c r="Y56" s="63">
        <v>5</v>
      </c>
      <c r="Z56" s="63">
        <v>448</v>
      </c>
      <c r="AA56" s="63">
        <v>210</v>
      </c>
      <c r="AB56" s="63">
        <v>238</v>
      </c>
    </row>
    <row r="57" spans="2:28" ht="15.75" customHeight="1">
      <c r="B57" s="14" t="s">
        <v>53</v>
      </c>
      <c r="C57" s="59">
        <f>SUM($V20:$V23)</f>
        <v>2347</v>
      </c>
      <c r="D57" s="58">
        <f>SUM(V20:$V23)/SUM($V67:$V70)*100-100</f>
        <v>7.2179077204202855</v>
      </c>
      <c r="E57" s="59">
        <f>SUM($W20:$W23)</f>
        <v>1386</v>
      </c>
      <c r="F57" s="58">
        <f>SUM($W20:W23)/SUM($W67:$W70)*100-100</f>
        <v>3.6649214659685896</v>
      </c>
      <c r="G57" s="59">
        <f>SUM($X20:$X23)</f>
        <v>761</v>
      </c>
      <c r="H57" s="58">
        <f>SUM($X20:X23)/SUM($X67:$X70)*100-100</f>
        <v>19.27899686520375</v>
      </c>
      <c r="I57" s="59">
        <f>SUM($Y20:$Y23)</f>
        <v>49</v>
      </c>
      <c r="J57" s="58">
        <f>SUM($Y20:Y23)/SUM($Y67:$Y70)*100-100</f>
        <v>1125</v>
      </c>
      <c r="K57" s="59">
        <f>SUM($Z20:$Z23)</f>
        <v>151</v>
      </c>
      <c r="L57" s="58">
        <f>SUM($Z20:Z23)/SUM($Z67:$Z70)*100-100</f>
        <v>-28.095238095238102</v>
      </c>
      <c r="M57" s="59">
        <f>SUM($AA20:$AA23)</f>
        <v>0</v>
      </c>
      <c r="N57" s="58">
        <f>SUM($AA20:AA23)/SUM($AA67:$AA70)*100-100</f>
        <v>-100</v>
      </c>
      <c r="O57" s="59">
        <f>SUM($AB20:$AB23)</f>
        <v>151</v>
      </c>
      <c r="P57" s="60">
        <f>SUM($AB20:AB23)/SUM($AB67:$AB70)*100-100</f>
        <v>19.841269841269835</v>
      </c>
      <c r="S57" s="61" t="s">
        <v>138</v>
      </c>
      <c r="T57" s="61" t="s">
        <v>95</v>
      </c>
      <c r="U57" s="61" t="s">
        <v>95</v>
      </c>
      <c r="V57" s="63">
        <v>306</v>
      </c>
      <c r="W57" s="63">
        <v>245</v>
      </c>
      <c r="X57" s="63">
        <v>38</v>
      </c>
      <c r="Y57" s="63">
        <v>0</v>
      </c>
      <c r="Z57" s="63">
        <v>23</v>
      </c>
      <c r="AA57" s="63">
        <v>0</v>
      </c>
      <c r="AB57" s="63">
        <v>23</v>
      </c>
    </row>
    <row r="58" spans="2:28" ht="15.75" customHeight="1">
      <c r="B58" s="14" t="s">
        <v>54</v>
      </c>
      <c r="C58" s="59">
        <f>SUM($V26:$V29)</f>
        <v>8411</v>
      </c>
      <c r="D58" s="58">
        <f>SUM($V26:$V29)/SUM($V73:$V76)*100-100</f>
        <v>5.5067737079779135</v>
      </c>
      <c r="E58" s="59">
        <f>SUM($W26:$W29)</f>
        <v>3441</v>
      </c>
      <c r="F58" s="58">
        <f>SUM($W26:$W29)/SUM($W73:$W76)*100-100</f>
        <v>2.593917710196763</v>
      </c>
      <c r="G58" s="59">
        <f>SUM($X26:$X29)</f>
        <v>2719</v>
      </c>
      <c r="H58" s="58">
        <f>SUM($X26:$X29)/SUM($X73:$X76)*100-100</f>
        <v>1.9879969992498019</v>
      </c>
      <c r="I58" s="59">
        <f>SUM($Y26:$Y29)</f>
        <v>67</v>
      </c>
      <c r="J58" s="58">
        <f>SUM($Y26:$Y29)/SUM($Y73:$Y76)*100-100</f>
        <v>-55.033557046979865</v>
      </c>
      <c r="K58" s="59">
        <f>SUM($Z26:$Z29)</f>
        <v>2184</v>
      </c>
      <c r="L58" s="58">
        <f>SUM($Z26:$Z29)/SUM($Z73:$Z76)*100-100</f>
        <v>21.131447587354415</v>
      </c>
      <c r="M58" s="59">
        <f>SUM($AA26:$AA29)</f>
        <v>1139</v>
      </c>
      <c r="N58" s="58">
        <f>SUM($AA26:$AA29)/SUM($AA73:$AA76)*100-100</f>
        <v>137.78705636743217</v>
      </c>
      <c r="O58" s="59">
        <f>SUM($AB26:$AB29)</f>
        <v>1045</v>
      </c>
      <c r="P58" s="60">
        <f>SUM($AB26:$AB29)/SUM($AB73:$AB76)*100-100</f>
        <v>-21.072507552870093</v>
      </c>
      <c r="S58" s="61" t="s">
        <v>138</v>
      </c>
      <c r="T58" s="61" t="s">
        <v>95</v>
      </c>
      <c r="U58" s="61" t="s">
        <v>96</v>
      </c>
      <c r="V58" s="63">
        <v>349</v>
      </c>
      <c r="W58" s="63">
        <v>228</v>
      </c>
      <c r="X58" s="63">
        <v>88</v>
      </c>
      <c r="Y58" s="63">
        <v>7</v>
      </c>
      <c r="Z58" s="63">
        <v>26</v>
      </c>
      <c r="AA58" s="63">
        <v>0</v>
      </c>
      <c r="AB58" s="63">
        <v>26</v>
      </c>
    </row>
    <row r="59" spans="2:28" ht="15.75" customHeight="1">
      <c r="B59" s="14" t="s">
        <v>55</v>
      </c>
      <c r="C59" s="59">
        <f>SUM($V30:$V35)</f>
        <v>10416</v>
      </c>
      <c r="D59" s="58">
        <f>SUM($V30:$V35)/SUM($V77:$V82)*100-100</f>
        <v>3.1797919762258715</v>
      </c>
      <c r="E59" s="59">
        <f>SUM($W30:$W35)</f>
        <v>2452</v>
      </c>
      <c r="F59" s="58">
        <f>SUM($W30:$W35)/SUM($W77:$W82)*100-100</f>
        <v>-4.106374657802121</v>
      </c>
      <c r="G59" s="59">
        <f>SUM($X30:$X35)</f>
        <v>3812</v>
      </c>
      <c r="H59" s="58">
        <f>SUM($X30:$X35)/SUM($X77:$X82)*100-100</f>
        <v>-1.0897768552153622</v>
      </c>
      <c r="I59" s="59">
        <f>SUM($Y30:$Y35)</f>
        <v>68</v>
      </c>
      <c r="J59" s="58">
        <f>SUM($Y30:$Y35)/SUM($Y77:$Y82)*100-100</f>
        <v>-60.69364161849711</v>
      </c>
      <c r="K59" s="59">
        <f>SUM($Z30:$Z35)</f>
        <v>4084</v>
      </c>
      <c r="L59" s="58">
        <f>SUM($Z30:$Z35)/SUM($Z77:$Z82)*100-100</f>
        <v>16.320136713187125</v>
      </c>
      <c r="M59" s="59">
        <f>SUM($AA30:$AA35)</f>
        <v>2469</v>
      </c>
      <c r="N59" s="58">
        <f>SUM($AA30:$AA35)/SUM($AA77:$AA82)*100-100</f>
        <v>51.28676470588235</v>
      </c>
      <c r="O59" s="59">
        <f>SUM($AB30:$AB35)</f>
        <v>1609</v>
      </c>
      <c r="P59" s="60">
        <f>SUM($AB30:$AB35)/SUM($AB77:$AB82)*100-100</f>
        <v>-14.095034703683922</v>
      </c>
      <c r="S59" s="61" t="s">
        <v>138</v>
      </c>
      <c r="T59" s="61" t="s">
        <v>95</v>
      </c>
      <c r="U59" s="61" t="s">
        <v>97</v>
      </c>
      <c r="V59" s="63">
        <v>1148</v>
      </c>
      <c r="W59" s="63">
        <v>627</v>
      </c>
      <c r="X59" s="63">
        <v>370</v>
      </c>
      <c r="Y59" s="63">
        <v>27</v>
      </c>
      <c r="Z59" s="63">
        <v>124</v>
      </c>
      <c r="AA59" s="63">
        <v>56</v>
      </c>
      <c r="AB59" s="63">
        <v>68</v>
      </c>
    </row>
    <row r="60" spans="2:28" ht="15.75" customHeight="1">
      <c r="B60" s="14" t="s">
        <v>56</v>
      </c>
      <c r="C60" s="59">
        <f>SUM($V36:$V40)</f>
        <v>2953</v>
      </c>
      <c r="D60" s="58">
        <f>SUM($V36:$V40)/SUM($V83:$V87)*100-100</f>
        <v>6.070402298850581</v>
      </c>
      <c r="E60" s="59">
        <f>SUM($W36:$W40)</f>
        <v>1304</v>
      </c>
      <c r="F60" s="58">
        <f>SUM($W36:$W40)/SUM($W83:$W87)*100-100</f>
        <v>-3.4789045151739373</v>
      </c>
      <c r="G60" s="59">
        <f>SUM($X36:$X40)</f>
        <v>1207</v>
      </c>
      <c r="H60" s="58">
        <f>SUM($X36:$X40)/SUM($X83:$X87)*100-100</f>
        <v>19.033530571992102</v>
      </c>
      <c r="I60" s="59">
        <f>SUM($Y36:$Y40)</f>
        <v>17</v>
      </c>
      <c r="J60" s="58">
        <f>SUM($Y36:$Y40)/SUM($Y83:$Y87)*100-100</f>
        <v>750</v>
      </c>
      <c r="K60" s="59">
        <f>SUM($Z36:$Z40)</f>
        <v>425</v>
      </c>
      <c r="L60" s="58">
        <f>SUM($Z36:$Z40)/SUM($Z83:$Z87)*100-100</f>
        <v>1.9184652278177623</v>
      </c>
      <c r="M60" s="59">
        <f>SUM($AA36:$AA40)</f>
        <v>183</v>
      </c>
      <c r="N60" s="58">
        <f>SUM($AA36:$AA40)/SUM($AA83:$AA87)*100-100</f>
        <v>98.91304347826087</v>
      </c>
      <c r="O60" s="59">
        <f>SUM($AB36:$AB40)</f>
        <v>236</v>
      </c>
      <c r="P60" s="60">
        <f>SUM($AB36:$AB40)/SUM($AB83:$AB87)*100-100</f>
        <v>-27.384615384615387</v>
      </c>
      <c r="S60" s="61" t="s">
        <v>138</v>
      </c>
      <c r="T60" s="61" t="s">
        <v>95</v>
      </c>
      <c r="U60" s="61" t="s">
        <v>98</v>
      </c>
      <c r="V60" s="63">
        <v>1607</v>
      </c>
      <c r="W60" s="63">
        <v>787</v>
      </c>
      <c r="X60" s="63">
        <v>626</v>
      </c>
      <c r="Y60" s="63">
        <v>2</v>
      </c>
      <c r="Z60" s="63">
        <v>192</v>
      </c>
      <c r="AA60" s="63">
        <v>0</v>
      </c>
      <c r="AB60" s="63">
        <v>192</v>
      </c>
    </row>
    <row r="61" spans="2:28" ht="15.75" customHeight="1">
      <c r="B61" s="14" t="s">
        <v>57</v>
      </c>
      <c r="C61" s="59">
        <f>SUM($V41:$V44)</f>
        <v>1433</v>
      </c>
      <c r="D61" s="58">
        <f>SUM($V41:$V44)/SUM($V88:$V91)*100-100</f>
        <v>-0.20891364902506382</v>
      </c>
      <c r="E61" s="59">
        <f>SUM($W41:$W44)</f>
        <v>735</v>
      </c>
      <c r="F61" s="58">
        <f>SUM($W41:$W44)/SUM($W88:$W91)*100-100</f>
        <v>0.9615384615384528</v>
      </c>
      <c r="G61" s="59">
        <f>SUM($X41:$X44)</f>
        <v>519</v>
      </c>
      <c r="H61" s="58">
        <f>SUM($X41:$X44)/SUM($X88:$X91)*100-100</f>
        <v>5.91836734693878</v>
      </c>
      <c r="I61" s="59">
        <f>SUM($Y41:$Y44)</f>
        <v>0</v>
      </c>
      <c r="J61" s="58">
        <f>SUM($Y41:$Y44)/SUM($Y88:$Y91)*100-100</f>
        <v>-100</v>
      </c>
      <c r="K61" s="59">
        <f>SUM($Z41:$Z44)</f>
        <v>179</v>
      </c>
      <c r="L61" s="58">
        <f>SUM($Z41:$Z44)/SUM($Z88:$Z91)*100-100</f>
        <v>-17.129629629629633</v>
      </c>
      <c r="M61" s="59">
        <f>SUM($AA41:$AA44)</f>
        <v>84</v>
      </c>
      <c r="N61" s="58">
        <f>SUM($AA41:$AA44)/SUM($AA88:$AA91)*100-100</f>
        <v>-38.23529411764706</v>
      </c>
      <c r="O61" s="59">
        <f>SUM($AB41:$AB44)</f>
        <v>93</v>
      </c>
      <c r="P61" s="60">
        <f>SUM($AB41:$AB44)/SUM($AB88:$AB91)*100-100</f>
        <v>16.250000000000014</v>
      </c>
      <c r="S61" s="61" t="s">
        <v>138</v>
      </c>
      <c r="T61" s="61" t="s">
        <v>95</v>
      </c>
      <c r="U61" s="61" t="s">
        <v>99</v>
      </c>
      <c r="V61" s="63">
        <v>971</v>
      </c>
      <c r="W61" s="63">
        <v>510</v>
      </c>
      <c r="X61" s="63">
        <v>256</v>
      </c>
      <c r="Y61" s="63">
        <v>1</v>
      </c>
      <c r="Z61" s="63">
        <v>204</v>
      </c>
      <c r="AA61" s="63">
        <v>0</v>
      </c>
      <c r="AB61" s="63">
        <v>204</v>
      </c>
    </row>
    <row r="62" spans="2:28" ht="15.75" customHeight="1">
      <c r="B62" s="14" t="s">
        <v>58</v>
      </c>
      <c r="C62" s="59">
        <f>SUM($V45:$V51)</f>
        <v>6570</v>
      </c>
      <c r="D62" s="58">
        <f>SUM($V45:$V51)/SUM($V92:$V98)*100-100</f>
        <v>-3.1687546057479636</v>
      </c>
      <c r="E62" s="59">
        <f>SUM($W45:$W51)</f>
        <v>2189</v>
      </c>
      <c r="F62" s="58">
        <f>SUM($W45:$W51)/SUM($W92:$W98)*100-100</f>
        <v>-2.8406569019085737</v>
      </c>
      <c r="G62" s="59">
        <f>SUM($X45:$X51)</f>
        <v>3156</v>
      </c>
      <c r="H62" s="58">
        <f>SUM($X45:$X51)/SUM($X92:$X98)*100-100</f>
        <v>-3.6335877862595396</v>
      </c>
      <c r="I62" s="59">
        <f>SUM($Y45:$Y51)</f>
        <v>87</v>
      </c>
      <c r="J62" s="58">
        <f>SUM($Y45:$Y51)/SUM($Y92:$Y98)*100-100</f>
        <v>262.5</v>
      </c>
      <c r="K62" s="59">
        <f>SUM($Z45:$Z51)</f>
        <v>1138</v>
      </c>
      <c r="L62" s="58">
        <f>SUM($Z45:$Z51)/SUM($Z92:$Z98)*100-100</f>
        <v>-7.704785077047845</v>
      </c>
      <c r="M62" s="59">
        <f>SUM($AA45:$AA51)</f>
        <v>626</v>
      </c>
      <c r="N62" s="58">
        <f>SUM($AA45:$AA51)/SUM($AA92:$AA98)*100-100</f>
        <v>-13.53591160220995</v>
      </c>
      <c r="O62" s="59">
        <f>SUM($AB45:$AB51)</f>
        <v>512</v>
      </c>
      <c r="P62" s="60">
        <f>SUM($AB45:$AB51)/SUM($AB92:$AB98)*100-100</f>
        <v>1.7892644135188789</v>
      </c>
      <c r="S62" s="61" t="s">
        <v>138</v>
      </c>
      <c r="T62" s="61" t="s">
        <v>95</v>
      </c>
      <c r="U62" s="61" t="s">
        <v>90</v>
      </c>
      <c r="V62" s="63">
        <v>784</v>
      </c>
      <c r="W62" s="63">
        <v>459</v>
      </c>
      <c r="X62" s="63">
        <v>147</v>
      </c>
      <c r="Y62" s="63">
        <v>1</v>
      </c>
      <c r="Z62" s="63">
        <v>177</v>
      </c>
      <c r="AA62" s="63">
        <v>70</v>
      </c>
      <c r="AB62" s="63">
        <v>107</v>
      </c>
    </row>
    <row r="63" spans="2:28" ht="15.75" customHeight="1" thickBot="1">
      <c r="B63" s="15" t="s">
        <v>49</v>
      </c>
      <c r="C63" s="70">
        <f>$V52</f>
        <v>1254</v>
      </c>
      <c r="D63" s="69">
        <f>$V52/$V99*100-100</f>
        <v>12.365591397849457</v>
      </c>
      <c r="E63" s="70">
        <f>$W52</f>
        <v>275</v>
      </c>
      <c r="F63" s="69">
        <f>$W52/$W99*100-100</f>
        <v>1.8518518518518619</v>
      </c>
      <c r="G63" s="70">
        <f>$X52</f>
        <v>893</v>
      </c>
      <c r="H63" s="69">
        <f>$X52/$X99*100-100</f>
        <v>7.074340527577931</v>
      </c>
      <c r="I63" s="70">
        <f>$Y52</f>
        <v>7</v>
      </c>
      <c r="J63" s="69" t="e">
        <f>$Y52/$Y99*100-100</f>
        <v>#DIV/0!</v>
      </c>
      <c r="K63" s="70">
        <f>$Z52</f>
        <v>79</v>
      </c>
      <c r="L63" s="69">
        <f>$Z52/$Z99*100-100</f>
        <v>558.3333333333333</v>
      </c>
      <c r="M63" s="70">
        <f>$AA52</f>
        <v>42</v>
      </c>
      <c r="N63" s="69" t="e">
        <f>$AA52/$AA99*100-100</f>
        <v>#DIV/0!</v>
      </c>
      <c r="O63" s="70">
        <f>$AB52</f>
        <v>37</v>
      </c>
      <c r="P63" s="71">
        <f>$AB52/$AB99*100-100</f>
        <v>208.33333333333337</v>
      </c>
      <c r="S63" s="61" t="s">
        <v>138</v>
      </c>
      <c r="T63" s="61" t="s">
        <v>95</v>
      </c>
      <c r="U63" s="61" t="s">
        <v>100</v>
      </c>
      <c r="V63" s="63">
        <v>4089</v>
      </c>
      <c r="W63" s="63">
        <v>1192</v>
      </c>
      <c r="X63" s="63">
        <v>1753</v>
      </c>
      <c r="Y63" s="63">
        <v>4</v>
      </c>
      <c r="Z63" s="63">
        <v>1140</v>
      </c>
      <c r="AA63" s="63">
        <v>63</v>
      </c>
      <c r="AB63" s="63">
        <v>1077</v>
      </c>
    </row>
    <row r="64" spans="2:28" ht="15.75" customHeight="1">
      <c r="B64" s="14" t="s">
        <v>59</v>
      </c>
      <c r="C64" s="59">
        <f>SUM($V16:$V19)</f>
        <v>25258</v>
      </c>
      <c r="D64" s="58">
        <f>SUM($V16:$V19)/SUM($V63:$V66)*100-100</f>
        <v>9.49367088607596</v>
      </c>
      <c r="E64" s="59">
        <f>SUM($W16:$W19)</f>
        <v>4366</v>
      </c>
      <c r="F64" s="58">
        <f>SUM($W16:$W19)/SUM($W63:$W66)*100-100</f>
        <v>-2.8482421005785454</v>
      </c>
      <c r="G64" s="59">
        <f>SUM($X16:$X19)</f>
        <v>10174</v>
      </c>
      <c r="H64" s="58">
        <f>SUM($X16:$X19)/SUM($X63:$X66)*100-100</f>
        <v>1.60790971736742</v>
      </c>
      <c r="I64" s="59">
        <f>SUM($Y16:$Y19)</f>
        <v>32</v>
      </c>
      <c r="J64" s="58">
        <f>SUM($Y16:$Y19)/SUM($Y63:$Y66)*100-100</f>
        <v>-56.75675675675676</v>
      </c>
      <c r="K64" s="59">
        <f>SUM($Z16:$Z19)</f>
        <v>10686</v>
      </c>
      <c r="L64" s="58">
        <f>SUM($Z16:$Z19)/SUM($Z63:$Z66)*100-100</f>
        <v>25.91021562389537</v>
      </c>
      <c r="M64" s="59">
        <f>SUM($AA16:$AA19)</f>
        <v>6469</v>
      </c>
      <c r="N64" s="58">
        <f>SUM($AA16:$AA19)/SUM($AA63:$AA66)*100-100</f>
        <v>72.87546766435062</v>
      </c>
      <c r="O64" s="59">
        <f>SUM($AB16:$AB19)</f>
        <v>4107</v>
      </c>
      <c r="P64" s="60">
        <f>SUM($AB16:$AB19)/SUM($AB63:$AB66)*100-100</f>
        <v>-11.829111206526406</v>
      </c>
      <c r="S64" s="61" t="s">
        <v>138</v>
      </c>
      <c r="T64" s="61" t="s">
        <v>95</v>
      </c>
      <c r="U64" s="61" t="s">
        <v>101</v>
      </c>
      <c r="V64" s="63">
        <v>3297</v>
      </c>
      <c r="W64" s="63">
        <v>957</v>
      </c>
      <c r="X64" s="63">
        <v>1301</v>
      </c>
      <c r="Y64" s="63">
        <v>12</v>
      </c>
      <c r="Z64" s="63">
        <v>1027</v>
      </c>
      <c r="AA64" s="63">
        <v>107</v>
      </c>
      <c r="AB64" s="63">
        <v>917</v>
      </c>
    </row>
    <row r="65" spans="2:28" ht="15.75" customHeight="1">
      <c r="B65" s="14" t="s">
        <v>60</v>
      </c>
      <c r="C65" s="59">
        <f>SUM($V26:$V29)</f>
        <v>8411</v>
      </c>
      <c r="D65" s="58">
        <f>SUM($V26:$V29)/SUM($V73:$V76)*100-100</f>
        <v>5.5067737079779135</v>
      </c>
      <c r="E65" s="59">
        <f>SUM($W26:$W29)</f>
        <v>3441</v>
      </c>
      <c r="F65" s="58">
        <f>SUM($W26:$W29)/SUM($W73:$W76)*100-100</f>
        <v>2.593917710196763</v>
      </c>
      <c r="G65" s="59">
        <f>SUM($X26:$X29)</f>
        <v>2719</v>
      </c>
      <c r="H65" s="58">
        <f>SUM($X26:$X29)/SUM($X73:$X76)*100-100</f>
        <v>1.9879969992498019</v>
      </c>
      <c r="I65" s="59">
        <f>SUM($Y26:$Y29)</f>
        <v>67</v>
      </c>
      <c r="J65" s="58">
        <f>SUM($Y26:$Y29)/SUM($Y73:$Y76)*100-100</f>
        <v>-55.033557046979865</v>
      </c>
      <c r="K65" s="59">
        <f>SUM($Z26:$Z29)</f>
        <v>2184</v>
      </c>
      <c r="L65" s="58">
        <f>SUM($Z26:$Z29)/SUM($Z73:$Z76)*100-100</f>
        <v>21.131447587354415</v>
      </c>
      <c r="M65" s="59">
        <f>SUM($AA26:$AA29)</f>
        <v>1139</v>
      </c>
      <c r="N65" s="58">
        <f>SUM($AA26:$AA29)/SUM($AA73:$AA76)*100-100</f>
        <v>137.78705636743217</v>
      </c>
      <c r="O65" s="59">
        <f>SUM($AB26:$AB29)</f>
        <v>1045</v>
      </c>
      <c r="P65" s="60">
        <f>SUM($AB26:$AB29)/SUM($AB73:$AB76)*100-100</f>
        <v>-21.072507552870093</v>
      </c>
      <c r="S65" s="61" t="s">
        <v>138</v>
      </c>
      <c r="T65" s="61" t="s">
        <v>95</v>
      </c>
      <c r="U65" s="61" t="s">
        <v>102</v>
      </c>
      <c r="V65" s="63">
        <v>11842</v>
      </c>
      <c r="W65" s="63">
        <v>1404</v>
      </c>
      <c r="X65" s="63">
        <v>5402</v>
      </c>
      <c r="Y65" s="63">
        <v>57</v>
      </c>
      <c r="Z65" s="63">
        <v>4979</v>
      </c>
      <c r="AA65" s="63">
        <v>3266</v>
      </c>
      <c r="AB65" s="63">
        <v>1682</v>
      </c>
    </row>
    <row r="66" spans="2:28" ht="15.75" customHeight="1">
      <c r="B66" s="14" t="s">
        <v>61</v>
      </c>
      <c r="C66" s="59">
        <f>SUM($V30:$V35)</f>
        <v>10416</v>
      </c>
      <c r="D66" s="58">
        <f>SUM($V30:$V35)/SUM($V77:$V82)*100-100</f>
        <v>3.1797919762258715</v>
      </c>
      <c r="E66" s="59">
        <f>SUM($W30:$W35)</f>
        <v>2452</v>
      </c>
      <c r="F66" s="58">
        <f>SUM($W30:$W35)/SUM($W77:$W82)*100-100</f>
        <v>-4.106374657802121</v>
      </c>
      <c r="G66" s="59">
        <f>SUM($X30:$X35)</f>
        <v>3812</v>
      </c>
      <c r="H66" s="58">
        <f>SUM($X30:$X35)/SUM($X77:$X82)*100-100</f>
        <v>-1.0897768552153622</v>
      </c>
      <c r="I66" s="59">
        <f>SUM($Y30:$Y35)</f>
        <v>68</v>
      </c>
      <c r="J66" s="58">
        <f>SUM($Y30:$Y35)/SUM($Y77:$Y82)*100-100</f>
        <v>-60.69364161849711</v>
      </c>
      <c r="K66" s="59">
        <f>SUM($Z30:$Z35)</f>
        <v>4084</v>
      </c>
      <c r="L66" s="58">
        <f>SUM($Z30:$Z35)/SUM($Z77:$Z82)*100-100</f>
        <v>16.320136713187125</v>
      </c>
      <c r="M66" s="59">
        <f>SUM($AA30:$AA35)</f>
        <v>2469</v>
      </c>
      <c r="N66" s="58">
        <f>SUM($AA30:$AA35)/SUM($AA77:$AA82)*100-100</f>
        <v>51.28676470588235</v>
      </c>
      <c r="O66" s="59">
        <f>SUM($AB30:$AB35)</f>
        <v>1609</v>
      </c>
      <c r="P66" s="60">
        <f>SUM($AB30:$AB35)/SUM($AB77:$AB82)*100-100</f>
        <v>-14.095034703683922</v>
      </c>
      <c r="S66" s="61" t="s">
        <v>138</v>
      </c>
      <c r="T66" s="61" t="s">
        <v>95</v>
      </c>
      <c r="U66" s="61" t="s">
        <v>103</v>
      </c>
      <c r="V66" s="63">
        <v>3840</v>
      </c>
      <c r="W66" s="63">
        <v>941</v>
      </c>
      <c r="X66" s="63">
        <v>1557</v>
      </c>
      <c r="Y66" s="63">
        <v>1</v>
      </c>
      <c r="Z66" s="63">
        <v>1341</v>
      </c>
      <c r="AA66" s="63">
        <v>306</v>
      </c>
      <c r="AB66" s="63">
        <v>982</v>
      </c>
    </row>
    <row r="67" spans="2:28" ht="15.75" customHeight="1" thickBot="1">
      <c r="B67" s="16" t="s">
        <v>62</v>
      </c>
      <c r="C67" s="70">
        <f>SUM($V6:$V15)+SUM($V20:$V25)+SUM($V36:$V52)</f>
        <v>27635</v>
      </c>
      <c r="D67" s="69">
        <f>(SUM($V6:$V15)+SUM($V20:$V25)+SUM($V36:$V52))/(SUM($V53:$V62)+SUM($V67:$V72)+SUM($V83:$V99))*100-100</f>
        <v>3.672719087635045</v>
      </c>
      <c r="E67" s="70">
        <f>SUM($W6:$W15)+SUM($W20:$W25)+SUM($W36:$W52)</f>
        <v>12283</v>
      </c>
      <c r="F67" s="69">
        <f>(SUM($W6:$W15)+SUM($W20:$W25)+SUM($W36:$W52))/(SUM($W53:$W62)+SUM($W67:$W72)+SUM($W83:$W99))*100-100</f>
        <v>3.366153328284099</v>
      </c>
      <c r="G67" s="70">
        <f>SUM($X6:$X15)+SUM($X20:$X25)+SUM($X36:$X52)</f>
        <v>11503</v>
      </c>
      <c r="H67" s="69">
        <f>(SUM($X6:$X15)+SUM($X20:$X25)+SUM($X36:$X52))/(SUM($X53:$X62)+SUM($X67:$X72)+SUM($X83:$X99))*100-100</f>
        <v>5.522429134941746</v>
      </c>
      <c r="I67" s="70">
        <f>SUM($Y6:$Y15)+SUM($Y20:$Y25)+SUM($Y36:$Y52)</f>
        <v>209</v>
      </c>
      <c r="J67" s="69">
        <f>(SUM($Y6:$Y15)+SUM($Y20:$Y25)+SUM($Y36:$Y52))/(SUM($Y53:$Y62)+SUM($Y67:$Y72)+SUM($Y83:$Y99))*100-100</f>
        <v>-11.440677966101703</v>
      </c>
      <c r="K67" s="70">
        <f>SUM($Z6:$Z15)+SUM($Z20:$Z25)+SUM($Z36:$Z52)</f>
        <v>3640</v>
      </c>
      <c r="L67" s="69">
        <f>(SUM($Z6:$Z15)+SUM($Z20:$Z25)+SUM($Z36:$Z52))/(SUM($Z53:$Z62)+SUM($Z67:$Z72)+SUM($Z83:$Z99))*100-100</f>
        <v>0.11001100110010498</v>
      </c>
      <c r="M67" s="70">
        <f>SUM($AA6:$AA15)+SUM($AA20:$AA25)+SUM($AA36:$AA52)</f>
        <v>1245</v>
      </c>
      <c r="N67" s="69">
        <f>(SUM($AA6:$AA15)+SUM($AA20:$AA25)+SUM($AA36:$AA52))/(SUM($AA53:$AA62)+SUM($AA67:$AA72)+SUM($AA83:$AA99))*100-100</f>
        <v>-14.374140302613483</v>
      </c>
      <c r="O67" s="70">
        <f>SUM($AB6:$AB15)+SUM($AB20:$AB25)+SUM($AB36:$AB52)</f>
        <v>2387</v>
      </c>
      <c r="P67" s="71">
        <f>(SUM($AB6:$AB15)+SUM($AB20:$AB25)+SUM($AB36:$AB52))/(SUM($AB53:$AB62)+SUM($AB67:$AB72)+SUM($AB83:$AB99))*100-100</f>
        <v>9.94933210502073</v>
      </c>
      <c r="S67" s="61" t="s">
        <v>138</v>
      </c>
      <c r="T67" s="61" t="s">
        <v>95</v>
      </c>
      <c r="U67" s="61" t="s">
        <v>104</v>
      </c>
      <c r="V67" s="63">
        <v>971</v>
      </c>
      <c r="W67" s="63">
        <v>593</v>
      </c>
      <c r="X67" s="63">
        <v>286</v>
      </c>
      <c r="Y67" s="63">
        <v>3</v>
      </c>
      <c r="Z67" s="63">
        <v>89</v>
      </c>
      <c r="AA67" s="63">
        <v>55</v>
      </c>
      <c r="AB67" s="63">
        <v>34</v>
      </c>
    </row>
    <row r="68" spans="19:28" ht="15.75" customHeight="1">
      <c r="S68" s="61" t="s">
        <v>138</v>
      </c>
      <c r="T68" s="61" t="s">
        <v>95</v>
      </c>
      <c r="U68" s="61" t="s">
        <v>105</v>
      </c>
      <c r="V68" s="63">
        <v>421</v>
      </c>
      <c r="W68" s="63">
        <v>275</v>
      </c>
      <c r="X68" s="63">
        <v>122</v>
      </c>
      <c r="Y68" s="63">
        <v>0</v>
      </c>
      <c r="Z68" s="63">
        <v>24</v>
      </c>
      <c r="AA68" s="63">
        <v>0</v>
      </c>
      <c r="AB68" s="63">
        <v>24</v>
      </c>
    </row>
    <row r="69" spans="19:28" ht="15.75" customHeight="1">
      <c r="S69" s="61" t="s">
        <v>138</v>
      </c>
      <c r="T69" s="61" t="s">
        <v>95</v>
      </c>
      <c r="U69" s="61" t="s">
        <v>106</v>
      </c>
      <c r="V69" s="63">
        <v>487</v>
      </c>
      <c r="W69" s="63">
        <v>295</v>
      </c>
      <c r="X69" s="63">
        <v>144</v>
      </c>
      <c r="Y69" s="63">
        <v>1</v>
      </c>
      <c r="Z69" s="63">
        <v>47</v>
      </c>
      <c r="AA69" s="63">
        <v>0</v>
      </c>
      <c r="AB69" s="63">
        <v>47</v>
      </c>
    </row>
    <row r="70" spans="19:28" ht="15.75" customHeight="1">
      <c r="S70" s="61" t="s">
        <v>138</v>
      </c>
      <c r="T70" s="61" t="s">
        <v>95</v>
      </c>
      <c r="U70" s="61" t="s">
        <v>107</v>
      </c>
      <c r="V70" s="63">
        <v>310</v>
      </c>
      <c r="W70" s="63">
        <v>174</v>
      </c>
      <c r="X70" s="63">
        <v>86</v>
      </c>
      <c r="Y70" s="63">
        <v>0</v>
      </c>
      <c r="Z70" s="63">
        <v>50</v>
      </c>
      <c r="AA70" s="63">
        <v>29</v>
      </c>
      <c r="AB70" s="63">
        <v>21</v>
      </c>
    </row>
    <row r="71" spans="19:28" ht="12">
      <c r="S71" s="61" t="s">
        <v>138</v>
      </c>
      <c r="T71" s="61" t="s">
        <v>95</v>
      </c>
      <c r="U71" s="61" t="s">
        <v>108</v>
      </c>
      <c r="V71" s="63">
        <v>294</v>
      </c>
      <c r="W71" s="63">
        <v>189</v>
      </c>
      <c r="X71" s="63">
        <v>86</v>
      </c>
      <c r="Y71" s="63">
        <v>0</v>
      </c>
      <c r="Z71" s="63">
        <v>19</v>
      </c>
      <c r="AA71" s="63">
        <v>0</v>
      </c>
      <c r="AB71" s="63">
        <v>19</v>
      </c>
    </row>
    <row r="72" spans="19:28" ht="12">
      <c r="S72" s="61" t="s">
        <v>138</v>
      </c>
      <c r="T72" s="61" t="s">
        <v>95</v>
      </c>
      <c r="U72" s="61" t="s">
        <v>109</v>
      </c>
      <c r="V72" s="63">
        <v>997</v>
      </c>
      <c r="W72" s="63">
        <v>579</v>
      </c>
      <c r="X72" s="63">
        <v>228</v>
      </c>
      <c r="Y72" s="63">
        <v>105</v>
      </c>
      <c r="Z72" s="63">
        <v>85</v>
      </c>
      <c r="AA72" s="63">
        <v>0</v>
      </c>
      <c r="AB72" s="63">
        <v>85</v>
      </c>
    </row>
    <row r="73" spans="19:28" ht="12">
      <c r="S73" s="61" t="s">
        <v>138</v>
      </c>
      <c r="T73" s="61" t="s">
        <v>95</v>
      </c>
      <c r="U73" s="61" t="s">
        <v>110</v>
      </c>
      <c r="V73" s="63">
        <v>818</v>
      </c>
      <c r="W73" s="63">
        <v>487</v>
      </c>
      <c r="X73" s="63">
        <v>180</v>
      </c>
      <c r="Y73" s="63">
        <v>1</v>
      </c>
      <c r="Z73" s="63">
        <v>150</v>
      </c>
      <c r="AA73" s="63">
        <v>21</v>
      </c>
      <c r="AB73" s="63">
        <v>129</v>
      </c>
    </row>
    <row r="74" spans="19:28" ht="12">
      <c r="S74" s="61" t="s">
        <v>138</v>
      </c>
      <c r="T74" s="61" t="s">
        <v>95</v>
      </c>
      <c r="U74" s="61" t="s">
        <v>111</v>
      </c>
      <c r="V74" s="63">
        <v>1774</v>
      </c>
      <c r="W74" s="63">
        <v>903</v>
      </c>
      <c r="X74" s="63">
        <v>509</v>
      </c>
      <c r="Y74" s="63">
        <v>84</v>
      </c>
      <c r="Z74" s="63">
        <v>278</v>
      </c>
      <c r="AA74" s="63">
        <v>68</v>
      </c>
      <c r="AB74" s="63">
        <v>210</v>
      </c>
    </row>
    <row r="75" spans="19:28" ht="12">
      <c r="S75" s="61" t="s">
        <v>138</v>
      </c>
      <c r="T75" s="61" t="s">
        <v>95</v>
      </c>
      <c r="U75" s="61" t="s">
        <v>112</v>
      </c>
      <c r="V75" s="63">
        <v>4814</v>
      </c>
      <c r="W75" s="63">
        <v>1586</v>
      </c>
      <c r="X75" s="63">
        <v>1880</v>
      </c>
      <c r="Y75" s="63">
        <v>63</v>
      </c>
      <c r="Z75" s="63">
        <v>1285</v>
      </c>
      <c r="AA75" s="63">
        <v>390</v>
      </c>
      <c r="AB75" s="63">
        <v>895</v>
      </c>
    </row>
    <row r="76" spans="19:28" ht="12">
      <c r="S76" s="61" t="s">
        <v>138</v>
      </c>
      <c r="T76" s="61" t="s">
        <v>95</v>
      </c>
      <c r="U76" s="61" t="s">
        <v>113</v>
      </c>
      <c r="V76" s="63">
        <v>566</v>
      </c>
      <c r="W76" s="63">
        <v>378</v>
      </c>
      <c r="X76" s="63">
        <v>97</v>
      </c>
      <c r="Y76" s="63">
        <v>1</v>
      </c>
      <c r="Z76" s="63">
        <v>90</v>
      </c>
      <c r="AA76" s="63">
        <v>0</v>
      </c>
      <c r="AB76" s="63">
        <v>90</v>
      </c>
    </row>
    <row r="77" spans="19:28" ht="12">
      <c r="S77" s="61" t="s">
        <v>138</v>
      </c>
      <c r="T77" s="61" t="s">
        <v>95</v>
      </c>
      <c r="U77" s="61" t="s">
        <v>114</v>
      </c>
      <c r="V77" s="63">
        <v>659</v>
      </c>
      <c r="W77" s="63">
        <v>321</v>
      </c>
      <c r="X77" s="63">
        <v>213</v>
      </c>
      <c r="Y77" s="63">
        <v>1</v>
      </c>
      <c r="Z77" s="63">
        <v>124</v>
      </c>
      <c r="AA77" s="63">
        <v>48</v>
      </c>
      <c r="AB77" s="63">
        <v>76</v>
      </c>
    </row>
    <row r="78" spans="19:28" ht="12">
      <c r="S78" s="61" t="s">
        <v>138</v>
      </c>
      <c r="T78" s="61" t="s">
        <v>95</v>
      </c>
      <c r="U78" s="61" t="s">
        <v>115</v>
      </c>
      <c r="V78" s="63">
        <v>1364</v>
      </c>
      <c r="W78" s="63">
        <v>334</v>
      </c>
      <c r="X78" s="63">
        <v>490</v>
      </c>
      <c r="Y78" s="63">
        <v>15</v>
      </c>
      <c r="Z78" s="63">
        <v>525</v>
      </c>
      <c r="AA78" s="63">
        <v>292</v>
      </c>
      <c r="AB78" s="63">
        <v>233</v>
      </c>
    </row>
    <row r="79" spans="19:28" ht="12">
      <c r="S79" s="61" t="s">
        <v>138</v>
      </c>
      <c r="T79" s="61" t="s">
        <v>95</v>
      </c>
      <c r="U79" s="61" t="s">
        <v>116</v>
      </c>
      <c r="V79" s="63">
        <v>4804</v>
      </c>
      <c r="W79" s="63">
        <v>773</v>
      </c>
      <c r="X79" s="63">
        <v>2011</v>
      </c>
      <c r="Y79" s="63">
        <v>102</v>
      </c>
      <c r="Z79" s="63">
        <v>1918</v>
      </c>
      <c r="AA79" s="63">
        <v>982</v>
      </c>
      <c r="AB79" s="63">
        <v>930</v>
      </c>
    </row>
    <row r="80" spans="19:28" ht="12">
      <c r="S80" s="61" t="s">
        <v>138</v>
      </c>
      <c r="T80" s="61" t="s">
        <v>95</v>
      </c>
      <c r="U80" s="61" t="s">
        <v>117</v>
      </c>
      <c r="V80" s="63">
        <v>2491</v>
      </c>
      <c r="W80" s="63">
        <v>713</v>
      </c>
      <c r="X80" s="63">
        <v>935</v>
      </c>
      <c r="Y80" s="63">
        <v>54</v>
      </c>
      <c r="Z80" s="63">
        <v>789</v>
      </c>
      <c r="AA80" s="63">
        <v>310</v>
      </c>
      <c r="AB80" s="63">
        <v>479</v>
      </c>
    </row>
    <row r="81" spans="19:28" ht="12">
      <c r="S81" s="61" t="s">
        <v>138</v>
      </c>
      <c r="T81" s="61" t="s">
        <v>95</v>
      </c>
      <c r="U81" s="61" t="s">
        <v>118</v>
      </c>
      <c r="V81" s="63">
        <v>479</v>
      </c>
      <c r="W81" s="63">
        <v>229</v>
      </c>
      <c r="X81" s="63">
        <v>130</v>
      </c>
      <c r="Y81" s="63">
        <v>0</v>
      </c>
      <c r="Z81" s="63">
        <v>120</v>
      </c>
      <c r="AA81" s="63">
        <v>0</v>
      </c>
      <c r="AB81" s="63">
        <v>120</v>
      </c>
    </row>
    <row r="82" spans="19:28" ht="12">
      <c r="S82" s="61" t="s">
        <v>138</v>
      </c>
      <c r="T82" s="61" t="s">
        <v>95</v>
      </c>
      <c r="U82" s="61" t="s">
        <v>119</v>
      </c>
      <c r="V82" s="63">
        <v>298</v>
      </c>
      <c r="W82" s="63">
        <v>187</v>
      </c>
      <c r="X82" s="63">
        <v>75</v>
      </c>
      <c r="Y82" s="63">
        <v>1</v>
      </c>
      <c r="Z82" s="63">
        <v>35</v>
      </c>
      <c r="AA82" s="63">
        <v>0</v>
      </c>
      <c r="AB82" s="63">
        <v>35</v>
      </c>
    </row>
    <row r="83" spans="19:28" ht="12">
      <c r="S83" s="61" t="s">
        <v>138</v>
      </c>
      <c r="T83" s="61" t="s">
        <v>95</v>
      </c>
      <c r="U83" s="61" t="s">
        <v>120</v>
      </c>
      <c r="V83" s="63">
        <v>222</v>
      </c>
      <c r="W83" s="63">
        <v>105</v>
      </c>
      <c r="X83" s="63">
        <v>109</v>
      </c>
      <c r="Y83" s="63">
        <v>0</v>
      </c>
      <c r="Z83" s="63">
        <v>8</v>
      </c>
      <c r="AA83" s="63">
        <v>0</v>
      </c>
      <c r="AB83" s="63">
        <v>8</v>
      </c>
    </row>
    <row r="84" spans="19:28" ht="12">
      <c r="S84" s="61" t="s">
        <v>138</v>
      </c>
      <c r="T84" s="61" t="s">
        <v>95</v>
      </c>
      <c r="U84" s="61" t="s">
        <v>121</v>
      </c>
      <c r="V84" s="63">
        <v>190</v>
      </c>
      <c r="W84" s="63">
        <v>120</v>
      </c>
      <c r="X84" s="63">
        <v>66</v>
      </c>
      <c r="Y84" s="63">
        <v>1</v>
      </c>
      <c r="Z84" s="63">
        <v>3</v>
      </c>
      <c r="AA84" s="63">
        <v>0</v>
      </c>
      <c r="AB84" s="63">
        <v>3</v>
      </c>
    </row>
    <row r="85" spans="19:28" ht="12">
      <c r="S85" s="61" t="s">
        <v>138</v>
      </c>
      <c r="T85" s="61" t="s">
        <v>95</v>
      </c>
      <c r="U85" s="61" t="s">
        <v>122</v>
      </c>
      <c r="V85" s="63">
        <v>846</v>
      </c>
      <c r="W85" s="63">
        <v>458</v>
      </c>
      <c r="X85" s="63">
        <v>296</v>
      </c>
      <c r="Y85" s="63">
        <v>0</v>
      </c>
      <c r="Z85" s="63">
        <v>92</v>
      </c>
      <c r="AA85" s="63">
        <v>0</v>
      </c>
      <c r="AB85" s="63">
        <v>92</v>
      </c>
    </row>
    <row r="86" spans="19:28" ht="12">
      <c r="S86" s="61" t="s">
        <v>138</v>
      </c>
      <c r="T86" s="61" t="s">
        <v>95</v>
      </c>
      <c r="U86" s="61" t="s">
        <v>123</v>
      </c>
      <c r="V86" s="63">
        <v>1004</v>
      </c>
      <c r="W86" s="63">
        <v>433</v>
      </c>
      <c r="X86" s="63">
        <v>287</v>
      </c>
      <c r="Y86" s="63">
        <v>1</v>
      </c>
      <c r="Z86" s="63">
        <v>283</v>
      </c>
      <c r="AA86" s="63">
        <v>92</v>
      </c>
      <c r="AB86" s="63">
        <v>191</v>
      </c>
    </row>
    <row r="87" spans="19:28" ht="12">
      <c r="S87" s="61" t="s">
        <v>138</v>
      </c>
      <c r="T87" s="61" t="s">
        <v>95</v>
      </c>
      <c r="U87" s="61" t="s">
        <v>124</v>
      </c>
      <c r="V87" s="63">
        <v>522</v>
      </c>
      <c r="W87" s="63">
        <v>235</v>
      </c>
      <c r="X87" s="63">
        <v>256</v>
      </c>
      <c r="Y87" s="63">
        <v>0</v>
      </c>
      <c r="Z87" s="63">
        <v>31</v>
      </c>
      <c r="AA87" s="63">
        <v>0</v>
      </c>
      <c r="AB87" s="63">
        <v>31</v>
      </c>
    </row>
    <row r="88" spans="19:28" ht="12">
      <c r="S88" s="61" t="s">
        <v>138</v>
      </c>
      <c r="T88" s="61" t="s">
        <v>95</v>
      </c>
      <c r="U88" s="61" t="s">
        <v>125</v>
      </c>
      <c r="V88" s="63">
        <v>267</v>
      </c>
      <c r="W88" s="63">
        <v>136</v>
      </c>
      <c r="X88" s="63">
        <v>55</v>
      </c>
      <c r="Y88" s="63">
        <v>1</v>
      </c>
      <c r="Z88" s="63">
        <v>75</v>
      </c>
      <c r="AA88" s="63">
        <v>64</v>
      </c>
      <c r="AB88" s="63">
        <v>11</v>
      </c>
    </row>
    <row r="89" spans="19:28" ht="12">
      <c r="S89" s="61" t="s">
        <v>138</v>
      </c>
      <c r="T89" s="61" t="s">
        <v>95</v>
      </c>
      <c r="U89" s="61" t="s">
        <v>126</v>
      </c>
      <c r="V89" s="63">
        <v>519</v>
      </c>
      <c r="W89" s="63">
        <v>218</v>
      </c>
      <c r="X89" s="63">
        <v>243</v>
      </c>
      <c r="Y89" s="63">
        <v>0</v>
      </c>
      <c r="Z89" s="63">
        <v>58</v>
      </c>
      <c r="AA89" s="63">
        <v>32</v>
      </c>
      <c r="AB89" s="63">
        <v>26</v>
      </c>
    </row>
    <row r="90" spans="19:28" ht="12">
      <c r="S90" s="61" t="s">
        <v>138</v>
      </c>
      <c r="T90" s="61" t="s">
        <v>95</v>
      </c>
      <c r="U90" s="61" t="s">
        <v>127</v>
      </c>
      <c r="V90" s="63">
        <v>517</v>
      </c>
      <c r="W90" s="63">
        <v>270</v>
      </c>
      <c r="X90" s="63">
        <v>176</v>
      </c>
      <c r="Y90" s="63">
        <v>0</v>
      </c>
      <c r="Z90" s="63">
        <v>71</v>
      </c>
      <c r="AA90" s="63">
        <v>40</v>
      </c>
      <c r="AB90" s="63">
        <v>31</v>
      </c>
    </row>
    <row r="91" spans="19:28" ht="12">
      <c r="S91" s="61" t="s">
        <v>138</v>
      </c>
      <c r="T91" s="61" t="s">
        <v>95</v>
      </c>
      <c r="U91" s="61" t="s">
        <v>128</v>
      </c>
      <c r="V91" s="63">
        <v>133</v>
      </c>
      <c r="W91" s="63">
        <v>104</v>
      </c>
      <c r="X91" s="63">
        <v>16</v>
      </c>
      <c r="Y91" s="63">
        <v>1</v>
      </c>
      <c r="Z91" s="63">
        <v>12</v>
      </c>
      <c r="AA91" s="63">
        <v>0</v>
      </c>
      <c r="AB91" s="63">
        <v>12</v>
      </c>
    </row>
    <row r="92" spans="19:28" ht="12">
      <c r="S92" s="61" t="s">
        <v>138</v>
      </c>
      <c r="T92" s="61" t="s">
        <v>95</v>
      </c>
      <c r="U92" s="61" t="s">
        <v>129</v>
      </c>
      <c r="V92" s="63">
        <v>3143</v>
      </c>
      <c r="W92" s="63">
        <v>721</v>
      </c>
      <c r="X92" s="63">
        <v>1764</v>
      </c>
      <c r="Y92" s="63">
        <v>3</v>
      </c>
      <c r="Z92" s="63">
        <v>655</v>
      </c>
      <c r="AA92" s="63">
        <v>402</v>
      </c>
      <c r="AB92" s="63">
        <v>247</v>
      </c>
    </row>
    <row r="93" spans="19:28" ht="12">
      <c r="S93" s="61" t="s">
        <v>138</v>
      </c>
      <c r="T93" s="61" t="s">
        <v>95</v>
      </c>
      <c r="U93" s="61" t="s">
        <v>130</v>
      </c>
      <c r="V93" s="63">
        <v>372</v>
      </c>
      <c r="W93" s="63">
        <v>140</v>
      </c>
      <c r="X93" s="63">
        <v>110</v>
      </c>
      <c r="Y93" s="63">
        <v>4</v>
      </c>
      <c r="Z93" s="63">
        <v>118</v>
      </c>
      <c r="AA93" s="63">
        <v>89</v>
      </c>
      <c r="AB93" s="63">
        <v>29</v>
      </c>
    </row>
    <row r="94" spans="19:28" ht="12">
      <c r="S94" s="61" t="s">
        <v>138</v>
      </c>
      <c r="T94" s="61" t="s">
        <v>95</v>
      </c>
      <c r="U94" s="61" t="s">
        <v>131</v>
      </c>
      <c r="V94" s="63">
        <v>598</v>
      </c>
      <c r="W94" s="63">
        <v>268</v>
      </c>
      <c r="X94" s="63">
        <v>217</v>
      </c>
      <c r="Y94" s="63">
        <v>2</v>
      </c>
      <c r="Z94" s="63">
        <v>111</v>
      </c>
      <c r="AA94" s="63">
        <v>94</v>
      </c>
      <c r="AB94" s="63">
        <v>17</v>
      </c>
    </row>
    <row r="95" spans="19:28" ht="12">
      <c r="S95" s="61" t="s">
        <v>138</v>
      </c>
      <c r="T95" s="61" t="s">
        <v>95</v>
      </c>
      <c r="U95" s="61" t="s">
        <v>132</v>
      </c>
      <c r="V95" s="63">
        <v>1015</v>
      </c>
      <c r="W95" s="63">
        <v>359</v>
      </c>
      <c r="X95" s="63">
        <v>508</v>
      </c>
      <c r="Y95" s="63">
        <v>2</v>
      </c>
      <c r="Z95" s="63">
        <v>146</v>
      </c>
      <c r="AA95" s="63">
        <v>66</v>
      </c>
      <c r="AB95" s="63">
        <v>80</v>
      </c>
    </row>
    <row r="96" spans="19:28" ht="12">
      <c r="S96" s="61" t="s">
        <v>138</v>
      </c>
      <c r="T96" s="61" t="s">
        <v>95</v>
      </c>
      <c r="U96" s="61" t="s">
        <v>133</v>
      </c>
      <c r="V96" s="63">
        <v>376</v>
      </c>
      <c r="W96" s="63">
        <v>178</v>
      </c>
      <c r="X96" s="63">
        <v>149</v>
      </c>
      <c r="Y96" s="63">
        <v>4</v>
      </c>
      <c r="Z96" s="63">
        <v>45</v>
      </c>
      <c r="AA96" s="63">
        <v>18</v>
      </c>
      <c r="AB96" s="63">
        <v>27</v>
      </c>
    </row>
    <row r="97" spans="19:28" ht="12">
      <c r="S97" s="61" t="s">
        <v>138</v>
      </c>
      <c r="T97" s="61" t="s">
        <v>95</v>
      </c>
      <c r="U97" s="61" t="s">
        <v>134</v>
      </c>
      <c r="V97" s="63">
        <v>615</v>
      </c>
      <c r="W97" s="63">
        <v>287</v>
      </c>
      <c r="X97" s="63">
        <v>262</v>
      </c>
      <c r="Y97" s="63">
        <v>7</v>
      </c>
      <c r="Z97" s="63">
        <v>59</v>
      </c>
      <c r="AA97" s="63">
        <v>0</v>
      </c>
      <c r="AB97" s="63">
        <v>59</v>
      </c>
    </row>
    <row r="98" spans="19:28" ht="12">
      <c r="S98" s="61" t="s">
        <v>138</v>
      </c>
      <c r="T98" s="61" t="s">
        <v>95</v>
      </c>
      <c r="U98" s="61" t="s">
        <v>135</v>
      </c>
      <c r="V98" s="63">
        <v>666</v>
      </c>
      <c r="W98" s="63">
        <v>300</v>
      </c>
      <c r="X98" s="63">
        <v>265</v>
      </c>
      <c r="Y98" s="63">
        <v>2</v>
      </c>
      <c r="Z98" s="63">
        <v>99</v>
      </c>
      <c r="AA98" s="63">
        <v>55</v>
      </c>
      <c r="AB98" s="63">
        <v>44</v>
      </c>
    </row>
    <row r="99" spans="19:28" ht="12">
      <c r="S99" s="61" t="s">
        <v>138</v>
      </c>
      <c r="T99" s="61" t="s">
        <v>95</v>
      </c>
      <c r="U99" s="61" t="s">
        <v>136</v>
      </c>
      <c r="V99" s="63">
        <v>1116</v>
      </c>
      <c r="W99" s="63">
        <v>270</v>
      </c>
      <c r="X99" s="63">
        <v>834</v>
      </c>
      <c r="Y99" s="63">
        <v>0</v>
      </c>
      <c r="Z99" s="63">
        <v>12</v>
      </c>
      <c r="AA99" s="63">
        <v>0</v>
      </c>
      <c r="AB99" s="63">
        <v>12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55905511811024" right="0.2755905511811024" top="0.5118110236220472" bottom="0" header="0.31496062992125984" footer="0"/>
  <pageSetup horizontalDpi="600" verticalDpi="600" orientation="portrait" paperSize="9" scale="71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2011-04-26T09:25:13Z</cp:lastPrinted>
  <dcterms:created xsi:type="dcterms:W3CDTF">2002-06-27T06:35:04Z</dcterms:created>
  <dcterms:modified xsi:type="dcterms:W3CDTF">2016-02-05T06:26:58Z</dcterms:modified>
  <cp:category/>
  <cp:version/>
  <cp:contentType/>
  <cp:contentStatus/>
</cp:coreProperties>
</file>