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輸送班\★統計バックアップ\★26年度データ\"/>
    </mc:Choice>
  </mc:AlternateContent>
  <bookViews>
    <workbookView xWindow="6330" yWindow="-30" windowWidth="12810" windowHeight="11640" tabRatio="602"/>
  </bookViews>
  <sheets>
    <sheet name="ＪＲ" sheetId="1" r:id="rId1"/>
    <sheet name="民鉄" sheetId="2" r:id="rId2"/>
    <sheet name="局別" sheetId="3" r:id="rId3"/>
    <sheet name="（JR走行キロ計算）" sheetId="4" state="hidden" r:id="rId4"/>
    <sheet name="（民鉄走行キロ計算）" sheetId="5" state="hidden" r:id="rId5"/>
    <sheet name="（運輸局走行キロ計算）" sheetId="6" state="hidden" r:id="rId6"/>
    <sheet name="平成２６年度走行距離" sheetId="7" state="hidden" r:id="rId7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6" hidden="1">平成２６年度走行距離!$A$5:$S$5</definedName>
    <definedName name="_xlnm._FilterDatabase" localSheetId="1" hidden="1">民鉄!$A$9:$AX$405</definedName>
    <definedName name="_xlnm.Print_Area" localSheetId="3">'（JR走行キロ計算）'!$A$1:$J$103</definedName>
    <definedName name="_xlnm.Print_Area" localSheetId="4">'（民鉄走行キロ計算）'!$A$1:$J$405</definedName>
    <definedName name="_xlnm.Print_Area" localSheetId="0">ＪＲ!$A$1:$AX$103</definedName>
    <definedName name="_xlnm.Print_Area" localSheetId="1">民鉄!$A$1:$AX$405</definedName>
    <definedName name="_xlnm.Print_Titles" localSheetId="0">ＪＲ!$3:$9</definedName>
    <definedName name="_xlnm.Print_Titles" localSheetId="1">民鉄!$3:$9</definedName>
  </definedNames>
  <calcPr calcId="152511"/>
</workbook>
</file>

<file path=xl/calcChain.xml><?xml version="1.0" encoding="utf-8"?>
<calcChain xmlns="http://schemas.openxmlformats.org/spreadsheetml/2006/main">
  <c r="E92" i="2" l="1"/>
  <c r="F92" i="2"/>
  <c r="E93" i="2"/>
  <c r="F93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E90" i="6" l="1"/>
  <c r="E94" i="6"/>
  <c r="E96" i="6"/>
  <c r="E100" i="6"/>
  <c r="E102" i="6"/>
  <c r="E104" i="6"/>
  <c r="E106" i="6"/>
  <c r="E88" i="6"/>
  <c r="G104" i="6"/>
  <c r="H104" i="6"/>
  <c r="AX104" i="3" s="1"/>
  <c r="G90" i="6"/>
  <c r="H90" i="6"/>
  <c r="G92" i="6"/>
  <c r="H92" i="6"/>
  <c r="G94" i="6"/>
  <c r="H94" i="6"/>
  <c r="AX94" i="3" s="1"/>
  <c r="G96" i="6"/>
  <c r="H96" i="6"/>
  <c r="AX96" i="3" s="1"/>
  <c r="H98" i="6"/>
  <c r="G100" i="6"/>
  <c r="H100" i="6"/>
  <c r="AX100" i="3" s="1"/>
  <c r="G102" i="6"/>
  <c r="H102" i="6"/>
  <c r="AX102" i="3" s="1"/>
  <c r="G106" i="6"/>
  <c r="H106" i="6"/>
  <c r="AX106" i="3" s="1"/>
  <c r="H108" i="6"/>
  <c r="H88" i="6"/>
  <c r="AX88" i="3" s="1"/>
  <c r="G88" i="6"/>
  <c r="H69" i="6"/>
  <c r="H400" i="5"/>
  <c r="E67" i="6"/>
  <c r="F67" i="6"/>
  <c r="G67" i="6"/>
  <c r="H67" i="6"/>
  <c r="G65" i="6"/>
  <c r="H65" i="6"/>
  <c r="G63" i="6"/>
  <c r="H63" i="6"/>
  <c r="G61" i="6"/>
  <c r="E61" i="6" s="1"/>
  <c r="H61" i="6"/>
  <c r="H59" i="6"/>
  <c r="G57" i="6"/>
  <c r="E57" i="6" s="1"/>
  <c r="H57" i="6"/>
  <c r="G55" i="6"/>
  <c r="H55" i="6"/>
  <c r="G53" i="6"/>
  <c r="H53" i="6"/>
  <c r="G51" i="6"/>
  <c r="H51" i="6"/>
  <c r="F51" i="6" s="1"/>
  <c r="G49" i="6"/>
  <c r="E49" i="6" s="1"/>
  <c r="H49" i="6"/>
  <c r="G30" i="6"/>
  <c r="E30" i="6" s="1"/>
  <c r="AW30" i="3" s="1"/>
  <c r="H30" i="6"/>
  <c r="G26" i="6"/>
  <c r="H26" i="6"/>
  <c r="G24" i="6"/>
  <c r="E24" i="6" s="1"/>
  <c r="AW24" i="3" s="1"/>
  <c r="H24" i="6"/>
  <c r="G22" i="6"/>
  <c r="H22" i="6"/>
  <c r="G20" i="6"/>
  <c r="H20" i="6"/>
  <c r="G18" i="6"/>
  <c r="H18" i="6"/>
  <c r="G16" i="6"/>
  <c r="H16" i="6"/>
  <c r="G14" i="6"/>
  <c r="H14" i="6"/>
  <c r="G12" i="6"/>
  <c r="H12" i="6"/>
  <c r="F12" i="6" s="1"/>
  <c r="AX12" i="3" s="1"/>
  <c r="G10" i="6"/>
  <c r="H10" i="6"/>
  <c r="E10" i="6"/>
  <c r="AW10" i="3" s="1"/>
  <c r="AX92" i="3"/>
  <c r="AX108" i="3"/>
  <c r="E51" i="6"/>
  <c r="E55" i="6"/>
  <c r="F55" i="6"/>
  <c r="F57" i="6"/>
  <c r="F59" i="6"/>
  <c r="F61" i="6"/>
  <c r="E63" i="6"/>
  <c r="F63" i="6"/>
  <c r="E65" i="6"/>
  <c r="F65" i="6"/>
  <c r="F49" i="6"/>
  <c r="E12" i="6"/>
  <c r="AW12" i="3" s="1"/>
  <c r="E14" i="6"/>
  <c r="F14" i="6"/>
  <c r="AX14" i="3" s="1"/>
  <c r="E16" i="6"/>
  <c r="AW16" i="3" s="1"/>
  <c r="F16" i="6"/>
  <c r="E18" i="6"/>
  <c r="F18" i="6"/>
  <c r="AX18" i="3" s="1"/>
  <c r="E20" i="6"/>
  <c r="AW20" i="3" s="1"/>
  <c r="F20" i="6"/>
  <c r="AX20" i="3" s="1"/>
  <c r="E22" i="6"/>
  <c r="F22" i="6"/>
  <c r="F24" i="6"/>
  <c r="E26" i="6"/>
  <c r="AW26" i="3" s="1"/>
  <c r="F26" i="6"/>
  <c r="AX26" i="3" s="1"/>
  <c r="E28" i="6"/>
  <c r="F28" i="6"/>
  <c r="F30" i="6"/>
  <c r="AX30" i="3" s="1"/>
  <c r="F10" i="6"/>
  <c r="AX10" i="3" s="1"/>
  <c r="E18" i="4"/>
  <c r="F18" i="4"/>
  <c r="E20" i="4"/>
  <c r="F20" i="4"/>
  <c r="E22" i="4"/>
  <c r="F22" i="4"/>
  <c r="E24" i="4"/>
  <c r="F24" i="4"/>
  <c r="E26" i="4"/>
  <c r="F26" i="4"/>
  <c r="E28" i="4"/>
  <c r="F28" i="4"/>
  <c r="AX28" i="1" s="1"/>
  <c r="E30" i="4"/>
  <c r="F30" i="4"/>
  <c r="E32" i="4"/>
  <c r="F32" i="4"/>
  <c r="E34" i="4"/>
  <c r="F34" i="4"/>
  <c r="E36" i="4"/>
  <c r="F36" i="4"/>
  <c r="E38" i="4"/>
  <c r="F38" i="4"/>
  <c r="E40" i="4"/>
  <c r="F40" i="4"/>
  <c r="E42" i="4"/>
  <c r="F42" i="4"/>
  <c r="E44" i="4"/>
  <c r="AW44" i="1" s="1"/>
  <c r="F44" i="4"/>
  <c r="AX44" i="1" s="1"/>
  <c r="E46" i="4"/>
  <c r="F46" i="4"/>
  <c r="E48" i="4"/>
  <c r="F48" i="4"/>
  <c r="E50" i="4"/>
  <c r="F50" i="4"/>
  <c r="E52" i="4"/>
  <c r="F52" i="4"/>
  <c r="E54" i="4"/>
  <c r="AW54" i="1" s="1"/>
  <c r="F54" i="4"/>
  <c r="E56" i="4"/>
  <c r="F56" i="4"/>
  <c r="E58" i="4"/>
  <c r="F58" i="4"/>
  <c r="E60" i="4"/>
  <c r="F60" i="4"/>
  <c r="AX60" i="1" s="1"/>
  <c r="E62" i="4"/>
  <c r="AW62" i="1" s="1"/>
  <c r="F62" i="4"/>
  <c r="E64" i="4"/>
  <c r="F64" i="4"/>
  <c r="AX64" i="1" s="1"/>
  <c r="E66" i="4"/>
  <c r="F66" i="4"/>
  <c r="E68" i="4"/>
  <c r="F68" i="4"/>
  <c r="E70" i="4"/>
  <c r="AW70" i="1" s="1"/>
  <c r="F70" i="4"/>
  <c r="E72" i="4"/>
  <c r="F72" i="4"/>
  <c r="AX72" i="1" s="1"/>
  <c r="E74" i="4"/>
  <c r="F74" i="4"/>
  <c r="E76" i="4"/>
  <c r="F76" i="4"/>
  <c r="E78" i="4"/>
  <c r="AW78" i="1" s="1"/>
  <c r="F78" i="4"/>
  <c r="E80" i="4"/>
  <c r="F80" i="4"/>
  <c r="E82" i="4"/>
  <c r="F82" i="4"/>
  <c r="E84" i="4"/>
  <c r="F84" i="4"/>
  <c r="AX84" i="1" s="1"/>
  <c r="E86" i="4"/>
  <c r="F86" i="4"/>
  <c r="E88" i="4"/>
  <c r="F88" i="4"/>
  <c r="E90" i="4"/>
  <c r="F90" i="4"/>
  <c r="E92" i="4"/>
  <c r="F92" i="4"/>
  <c r="E94" i="4"/>
  <c r="F94" i="4"/>
  <c r="E96" i="4"/>
  <c r="F96" i="4"/>
  <c r="AX96" i="1" s="1"/>
  <c r="E98" i="4"/>
  <c r="F98" i="4"/>
  <c r="E12" i="4"/>
  <c r="F12" i="4"/>
  <c r="E14" i="4"/>
  <c r="F14" i="4"/>
  <c r="E16" i="4"/>
  <c r="AW16" i="1" s="1"/>
  <c r="F16" i="4"/>
  <c r="F10" i="4"/>
  <c r="AX10" i="1" s="1"/>
  <c r="E10" i="4"/>
  <c r="E14" i="5"/>
  <c r="F14" i="5"/>
  <c r="E16" i="5"/>
  <c r="F16" i="5"/>
  <c r="E18" i="5"/>
  <c r="F18" i="5"/>
  <c r="E20" i="5"/>
  <c r="F20" i="5"/>
  <c r="E22" i="5"/>
  <c r="F22" i="5"/>
  <c r="E24" i="5"/>
  <c r="F24" i="5"/>
  <c r="E26" i="5"/>
  <c r="F26" i="5"/>
  <c r="E28" i="5"/>
  <c r="F28" i="5"/>
  <c r="E30" i="5"/>
  <c r="F30" i="5"/>
  <c r="E32" i="5"/>
  <c r="F32" i="5"/>
  <c r="E34" i="5"/>
  <c r="F34" i="5"/>
  <c r="E36" i="5"/>
  <c r="F36" i="5"/>
  <c r="E38" i="5"/>
  <c r="F38" i="5"/>
  <c r="E40" i="5"/>
  <c r="F40" i="5"/>
  <c r="E42" i="5"/>
  <c r="F42" i="5"/>
  <c r="E44" i="5"/>
  <c r="F44" i="5"/>
  <c r="E46" i="5"/>
  <c r="F46" i="5"/>
  <c r="E48" i="5"/>
  <c r="F48" i="5"/>
  <c r="E50" i="5"/>
  <c r="F50" i="5"/>
  <c r="E52" i="5"/>
  <c r="F52" i="5"/>
  <c r="E54" i="5"/>
  <c r="F54" i="5"/>
  <c r="E56" i="5"/>
  <c r="F56" i="5"/>
  <c r="E58" i="5"/>
  <c r="F58" i="5"/>
  <c r="E60" i="5"/>
  <c r="F60" i="5"/>
  <c r="E62" i="5"/>
  <c r="F62" i="5"/>
  <c r="E64" i="5"/>
  <c r="F64" i="5"/>
  <c r="E66" i="5"/>
  <c r="F66" i="5"/>
  <c r="E68" i="5"/>
  <c r="F68" i="5"/>
  <c r="E70" i="5"/>
  <c r="F70" i="5"/>
  <c r="E72" i="5"/>
  <c r="F72" i="5"/>
  <c r="E74" i="5"/>
  <c r="F74" i="5"/>
  <c r="E76" i="5"/>
  <c r="F76" i="5"/>
  <c r="E78" i="5"/>
  <c r="F78" i="5"/>
  <c r="E80" i="5"/>
  <c r="F80" i="5"/>
  <c r="E82" i="5"/>
  <c r="F82" i="5"/>
  <c r="E84" i="5"/>
  <c r="F84" i="5"/>
  <c r="E86" i="5"/>
  <c r="F86" i="5"/>
  <c r="E88" i="5"/>
  <c r="F88" i="5"/>
  <c r="E90" i="5"/>
  <c r="F90" i="5"/>
  <c r="E94" i="5"/>
  <c r="F94" i="5"/>
  <c r="E96" i="5"/>
  <c r="F96" i="5"/>
  <c r="E98" i="5"/>
  <c r="F98" i="5"/>
  <c r="E100" i="5"/>
  <c r="F100" i="5"/>
  <c r="E102" i="5"/>
  <c r="F102" i="5"/>
  <c r="E104" i="5"/>
  <c r="F104" i="5"/>
  <c r="E106" i="5"/>
  <c r="F106" i="5"/>
  <c r="E108" i="5"/>
  <c r="F108" i="5"/>
  <c r="E110" i="5"/>
  <c r="F110" i="5"/>
  <c r="E112" i="5"/>
  <c r="F112" i="5"/>
  <c r="E114" i="5"/>
  <c r="F114" i="5"/>
  <c r="E116" i="5"/>
  <c r="F116" i="5"/>
  <c r="E118" i="5"/>
  <c r="F118" i="5"/>
  <c r="E120" i="5"/>
  <c r="F120" i="5"/>
  <c r="E122" i="5"/>
  <c r="F122" i="5"/>
  <c r="E124" i="5"/>
  <c r="F124" i="5"/>
  <c r="E126" i="5"/>
  <c r="F126" i="5"/>
  <c r="E128" i="5"/>
  <c r="F128" i="5"/>
  <c r="E130" i="5"/>
  <c r="F130" i="5"/>
  <c r="E132" i="5"/>
  <c r="F132" i="5"/>
  <c r="E134" i="5"/>
  <c r="F134" i="5"/>
  <c r="E136" i="5"/>
  <c r="F136" i="5"/>
  <c r="E138" i="5"/>
  <c r="F138" i="5"/>
  <c r="E140" i="5"/>
  <c r="F140" i="5"/>
  <c r="E142" i="5"/>
  <c r="F142" i="5"/>
  <c r="E144" i="5"/>
  <c r="F144" i="5"/>
  <c r="E146" i="5"/>
  <c r="F146" i="5"/>
  <c r="E148" i="5"/>
  <c r="F148" i="5"/>
  <c r="E150" i="5"/>
  <c r="F150" i="5"/>
  <c r="E152" i="5"/>
  <c r="F152" i="5"/>
  <c r="E154" i="5"/>
  <c r="F154" i="5"/>
  <c r="E156" i="5"/>
  <c r="F156" i="5"/>
  <c r="E158" i="5"/>
  <c r="F158" i="5"/>
  <c r="E160" i="5"/>
  <c r="F160" i="5"/>
  <c r="E162" i="5"/>
  <c r="F162" i="5"/>
  <c r="E164" i="5"/>
  <c r="F164" i="5"/>
  <c r="E166" i="5"/>
  <c r="F166" i="5"/>
  <c r="E168" i="5"/>
  <c r="F168" i="5"/>
  <c r="E170" i="5"/>
  <c r="F170" i="5"/>
  <c r="E172" i="5"/>
  <c r="F172" i="5"/>
  <c r="E174" i="5"/>
  <c r="F174" i="5"/>
  <c r="E176" i="5"/>
  <c r="F176" i="5"/>
  <c r="E178" i="5"/>
  <c r="F178" i="5"/>
  <c r="E180" i="5"/>
  <c r="F180" i="5"/>
  <c r="E182" i="5"/>
  <c r="F182" i="5"/>
  <c r="E184" i="5"/>
  <c r="F184" i="5"/>
  <c r="E186" i="5"/>
  <c r="F186" i="5"/>
  <c r="E188" i="5"/>
  <c r="F188" i="5"/>
  <c r="E190" i="5"/>
  <c r="F190" i="5"/>
  <c r="E192" i="5"/>
  <c r="F192" i="5"/>
  <c r="E194" i="5"/>
  <c r="F194" i="5"/>
  <c r="E196" i="5"/>
  <c r="F196" i="5"/>
  <c r="E198" i="5"/>
  <c r="F198" i="5"/>
  <c r="E200" i="5"/>
  <c r="F200" i="5"/>
  <c r="E202" i="5"/>
  <c r="F202" i="5"/>
  <c r="E204" i="5"/>
  <c r="F204" i="5"/>
  <c r="E206" i="5"/>
  <c r="F206" i="5"/>
  <c r="E208" i="5"/>
  <c r="F208" i="5"/>
  <c r="E210" i="5"/>
  <c r="F210" i="5"/>
  <c r="E212" i="5"/>
  <c r="F212" i="5"/>
  <c r="E214" i="5"/>
  <c r="F214" i="5"/>
  <c r="E216" i="5"/>
  <c r="F216" i="5"/>
  <c r="E218" i="5"/>
  <c r="F218" i="5"/>
  <c r="E220" i="5"/>
  <c r="F220" i="5"/>
  <c r="E222" i="5"/>
  <c r="F222" i="5"/>
  <c r="E224" i="5"/>
  <c r="F224" i="5"/>
  <c r="E226" i="5"/>
  <c r="F226" i="5"/>
  <c r="E228" i="5"/>
  <c r="F228" i="5"/>
  <c r="E230" i="5"/>
  <c r="F230" i="5"/>
  <c r="E232" i="5"/>
  <c r="F232" i="5"/>
  <c r="E234" i="5"/>
  <c r="F234" i="5"/>
  <c r="E236" i="5"/>
  <c r="F236" i="5"/>
  <c r="E238" i="5"/>
  <c r="F238" i="5"/>
  <c r="E240" i="5"/>
  <c r="F240" i="5"/>
  <c r="E242" i="5"/>
  <c r="F242" i="5"/>
  <c r="E244" i="5"/>
  <c r="F244" i="5"/>
  <c r="E246" i="5"/>
  <c r="F246" i="5"/>
  <c r="E248" i="5"/>
  <c r="F248" i="5"/>
  <c r="E250" i="5"/>
  <c r="F250" i="5"/>
  <c r="E252" i="5"/>
  <c r="F252" i="5"/>
  <c r="E254" i="5"/>
  <c r="F254" i="5"/>
  <c r="E256" i="5"/>
  <c r="F256" i="5"/>
  <c r="E258" i="5"/>
  <c r="F258" i="5"/>
  <c r="E260" i="5"/>
  <c r="F260" i="5"/>
  <c r="E262" i="5"/>
  <c r="F262" i="5"/>
  <c r="E264" i="5"/>
  <c r="F264" i="5"/>
  <c r="E266" i="5"/>
  <c r="F266" i="5"/>
  <c r="E268" i="5"/>
  <c r="F268" i="5"/>
  <c r="E270" i="5"/>
  <c r="F270" i="5"/>
  <c r="E272" i="5"/>
  <c r="F272" i="5"/>
  <c r="E274" i="5"/>
  <c r="F274" i="5"/>
  <c r="E276" i="5"/>
  <c r="F276" i="5"/>
  <c r="E278" i="5"/>
  <c r="F278" i="5"/>
  <c r="F280" i="5"/>
  <c r="E282" i="5"/>
  <c r="F282" i="5"/>
  <c r="E284" i="5"/>
  <c r="F284" i="5"/>
  <c r="E286" i="5"/>
  <c r="F286" i="5"/>
  <c r="E288" i="5"/>
  <c r="F288" i="5"/>
  <c r="E290" i="5"/>
  <c r="F290" i="5"/>
  <c r="E292" i="5"/>
  <c r="F292" i="5"/>
  <c r="E294" i="5"/>
  <c r="F294" i="5"/>
  <c r="E296" i="5"/>
  <c r="F296" i="5"/>
  <c r="E298" i="5"/>
  <c r="F298" i="5"/>
  <c r="E300" i="5"/>
  <c r="F300" i="5"/>
  <c r="E302" i="5"/>
  <c r="F302" i="5"/>
  <c r="E304" i="5"/>
  <c r="F304" i="5"/>
  <c r="E306" i="5"/>
  <c r="F306" i="5"/>
  <c r="E308" i="5"/>
  <c r="F308" i="5"/>
  <c r="E310" i="5"/>
  <c r="F310" i="5"/>
  <c r="F312" i="5"/>
  <c r="E314" i="5"/>
  <c r="F314" i="5"/>
  <c r="E316" i="5"/>
  <c r="F316" i="5"/>
  <c r="E318" i="5"/>
  <c r="F318" i="5"/>
  <c r="E320" i="5"/>
  <c r="F320" i="5"/>
  <c r="F322" i="5"/>
  <c r="E324" i="5"/>
  <c r="F324" i="5"/>
  <c r="E326" i="5"/>
  <c r="F326" i="5"/>
  <c r="E328" i="5"/>
  <c r="F328" i="5"/>
  <c r="E330" i="5"/>
  <c r="F330" i="5"/>
  <c r="E332" i="5"/>
  <c r="F332" i="5"/>
  <c r="E334" i="5"/>
  <c r="F334" i="5"/>
  <c r="E336" i="5"/>
  <c r="F336" i="5"/>
  <c r="E338" i="5"/>
  <c r="F338" i="5"/>
  <c r="E340" i="5"/>
  <c r="F340" i="5"/>
  <c r="E342" i="5"/>
  <c r="F342" i="5"/>
  <c r="E344" i="5"/>
  <c r="F344" i="5"/>
  <c r="E346" i="5"/>
  <c r="F346" i="5"/>
  <c r="E348" i="5"/>
  <c r="F348" i="5"/>
  <c r="E350" i="5"/>
  <c r="F350" i="5"/>
  <c r="E352" i="5"/>
  <c r="F352" i="5"/>
  <c r="E354" i="5"/>
  <c r="F354" i="5"/>
  <c r="E356" i="5"/>
  <c r="F356" i="5"/>
  <c r="E358" i="5"/>
  <c r="F358" i="5"/>
  <c r="E360" i="5"/>
  <c r="F360" i="5"/>
  <c r="E362" i="5"/>
  <c r="F362" i="5"/>
  <c r="E364" i="5"/>
  <c r="F364" i="5"/>
  <c r="E366" i="5"/>
  <c r="F366" i="5"/>
  <c r="E368" i="5"/>
  <c r="F368" i="5"/>
  <c r="E370" i="5"/>
  <c r="F370" i="5"/>
  <c r="E372" i="5"/>
  <c r="F372" i="5"/>
  <c r="E374" i="5"/>
  <c r="F374" i="5"/>
  <c r="E376" i="5"/>
  <c r="F376" i="5"/>
  <c r="E378" i="5"/>
  <c r="F378" i="5"/>
  <c r="E380" i="5"/>
  <c r="F380" i="5"/>
  <c r="E382" i="5"/>
  <c r="F382" i="5"/>
  <c r="E384" i="5"/>
  <c r="F384" i="5"/>
  <c r="E386" i="5"/>
  <c r="F386" i="5"/>
  <c r="E388" i="5"/>
  <c r="F388" i="5"/>
  <c r="E390" i="5"/>
  <c r="F390" i="5"/>
  <c r="E392" i="5"/>
  <c r="F392" i="5"/>
  <c r="E394" i="5"/>
  <c r="F394" i="5"/>
  <c r="E396" i="5"/>
  <c r="F396" i="5"/>
  <c r="E398" i="5"/>
  <c r="F398" i="5"/>
  <c r="E12" i="5"/>
  <c r="F12" i="5"/>
  <c r="F10" i="5"/>
  <c r="E10" i="5"/>
  <c r="H226" i="5"/>
  <c r="H342" i="5"/>
  <c r="H344" i="5" s="1"/>
  <c r="H398" i="5"/>
  <c r="G398" i="5"/>
  <c r="H394" i="5"/>
  <c r="G394" i="5"/>
  <c r="H392" i="5"/>
  <c r="H390" i="5"/>
  <c r="H388" i="5"/>
  <c r="H354" i="5"/>
  <c r="H352" i="5"/>
  <c r="H326" i="5"/>
  <c r="H338" i="5"/>
  <c r="H318" i="5"/>
  <c r="H262" i="5"/>
  <c r="H286" i="5"/>
  <c r="H322" i="5" s="1"/>
  <c r="H242" i="5"/>
  <c r="H212" i="5"/>
  <c r="H104" i="5"/>
  <c r="H112" i="5"/>
  <c r="H84" i="5"/>
  <c r="H76" i="5"/>
  <c r="H92" i="5" s="1"/>
  <c r="H78" i="5"/>
  <c r="H14" i="5"/>
  <c r="H12" i="5"/>
  <c r="G386" i="5"/>
  <c r="G384" i="5"/>
  <c r="G382" i="5"/>
  <c r="G378" i="5"/>
  <c r="G376" i="5"/>
  <c r="G374" i="5"/>
  <c r="G372" i="5"/>
  <c r="G370" i="5"/>
  <c r="G368" i="5"/>
  <c r="G366" i="5"/>
  <c r="G364" i="5"/>
  <c r="G358" i="5"/>
  <c r="G356" i="5"/>
  <c r="G352" i="5"/>
  <c r="G346" i="5"/>
  <c r="G348" i="5"/>
  <c r="G350" i="5"/>
  <c r="G344" i="5"/>
  <c r="G340" i="5"/>
  <c r="G332" i="5"/>
  <c r="G330" i="5"/>
  <c r="G328" i="5"/>
  <c r="G326" i="5"/>
  <c r="G324" i="5"/>
  <c r="G320" i="5"/>
  <c r="G286" i="5"/>
  <c r="G296" i="5"/>
  <c r="G336" i="5"/>
  <c r="G316" i="5"/>
  <c r="G314" i="5"/>
  <c r="G310" i="5"/>
  <c r="G308" i="5"/>
  <c r="G306" i="5"/>
  <c r="G304" i="5"/>
  <c r="G294" i="5"/>
  <c r="G292" i="5"/>
  <c r="G290" i="5"/>
  <c r="G288" i="5"/>
  <c r="G284" i="5"/>
  <c r="G282" i="5"/>
  <c r="G280" i="5"/>
  <c r="E280" i="5" s="1"/>
  <c r="G278" i="5"/>
  <c r="G276" i="5"/>
  <c r="G274" i="5"/>
  <c r="G272" i="5"/>
  <c r="G270" i="5"/>
  <c r="G268" i="5"/>
  <c r="G254" i="5"/>
  <c r="G250" i="5"/>
  <c r="G248" i="5"/>
  <c r="G246" i="5"/>
  <c r="G244" i="5"/>
  <c r="G242" i="5"/>
  <c r="G240" i="5"/>
  <c r="G238" i="5"/>
  <c r="G236" i="5"/>
  <c r="G234" i="5"/>
  <c r="G232" i="5"/>
  <c r="G230" i="5"/>
  <c r="G224" i="5"/>
  <c r="G222" i="5"/>
  <c r="G218" i="5"/>
  <c r="G216" i="5"/>
  <c r="G212" i="5"/>
  <c r="G210" i="5"/>
  <c r="G208" i="5"/>
  <c r="G206" i="5"/>
  <c r="G204" i="5"/>
  <c r="G202" i="5"/>
  <c r="G198" i="5"/>
  <c r="G196" i="5"/>
  <c r="G148" i="5"/>
  <c r="G194" i="5"/>
  <c r="G192" i="5"/>
  <c r="G190" i="5"/>
  <c r="G188" i="5"/>
  <c r="G186" i="5"/>
  <c r="G184" i="5"/>
  <c r="G182" i="5"/>
  <c r="G162" i="5"/>
  <c r="G160" i="5"/>
  <c r="G158" i="5"/>
  <c r="G156" i="5"/>
  <c r="G154" i="5"/>
  <c r="G152" i="5"/>
  <c r="G150" i="5"/>
  <c r="G146" i="5"/>
  <c r="G200" i="5"/>
  <c r="G136" i="5"/>
  <c r="G138" i="5"/>
  <c r="G140" i="5"/>
  <c r="G142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AX88" i="2"/>
  <c r="AV85" i="2"/>
  <c r="AU85" i="2"/>
  <c r="AT85" i="2"/>
  <c r="AS85" i="2"/>
  <c r="AR85" i="2"/>
  <c r="AQ85" i="2"/>
  <c r="AV84" i="2"/>
  <c r="AU84" i="2"/>
  <c r="AT84" i="2"/>
  <c r="AS84" i="2"/>
  <c r="AR84" i="2"/>
  <c r="AQ84" i="2"/>
  <c r="AV89" i="2"/>
  <c r="AU89" i="2"/>
  <c r="AT89" i="2"/>
  <c r="AS89" i="2"/>
  <c r="AR89" i="2"/>
  <c r="AQ89" i="2"/>
  <c r="AV88" i="2"/>
  <c r="AU88" i="2"/>
  <c r="AT88" i="2"/>
  <c r="AS88" i="2"/>
  <c r="AR88" i="2"/>
  <c r="AQ88" i="2"/>
  <c r="AV87" i="2"/>
  <c r="AU87" i="2"/>
  <c r="AT87" i="2"/>
  <c r="AS87" i="2"/>
  <c r="AR87" i="2"/>
  <c r="AQ87" i="2"/>
  <c r="AV86" i="2"/>
  <c r="AU86" i="2"/>
  <c r="AT86" i="2"/>
  <c r="AS86" i="2"/>
  <c r="AR86" i="2"/>
  <c r="AQ86" i="2"/>
  <c r="G116" i="5"/>
  <c r="G118" i="5"/>
  <c r="G120" i="5"/>
  <c r="G122" i="5"/>
  <c r="G124" i="5"/>
  <c r="G126" i="5"/>
  <c r="G128" i="5"/>
  <c r="G130" i="5"/>
  <c r="G132" i="5"/>
  <c r="G134" i="5"/>
  <c r="H16" i="5"/>
  <c r="H58" i="5"/>
  <c r="G88" i="5"/>
  <c r="G90" i="5"/>
  <c r="G86" i="5"/>
  <c r="AX86" i="2"/>
  <c r="AX90" i="2"/>
  <c r="G84" i="5"/>
  <c r="G82" i="5"/>
  <c r="G80" i="5"/>
  <c r="G78" i="5"/>
  <c r="G74" i="5"/>
  <c r="G72" i="5"/>
  <c r="G64" i="5"/>
  <c r="G60" i="5"/>
  <c r="G70" i="5"/>
  <c r="G68" i="5"/>
  <c r="G66" i="5"/>
  <c r="G62" i="5"/>
  <c r="G144" i="5"/>
  <c r="G54" i="5"/>
  <c r="G52" i="5"/>
  <c r="G50" i="5"/>
  <c r="G48" i="5"/>
  <c r="G46" i="5"/>
  <c r="G44" i="5"/>
  <c r="G42" i="5"/>
  <c r="G40" i="5"/>
  <c r="G38" i="5"/>
  <c r="G36" i="5"/>
  <c r="G34" i="5"/>
  <c r="G56" i="5"/>
  <c r="G30" i="5"/>
  <c r="G28" i="5"/>
  <c r="G26" i="5"/>
  <c r="G24" i="5"/>
  <c r="G22" i="5"/>
  <c r="G18" i="5"/>
  <c r="G20" i="5"/>
  <c r="G10" i="5"/>
  <c r="G16" i="5" s="1"/>
  <c r="G396" i="5"/>
  <c r="G380" i="5"/>
  <c r="G334" i="5"/>
  <c r="G312" i="5"/>
  <c r="E312" i="5" s="1"/>
  <c r="G298" i="5"/>
  <c r="G252" i="5"/>
  <c r="G180" i="5"/>
  <c r="G178" i="5"/>
  <c r="G176" i="5"/>
  <c r="G172" i="5"/>
  <c r="G174" i="5"/>
  <c r="G170" i="5"/>
  <c r="G168" i="5"/>
  <c r="G166" i="5"/>
  <c r="G164" i="5"/>
  <c r="G362" i="5"/>
  <c r="G300" i="5"/>
  <c r="G264" i="5"/>
  <c r="G302" i="5"/>
  <c r="G220" i="5"/>
  <c r="G114" i="5"/>
  <c r="G110" i="5"/>
  <c r="G112" i="5"/>
  <c r="G32" i="5"/>
  <c r="G12" i="5"/>
  <c r="G360" i="5"/>
  <c r="G266" i="5"/>
  <c r="G258" i="5"/>
  <c r="G262" i="5"/>
  <c r="G260" i="5"/>
  <c r="G256" i="5"/>
  <c r="G228" i="5"/>
  <c r="G214" i="5"/>
  <c r="G94" i="5"/>
  <c r="G96" i="5"/>
  <c r="G98" i="5"/>
  <c r="G100" i="5"/>
  <c r="G102" i="5"/>
  <c r="G104" i="5"/>
  <c r="G106" i="5"/>
  <c r="G108" i="5"/>
  <c r="G78" i="4"/>
  <c r="G76" i="4"/>
  <c r="G60" i="4"/>
  <c r="AW60" i="1" s="1"/>
  <c r="G54" i="4"/>
  <c r="G52" i="4"/>
  <c r="G44" i="4"/>
  <c r="G36" i="4"/>
  <c r="G34" i="4"/>
  <c r="G28" i="4"/>
  <c r="G24" i="4"/>
  <c r="AW24" i="1" s="1"/>
  <c r="G16" i="4"/>
  <c r="G22" i="4" s="1"/>
  <c r="AW22" i="1" s="1"/>
  <c r="G18" i="4"/>
  <c r="G10" i="4"/>
  <c r="G92" i="4"/>
  <c r="H82" i="4"/>
  <c r="AX82" i="1" s="1"/>
  <c r="G80" i="4"/>
  <c r="AW76" i="1"/>
  <c r="H74" i="4"/>
  <c r="G72" i="4"/>
  <c r="G70" i="4"/>
  <c r="H68" i="4"/>
  <c r="G66" i="4"/>
  <c r="G68" i="4" s="1"/>
  <c r="AW68" i="1" s="1"/>
  <c r="H58" i="4"/>
  <c r="G56" i="4"/>
  <c r="G58" i="4" s="1"/>
  <c r="H32" i="4"/>
  <c r="AX32" i="1" s="1"/>
  <c r="H40" i="4"/>
  <c r="H50" i="4"/>
  <c r="AX50" i="1" s="1"/>
  <c r="G48" i="4"/>
  <c r="AW48" i="1" s="1"/>
  <c r="G46" i="4"/>
  <c r="AW46" i="1" s="1"/>
  <c r="G42" i="4"/>
  <c r="G38" i="4"/>
  <c r="AW36" i="1"/>
  <c r="AW34" i="1"/>
  <c r="H14" i="4"/>
  <c r="AX14" i="1" s="1"/>
  <c r="H22" i="4"/>
  <c r="AX22" i="1" s="1"/>
  <c r="G30" i="4"/>
  <c r="G26" i="4"/>
  <c r="AW26" i="1" s="1"/>
  <c r="G20" i="4"/>
  <c r="G12" i="4"/>
  <c r="G96" i="4" s="1"/>
  <c r="AW96" i="1" s="1"/>
  <c r="AW10" i="1"/>
  <c r="R247" i="7"/>
  <c r="R250" i="7" s="1"/>
  <c r="Q247" i="7"/>
  <c r="Q250" i="7" s="1"/>
  <c r="P247" i="7"/>
  <c r="O247" i="7"/>
  <c r="O250" i="7" s="1"/>
  <c r="N247" i="7"/>
  <c r="N250" i="7" s="1"/>
  <c r="M247" i="7"/>
  <c r="M250" i="7" s="1"/>
  <c r="L247" i="7"/>
  <c r="L12" i="7" s="1"/>
  <c r="K247" i="7"/>
  <c r="K250" i="7" s="1"/>
  <c r="J247" i="7"/>
  <c r="J250" i="7" s="1"/>
  <c r="I247" i="7"/>
  <c r="I250" i="7" s="1"/>
  <c r="H246" i="7"/>
  <c r="D246" i="7"/>
  <c r="C246" i="7" s="1"/>
  <c r="H245" i="7"/>
  <c r="D245" i="7"/>
  <c r="C245" i="7"/>
  <c r="H244" i="7"/>
  <c r="D244" i="7"/>
  <c r="C244" i="7" s="1"/>
  <c r="H243" i="7"/>
  <c r="D243" i="7"/>
  <c r="C243" i="7"/>
  <c r="H242" i="7"/>
  <c r="D242" i="7"/>
  <c r="C242" i="7" s="1"/>
  <c r="H241" i="7"/>
  <c r="D241" i="7"/>
  <c r="C241" i="7"/>
  <c r="H240" i="7"/>
  <c r="D240" i="7"/>
  <c r="C240" i="7" s="1"/>
  <c r="H239" i="7"/>
  <c r="D239" i="7"/>
  <c r="C239" i="7"/>
  <c r="H238" i="7"/>
  <c r="D238" i="7"/>
  <c r="C238" i="7" s="1"/>
  <c r="H237" i="7"/>
  <c r="D237" i="7"/>
  <c r="C237" i="7"/>
  <c r="H236" i="7"/>
  <c r="D236" i="7"/>
  <c r="C236" i="7" s="1"/>
  <c r="H235" i="7"/>
  <c r="D235" i="7"/>
  <c r="C235" i="7"/>
  <c r="H234" i="7"/>
  <c r="D234" i="7"/>
  <c r="C234" i="7" s="1"/>
  <c r="H233" i="7"/>
  <c r="D233" i="7"/>
  <c r="C233" i="7"/>
  <c r="H232" i="7"/>
  <c r="D232" i="7"/>
  <c r="C232" i="7" s="1"/>
  <c r="H231" i="7"/>
  <c r="H247" i="7" s="1"/>
  <c r="D231" i="7"/>
  <c r="C231" i="7"/>
  <c r="H230" i="7"/>
  <c r="D230" i="7"/>
  <c r="C230" i="7" s="1"/>
  <c r="H229" i="7"/>
  <c r="D229" i="7"/>
  <c r="C229" i="7"/>
  <c r="H228" i="7"/>
  <c r="D228" i="7"/>
  <c r="C228" i="7" s="1"/>
  <c r="R224" i="7"/>
  <c r="Q224" i="7"/>
  <c r="P224" i="7"/>
  <c r="O224" i="7"/>
  <c r="N224" i="7"/>
  <c r="N11" i="7" s="1"/>
  <c r="M224" i="7"/>
  <c r="L224" i="7"/>
  <c r="K224" i="7"/>
  <c r="K249" i="7" s="1"/>
  <c r="J224" i="7"/>
  <c r="I224" i="7"/>
  <c r="H223" i="7"/>
  <c r="D223" i="7"/>
  <c r="C223" i="7" s="1"/>
  <c r="H222" i="7"/>
  <c r="D222" i="7"/>
  <c r="C222" i="7"/>
  <c r="H221" i="7"/>
  <c r="D221" i="7"/>
  <c r="C221" i="7" s="1"/>
  <c r="H220" i="7"/>
  <c r="D220" i="7"/>
  <c r="C220" i="7"/>
  <c r="H219" i="7"/>
  <c r="D219" i="7"/>
  <c r="C219" i="7" s="1"/>
  <c r="H218" i="7"/>
  <c r="D218" i="7"/>
  <c r="C218" i="7"/>
  <c r="H217" i="7"/>
  <c r="D217" i="7"/>
  <c r="C217" i="7" s="1"/>
  <c r="H216" i="7"/>
  <c r="D216" i="7"/>
  <c r="C216" i="7"/>
  <c r="H215" i="7"/>
  <c r="D215" i="7"/>
  <c r="C215" i="7" s="1"/>
  <c r="H214" i="7"/>
  <c r="D214" i="7"/>
  <c r="C214" i="7"/>
  <c r="H213" i="7"/>
  <c r="D213" i="7"/>
  <c r="C213" i="7" s="1"/>
  <c r="H212" i="7"/>
  <c r="D212" i="7"/>
  <c r="C212" i="7"/>
  <c r="H211" i="7"/>
  <c r="D211" i="7"/>
  <c r="C211" i="7" s="1"/>
  <c r="H210" i="7"/>
  <c r="D210" i="7"/>
  <c r="C210" i="7"/>
  <c r="H209" i="7"/>
  <c r="D209" i="7"/>
  <c r="C209" i="7" s="1"/>
  <c r="H208" i="7"/>
  <c r="D208" i="7"/>
  <c r="C208" i="7"/>
  <c r="H207" i="7"/>
  <c r="D207" i="7"/>
  <c r="C207" i="7" s="1"/>
  <c r="H206" i="7"/>
  <c r="D206" i="7"/>
  <c r="C206" i="7"/>
  <c r="H205" i="7"/>
  <c r="D205" i="7"/>
  <c r="C205" i="7" s="1"/>
  <c r="H204" i="7"/>
  <c r="D204" i="7"/>
  <c r="C204" i="7"/>
  <c r="H203" i="7"/>
  <c r="D203" i="7"/>
  <c r="C203" i="7" s="1"/>
  <c r="H202" i="7"/>
  <c r="D202" i="7"/>
  <c r="C202" i="7"/>
  <c r="H201" i="7"/>
  <c r="D201" i="7"/>
  <c r="C201" i="7" s="1"/>
  <c r="H200" i="7"/>
  <c r="D200" i="7"/>
  <c r="C200" i="7"/>
  <c r="H199" i="7"/>
  <c r="D199" i="7"/>
  <c r="C199" i="7" s="1"/>
  <c r="H198" i="7"/>
  <c r="D198" i="7"/>
  <c r="C198" i="7"/>
  <c r="H197" i="7"/>
  <c r="D197" i="7"/>
  <c r="C197" i="7" s="1"/>
  <c r="H196" i="7"/>
  <c r="D196" i="7"/>
  <c r="C196" i="7"/>
  <c r="H195" i="7"/>
  <c r="D195" i="7"/>
  <c r="C195" i="7" s="1"/>
  <c r="H194" i="7"/>
  <c r="D194" i="7"/>
  <c r="C194" i="7"/>
  <c r="H193" i="7"/>
  <c r="D193" i="7"/>
  <c r="C193" i="7" s="1"/>
  <c r="H192" i="7"/>
  <c r="D192" i="7"/>
  <c r="C192" i="7"/>
  <c r="H191" i="7"/>
  <c r="D191" i="7"/>
  <c r="C191" i="7" s="1"/>
  <c r="H190" i="7"/>
  <c r="D190" i="7"/>
  <c r="C190" i="7"/>
  <c r="H189" i="7"/>
  <c r="D189" i="7"/>
  <c r="C189" i="7" s="1"/>
  <c r="H188" i="7"/>
  <c r="D188" i="7"/>
  <c r="C188" i="7"/>
  <c r="H187" i="7"/>
  <c r="D187" i="7"/>
  <c r="C187" i="7" s="1"/>
  <c r="H186" i="7"/>
  <c r="D186" i="7"/>
  <c r="C186" i="7" s="1"/>
  <c r="H185" i="7"/>
  <c r="D185" i="7"/>
  <c r="C185" i="7" s="1"/>
  <c r="H184" i="7"/>
  <c r="D184" i="7"/>
  <c r="C184" i="7"/>
  <c r="H183" i="7"/>
  <c r="D183" i="7"/>
  <c r="C183" i="7" s="1"/>
  <c r="H182" i="7"/>
  <c r="D182" i="7"/>
  <c r="C182" i="7"/>
  <c r="H181" i="7"/>
  <c r="D181" i="7"/>
  <c r="C181" i="7" s="1"/>
  <c r="H180" i="7"/>
  <c r="D180" i="7"/>
  <c r="C180" i="7"/>
  <c r="H179" i="7"/>
  <c r="D179" i="7"/>
  <c r="C179" i="7" s="1"/>
  <c r="H178" i="7"/>
  <c r="D178" i="7"/>
  <c r="C178" i="7"/>
  <c r="H177" i="7"/>
  <c r="D177" i="7"/>
  <c r="C177" i="7" s="1"/>
  <c r="H176" i="7"/>
  <c r="D176" i="7"/>
  <c r="C176" i="7"/>
  <c r="H175" i="7"/>
  <c r="D175" i="7"/>
  <c r="C175" i="7" s="1"/>
  <c r="H174" i="7"/>
  <c r="D174" i="7"/>
  <c r="C174" i="7"/>
  <c r="H173" i="7"/>
  <c r="D173" i="7"/>
  <c r="C173" i="7" s="1"/>
  <c r="H172" i="7"/>
  <c r="D172" i="7"/>
  <c r="C172" i="7"/>
  <c r="H171" i="7"/>
  <c r="D171" i="7"/>
  <c r="C171" i="7" s="1"/>
  <c r="H170" i="7"/>
  <c r="D170" i="7"/>
  <c r="C170" i="7"/>
  <c r="H169" i="7"/>
  <c r="D169" i="7"/>
  <c r="C169" i="7" s="1"/>
  <c r="H168" i="7"/>
  <c r="D168" i="7"/>
  <c r="C168" i="7"/>
  <c r="H167" i="7"/>
  <c r="D167" i="7"/>
  <c r="C167" i="7" s="1"/>
  <c r="H166" i="7"/>
  <c r="D166" i="7"/>
  <c r="C166" i="7"/>
  <c r="H165" i="7"/>
  <c r="D165" i="7"/>
  <c r="C165" i="7" s="1"/>
  <c r="H164" i="7"/>
  <c r="D164" i="7"/>
  <c r="C164" i="7"/>
  <c r="H163" i="7"/>
  <c r="D163" i="7"/>
  <c r="C163" i="7" s="1"/>
  <c r="H162" i="7"/>
  <c r="D162" i="7"/>
  <c r="C162" i="7"/>
  <c r="H161" i="7"/>
  <c r="D161" i="7"/>
  <c r="C161" i="7" s="1"/>
  <c r="H160" i="7"/>
  <c r="D160" i="7"/>
  <c r="C160" i="7"/>
  <c r="H159" i="7"/>
  <c r="D159" i="7"/>
  <c r="C159" i="7" s="1"/>
  <c r="H158" i="7"/>
  <c r="D158" i="7"/>
  <c r="C158" i="7"/>
  <c r="H157" i="7"/>
  <c r="D157" i="7"/>
  <c r="C157" i="7" s="1"/>
  <c r="H156" i="7"/>
  <c r="D156" i="7"/>
  <c r="C156" i="7"/>
  <c r="H155" i="7"/>
  <c r="D155" i="7"/>
  <c r="C155" i="7" s="1"/>
  <c r="H154" i="7"/>
  <c r="D154" i="7"/>
  <c r="C154" i="7"/>
  <c r="H153" i="7"/>
  <c r="D153" i="7"/>
  <c r="C153" i="7" s="1"/>
  <c r="H152" i="7"/>
  <c r="D152" i="7"/>
  <c r="C152" i="7"/>
  <c r="H151" i="7"/>
  <c r="D151" i="7"/>
  <c r="C151" i="7" s="1"/>
  <c r="H150" i="7"/>
  <c r="D150" i="7"/>
  <c r="C150" i="7"/>
  <c r="H149" i="7"/>
  <c r="D149" i="7"/>
  <c r="C149" i="7" s="1"/>
  <c r="H148" i="7"/>
  <c r="D148" i="7"/>
  <c r="C148" i="7"/>
  <c r="H147" i="7"/>
  <c r="D147" i="7"/>
  <c r="C147" i="7" s="1"/>
  <c r="H146" i="7"/>
  <c r="D146" i="7"/>
  <c r="C146" i="7"/>
  <c r="H145" i="7"/>
  <c r="D145" i="7"/>
  <c r="C145" i="7" s="1"/>
  <c r="H144" i="7"/>
  <c r="D144" i="7"/>
  <c r="C144" i="7"/>
  <c r="H143" i="7"/>
  <c r="D143" i="7"/>
  <c r="C143" i="7" s="1"/>
  <c r="H142" i="7"/>
  <c r="D142" i="7"/>
  <c r="C142" i="7"/>
  <c r="H141" i="7"/>
  <c r="D141" i="7"/>
  <c r="C141" i="7" s="1"/>
  <c r="H140" i="7"/>
  <c r="D140" i="7"/>
  <c r="C140" i="7"/>
  <c r="H139" i="7"/>
  <c r="D139" i="7"/>
  <c r="C139" i="7" s="1"/>
  <c r="H138" i="7"/>
  <c r="D138" i="7"/>
  <c r="C138" i="7"/>
  <c r="H137" i="7"/>
  <c r="D137" i="7"/>
  <c r="C137" i="7" s="1"/>
  <c r="H136" i="7"/>
  <c r="D136" i="7"/>
  <c r="C136" i="7"/>
  <c r="H135" i="7"/>
  <c r="D135" i="7"/>
  <c r="C135" i="7" s="1"/>
  <c r="H134" i="7"/>
  <c r="D134" i="7"/>
  <c r="C134" i="7"/>
  <c r="H133" i="7"/>
  <c r="D133" i="7"/>
  <c r="C133" i="7" s="1"/>
  <c r="H132" i="7"/>
  <c r="D132" i="7"/>
  <c r="C132" i="7"/>
  <c r="H131" i="7"/>
  <c r="D131" i="7"/>
  <c r="C131" i="7" s="1"/>
  <c r="H130" i="7"/>
  <c r="D130" i="7"/>
  <c r="C130" i="7"/>
  <c r="H129" i="7"/>
  <c r="D129" i="7"/>
  <c r="C129" i="7" s="1"/>
  <c r="H128" i="7"/>
  <c r="D128" i="7"/>
  <c r="C128" i="7"/>
  <c r="H127" i="7"/>
  <c r="D127" i="7"/>
  <c r="C127" i="7" s="1"/>
  <c r="H126" i="7"/>
  <c r="D126" i="7"/>
  <c r="C126" i="7"/>
  <c r="H125" i="7"/>
  <c r="D125" i="7"/>
  <c r="C125" i="7" s="1"/>
  <c r="H124" i="7"/>
  <c r="D124" i="7"/>
  <c r="C124" i="7"/>
  <c r="H123" i="7"/>
  <c r="D123" i="7"/>
  <c r="C123" i="7" s="1"/>
  <c r="H122" i="7"/>
  <c r="D122" i="7"/>
  <c r="C122" i="7"/>
  <c r="H121" i="7"/>
  <c r="D121" i="7"/>
  <c r="C121" i="7" s="1"/>
  <c r="H120" i="7"/>
  <c r="D120" i="7"/>
  <c r="C120" i="7"/>
  <c r="H119" i="7"/>
  <c r="D119" i="7"/>
  <c r="C119" i="7" s="1"/>
  <c r="H118" i="7"/>
  <c r="D118" i="7"/>
  <c r="C118" i="7"/>
  <c r="H117" i="7"/>
  <c r="D117" i="7"/>
  <c r="C117" i="7" s="1"/>
  <c r="H116" i="7"/>
  <c r="D116" i="7"/>
  <c r="C116" i="7"/>
  <c r="H115" i="7"/>
  <c r="D115" i="7"/>
  <c r="C115" i="7" s="1"/>
  <c r="H114" i="7"/>
  <c r="D114" i="7"/>
  <c r="C114" i="7"/>
  <c r="H113" i="7"/>
  <c r="D113" i="7"/>
  <c r="C113" i="7" s="1"/>
  <c r="H112" i="7"/>
  <c r="D112" i="7"/>
  <c r="C112" i="7"/>
  <c r="H111" i="7"/>
  <c r="D111" i="7"/>
  <c r="C111" i="7" s="1"/>
  <c r="H110" i="7"/>
  <c r="D110" i="7"/>
  <c r="C110" i="7"/>
  <c r="H109" i="7"/>
  <c r="D109" i="7"/>
  <c r="C109" i="7" s="1"/>
  <c r="H108" i="7"/>
  <c r="D108" i="7"/>
  <c r="C108" i="7"/>
  <c r="H107" i="7"/>
  <c r="D107" i="7"/>
  <c r="C107" i="7" s="1"/>
  <c r="H106" i="7"/>
  <c r="D106" i="7"/>
  <c r="C106" i="7"/>
  <c r="H105" i="7"/>
  <c r="D105" i="7"/>
  <c r="C105" i="7" s="1"/>
  <c r="H104" i="7"/>
  <c r="D104" i="7"/>
  <c r="C104" i="7"/>
  <c r="H103" i="7"/>
  <c r="D103" i="7"/>
  <c r="C103" i="7" s="1"/>
  <c r="H102" i="7"/>
  <c r="D102" i="7"/>
  <c r="C102" i="7"/>
  <c r="H101" i="7"/>
  <c r="D101" i="7"/>
  <c r="C101" i="7" s="1"/>
  <c r="H100" i="7"/>
  <c r="D100" i="7"/>
  <c r="C100" i="7"/>
  <c r="H99" i="7"/>
  <c r="D99" i="7"/>
  <c r="C99" i="7" s="1"/>
  <c r="H98" i="7"/>
  <c r="D98" i="7"/>
  <c r="C98" i="7"/>
  <c r="H97" i="7"/>
  <c r="D97" i="7"/>
  <c r="C97" i="7" s="1"/>
  <c r="H96" i="7"/>
  <c r="D96" i="7"/>
  <c r="C96" i="7"/>
  <c r="H95" i="7"/>
  <c r="D95" i="7"/>
  <c r="C95" i="7" s="1"/>
  <c r="H94" i="7"/>
  <c r="D94" i="7"/>
  <c r="C94" i="7"/>
  <c r="H93" i="7"/>
  <c r="D93" i="7"/>
  <c r="C93" i="7" s="1"/>
  <c r="H92" i="7"/>
  <c r="D92" i="7"/>
  <c r="C92" i="7"/>
  <c r="R88" i="7"/>
  <c r="Q88" i="7"/>
  <c r="P88" i="7"/>
  <c r="O88" i="7"/>
  <c r="N88" i="7"/>
  <c r="M88" i="7"/>
  <c r="L88" i="7"/>
  <c r="J88" i="7"/>
  <c r="J10" i="7" s="1"/>
  <c r="I88" i="7"/>
  <c r="H87" i="7"/>
  <c r="D87" i="7"/>
  <c r="C87" i="7" s="1"/>
  <c r="H86" i="7"/>
  <c r="D86" i="7"/>
  <c r="C86" i="7"/>
  <c r="H85" i="7"/>
  <c r="D85" i="7"/>
  <c r="C85" i="7" s="1"/>
  <c r="H84" i="7"/>
  <c r="D84" i="7"/>
  <c r="C84" i="7"/>
  <c r="H83" i="7"/>
  <c r="D83" i="7"/>
  <c r="C83" i="7" s="1"/>
  <c r="H82" i="7"/>
  <c r="D82" i="7"/>
  <c r="C82" i="7"/>
  <c r="H81" i="7"/>
  <c r="D81" i="7"/>
  <c r="C81" i="7" s="1"/>
  <c r="H80" i="7"/>
  <c r="D80" i="7"/>
  <c r="C80" i="7"/>
  <c r="H79" i="7"/>
  <c r="D79" i="7"/>
  <c r="C79" i="7" s="1"/>
  <c r="H78" i="7"/>
  <c r="D78" i="7"/>
  <c r="C78" i="7"/>
  <c r="H77" i="7"/>
  <c r="D77" i="7"/>
  <c r="C77" i="7" s="1"/>
  <c r="H76" i="7"/>
  <c r="D76" i="7"/>
  <c r="C76" i="7"/>
  <c r="H75" i="7"/>
  <c r="D75" i="7"/>
  <c r="C75" i="7" s="1"/>
  <c r="H74" i="7"/>
  <c r="D74" i="7"/>
  <c r="C74" i="7"/>
  <c r="H73" i="7"/>
  <c r="D73" i="7"/>
  <c r="C73" i="7" s="1"/>
  <c r="H72" i="7"/>
  <c r="H88" i="7" s="1"/>
  <c r="D72" i="7"/>
  <c r="C72" i="7"/>
  <c r="H71" i="7"/>
  <c r="D71" i="7"/>
  <c r="D88" i="7" s="1"/>
  <c r="C88" i="7" s="1"/>
  <c r="R66" i="7"/>
  <c r="R9" i="7" s="1"/>
  <c r="Q66" i="7"/>
  <c r="P66" i="7"/>
  <c r="O66" i="7"/>
  <c r="N66" i="7"/>
  <c r="N9" i="7" s="1"/>
  <c r="M66" i="7"/>
  <c r="L66" i="7"/>
  <c r="J66" i="7"/>
  <c r="I66" i="7"/>
  <c r="I9" i="7" s="1"/>
  <c r="H65" i="7"/>
  <c r="D65" i="7"/>
  <c r="C65" i="7"/>
  <c r="H64" i="7"/>
  <c r="D64" i="7"/>
  <c r="C64" i="7" s="1"/>
  <c r="H63" i="7"/>
  <c r="D63" i="7"/>
  <c r="C63" i="7"/>
  <c r="H62" i="7"/>
  <c r="D62" i="7"/>
  <c r="C62" i="7" s="1"/>
  <c r="H61" i="7"/>
  <c r="D61" i="7"/>
  <c r="C61" i="7"/>
  <c r="H60" i="7"/>
  <c r="D60" i="7"/>
  <c r="C60" i="7" s="1"/>
  <c r="H59" i="7"/>
  <c r="D59" i="7"/>
  <c r="C59" i="7"/>
  <c r="H58" i="7"/>
  <c r="D58" i="7"/>
  <c r="C58" i="7" s="1"/>
  <c r="H57" i="7"/>
  <c r="D57" i="7"/>
  <c r="C57" i="7"/>
  <c r="H56" i="7"/>
  <c r="D56" i="7"/>
  <c r="R52" i="7"/>
  <c r="Q52" i="7"/>
  <c r="Q249" i="7" s="1"/>
  <c r="P52" i="7"/>
  <c r="O52" i="7"/>
  <c r="O249" i="7" s="1"/>
  <c r="N52" i="7"/>
  <c r="M52" i="7"/>
  <c r="M249" i="7" s="1"/>
  <c r="L52" i="7"/>
  <c r="J52" i="7"/>
  <c r="J249" i="7" s="1"/>
  <c r="I52" i="7"/>
  <c r="H51" i="7"/>
  <c r="D51" i="7"/>
  <c r="C51" i="7"/>
  <c r="H50" i="7"/>
  <c r="D50" i="7"/>
  <c r="C50" i="7" s="1"/>
  <c r="H49" i="7"/>
  <c r="D49" i="7"/>
  <c r="C49" i="7"/>
  <c r="H48" i="7"/>
  <c r="D48" i="7"/>
  <c r="C48" i="7" s="1"/>
  <c r="H47" i="7"/>
  <c r="D47" i="7"/>
  <c r="C47" i="7"/>
  <c r="H46" i="7"/>
  <c r="D46" i="7"/>
  <c r="C46" i="7" s="1"/>
  <c r="H45" i="7"/>
  <c r="D45" i="7"/>
  <c r="C45" i="7"/>
  <c r="H44" i="7"/>
  <c r="D44" i="7"/>
  <c r="C44" i="7" s="1"/>
  <c r="H43" i="7"/>
  <c r="D43" i="7"/>
  <c r="C43" i="7"/>
  <c r="H42" i="7"/>
  <c r="D42" i="7"/>
  <c r="C42" i="7" s="1"/>
  <c r="H41" i="7"/>
  <c r="D41" i="7"/>
  <c r="C41" i="7"/>
  <c r="H40" i="7"/>
  <c r="D40" i="7"/>
  <c r="C40" i="7" s="1"/>
  <c r="H39" i="7"/>
  <c r="D39" i="7"/>
  <c r="C39" i="7"/>
  <c r="H38" i="7"/>
  <c r="D38" i="7"/>
  <c r="C38" i="7" s="1"/>
  <c r="H37" i="7"/>
  <c r="D37" i="7"/>
  <c r="C37" i="7"/>
  <c r="C52" i="7" s="1"/>
  <c r="R33" i="7"/>
  <c r="Q33" i="7"/>
  <c r="Q7" i="7" s="1"/>
  <c r="P33" i="7"/>
  <c r="O33" i="7"/>
  <c r="O7" i="7" s="1"/>
  <c r="N33" i="7"/>
  <c r="M33" i="7"/>
  <c r="M7" i="7" s="1"/>
  <c r="L33" i="7"/>
  <c r="K33" i="7"/>
  <c r="K7" i="7" s="1"/>
  <c r="J33" i="7"/>
  <c r="I33" i="7"/>
  <c r="I7" i="7" s="1"/>
  <c r="H32" i="7"/>
  <c r="D32" i="7"/>
  <c r="C32" i="7"/>
  <c r="H31" i="7"/>
  <c r="D31" i="7"/>
  <c r="C31" i="7" s="1"/>
  <c r="H30" i="7"/>
  <c r="D30" i="7"/>
  <c r="C30" i="7"/>
  <c r="H29" i="7"/>
  <c r="H33" i="7" s="1"/>
  <c r="D29" i="7"/>
  <c r="D33" i="7" s="1"/>
  <c r="D7" i="7" s="1"/>
  <c r="R24" i="7"/>
  <c r="R6" i="7" s="1"/>
  <c r="Q24" i="7"/>
  <c r="P24" i="7"/>
  <c r="P6" i="7" s="1"/>
  <c r="O24" i="7"/>
  <c r="N24" i="7"/>
  <c r="N6" i="7" s="1"/>
  <c r="M24" i="7"/>
  <c r="L24" i="7"/>
  <c r="L6" i="7" s="1"/>
  <c r="K24" i="7"/>
  <c r="J24" i="7"/>
  <c r="J6" i="7" s="1"/>
  <c r="I24" i="7"/>
  <c r="H23" i="7"/>
  <c r="D23" i="7"/>
  <c r="C23" i="7" s="1"/>
  <c r="H22" i="7"/>
  <c r="D22" i="7"/>
  <c r="C22" i="7" s="1"/>
  <c r="H21" i="7"/>
  <c r="D21" i="7"/>
  <c r="C21" i="7" s="1"/>
  <c r="H20" i="7"/>
  <c r="D20" i="7"/>
  <c r="C20" i="7"/>
  <c r="H19" i="7"/>
  <c r="D19" i="7"/>
  <c r="C19" i="7" s="1"/>
  <c r="H18" i="7"/>
  <c r="D18" i="7"/>
  <c r="C18" i="7"/>
  <c r="H17" i="7"/>
  <c r="D17" i="7"/>
  <c r="R12" i="7"/>
  <c r="Q12" i="7"/>
  <c r="O12" i="7"/>
  <c r="N12" i="7"/>
  <c r="M12" i="7"/>
  <c r="K12" i="7"/>
  <c r="J12" i="7"/>
  <c r="I12" i="7"/>
  <c r="R11" i="7"/>
  <c r="Q11" i="7"/>
  <c r="P11" i="7"/>
  <c r="O11" i="7"/>
  <c r="M11" i="7"/>
  <c r="L11" i="7"/>
  <c r="K11" i="7"/>
  <c r="J11" i="7"/>
  <c r="I11" i="7"/>
  <c r="R10" i="7"/>
  <c r="Q10" i="7"/>
  <c r="P10" i="7"/>
  <c r="O10" i="7"/>
  <c r="N10" i="7"/>
  <c r="M10" i="7"/>
  <c r="L10" i="7"/>
  <c r="K10" i="7"/>
  <c r="I10" i="7"/>
  <c r="D10" i="7"/>
  <c r="C10" i="7" s="1"/>
  <c r="Q9" i="7"/>
  <c r="P9" i="7"/>
  <c r="O9" i="7"/>
  <c r="M9" i="7"/>
  <c r="L9" i="7"/>
  <c r="K9" i="7"/>
  <c r="J9" i="7"/>
  <c r="H9" i="7"/>
  <c r="Q8" i="7"/>
  <c r="O8" i="7"/>
  <c r="M8" i="7"/>
  <c r="K8" i="7"/>
  <c r="J8" i="7"/>
  <c r="I8" i="7"/>
  <c r="R7" i="7"/>
  <c r="P7" i="7"/>
  <c r="N7" i="7"/>
  <c r="L7" i="7"/>
  <c r="J7" i="7"/>
  <c r="C7" i="7"/>
  <c r="Q6" i="7"/>
  <c r="O6" i="7"/>
  <c r="M6" i="7"/>
  <c r="K6" i="7"/>
  <c r="K13" i="7" s="1"/>
  <c r="I6" i="7"/>
  <c r="AW28" i="3"/>
  <c r="AX90" i="3"/>
  <c r="AX16" i="1"/>
  <c r="AX18" i="1"/>
  <c r="AX24" i="1"/>
  <c r="AX26" i="1"/>
  <c r="AX34" i="1"/>
  <c r="AX42" i="1"/>
  <c r="AX48" i="1"/>
  <c r="AX56" i="1"/>
  <c r="AX58" i="1"/>
  <c r="AX66" i="1"/>
  <c r="AX68" i="1"/>
  <c r="AX74" i="1"/>
  <c r="AX80" i="1"/>
  <c r="AX88" i="1"/>
  <c r="AX90" i="1"/>
  <c r="AX98" i="1"/>
  <c r="AW18" i="1"/>
  <c r="AW56" i="1"/>
  <c r="AW64" i="1"/>
  <c r="AW66" i="1"/>
  <c r="AW80" i="1"/>
  <c r="AW92" i="1"/>
  <c r="AW12" i="1"/>
  <c r="AX16" i="3"/>
  <c r="AX24" i="3"/>
  <c r="AW18" i="3"/>
  <c r="I10" i="6"/>
  <c r="J10" i="6"/>
  <c r="J11" i="6"/>
  <c r="I12" i="6"/>
  <c r="J12" i="6"/>
  <c r="J13" i="6"/>
  <c r="I14" i="6"/>
  <c r="J14" i="6"/>
  <c r="J15" i="6"/>
  <c r="I16" i="6"/>
  <c r="J16" i="6"/>
  <c r="J17" i="6"/>
  <c r="I18" i="6"/>
  <c r="J18" i="6"/>
  <c r="J19" i="6"/>
  <c r="I20" i="6"/>
  <c r="J20" i="6"/>
  <c r="J21" i="6"/>
  <c r="I22" i="6"/>
  <c r="J22" i="6"/>
  <c r="J23" i="6"/>
  <c r="I24" i="6"/>
  <c r="J24" i="6"/>
  <c r="J25" i="6"/>
  <c r="I26" i="6"/>
  <c r="J26" i="6"/>
  <c r="J27" i="6"/>
  <c r="I28" i="6"/>
  <c r="J28" i="6"/>
  <c r="I29" i="6"/>
  <c r="J29" i="6"/>
  <c r="I30" i="6"/>
  <c r="J30" i="6"/>
  <c r="J31" i="6"/>
  <c r="I48" i="6"/>
  <c r="J48" i="6"/>
  <c r="I87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I10" i="4"/>
  <c r="J10" i="4"/>
  <c r="J11" i="4"/>
  <c r="I12" i="4"/>
  <c r="J12" i="4"/>
  <c r="J13" i="4"/>
  <c r="I14" i="4"/>
  <c r="J14" i="4"/>
  <c r="J15" i="4"/>
  <c r="I16" i="4"/>
  <c r="J16" i="4"/>
  <c r="J17" i="4"/>
  <c r="I18" i="4"/>
  <c r="J18" i="4"/>
  <c r="I19" i="4"/>
  <c r="J19" i="4"/>
  <c r="I20" i="4"/>
  <c r="J20" i="4"/>
  <c r="J21" i="4"/>
  <c r="I22" i="4"/>
  <c r="J22" i="4"/>
  <c r="J23" i="4"/>
  <c r="I24" i="4"/>
  <c r="J24" i="4"/>
  <c r="J25" i="4"/>
  <c r="I26" i="4"/>
  <c r="J26" i="4"/>
  <c r="J27" i="4"/>
  <c r="I28" i="4"/>
  <c r="J28" i="4"/>
  <c r="J29" i="4"/>
  <c r="I30" i="4"/>
  <c r="J30" i="4"/>
  <c r="J31" i="4"/>
  <c r="I32" i="4"/>
  <c r="J32" i="4"/>
  <c r="J33" i="4"/>
  <c r="I34" i="4"/>
  <c r="J34" i="4"/>
  <c r="J35" i="4"/>
  <c r="I36" i="4"/>
  <c r="J36" i="4"/>
  <c r="J37" i="4"/>
  <c r="I38" i="4"/>
  <c r="J38" i="4"/>
  <c r="J39" i="4"/>
  <c r="I40" i="4"/>
  <c r="J40" i="4"/>
  <c r="J41" i="4"/>
  <c r="I42" i="4"/>
  <c r="J42" i="4"/>
  <c r="I43" i="4"/>
  <c r="J43" i="4"/>
  <c r="I44" i="4"/>
  <c r="J44" i="4"/>
  <c r="J45" i="4"/>
  <c r="I46" i="4"/>
  <c r="J46" i="4"/>
  <c r="J47" i="4"/>
  <c r="I48" i="4"/>
  <c r="J48" i="4"/>
  <c r="J49" i="4"/>
  <c r="I50" i="4"/>
  <c r="J50" i="4"/>
  <c r="J51" i="4"/>
  <c r="I52" i="4"/>
  <c r="J52" i="4"/>
  <c r="I53" i="4"/>
  <c r="J53" i="4"/>
  <c r="I54" i="4"/>
  <c r="J54" i="4"/>
  <c r="J55" i="4"/>
  <c r="I56" i="4"/>
  <c r="J56" i="4"/>
  <c r="J57" i="4"/>
  <c r="I58" i="4"/>
  <c r="J58" i="4"/>
  <c r="J59" i="4"/>
  <c r="I60" i="4"/>
  <c r="J60" i="4"/>
  <c r="J61" i="4"/>
  <c r="I62" i="4"/>
  <c r="J62" i="4"/>
  <c r="I63" i="4"/>
  <c r="J63" i="4"/>
  <c r="I64" i="4"/>
  <c r="J64" i="4"/>
  <c r="I65" i="4"/>
  <c r="J65" i="4"/>
  <c r="I66" i="4"/>
  <c r="J66" i="4"/>
  <c r="J67" i="4"/>
  <c r="I68" i="4"/>
  <c r="J68" i="4"/>
  <c r="J69" i="4"/>
  <c r="I70" i="4"/>
  <c r="J70" i="4"/>
  <c r="J71" i="4"/>
  <c r="I72" i="4"/>
  <c r="J72" i="4"/>
  <c r="J73" i="4"/>
  <c r="I74" i="4"/>
  <c r="J74" i="4"/>
  <c r="J75" i="4"/>
  <c r="I76" i="4"/>
  <c r="J76" i="4"/>
  <c r="I77" i="4"/>
  <c r="J77" i="4"/>
  <c r="I78" i="4"/>
  <c r="J78" i="4"/>
  <c r="J79" i="4"/>
  <c r="I80" i="4"/>
  <c r="J80" i="4"/>
  <c r="J81" i="4"/>
  <c r="I82" i="4"/>
  <c r="J82" i="4"/>
  <c r="J83" i="4"/>
  <c r="I84" i="4"/>
  <c r="J84" i="4"/>
  <c r="J85" i="4"/>
  <c r="I86" i="4"/>
  <c r="J86" i="4"/>
  <c r="J87" i="4"/>
  <c r="I88" i="4"/>
  <c r="J88" i="4"/>
  <c r="J89" i="4"/>
  <c r="I90" i="4"/>
  <c r="J90" i="4"/>
  <c r="J91" i="4"/>
  <c r="I92" i="4"/>
  <c r="J92" i="4"/>
  <c r="J93" i="4"/>
  <c r="I94" i="4"/>
  <c r="J94" i="4"/>
  <c r="J95" i="4"/>
  <c r="I96" i="4"/>
  <c r="J96" i="4"/>
  <c r="J97" i="4"/>
  <c r="I98" i="4"/>
  <c r="J98" i="4"/>
  <c r="J99" i="4"/>
  <c r="AX98" i="3"/>
  <c r="AX22" i="3"/>
  <c r="AX28" i="3"/>
  <c r="AW22" i="3"/>
  <c r="AW14" i="3"/>
  <c r="AX12" i="1"/>
  <c r="AX20" i="1"/>
  <c r="AX30" i="1"/>
  <c r="AX36" i="1"/>
  <c r="AX38" i="1"/>
  <c r="AX46" i="1"/>
  <c r="AX52" i="1"/>
  <c r="AX54" i="1"/>
  <c r="AX62" i="1"/>
  <c r="AX70" i="1"/>
  <c r="AX76" i="1"/>
  <c r="AX78" i="1"/>
  <c r="AX86" i="1"/>
  <c r="AX92" i="1"/>
  <c r="AX94" i="1"/>
  <c r="AW52" i="1"/>
  <c r="G322" i="5" l="1"/>
  <c r="H224" i="7"/>
  <c r="AW30" i="1"/>
  <c r="AW38" i="1"/>
  <c r="AW58" i="1"/>
  <c r="AW20" i="1"/>
  <c r="AW42" i="1"/>
  <c r="AX40" i="1"/>
  <c r="AW72" i="1"/>
  <c r="H358" i="5"/>
  <c r="H254" i="5"/>
  <c r="C224" i="7"/>
  <c r="H11" i="7"/>
  <c r="AW86" i="2"/>
  <c r="AW90" i="2"/>
  <c r="AW88" i="2"/>
  <c r="G92" i="5"/>
  <c r="G58" i="5"/>
  <c r="G90" i="4"/>
  <c r="AW90" i="1" s="1"/>
  <c r="AW28" i="1"/>
  <c r="G86" i="4"/>
  <c r="AW86" i="1" s="1"/>
  <c r="G14" i="4"/>
  <c r="AW14" i="1" s="1"/>
  <c r="G32" i="4"/>
  <c r="AW32" i="1" s="1"/>
  <c r="G74" i="4"/>
  <c r="AW74" i="1" s="1"/>
  <c r="G94" i="4"/>
  <c r="AW94" i="1" s="1"/>
  <c r="G50" i="4"/>
  <c r="AW50" i="1" s="1"/>
  <c r="G82" i="4"/>
  <c r="AW82" i="1" s="1"/>
  <c r="G88" i="4"/>
  <c r="AW88" i="1" s="1"/>
  <c r="G84" i="4"/>
  <c r="G40" i="4"/>
  <c r="AW40" i="1" s="1"/>
  <c r="H24" i="7"/>
  <c r="O13" i="7"/>
  <c r="H7" i="7"/>
  <c r="H52" i="7"/>
  <c r="D52" i="7"/>
  <c r="D8" i="7" s="1"/>
  <c r="C8" i="7" s="1"/>
  <c r="P250" i="7"/>
  <c r="D250" i="7" s="1"/>
  <c r="C250" i="7" s="1"/>
  <c r="P12" i="7"/>
  <c r="L250" i="7"/>
  <c r="I13" i="7"/>
  <c r="Q13" i="7"/>
  <c r="J13" i="7"/>
  <c r="I249" i="7"/>
  <c r="N249" i="7"/>
  <c r="R249" i="7"/>
  <c r="D224" i="7"/>
  <c r="D11" i="7" s="1"/>
  <c r="C11" i="7" s="1"/>
  <c r="C247" i="7"/>
  <c r="D24" i="7"/>
  <c r="D6" i="7" s="1"/>
  <c r="C17" i="7"/>
  <c r="C24" i="7" s="1"/>
  <c r="D66" i="7"/>
  <c r="D9" i="7" s="1"/>
  <c r="C9" i="7" s="1"/>
  <c r="C56" i="7"/>
  <c r="C66" i="7" s="1"/>
  <c r="M13" i="7"/>
  <c r="H10" i="7"/>
  <c r="H12" i="7"/>
  <c r="L249" i="7"/>
  <c r="L8" i="7"/>
  <c r="L13" i="7" s="1"/>
  <c r="P249" i="7"/>
  <c r="P8" i="7"/>
  <c r="P13" i="7" s="1"/>
  <c r="H66" i="7"/>
  <c r="D247" i="7"/>
  <c r="D12" i="7" s="1"/>
  <c r="H6" i="7"/>
  <c r="N8" i="7"/>
  <c r="N13" i="7" s="1"/>
  <c r="R8" i="7"/>
  <c r="R13" i="7" s="1"/>
  <c r="C29" i="7"/>
  <c r="C33" i="7" s="1"/>
  <c r="C71" i="7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G59" i="6" l="1"/>
  <c r="G400" i="5"/>
  <c r="E322" i="5"/>
  <c r="D249" i="7"/>
  <c r="C249" i="7" s="1"/>
  <c r="G98" i="4"/>
  <c r="AW98" i="1" s="1"/>
  <c r="AW84" i="1"/>
  <c r="H8" i="7"/>
  <c r="H13" i="7"/>
  <c r="G3" i="7"/>
  <c r="C12" i="7"/>
  <c r="F3" i="7"/>
  <c r="D13" i="7"/>
  <c r="C6" i="7"/>
  <c r="C13" i="7" s="1"/>
  <c r="AU81" i="1"/>
  <c r="AT81" i="1"/>
  <c r="AV81" i="1" s="1"/>
  <c r="AS81" i="1"/>
  <c r="AR81" i="1"/>
  <c r="AQ81" i="1"/>
  <c r="I81" i="4" s="1"/>
  <c r="AU80" i="1"/>
  <c r="AT80" i="1"/>
  <c r="AV80" i="1" s="1"/>
  <c r="AS80" i="1"/>
  <c r="AR80" i="1"/>
  <c r="AQ80" i="1"/>
  <c r="AU79" i="1"/>
  <c r="AT79" i="1"/>
  <c r="AV79" i="1" s="1"/>
  <c r="AS79" i="1"/>
  <c r="AR79" i="1"/>
  <c r="AQ79" i="1"/>
  <c r="I79" i="4" s="1"/>
  <c r="AU78" i="1"/>
  <c r="AT78" i="1"/>
  <c r="AV78" i="1" s="1"/>
  <c r="AS78" i="1"/>
  <c r="AR78" i="1"/>
  <c r="AQ78" i="1"/>
  <c r="AU77" i="1"/>
  <c r="AT77" i="1"/>
  <c r="AV77" i="1" s="1"/>
  <c r="AS77" i="1"/>
  <c r="AR77" i="1"/>
  <c r="AR83" i="1" s="1"/>
  <c r="AR27" i="3" s="1"/>
  <c r="AQ77" i="1"/>
  <c r="AU76" i="1"/>
  <c r="AT76" i="1"/>
  <c r="AV76" i="1" s="1"/>
  <c r="AS76" i="1"/>
  <c r="AR76" i="1"/>
  <c r="AQ76" i="1"/>
  <c r="AU73" i="1"/>
  <c r="AU75" i="1" s="1"/>
  <c r="AU25" i="3" s="1"/>
  <c r="AT73" i="1"/>
  <c r="AV73" i="1" s="1"/>
  <c r="AS73" i="1"/>
  <c r="AR73" i="1"/>
  <c r="AQ73" i="1"/>
  <c r="I73" i="4" s="1"/>
  <c r="AU72" i="1"/>
  <c r="AU74" i="1" s="1"/>
  <c r="AU24" i="3" s="1"/>
  <c r="AT72" i="1"/>
  <c r="AV72" i="1" s="1"/>
  <c r="AS72" i="1"/>
  <c r="AR72" i="1"/>
  <c r="AQ72" i="1"/>
  <c r="AU71" i="1"/>
  <c r="AT71" i="1"/>
  <c r="AV71" i="1" s="1"/>
  <c r="AS71" i="1"/>
  <c r="AR71" i="1"/>
  <c r="AR75" i="1" s="1"/>
  <c r="AR25" i="3" s="1"/>
  <c r="AQ71" i="1"/>
  <c r="I71" i="4" s="1"/>
  <c r="AU70" i="1"/>
  <c r="AT70" i="1"/>
  <c r="AV70" i="1" s="1"/>
  <c r="AS70" i="1"/>
  <c r="AR70" i="1"/>
  <c r="AQ70" i="1"/>
  <c r="AQ92" i="1" s="1"/>
  <c r="AU67" i="1"/>
  <c r="AT67" i="1"/>
  <c r="AV67" i="1" s="1"/>
  <c r="AS67" i="1"/>
  <c r="AR67" i="1"/>
  <c r="AQ67" i="1"/>
  <c r="I67" i="4" s="1"/>
  <c r="AU66" i="1"/>
  <c r="AT66" i="1"/>
  <c r="AV66" i="1" s="1"/>
  <c r="AS66" i="1"/>
  <c r="AR66" i="1"/>
  <c r="AQ66" i="1"/>
  <c r="AU65" i="1"/>
  <c r="AT65" i="1"/>
  <c r="AV65" i="1" s="1"/>
  <c r="AS65" i="1"/>
  <c r="AR65" i="1"/>
  <c r="AR95" i="1" s="1"/>
  <c r="AQ65" i="1"/>
  <c r="AU64" i="1"/>
  <c r="AT64" i="1"/>
  <c r="AV64" i="1" s="1"/>
  <c r="AS64" i="1"/>
  <c r="AR64" i="1"/>
  <c r="AQ64" i="1"/>
  <c r="AU63" i="1"/>
  <c r="AU93" i="1" s="1"/>
  <c r="AT63" i="1"/>
  <c r="AV63" i="1" s="1"/>
  <c r="AS63" i="1"/>
  <c r="AS69" i="1" s="1"/>
  <c r="AS23" i="3" s="1"/>
  <c r="AR63" i="1"/>
  <c r="AQ63" i="1"/>
  <c r="AU62" i="1"/>
  <c r="AU92" i="1" s="1"/>
  <c r="AT62" i="1"/>
  <c r="AV62" i="1" s="1"/>
  <c r="AS62" i="1"/>
  <c r="AR62" i="1"/>
  <c r="AQ62" i="1"/>
  <c r="AU61" i="1"/>
  <c r="AU69" i="1" s="1"/>
  <c r="AU23" i="3" s="1"/>
  <c r="AT61" i="1"/>
  <c r="AV61" i="1" s="1"/>
  <c r="AS61" i="1"/>
  <c r="AR61" i="1"/>
  <c r="AQ61" i="1"/>
  <c r="I61" i="4" s="1"/>
  <c r="AU60" i="1"/>
  <c r="AT60" i="1"/>
  <c r="AV60" i="1" s="1"/>
  <c r="AS60" i="1"/>
  <c r="AR60" i="1"/>
  <c r="AR68" i="1" s="1"/>
  <c r="AR22" i="3" s="1"/>
  <c r="AQ60" i="1"/>
  <c r="AS54" i="1"/>
  <c r="AU57" i="1"/>
  <c r="AS57" i="1"/>
  <c r="AR57" i="1"/>
  <c r="AT57" i="1" s="1"/>
  <c r="AV57" i="1" s="1"/>
  <c r="AQ57" i="1"/>
  <c r="I57" i="4" s="1"/>
  <c r="AU56" i="1"/>
  <c r="AS56" i="1"/>
  <c r="AR56" i="1"/>
  <c r="AT56" i="1" s="1"/>
  <c r="AV56" i="1" s="1"/>
  <c r="AQ56" i="1"/>
  <c r="AU55" i="1"/>
  <c r="AS55" i="1"/>
  <c r="AR55" i="1"/>
  <c r="AT55" i="1" s="1"/>
  <c r="AV55" i="1" s="1"/>
  <c r="AQ55" i="1"/>
  <c r="AU54" i="1"/>
  <c r="AR54" i="1"/>
  <c r="AT54" i="1" s="1"/>
  <c r="AV54" i="1" s="1"/>
  <c r="AQ54" i="1"/>
  <c r="AU53" i="1"/>
  <c r="AS53" i="1"/>
  <c r="AR53" i="1"/>
  <c r="AT53" i="1" s="1"/>
  <c r="AQ53" i="1"/>
  <c r="AU52" i="1"/>
  <c r="AS52" i="1"/>
  <c r="AR52" i="1"/>
  <c r="AT52" i="1" s="1"/>
  <c r="AQ52" i="1"/>
  <c r="AP395" i="2"/>
  <c r="AP66" i="3" s="1"/>
  <c r="AO395" i="2"/>
  <c r="AO66" i="3" s="1"/>
  <c r="AN395" i="2"/>
  <c r="AN66" i="3" s="1"/>
  <c r="AM395" i="2"/>
  <c r="AL395" i="2"/>
  <c r="AL66" i="3" s="1"/>
  <c r="AK395" i="2"/>
  <c r="AK66" i="3" s="1"/>
  <c r="AJ395" i="2"/>
  <c r="AJ66" i="3" s="1"/>
  <c r="AI395" i="2"/>
  <c r="AI66" i="3" s="1"/>
  <c r="AH395" i="2"/>
  <c r="AH66" i="3" s="1"/>
  <c r="AG395" i="2"/>
  <c r="AG66" i="3" s="1"/>
  <c r="AF395" i="2"/>
  <c r="AF66" i="3" s="1"/>
  <c r="AE395" i="2"/>
  <c r="AE66" i="3" s="1"/>
  <c r="AD395" i="2"/>
  <c r="AD66" i="3" s="1"/>
  <c r="AC395" i="2"/>
  <c r="AC66" i="3" s="1"/>
  <c r="AB395" i="2"/>
  <c r="AB66" i="3" s="1"/>
  <c r="AA395" i="2"/>
  <c r="AA66" i="3" s="1"/>
  <c r="Z395" i="2"/>
  <c r="Z66" i="3" s="1"/>
  <c r="Y395" i="2"/>
  <c r="Y66" i="3" s="1"/>
  <c r="X395" i="2"/>
  <c r="X66" i="3" s="1"/>
  <c r="W395" i="2"/>
  <c r="W66" i="3" s="1"/>
  <c r="V395" i="2"/>
  <c r="V66" i="3" s="1"/>
  <c r="U395" i="2"/>
  <c r="U66" i="3" s="1"/>
  <c r="T395" i="2"/>
  <c r="T66" i="3" s="1"/>
  <c r="S395" i="2"/>
  <c r="S66" i="3" s="1"/>
  <c r="R395" i="2"/>
  <c r="R66" i="3" s="1"/>
  <c r="Q395" i="2"/>
  <c r="Q66" i="3" s="1"/>
  <c r="P395" i="2"/>
  <c r="P66" i="3" s="1"/>
  <c r="O395" i="2"/>
  <c r="N395" i="2"/>
  <c r="N66" i="3" s="1"/>
  <c r="M395" i="2"/>
  <c r="M66" i="3" s="1"/>
  <c r="L395" i="2"/>
  <c r="L66" i="3" s="1"/>
  <c r="K395" i="2"/>
  <c r="K66" i="3" s="1"/>
  <c r="J395" i="2"/>
  <c r="J66" i="3" s="1"/>
  <c r="I395" i="2"/>
  <c r="I66" i="3" s="1"/>
  <c r="H395" i="2"/>
  <c r="H66" i="3" s="1"/>
  <c r="G395" i="2"/>
  <c r="F395" i="2"/>
  <c r="F66" i="3" s="1"/>
  <c r="AP394" i="2"/>
  <c r="AP65" i="3" s="1"/>
  <c r="AO394" i="2"/>
  <c r="AO65" i="3" s="1"/>
  <c r="AN394" i="2"/>
  <c r="AN65" i="3" s="1"/>
  <c r="AM394" i="2"/>
  <c r="AM65" i="3" s="1"/>
  <c r="AL394" i="2"/>
  <c r="AL65" i="3" s="1"/>
  <c r="AK394" i="2"/>
  <c r="AK65" i="3" s="1"/>
  <c r="AJ394" i="2"/>
  <c r="AJ65" i="3" s="1"/>
  <c r="AI394" i="2"/>
  <c r="AI65" i="3" s="1"/>
  <c r="AH394" i="2"/>
  <c r="AH65" i="3" s="1"/>
  <c r="AG394" i="2"/>
  <c r="AG65" i="3" s="1"/>
  <c r="AF394" i="2"/>
  <c r="AF65" i="3" s="1"/>
  <c r="AE394" i="2"/>
  <c r="AE65" i="3" s="1"/>
  <c r="AD394" i="2"/>
  <c r="AD65" i="3" s="1"/>
  <c r="AC394" i="2"/>
  <c r="AB394" i="2"/>
  <c r="AB65" i="3" s="1"/>
  <c r="AA394" i="2"/>
  <c r="AA65" i="3" s="1"/>
  <c r="Z394" i="2"/>
  <c r="Z65" i="3" s="1"/>
  <c r="Y394" i="2"/>
  <c r="Y65" i="3" s="1"/>
  <c r="X394" i="2"/>
  <c r="W394" i="2"/>
  <c r="W65" i="3" s="1"/>
  <c r="V394" i="2"/>
  <c r="V65" i="3" s="1"/>
  <c r="U394" i="2"/>
  <c r="U65" i="3" s="1"/>
  <c r="T394" i="2"/>
  <c r="T65" i="3" s="1"/>
  <c r="S394" i="2"/>
  <c r="S65" i="3" s="1"/>
  <c r="R394" i="2"/>
  <c r="R65" i="3" s="1"/>
  <c r="Q394" i="2"/>
  <c r="Q65" i="3" s="1"/>
  <c r="P394" i="2"/>
  <c r="O394" i="2"/>
  <c r="O65" i="3" s="1"/>
  <c r="N394" i="2"/>
  <c r="N65" i="3" s="1"/>
  <c r="M394" i="2"/>
  <c r="L394" i="2"/>
  <c r="L65" i="3" s="1"/>
  <c r="K394" i="2"/>
  <c r="K65" i="3" s="1"/>
  <c r="J394" i="2"/>
  <c r="J65" i="3" s="1"/>
  <c r="I394" i="2"/>
  <c r="I65" i="3" s="1"/>
  <c r="H394" i="2"/>
  <c r="H65" i="3" s="1"/>
  <c r="G394" i="2"/>
  <c r="F394" i="2"/>
  <c r="F65" i="3" s="1"/>
  <c r="E395" i="2"/>
  <c r="E394" i="2"/>
  <c r="E65" i="3" s="1"/>
  <c r="AP359" i="2"/>
  <c r="AP64" i="3" s="1"/>
  <c r="AO359" i="2"/>
  <c r="AO64" i="3" s="1"/>
  <c r="AN359" i="2"/>
  <c r="AM359" i="2"/>
  <c r="AM64" i="3" s="1"/>
  <c r="AL359" i="2"/>
  <c r="AL64" i="3" s="1"/>
  <c r="AK359" i="2"/>
  <c r="AK64" i="3" s="1"/>
  <c r="AJ359" i="2"/>
  <c r="AJ64" i="3" s="1"/>
  <c r="AI359" i="2"/>
  <c r="AI64" i="3" s="1"/>
  <c r="AH359" i="2"/>
  <c r="AH64" i="3" s="1"/>
  <c r="AG359" i="2"/>
  <c r="AG64" i="3" s="1"/>
  <c r="AF359" i="2"/>
  <c r="AF64" i="3" s="1"/>
  <c r="AE359" i="2"/>
  <c r="AE64" i="3" s="1"/>
  <c r="AD359" i="2"/>
  <c r="AD64" i="3" s="1"/>
  <c r="AC359" i="2"/>
  <c r="AC64" i="3" s="1"/>
  <c r="AB359" i="2"/>
  <c r="AB64" i="3" s="1"/>
  <c r="AA359" i="2"/>
  <c r="AA64" i="3" s="1"/>
  <c r="Z359" i="2"/>
  <c r="Y359" i="2"/>
  <c r="Y64" i="3" s="1"/>
  <c r="X359" i="2"/>
  <c r="X64" i="3" s="1"/>
  <c r="W359" i="2"/>
  <c r="W64" i="3" s="1"/>
  <c r="V359" i="2"/>
  <c r="V64" i="3" s="1"/>
  <c r="U359" i="2"/>
  <c r="U64" i="3" s="1"/>
  <c r="T359" i="2"/>
  <c r="T64" i="3" s="1"/>
  <c r="S359" i="2"/>
  <c r="S64" i="3" s="1"/>
  <c r="R359" i="2"/>
  <c r="R64" i="3" s="1"/>
  <c r="Q359" i="2"/>
  <c r="Q64" i="3" s="1"/>
  <c r="P359" i="2"/>
  <c r="O359" i="2"/>
  <c r="O64" i="3" s="1"/>
  <c r="N359" i="2"/>
  <c r="N64" i="3" s="1"/>
  <c r="M359" i="2"/>
  <c r="M64" i="3" s="1"/>
  <c r="L359" i="2"/>
  <c r="L64" i="3" s="1"/>
  <c r="K359" i="2"/>
  <c r="K64" i="3" s="1"/>
  <c r="J359" i="2"/>
  <c r="J64" i="3" s="1"/>
  <c r="I359" i="2"/>
  <c r="I64" i="3" s="1"/>
  <c r="H359" i="2"/>
  <c r="H64" i="3" s="1"/>
  <c r="G359" i="2"/>
  <c r="F359" i="2"/>
  <c r="F64" i="3" s="1"/>
  <c r="AP358" i="2"/>
  <c r="AO358" i="2"/>
  <c r="AO63" i="3" s="1"/>
  <c r="AN358" i="2"/>
  <c r="AN63" i="3" s="1"/>
  <c r="AM358" i="2"/>
  <c r="AM63" i="3" s="1"/>
  <c r="AL358" i="2"/>
  <c r="AL63" i="3" s="1"/>
  <c r="AK358" i="2"/>
  <c r="AK63" i="3" s="1"/>
  <c r="AJ358" i="2"/>
  <c r="AI358" i="2"/>
  <c r="AI63" i="3" s="1"/>
  <c r="AH358" i="2"/>
  <c r="AH63" i="3" s="1"/>
  <c r="AG358" i="2"/>
  <c r="AF358" i="2"/>
  <c r="AF63" i="3" s="1"/>
  <c r="AE358" i="2"/>
  <c r="AE63" i="3" s="1"/>
  <c r="AD358" i="2"/>
  <c r="AD63" i="3" s="1"/>
  <c r="AC358" i="2"/>
  <c r="AC63" i="3" s="1"/>
  <c r="AB358" i="2"/>
  <c r="AB63" i="3" s="1"/>
  <c r="AA358" i="2"/>
  <c r="AA63" i="3" s="1"/>
  <c r="Z358" i="2"/>
  <c r="Z63" i="3" s="1"/>
  <c r="Y358" i="2"/>
  <c r="Y63" i="3" s="1"/>
  <c r="X358" i="2"/>
  <c r="W358" i="2"/>
  <c r="W63" i="3" s="1"/>
  <c r="V358" i="2"/>
  <c r="V63" i="3" s="1"/>
  <c r="U358" i="2"/>
  <c r="U63" i="3" s="1"/>
  <c r="T358" i="2"/>
  <c r="T63" i="3" s="1"/>
  <c r="S358" i="2"/>
  <c r="S63" i="3" s="1"/>
  <c r="R358" i="2"/>
  <c r="R63" i="3" s="1"/>
  <c r="Q358" i="2"/>
  <c r="P358" i="2"/>
  <c r="P63" i="3" s="1"/>
  <c r="O358" i="2"/>
  <c r="O63" i="3" s="1"/>
  <c r="N358" i="2"/>
  <c r="N63" i="3" s="1"/>
  <c r="M358" i="2"/>
  <c r="M63" i="3" s="1"/>
  <c r="L358" i="2"/>
  <c r="L63" i="3" s="1"/>
  <c r="K358" i="2"/>
  <c r="K63" i="3" s="1"/>
  <c r="J358" i="2"/>
  <c r="J63" i="3" s="1"/>
  <c r="I358" i="2"/>
  <c r="I63" i="3" s="1"/>
  <c r="H358" i="2"/>
  <c r="H63" i="3" s="1"/>
  <c r="G358" i="2"/>
  <c r="G63" i="3" s="1"/>
  <c r="F358" i="2"/>
  <c r="F63" i="3" s="1"/>
  <c r="E359" i="2"/>
  <c r="E64" i="3" s="1"/>
  <c r="E358" i="2"/>
  <c r="E63" i="3" s="1"/>
  <c r="AP323" i="2"/>
  <c r="AP60" i="3" s="1"/>
  <c r="AO323" i="2"/>
  <c r="AO60" i="3" s="1"/>
  <c r="AN323" i="2"/>
  <c r="AN60" i="3" s="1"/>
  <c r="AM323" i="2"/>
  <c r="AM60" i="3" s="1"/>
  <c r="AL323" i="2"/>
  <c r="AL60" i="3" s="1"/>
  <c r="AK323" i="2"/>
  <c r="AK60" i="3" s="1"/>
  <c r="AJ323" i="2"/>
  <c r="AJ60" i="3" s="1"/>
  <c r="AI323" i="2"/>
  <c r="AI60" i="3" s="1"/>
  <c r="AH323" i="2"/>
  <c r="AH60" i="3" s="1"/>
  <c r="AG323" i="2"/>
  <c r="AG60" i="3" s="1"/>
  <c r="AF323" i="2"/>
  <c r="AF60" i="3" s="1"/>
  <c r="AE323" i="2"/>
  <c r="AE60" i="3" s="1"/>
  <c r="AD323" i="2"/>
  <c r="AD60" i="3" s="1"/>
  <c r="AC323" i="2"/>
  <c r="AC60" i="3" s="1"/>
  <c r="AB323" i="2"/>
  <c r="AB60" i="3" s="1"/>
  <c r="AA323" i="2"/>
  <c r="AA60" i="3" s="1"/>
  <c r="Z323" i="2"/>
  <c r="Z60" i="3" s="1"/>
  <c r="Y323" i="2"/>
  <c r="Y60" i="3" s="1"/>
  <c r="X323" i="2"/>
  <c r="X60" i="3" s="1"/>
  <c r="W323" i="2"/>
  <c r="V323" i="2"/>
  <c r="V60" i="3" s="1"/>
  <c r="U323" i="2"/>
  <c r="U60" i="3" s="1"/>
  <c r="T323" i="2"/>
  <c r="T60" i="3" s="1"/>
  <c r="S323" i="2"/>
  <c r="S60" i="3" s="1"/>
  <c r="R323" i="2"/>
  <c r="R60" i="3" s="1"/>
  <c r="Q323" i="2"/>
  <c r="Q60" i="3" s="1"/>
  <c r="P323" i="2"/>
  <c r="P60" i="3" s="1"/>
  <c r="O323" i="2"/>
  <c r="O60" i="3" s="1"/>
  <c r="N323" i="2"/>
  <c r="N60" i="3" s="1"/>
  <c r="M323" i="2"/>
  <c r="M60" i="3" s="1"/>
  <c r="L323" i="2"/>
  <c r="L60" i="3" s="1"/>
  <c r="K323" i="2"/>
  <c r="K60" i="3" s="1"/>
  <c r="J323" i="2"/>
  <c r="J60" i="3" s="1"/>
  <c r="I323" i="2"/>
  <c r="I60" i="3" s="1"/>
  <c r="H323" i="2"/>
  <c r="H60" i="3" s="1"/>
  <c r="G323" i="2"/>
  <c r="G60" i="3"/>
  <c r="F323" i="2"/>
  <c r="F60" i="3" s="1"/>
  <c r="AP322" i="2"/>
  <c r="AP59" i="3" s="1"/>
  <c r="AO322" i="2"/>
  <c r="AO59" i="3" s="1"/>
  <c r="AN322" i="2"/>
  <c r="AN59" i="3" s="1"/>
  <c r="AM322" i="2"/>
  <c r="AM59" i="3" s="1"/>
  <c r="AL322" i="2"/>
  <c r="AL59" i="3" s="1"/>
  <c r="AK322" i="2"/>
  <c r="AK59" i="3" s="1"/>
  <c r="AJ322" i="2"/>
  <c r="AJ59" i="3" s="1"/>
  <c r="AI322" i="2"/>
  <c r="AI59" i="3" s="1"/>
  <c r="AH322" i="2"/>
  <c r="AH59" i="3" s="1"/>
  <c r="AG322" i="2"/>
  <c r="AG59" i="3" s="1"/>
  <c r="AF322" i="2"/>
  <c r="AF59" i="3" s="1"/>
  <c r="AE322" i="2"/>
  <c r="AE59" i="3" s="1"/>
  <c r="AD322" i="2"/>
  <c r="AD59" i="3" s="1"/>
  <c r="AC322" i="2"/>
  <c r="AC59" i="3" s="1"/>
  <c r="AB322" i="2"/>
  <c r="AB59" i="3" s="1"/>
  <c r="AA322" i="2"/>
  <c r="AA59" i="3" s="1"/>
  <c r="Z322" i="2"/>
  <c r="Z59" i="3" s="1"/>
  <c r="Y322" i="2"/>
  <c r="Y59" i="3" s="1"/>
  <c r="X322" i="2"/>
  <c r="X59" i="3" s="1"/>
  <c r="W322" i="2"/>
  <c r="W59" i="3" s="1"/>
  <c r="V322" i="2"/>
  <c r="V59" i="3" s="1"/>
  <c r="U322" i="2"/>
  <c r="U59" i="3" s="1"/>
  <c r="T322" i="2"/>
  <c r="T59" i="3" s="1"/>
  <c r="S322" i="2"/>
  <c r="S59" i="3" s="1"/>
  <c r="R322" i="2"/>
  <c r="R59" i="3" s="1"/>
  <c r="Q322" i="2"/>
  <c r="Q59" i="3" s="1"/>
  <c r="P322" i="2"/>
  <c r="P59" i="3" s="1"/>
  <c r="O322" i="2"/>
  <c r="O59" i="3" s="1"/>
  <c r="N322" i="2"/>
  <c r="N59" i="3" s="1"/>
  <c r="M322" i="2"/>
  <c r="M59" i="3" s="1"/>
  <c r="L322" i="2"/>
  <c r="L59" i="3" s="1"/>
  <c r="K322" i="2"/>
  <c r="K59" i="3" s="1"/>
  <c r="J322" i="2"/>
  <c r="J59" i="3" s="1"/>
  <c r="I322" i="2"/>
  <c r="H322" i="2"/>
  <c r="H59" i="3" s="1"/>
  <c r="G322" i="2"/>
  <c r="G59" i="3" s="1"/>
  <c r="F322" i="2"/>
  <c r="F59" i="3" s="1"/>
  <c r="E323" i="2"/>
  <c r="E60" i="3" s="1"/>
  <c r="E322" i="2"/>
  <c r="E59" i="3" s="1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Y53" i="3"/>
  <c r="X53" i="3"/>
  <c r="W53" i="3"/>
  <c r="V53" i="3"/>
  <c r="U53" i="3"/>
  <c r="T53" i="3"/>
  <c r="S53" i="3"/>
  <c r="R53" i="3"/>
  <c r="Q53" i="3"/>
  <c r="P53" i="3"/>
  <c r="N53" i="3"/>
  <c r="M53" i="3"/>
  <c r="L53" i="3"/>
  <c r="J53" i="3"/>
  <c r="I53" i="3"/>
  <c r="H53" i="3"/>
  <c r="E54" i="3"/>
  <c r="E53" i="3"/>
  <c r="AJ17" i="2"/>
  <c r="AJ50" i="3" s="1"/>
  <c r="AP52" i="3"/>
  <c r="AO52" i="3"/>
  <c r="AN52" i="3"/>
  <c r="AM52" i="3"/>
  <c r="AK52" i="3"/>
  <c r="AJ52" i="3"/>
  <c r="AI52" i="3"/>
  <c r="AF52" i="3"/>
  <c r="AE52" i="3"/>
  <c r="AD52" i="3"/>
  <c r="AC52" i="3"/>
  <c r="AB52" i="3"/>
  <c r="AA52" i="3"/>
  <c r="Z52" i="3"/>
  <c r="Y52" i="3"/>
  <c r="X52" i="3"/>
  <c r="W52" i="3"/>
  <c r="U52" i="3"/>
  <c r="R52" i="3"/>
  <c r="P52" i="3"/>
  <c r="N52" i="3"/>
  <c r="M52" i="3"/>
  <c r="L52" i="3"/>
  <c r="K52" i="3"/>
  <c r="J52" i="3"/>
  <c r="I52" i="3"/>
  <c r="H52" i="3"/>
  <c r="G52" i="3"/>
  <c r="AP51" i="3"/>
  <c r="AN51" i="3"/>
  <c r="AM51" i="3"/>
  <c r="AL51" i="3"/>
  <c r="AK51" i="3"/>
  <c r="AI51" i="3"/>
  <c r="AG51" i="3"/>
  <c r="AF51" i="3"/>
  <c r="AE51" i="3"/>
  <c r="AC51" i="3"/>
  <c r="AB51" i="3"/>
  <c r="AA51" i="3"/>
  <c r="Z51" i="3"/>
  <c r="V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AP17" i="2"/>
  <c r="AP50" i="3" s="1"/>
  <c r="AO17" i="2"/>
  <c r="AO50" i="3" s="1"/>
  <c r="AN17" i="2"/>
  <c r="AN50" i="3" s="1"/>
  <c r="AM17" i="2"/>
  <c r="AM50" i="3" s="1"/>
  <c r="AL17" i="2"/>
  <c r="AL50" i="3" s="1"/>
  <c r="AK17" i="2"/>
  <c r="AK50" i="3" s="1"/>
  <c r="AI17" i="2"/>
  <c r="AI50" i="3"/>
  <c r="AH17" i="2"/>
  <c r="AH50" i="3" s="1"/>
  <c r="AG17" i="2"/>
  <c r="AG50" i="3" s="1"/>
  <c r="AF17" i="2"/>
  <c r="AF50" i="3" s="1"/>
  <c r="AE17" i="2"/>
  <c r="AE50" i="3" s="1"/>
  <c r="AD17" i="2"/>
  <c r="AD50" i="3" s="1"/>
  <c r="AC17" i="2"/>
  <c r="AB17" i="2"/>
  <c r="AB50" i="3" s="1"/>
  <c r="AA17" i="2"/>
  <c r="AA50" i="3" s="1"/>
  <c r="Z17" i="2"/>
  <c r="Z50" i="3" s="1"/>
  <c r="Y17" i="2"/>
  <c r="Y50" i="3" s="1"/>
  <c r="X17" i="2"/>
  <c r="X50" i="3" s="1"/>
  <c r="W17" i="2"/>
  <c r="W50" i="3" s="1"/>
  <c r="V17" i="2"/>
  <c r="V50" i="3" s="1"/>
  <c r="U17" i="2"/>
  <c r="T17" i="2"/>
  <c r="T50" i="3"/>
  <c r="S17" i="2"/>
  <c r="S50" i="3" s="1"/>
  <c r="R17" i="2"/>
  <c r="R50" i="3" s="1"/>
  <c r="Q17" i="2"/>
  <c r="Q50" i="3" s="1"/>
  <c r="P17" i="2"/>
  <c r="P50" i="3" s="1"/>
  <c r="O17" i="2"/>
  <c r="O50" i="3" s="1"/>
  <c r="N17" i="2"/>
  <c r="M17" i="2"/>
  <c r="L17" i="2"/>
  <c r="L50" i="3" s="1"/>
  <c r="K17" i="2"/>
  <c r="K50" i="3" s="1"/>
  <c r="J17" i="2"/>
  <c r="I17" i="2"/>
  <c r="I50" i="3" s="1"/>
  <c r="H17" i="2"/>
  <c r="H50" i="3" s="1"/>
  <c r="G17" i="2"/>
  <c r="G50" i="3" s="1"/>
  <c r="F17" i="2"/>
  <c r="F50" i="3" s="1"/>
  <c r="AP16" i="2"/>
  <c r="AP49" i="3" s="1"/>
  <c r="AO16" i="2"/>
  <c r="AO49" i="3" s="1"/>
  <c r="AN16" i="2"/>
  <c r="AN49" i="3" s="1"/>
  <c r="AM16" i="2"/>
  <c r="AM49" i="3" s="1"/>
  <c r="AL16" i="2"/>
  <c r="AL49" i="3" s="1"/>
  <c r="AK16" i="2"/>
  <c r="AK49" i="3" s="1"/>
  <c r="AJ16" i="2"/>
  <c r="AJ49" i="3" s="1"/>
  <c r="AI16" i="2"/>
  <c r="AI49" i="3" s="1"/>
  <c r="AH16" i="2"/>
  <c r="AH49" i="3" s="1"/>
  <c r="AG16" i="2"/>
  <c r="AG49" i="3" s="1"/>
  <c r="AF16" i="2"/>
  <c r="AF49" i="3" s="1"/>
  <c r="AE16" i="2"/>
  <c r="AE49" i="3" s="1"/>
  <c r="AD16" i="2"/>
  <c r="AD49" i="3" s="1"/>
  <c r="AC16" i="2"/>
  <c r="AC49" i="3" s="1"/>
  <c r="AB16" i="2"/>
  <c r="AB49" i="3" s="1"/>
  <c r="AA16" i="2"/>
  <c r="AA49" i="3" s="1"/>
  <c r="Z16" i="2"/>
  <c r="Z49" i="3" s="1"/>
  <c r="Y16" i="2"/>
  <c r="Y49" i="3" s="1"/>
  <c r="X16" i="2"/>
  <c r="X49" i="3" s="1"/>
  <c r="W16" i="2"/>
  <c r="V16" i="2"/>
  <c r="V49" i="3" s="1"/>
  <c r="U16" i="2"/>
  <c r="U49" i="3" s="1"/>
  <c r="T16" i="2"/>
  <c r="T49" i="3" s="1"/>
  <c r="S16" i="2"/>
  <c r="R16" i="2"/>
  <c r="R49" i="3" s="1"/>
  <c r="Q16" i="2"/>
  <c r="Q49" i="3" s="1"/>
  <c r="P16" i="2"/>
  <c r="P49" i="3" s="1"/>
  <c r="O16" i="2"/>
  <c r="O49" i="3" s="1"/>
  <c r="N16" i="2"/>
  <c r="N49" i="3" s="1"/>
  <c r="M16" i="2"/>
  <c r="M49" i="3" s="1"/>
  <c r="L16" i="2"/>
  <c r="L49" i="3" s="1"/>
  <c r="K16" i="2"/>
  <c r="K49" i="3" s="1"/>
  <c r="J16" i="2"/>
  <c r="J49" i="3" s="1"/>
  <c r="I16" i="2"/>
  <c r="I49" i="3" s="1"/>
  <c r="H16" i="2"/>
  <c r="H49" i="3" s="1"/>
  <c r="G16" i="2"/>
  <c r="F16" i="2"/>
  <c r="F49" i="3" s="1"/>
  <c r="E17" i="2"/>
  <c r="E50" i="3" s="1"/>
  <c r="E16" i="2"/>
  <c r="E49" i="3" s="1"/>
  <c r="AP41" i="1"/>
  <c r="AP17" i="3" s="1"/>
  <c r="AO41" i="1"/>
  <c r="AO17" i="3" s="1"/>
  <c r="AP40" i="1"/>
  <c r="AP16" i="3" s="1"/>
  <c r="AO40" i="1"/>
  <c r="AV393" i="2"/>
  <c r="AU393" i="2"/>
  <c r="AT393" i="2"/>
  <c r="AS393" i="2"/>
  <c r="AR393" i="2"/>
  <c r="J393" i="5" s="1"/>
  <c r="AQ393" i="2"/>
  <c r="I393" i="5" s="1"/>
  <c r="AV392" i="2"/>
  <c r="AU392" i="2"/>
  <c r="AT392" i="2"/>
  <c r="AS392" i="2"/>
  <c r="AR392" i="2"/>
  <c r="J392" i="5" s="1"/>
  <c r="AX392" i="2" s="1"/>
  <c r="AQ392" i="2"/>
  <c r="I392" i="5" s="1"/>
  <c r="AW392" i="2" s="1"/>
  <c r="AV391" i="2"/>
  <c r="AU391" i="2"/>
  <c r="AT391" i="2"/>
  <c r="AS391" i="2"/>
  <c r="AR391" i="2"/>
  <c r="J391" i="5" s="1"/>
  <c r="AQ391" i="2"/>
  <c r="I391" i="5" s="1"/>
  <c r="AV390" i="2"/>
  <c r="AU390" i="2"/>
  <c r="AT390" i="2"/>
  <c r="AS390" i="2"/>
  <c r="AR390" i="2"/>
  <c r="J390" i="5" s="1"/>
  <c r="AX390" i="2" s="1"/>
  <c r="AQ390" i="2"/>
  <c r="I390" i="5" s="1"/>
  <c r="AW390" i="2" s="1"/>
  <c r="AV389" i="2"/>
  <c r="AU389" i="2"/>
  <c r="AT389" i="2"/>
  <c r="AS389" i="2"/>
  <c r="AR389" i="2"/>
  <c r="J389" i="5" s="1"/>
  <c r="AQ389" i="2"/>
  <c r="I389" i="5" s="1"/>
  <c r="AV388" i="2"/>
  <c r="AU388" i="2"/>
  <c r="AT388" i="2"/>
  <c r="AS388" i="2"/>
  <c r="AR388" i="2"/>
  <c r="J388" i="5" s="1"/>
  <c r="AX388" i="2" s="1"/>
  <c r="AQ388" i="2"/>
  <c r="I388" i="5" s="1"/>
  <c r="AW388" i="2" s="1"/>
  <c r="AV387" i="2"/>
  <c r="AU387" i="2"/>
  <c r="AT387" i="2"/>
  <c r="AS387" i="2"/>
  <c r="AR387" i="2"/>
  <c r="J387" i="5" s="1"/>
  <c r="AQ387" i="2"/>
  <c r="I387" i="5" s="1"/>
  <c r="AV386" i="2"/>
  <c r="AU386" i="2"/>
  <c r="AT386" i="2"/>
  <c r="AS386" i="2"/>
  <c r="AR386" i="2"/>
  <c r="J386" i="5" s="1"/>
  <c r="AX386" i="2" s="1"/>
  <c r="AQ386" i="2"/>
  <c r="I386" i="5" s="1"/>
  <c r="AW386" i="2" s="1"/>
  <c r="AV385" i="2"/>
  <c r="AU385" i="2"/>
  <c r="AT385" i="2"/>
  <c r="AS385" i="2"/>
  <c r="AR385" i="2"/>
  <c r="J385" i="5" s="1"/>
  <c r="AQ385" i="2"/>
  <c r="I385" i="5" s="1"/>
  <c r="AV384" i="2"/>
  <c r="AU384" i="2"/>
  <c r="AT384" i="2"/>
  <c r="AS384" i="2"/>
  <c r="AR384" i="2"/>
  <c r="J384" i="5" s="1"/>
  <c r="AX384" i="2" s="1"/>
  <c r="AQ384" i="2"/>
  <c r="I384" i="5" s="1"/>
  <c r="AW384" i="2" s="1"/>
  <c r="AV383" i="2"/>
  <c r="AU383" i="2"/>
  <c r="AT383" i="2"/>
  <c r="AS383" i="2"/>
  <c r="AR383" i="2"/>
  <c r="J383" i="5" s="1"/>
  <c r="AQ383" i="2"/>
  <c r="I383" i="5" s="1"/>
  <c r="AV382" i="2"/>
  <c r="AU382" i="2"/>
  <c r="AT382" i="2"/>
  <c r="AS382" i="2"/>
  <c r="AR382" i="2"/>
  <c r="J382" i="5" s="1"/>
  <c r="AX382" i="2" s="1"/>
  <c r="AQ382" i="2"/>
  <c r="I382" i="5" s="1"/>
  <c r="AW382" i="2" s="1"/>
  <c r="AV381" i="2"/>
  <c r="AU381" i="2"/>
  <c r="AT381" i="2"/>
  <c r="AS381" i="2"/>
  <c r="AR381" i="2"/>
  <c r="J381" i="5" s="1"/>
  <c r="AQ381" i="2"/>
  <c r="I381" i="5" s="1"/>
  <c r="AV380" i="2"/>
  <c r="AU380" i="2"/>
  <c r="AT380" i="2"/>
  <c r="AS380" i="2"/>
  <c r="AR380" i="2"/>
  <c r="J380" i="5" s="1"/>
  <c r="AX380" i="2" s="1"/>
  <c r="AQ380" i="2"/>
  <c r="I380" i="5" s="1"/>
  <c r="AW380" i="2" s="1"/>
  <c r="AV379" i="2"/>
  <c r="AU379" i="2"/>
  <c r="AT379" i="2"/>
  <c r="AS379" i="2"/>
  <c r="AR379" i="2"/>
  <c r="J379" i="5" s="1"/>
  <c r="AQ379" i="2"/>
  <c r="I379" i="5" s="1"/>
  <c r="AV378" i="2"/>
  <c r="AU378" i="2"/>
  <c r="AT378" i="2"/>
  <c r="AS378" i="2"/>
  <c r="AR378" i="2"/>
  <c r="J378" i="5" s="1"/>
  <c r="AX378" i="2" s="1"/>
  <c r="AQ378" i="2"/>
  <c r="I378" i="5" s="1"/>
  <c r="AW378" i="2" s="1"/>
  <c r="AV377" i="2"/>
  <c r="AU377" i="2"/>
  <c r="AT377" i="2"/>
  <c r="AS377" i="2"/>
  <c r="AR377" i="2"/>
  <c r="J377" i="5" s="1"/>
  <c r="AQ377" i="2"/>
  <c r="I377" i="5" s="1"/>
  <c r="AV376" i="2"/>
  <c r="AU376" i="2"/>
  <c r="AT376" i="2"/>
  <c r="AS376" i="2"/>
  <c r="AR376" i="2"/>
  <c r="J376" i="5" s="1"/>
  <c r="AX376" i="2" s="1"/>
  <c r="AQ376" i="2"/>
  <c r="I376" i="5" s="1"/>
  <c r="AW376" i="2" s="1"/>
  <c r="AV375" i="2"/>
  <c r="AU375" i="2"/>
  <c r="AT375" i="2"/>
  <c r="AS375" i="2"/>
  <c r="AR375" i="2"/>
  <c r="J375" i="5" s="1"/>
  <c r="AQ375" i="2"/>
  <c r="I375" i="5" s="1"/>
  <c r="AV374" i="2"/>
  <c r="AU374" i="2"/>
  <c r="AT374" i="2"/>
  <c r="AS374" i="2"/>
  <c r="AR374" i="2"/>
  <c r="J374" i="5" s="1"/>
  <c r="AX374" i="2" s="1"/>
  <c r="AQ374" i="2"/>
  <c r="I374" i="5" s="1"/>
  <c r="AW374" i="2" s="1"/>
  <c r="AV373" i="2"/>
  <c r="AU373" i="2"/>
  <c r="AT373" i="2"/>
  <c r="AS373" i="2"/>
  <c r="AR373" i="2"/>
  <c r="J373" i="5" s="1"/>
  <c r="AQ373" i="2"/>
  <c r="I373" i="5" s="1"/>
  <c r="AV372" i="2"/>
  <c r="AU372" i="2"/>
  <c r="AT372" i="2"/>
  <c r="AS372" i="2"/>
  <c r="AR372" i="2"/>
  <c r="J372" i="5" s="1"/>
  <c r="AX372" i="2" s="1"/>
  <c r="AQ372" i="2"/>
  <c r="I372" i="5" s="1"/>
  <c r="AW372" i="2" s="1"/>
  <c r="AV371" i="2"/>
  <c r="AU371" i="2"/>
  <c r="AT371" i="2"/>
  <c r="AS371" i="2"/>
  <c r="AR371" i="2"/>
  <c r="J371" i="5" s="1"/>
  <c r="AQ371" i="2"/>
  <c r="I371" i="5" s="1"/>
  <c r="AV370" i="2"/>
  <c r="AU370" i="2"/>
  <c r="AT370" i="2"/>
  <c r="AS370" i="2"/>
  <c r="AR370" i="2"/>
  <c r="J370" i="5" s="1"/>
  <c r="AX370" i="2" s="1"/>
  <c r="AQ370" i="2"/>
  <c r="I370" i="5" s="1"/>
  <c r="AW370" i="2" s="1"/>
  <c r="AV369" i="2"/>
  <c r="AU369" i="2"/>
  <c r="AT369" i="2"/>
  <c r="AS369" i="2"/>
  <c r="AR369" i="2"/>
  <c r="J369" i="5" s="1"/>
  <c r="AQ369" i="2"/>
  <c r="I369" i="5" s="1"/>
  <c r="AV368" i="2"/>
  <c r="AU368" i="2"/>
  <c r="AT368" i="2"/>
  <c r="AS368" i="2"/>
  <c r="AR368" i="2"/>
  <c r="J368" i="5" s="1"/>
  <c r="AX368" i="2" s="1"/>
  <c r="AQ368" i="2"/>
  <c r="I368" i="5" s="1"/>
  <c r="AW368" i="2" s="1"/>
  <c r="AV367" i="2"/>
  <c r="AU367" i="2"/>
  <c r="AT367" i="2"/>
  <c r="AS367" i="2"/>
  <c r="AR367" i="2"/>
  <c r="J367" i="5" s="1"/>
  <c r="AQ367" i="2"/>
  <c r="I367" i="5" s="1"/>
  <c r="AV366" i="2"/>
  <c r="AU366" i="2"/>
  <c r="AT366" i="2"/>
  <c r="AS366" i="2"/>
  <c r="AR366" i="2"/>
  <c r="J366" i="5" s="1"/>
  <c r="AX366" i="2" s="1"/>
  <c r="AQ366" i="2"/>
  <c r="I366" i="5" s="1"/>
  <c r="AW366" i="2" s="1"/>
  <c r="AV365" i="2"/>
  <c r="AU365" i="2"/>
  <c r="AT365" i="2"/>
  <c r="AS365" i="2"/>
  <c r="AR365" i="2"/>
  <c r="J365" i="5" s="1"/>
  <c r="AQ365" i="2"/>
  <c r="I365" i="5" s="1"/>
  <c r="AV364" i="2"/>
  <c r="AU364" i="2"/>
  <c r="AT364" i="2"/>
  <c r="AS364" i="2"/>
  <c r="AR364" i="2"/>
  <c r="J364" i="5" s="1"/>
  <c r="AX364" i="2" s="1"/>
  <c r="AQ364" i="2"/>
  <c r="I364" i="5" s="1"/>
  <c r="AW364" i="2" s="1"/>
  <c r="AV363" i="2"/>
  <c r="AU363" i="2"/>
  <c r="AT363" i="2"/>
  <c r="AS363" i="2"/>
  <c r="AR363" i="2"/>
  <c r="J363" i="5" s="1"/>
  <c r="AQ363" i="2"/>
  <c r="I363" i="5" s="1"/>
  <c r="AV362" i="2"/>
  <c r="AU362" i="2"/>
  <c r="AT362" i="2"/>
  <c r="AS362" i="2"/>
  <c r="AR362" i="2"/>
  <c r="J362" i="5" s="1"/>
  <c r="AX362" i="2" s="1"/>
  <c r="AQ362" i="2"/>
  <c r="I362" i="5" s="1"/>
  <c r="AW362" i="2" s="1"/>
  <c r="AV361" i="2"/>
  <c r="AV395" i="2" s="1"/>
  <c r="AV66" i="3" s="1"/>
  <c r="AU361" i="2"/>
  <c r="AU395" i="2" s="1"/>
  <c r="AU66" i="3" s="1"/>
  <c r="AT361" i="2"/>
  <c r="AT395" i="2" s="1"/>
  <c r="AT66" i="3" s="1"/>
  <c r="AS361" i="2"/>
  <c r="AS395" i="2" s="1"/>
  <c r="AS66" i="3" s="1"/>
  <c r="AR361" i="2"/>
  <c r="AQ361" i="2"/>
  <c r="AV360" i="2"/>
  <c r="AU360" i="2"/>
  <c r="AT360" i="2"/>
  <c r="AT394" i="2" s="1"/>
  <c r="AT65" i="3" s="1"/>
  <c r="AS360" i="2"/>
  <c r="AR360" i="2"/>
  <c r="AQ360" i="2"/>
  <c r="AV357" i="2"/>
  <c r="AU357" i="2"/>
  <c r="AT357" i="2"/>
  <c r="AS357" i="2"/>
  <c r="AR357" i="2"/>
  <c r="J357" i="5" s="1"/>
  <c r="AQ357" i="2"/>
  <c r="I357" i="5" s="1"/>
  <c r="AV356" i="2"/>
  <c r="AU356" i="2"/>
  <c r="AT356" i="2"/>
  <c r="AS356" i="2"/>
  <c r="AR356" i="2"/>
  <c r="J356" i="5" s="1"/>
  <c r="AX356" i="2" s="1"/>
  <c r="AQ356" i="2"/>
  <c r="I356" i="5" s="1"/>
  <c r="AW356" i="2" s="1"/>
  <c r="AV355" i="2"/>
  <c r="AU355" i="2"/>
  <c r="AT355" i="2"/>
  <c r="AS355" i="2"/>
  <c r="AR355" i="2"/>
  <c r="J355" i="5" s="1"/>
  <c r="AQ355" i="2"/>
  <c r="I355" i="5" s="1"/>
  <c r="AV354" i="2"/>
  <c r="AU354" i="2"/>
  <c r="AT354" i="2"/>
  <c r="AS354" i="2"/>
  <c r="AR354" i="2"/>
  <c r="J354" i="5" s="1"/>
  <c r="AX354" i="2" s="1"/>
  <c r="AQ354" i="2"/>
  <c r="I354" i="5" s="1"/>
  <c r="AW354" i="2" s="1"/>
  <c r="AV353" i="2"/>
  <c r="AU353" i="2"/>
  <c r="AT353" i="2"/>
  <c r="AS353" i="2"/>
  <c r="AR353" i="2"/>
  <c r="J353" i="5" s="1"/>
  <c r="AQ353" i="2"/>
  <c r="I353" i="5" s="1"/>
  <c r="AV352" i="2"/>
  <c r="AU352" i="2"/>
  <c r="AT352" i="2"/>
  <c r="AS352" i="2"/>
  <c r="AR352" i="2"/>
  <c r="J352" i="5" s="1"/>
  <c r="AX352" i="2" s="1"/>
  <c r="AQ352" i="2"/>
  <c r="I352" i="5" s="1"/>
  <c r="AW352" i="2" s="1"/>
  <c r="AV351" i="2"/>
  <c r="AU351" i="2"/>
  <c r="AT351" i="2"/>
  <c r="AS351" i="2"/>
  <c r="AR351" i="2"/>
  <c r="J351" i="5" s="1"/>
  <c r="AQ351" i="2"/>
  <c r="I351" i="5" s="1"/>
  <c r="AV350" i="2"/>
  <c r="AU350" i="2"/>
  <c r="AT350" i="2"/>
  <c r="AS350" i="2"/>
  <c r="AR350" i="2"/>
  <c r="J350" i="5" s="1"/>
  <c r="AX350" i="2" s="1"/>
  <c r="AQ350" i="2"/>
  <c r="I350" i="5" s="1"/>
  <c r="AW350" i="2" s="1"/>
  <c r="AV349" i="2"/>
  <c r="AU349" i="2"/>
  <c r="AT349" i="2"/>
  <c r="AS349" i="2"/>
  <c r="AR349" i="2"/>
  <c r="J349" i="5" s="1"/>
  <c r="AQ349" i="2"/>
  <c r="I349" i="5" s="1"/>
  <c r="AV348" i="2"/>
  <c r="AU348" i="2"/>
  <c r="AT348" i="2"/>
  <c r="AS348" i="2"/>
  <c r="AR348" i="2"/>
  <c r="J348" i="5" s="1"/>
  <c r="AX348" i="2" s="1"/>
  <c r="AQ348" i="2"/>
  <c r="I348" i="5" s="1"/>
  <c r="AW348" i="2" s="1"/>
  <c r="AV347" i="2"/>
  <c r="AV359" i="2" s="1"/>
  <c r="AV64" i="3" s="1"/>
  <c r="AU347" i="2"/>
  <c r="AU359" i="2" s="1"/>
  <c r="AU64" i="3" s="1"/>
  <c r="AT347" i="2"/>
  <c r="AT359" i="2" s="1"/>
  <c r="AT64" i="3" s="1"/>
  <c r="AS347" i="2"/>
  <c r="AS359" i="2" s="1"/>
  <c r="AS64" i="3" s="1"/>
  <c r="AR347" i="2"/>
  <c r="AQ347" i="2"/>
  <c r="I347" i="5" s="1"/>
  <c r="AQ359" i="2"/>
  <c r="AV346" i="2"/>
  <c r="AU346" i="2"/>
  <c r="AT346" i="2"/>
  <c r="AS346" i="2"/>
  <c r="AR346" i="2"/>
  <c r="J346" i="5" s="1"/>
  <c r="AX346" i="2" s="1"/>
  <c r="AQ346" i="2"/>
  <c r="I346" i="5" s="1"/>
  <c r="AW346" i="2" s="1"/>
  <c r="AV343" i="2"/>
  <c r="AU343" i="2"/>
  <c r="AT343" i="2"/>
  <c r="AS343" i="2"/>
  <c r="AR343" i="2"/>
  <c r="J343" i="5" s="1"/>
  <c r="AQ343" i="2"/>
  <c r="I343" i="5" s="1"/>
  <c r="AV342" i="2"/>
  <c r="AU342" i="2"/>
  <c r="AT342" i="2"/>
  <c r="AS342" i="2"/>
  <c r="AR342" i="2"/>
  <c r="J342" i="5" s="1"/>
  <c r="AX342" i="2" s="1"/>
  <c r="AQ342" i="2"/>
  <c r="I342" i="5" s="1"/>
  <c r="AW342" i="2" s="1"/>
  <c r="AV341" i="2"/>
  <c r="AU341" i="2"/>
  <c r="AT341" i="2"/>
  <c r="AS341" i="2"/>
  <c r="AR341" i="2"/>
  <c r="J341" i="5" s="1"/>
  <c r="AQ341" i="2"/>
  <c r="I341" i="5" s="1"/>
  <c r="AV340" i="2"/>
  <c r="AU340" i="2"/>
  <c r="AT340" i="2"/>
  <c r="AS340" i="2"/>
  <c r="AR340" i="2"/>
  <c r="J340" i="5" s="1"/>
  <c r="AX340" i="2" s="1"/>
  <c r="AQ340" i="2"/>
  <c r="I340" i="5" s="1"/>
  <c r="AW340" i="2" s="1"/>
  <c r="AV339" i="2"/>
  <c r="AU339" i="2"/>
  <c r="AT339" i="2"/>
  <c r="AS339" i="2"/>
  <c r="AR339" i="2"/>
  <c r="J339" i="5" s="1"/>
  <c r="AQ339" i="2"/>
  <c r="I339" i="5" s="1"/>
  <c r="AV338" i="2"/>
  <c r="AU338" i="2"/>
  <c r="AT338" i="2"/>
  <c r="AS338" i="2"/>
  <c r="AR338" i="2"/>
  <c r="J338" i="5" s="1"/>
  <c r="AX338" i="2" s="1"/>
  <c r="AQ338" i="2"/>
  <c r="I338" i="5" s="1"/>
  <c r="AW338" i="2" s="1"/>
  <c r="AV337" i="2"/>
  <c r="AU337" i="2"/>
  <c r="AT337" i="2"/>
  <c r="AS337" i="2"/>
  <c r="AR337" i="2"/>
  <c r="J337" i="5" s="1"/>
  <c r="AQ337" i="2"/>
  <c r="I337" i="5" s="1"/>
  <c r="AV336" i="2"/>
  <c r="AU336" i="2"/>
  <c r="AT336" i="2"/>
  <c r="AS336" i="2"/>
  <c r="AR336" i="2"/>
  <c r="J336" i="5" s="1"/>
  <c r="AX336" i="2" s="1"/>
  <c r="AQ336" i="2"/>
  <c r="I336" i="5" s="1"/>
  <c r="AW336" i="2" s="1"/>
  <c r="AV335" i="2"/>
  <c r="AU335" i="2"/>
  <c r="AT335" i="2"/>
  <c r="AS335" i="2"/>
  <c r="AR335" i="2"/>
  <c r="J335" i="5" s="1"/>
  <c r="AQ335" i="2"/>
  <c r="I335" i="5" s="1"/>
  <c r="AV334" i="2"/>
  <c r="AU334" i="2"/>
  <c r="AT334" i="2"/>
  <c r="AS334" i="2"/>
  <c r="AR334" i="2"/>
  <c r="J334" i="5" s="1"/>
  <c r="AX334" i="2" s="1"/>
  <c r="AQ334" i="2"/>
  <c r="I334" i="5" s="1"/>
  <c r="AW334" i="2" s="1"/>
  <c r="AV333" i="2"/>
  <c r="AU333" i="2"/>
  <c r="AT333" i="2"/>
  <c r="AS333" i="2"/>
  <c r="AR333" i="2"/>
  <c r="J333" i="5" s="1"/>
  <c r="AQ333" i="2"/>
  <c r="I333" i="5" s="1"/>
  <c r="AV332" i="2"/>
  <c r="AU332" i="2"/>
  <c r="AT332" i="2"/>
  <c r="AS332" i="2"/>
  <c r="AR332" i="2"/>
  <c r="J332" i="5" s="1"/>
  <c r="AX332" i="2" s="1"/>
  <c r="AQ332" i="2"/>
  <c r="I332" i="5" s="1"/>
  <c r="AW332" i="2" s="1"/>
  <c r="AV331" i="2"/>
  <c r="AU331" i="2"/>
  <c r="AT331" i="2"/>
  <c r="AS331" i="2"/>
  <c r="AR331" i="2"/>
  <c r="J331" i="5" s="1"/>
  <c r="AQ331" i="2"/>
  <c r="I331" i="5" s="1"/>
  <c r="AV330" i="2"/>
  <c r="AU330" i="2"/>
  <c r="AT330" i="2"/>
  <c r="AS330" i="2"/>
  <c r="AR330" i="2"/>
  <c r="J330" i="5" s="1"/>
  <c r="AX330" i="2" s="1"/>
  <c r="AQ330" i="2"/>
  <c r="I330" i="5" s="1"/>
  <c r="AW330" i="2" s="1"/>
  <c r="AV329" i="2"/>
  <c r="AU329" i="2"/>
  <c r="AT329" i="2"/>
  <c r="AS329" i="2"/>
  <c r="AR329" i="2"/>
  <c r="J329" i="5" s="1"/>
  <c r="AQ329" i="2"/>
  <c r="I329" i="5" s="1"/>
  <c r="AV328" i="2"/>
  <c r="AU328" i="2"/>
  <c r="AT328" i="2"/>
  <c r="AS328" i="2"/>
  <c r="AR328" i="2"/>
  <c r="J328" i="5" s="1"/>
  <c r="AX328" i="2" s="1"/>
  <c r="AQ328" i="2"/>
  <c r="I328" i="5" s="1"/>
  <c r="AW328" i="2" s="1"/>
  <c r="AV327" i="2"/>
  <c r="AU327" i="2"/>
  <c r="AT327" i="2"/>
  <c r="AS327" i="2"/>
  <c r="AR327" i="2"/>
  <c r="J327" i="5" s="1"/>
  <c r="AQ327" i="2"/>
  <c r="I327" i="5" s="1"/>
  <c r="AV326" i="2"/>
  <c r="AU326" i="2"/>
  <c r="AT326" i="2"/>
  <c r="AS326" i="2"/>
  <c r="AR326" i="2"/>
  <c r="J326" i="5" s="1"/>
  <c r="AX326" i="2" s="1"/>
  <c r="AQ326" i="2"/>
  <c r="I326" i="5" s="1"/>
  <c r="AW326" i="2" s="1"/>
  <c r="AV325" i="2"/>
  <c r="AV345" i="2" s="1"/>
  <c r="AV62" i="3" s="1"/>
  <c r="AU325" i="2"/>
  <c r="AU345" i="2" s="1"/>
  <c r="AU62" i="3" s="1"/>
  <c r="AT325" i="2"/>
  <c r="AS325" i="2"/>
  <c r="AS345" i="2" s="1"/>
  <c r="AS62" i="3" s="1"/>
  <c r="AR325" i="2"/>
  <c r="J325" i="5" s="1"/>
  <c r="AQ325" i="2"/>
  <c r="AV324" i="2"/>
  <c r="AU324" i="2"/>
  <c r="AU344" i="2" s="1"/>
  <c r="AU61" i="3" s="1"/>
  <c r="AT324" i="2"/>
  <c r="AS324" i="2"/>
  <c r="AR324" i="2"/>
  <c r="J324" i="5" s="1"/>
  <c r="AX324" i="2" s="1"/>
  <c r="AQ324" i="2"/>
  <c r="AV321" i="2"/>
  <c r="AU321" i="2"/>
  <c r="AT321" i="2"/>
  <c r="AS321" i="2"/>
  <c r="AR321" i="2"/>
  <c r="J321" i="5" s="1"/>
  <c r="AQ321" i="2"/>
  <c r="I321" i="5" s="1"/>
  <c r="AV320" i="2"/>
  <c r="AU320" i="2"/>
  <c r="AT320" i="2"/>
  <c r="AS320" i="2"/>
  <c r="AR320" i="2"/>
  <c r="J320" i="5" s="1"/>
  <c r="AX320" i="2" s="1"/>
  <c r="AQ320" i="2"/>
  <c r="I320" i="5" s="1"/>
  <c r="AW320" i="2" s="1"/>
  <c r="AV319" i="2"/>
  <c r="AU319" i="2"/>
  <c r="AT319" i="2"/>
  <c r="AS319" i="2"/>
  <c r="AR319" i="2"/>
  <c r="J319" i="5" s="1"/>
  <c r="AQ319" i="2"/>
  <c r="I319" i="5" s="1"/>
  <c r="AV318" i="2"/>
  <c r="AU318" i="2"/>
  <c r="AT318" i="2"/>
  <c r="AS318" i="2"/>
  <c r="AR318" i="2"/>
  <c r="J318" i="5" s="1"/>
  <c r="AX318" i="2" s="1"/>
  <c r="AQ318" i="2"/>
  <c r="I318" i="5" s="1"/>
  <c r="AW318" i="2" s="1"/>
  <c r="AV317" i="2"/>
  <c r="AU317" i="2"/>
  <c r="AT317" i="2"/>
  <c r="AS317" i="2"/>
  <c r="AR317" i="2"/>
  <c r="J317" i="5" s="1"/>
  <c r="AQ317" i="2"/>
  <c r="I317" i="5" s="1"/>
  <c r="AV316" i="2"/>
  <c r="AU316" i="2"/>
  <c r="AT316" i="2"/>
  <c r="AS316" i="2"/>
  <c r="AR316" i="2"/>
  <c r="J316" i="5" s="1"/>
  <c r="AX316" i="2" s="1"/>
  <c r="AQ316" i="2"/>
  <c r="I316" i="5" s="1"/>
  <c r="AW316" i="2" s="1"/>
  <c r="AV315" i="2"/>
  <c r="AU315" i="2"/>
  <c r="AT315" i="2"/>
  <c r="AS315" i="2"/>
  <c r="AR315" i="2"/>
  <c r="J315" i="5" s="1"/>
  <c r="AQ315" i="2"/>
  <c r="I315" i="5" s="1"/>
  <c r="AV314" i="2"/>
  <c r="AU314" i="2"/>
  <c r="AT314" i="2"/>
  <c r="AS314" i="2"/>
  <c r="AR314" i="2"/>
  <c r="J314" i="5" s="1"/>
  <c r="AX314" i="2" s="1"/>
  <c r="AQ314" i="2"/>
  <c r="I314" i="5" s="1"/>
  <c r="AW314" i="2" s="1"/>
  <c r="AV313" i="2"/>
  <c r="AU313" i="2"/>
  <c r="AT313" i="2"/>
  <c r="AS313" i="2"/>
  <c r="AR313" i="2"/>
  <c r="J313" i="5" s="1"/>
  <c r="AQ313" i="2"/>
  <c r="I313" i="5" s="1"/>
  <c r="AV312" i="2"/>
  <c r="AU312" i="2"/>
  <c r="AT312" i="2"/>
  <c r="AS312" i="2"/>
  <c r="AR312" i="2"/>
  <c r="J312" i="5" s="1"/>
  <c r="AX312" i="2" s="1"/>
  <c r="AQ312" i="2"/>
  <c r="I312" i="5" s="1"/>
  <c r="AW312" i="2" s="1"/>
  <c r="AV311" i="2"/>
  <c r="AU311" i="2"/>
  <c r="AT311" i="2"/>
  <c r="AS311" i="2"/>
  <c r="AR311" i="2"/>
  <c r="J311" i="5" s="1"/>
  <c r="AQ311" i="2"/>
  <c r="I311" i="5" s="1"/>
  <c r="AV310" i="2"/>
  <c r="AU310" i="2"/>
  <c r="AT310" i="2"/>
  <c r="AS310" i="2"/>
  <c r="AR310" i="2"/>
  <c r="J310" i="5" s="1"/>
  <c r="AX310" i="2" s="1"/>
  <c r="AQ310" i="2"/>
  <c r="I310" i="5" s="1"/>
  <c r="AW310" i="2" s="1"/>
  <c r="AV309" i="2"/>
  <c r="AU309" i="2"/>
  <c r="AT309" i="2"/>
  <c r="AS309" i="2"/>
  <c r="AR309" i="2"/>
  <c r="J309" i="5" s="1"/>
  <c r="AQ309" i="2"/>
  <c r="I309" i="5" s="1"/>
  <c r="AV308" i="2"/>
  <c r="AU308" i="2"/>
  <c r="AT308" i="2"/>
  <c r="AS308" i="2"/>
  <c r="AR308" i="2"/>
  <c r="J308" i="5" s="1"/>
  <c r="AX308" i="2" s="1"/>
  <c r="AQ308" i="2"/>
  <c r="I308" i="5" s="1"/>
  <c r="AW308" i="2" s="1"/>
  <c r="AV307" i="2"/>
  <c r="AU307" i="2"/>
  <c r="AT307" i="2"/>
  <c r="AS307" i="2"/>
  <c r="AR307" i="2"/>
  <c r="J307" i="5" s="1"/>
  <c r="AQ307" i="2"/>
  <c r="I307" i="5" s="1"/>
  <c r="AV306" i="2"/>
  <c r="AU306" i="2"/>
  <c r="AT306" i="2"/>
  <c r="AS306" i="2"/>
  <c r="AR306" i="2"/>
  <c r="J306" i="5" s="1"/>
  <c r="AX306" i="2" s="1"/>
  <c r="AQ306" i="2"/>
  <c r="I306" i="5" s="1"/>
  <c r="AW306" i="2" s="1"/>
  <c r="AV305" i="2"/>
  <c r="AU305" i="2"/>
  <c r="AT305" i="2"/>
  <c r="AS305" i="2"/>
  <c r="AR305" i="2"/>
  <c r="J305" i="5" s="1"/>
  <c r="AQ305" i="2"/>
  <c r="I305" i="5" s="1"/>
  <c r="AV304" i="2"/>
  <c r="AU304" i="2"/>
  <c r="AT304" i="2"/>
  <c r="AS304" i="2"/>
  <c r="AR304" i="2"/>
  <c r="J304" i="5" s="1"/>
  <c r="AX304" i="2" s="1"/>
  <c r="AQ304" i="2"/>
  <c r="I304" i="5" s="1"/>
  <c r="AW304" i="2" s="1"/>
  <c r="AV303" i="2"/>
  <c r="AU303" i="2"/>
  <c r="AT303" i="2"/>
  <c r="AS303" i="2"/>
  <c r="AR303" i="2"/>
  <c r="J303" i="5" s="1"/>
  <c r="AQ303" i="2"/>
  <c r="I303" i="5" s="1"/>
  <c r="AV302" i="2"/>
  <c r="AU302" i="2"/>
  <c r="AT302" i="2"/>
  <c r="AS302" i="2"/>
  <c r="AR302" i="2"/>
  <c r="J302" i="5" s="1"/>
  <c r="AX302" i="2" s="1"/>
  <c r="AQ302" i="2"/>
  <c r="I302" i="5" s="1"/>
  <c r="AW302" i="2" s="1"/>
  <c r="AV301" i="2"/>
  <c r="AU301" i="2"/>
  <c r="AT301" i="2"/>
  <c r="AS301" i="2"/>
  <c r="AR301" i="2"/>
  <c r="J301" i="5" s="1"/>
  <c r="AQ301" i="2"/>
  <c r="I301" i="5" s="1"/>
  <c r="AV300" i="2"/>
  <c r="AU300" i="2"/>
  <c r="AT300" i="2"/>
  <c r="AS300" i="2"/>
  <c r="AR300" i="2"/>
  <c r="J300" i="5" s="1"/>
  <c r="AX300" i="2" s="1"/>
  <c r="AQ300" i="2"/>
  <c r="I300" i="5" s="1"/>
  <c r="AW300" i="2" s="1"/>
  <c r="AV299" i="2"/>
  <c r="AU299" i="2"/>
  <c r="AT299" i="2"/>
  <c r="AS299" i="2"/>
  <c r="AR299" i="2"/>
  <c r="J299" i="5" s="1"/>
  <c r="AQ299" i="2"/>
  <c r="I299" i="5" s="1"/>
  <c r="AV298" i="2"/>
  <c r="AU298" i="2"/>
  <c r="AT298" i="2"/>
  <c r="AS298" i="2"/>
  <c r="AR298" i="2"/>
  <c r="J298" i="5" s="1"/>
  <c r="AX298" i="2" s="1"/>
  <c r="AQ298" i="2"/>
  <c r="I298" i="5" s="1"/>
  <c r="AW298" i="2" s="1"/>
  <c r="AV297" i="2"/>
  <c r="AU297" i="2"/>
  <c r="AT297" i="2"/>
  <c r="AS297" i="2"/>
  <c r="AR297" i="2"/>
  <c r="J297" i="5" s="1"/>
  <c r="AQ297" i="2"/>
  <c r="I297" i="5" s="1"/>
  <c r="AV296" i="2"/>
  <c r="AU296" i="2"/>
  <c r="AT296" i="2"/>
  <c r="AS296" i="2"/>
  <c r="AR296" i="2"/>
  <c r="J296" i="5" s="1"/>
  <c r="AX296" i="2" s="1"/>
  <c r="AQ296" i="2"/>
  <c r="I296" i="5" s="1"/>
  <c r="AW296" i="2" s="1"/>
  <c r="AV295" i="2"/>
  <c r="AU295" i="2"/>
  <c r="AT295" i="2"/>
  <c r="AS295" i="2"/>
  <c r="AR295" i="2"/>
  <c r="J295" i="5" s="1"/>
  <c r="AQ295" i="2"/>
  <c r="I295" i="5" s="1"/>
  <c r="AV294" i="2"/>
  <c r="AU294" i="2"/>
  <c r="AT294" i="2"/>
  <c r="AS294" i="2"/>
  <c r="AR294" i="2"/>
  <c r="J294" i="5" s="1"/>
  <c r="AX294" i="2" s="1"/>
  <c r="AQ294" i="2"/>
  <c r="I294" i="5" s="1"/>
  <c r="AW294" i="2" s="1"/>
  <c r="AV293" i="2"/>
  <c r="AU293" i="2"/>
  <c r="AT293" i="2"/>
  <c r="AS293" i="2"/>
  <c r="AR293" i="2"/>
  <c r="J293" i="5" s="1"/>
  <c r="AQ293" i="2"/>
  <c r="I293" i="5" s="1"/>
  <c r="AV292" i="2"/>
  <c r="AU292" i="2"/>
  <c r="AT292" i="2"/>
  <c r="AS292" i="2"/>
  <c r="AR292" i="2"/>
  <c r="J292" i="5" s="1"/>
  <c r="AX292" i="2" s="1"/>
  <c r="AQ292" i="2"/>
  <c r="I292" i="5" s="1"/>
  <c r="AW292" i="2" s="1"/>
  <c r="AV291" i="2"/>
  <c r="AU291" i="2"/>
  <c r="AT291" i="2"/>
  <c r="AS291" i="2"/>
  <c r="AR291" i="2"/>
  <c r="J291" i="5" s="1"/>
  <c r="AQ291" i="2"/>
  <c r="I291" i="5" s="1"/>
  <c r="AV290" i="2"/>
  <c r="AU290" i="2"/>
  <c r="AT290" i="2"/>
  <c r="AS290" i="2"/>
  <c r="AR290" i="2"/>
  <c r="J290" i="5" s="1"/>
  <c r="AX290" i="2" s="1"/>
  <c r="AQ290" i="2"/>
  <c r="I290" i="5" s="1"/>
  <c r="AW290" i="2" s="1"/>
  <c r="AV289" i="2"/>
  <c r="AU289" i="2"/>
  <c r="AT289" i="2"/>
  <c r="AS289" i="2"/>
  <c r="AR289" i="2"/>
  <c r="J289" i="5" s="1"/>
  <c r="AQ289" i="2"/>
  <c r="I289" i="5" s="1"/>
  <c r="AV288" i="2"/>
  <c r="AU288" i="2"/>
  <c r="AT288" i="2"/>
  <c r="AS288" i="2"/>
  <c r="AR288" i="2"/>
  <c r="J288" i="5" s="1"/>
  <c r="AX288" i="2" s="1"/>
  <c r="AQ288" i="2"/>
  <c r="I288" i="5" s="1"/>
  <c r="AW288" i="2" s="1"/>
  <c r="AV287" i="2"/>
  <c r="AU287" i="2"/>
  <c r="AT287" i="2"/>
  <c r="AS287" i="2"/>
  <c r="AR287" i="2"/>
  <c r="J287" i="5" s="1"/>
  <c r="AQ287" i="2"/>
  <c r="I287" i="5" s="1"/>
  <c r="AV286" i="2"/>
  <c r="AU286" i="2"/>
  <c r="AT286" i="2"/>
  <c r="AS286" i="2"/>
  <c r="AR286" i="2"/>
  <c r="J286" i="5" s="1"/>
  <c r="AX286" i="2" s="1"/>
  <c r="AQ286" i="2"/>
  <c r="I286" i="5" s="1"/>
  <c r="AW286" i="2" s="1"/>
  <c r="AV285" i="2"/>
  <c r="AU285" i="2"/>
  <c r="AT285" i="2"/>
  <c r="AS285" i="2"/>
  <c r="AR285" i="2"/>
  <c r="J285" i="5" s="1"/>
  <c r="AQ285" i="2"/>
  <c r="I285" i="5" s="1"/>
  <c r="AV284" i="2"/>
  <c r="AU284" i="2"/>
  <c r="AT284" i="2"/>
  <c r="AS284" i="2"/>
  <c r="AR284" i="2"/>
  <c r="J284" i="5" s="1"/>
  <c r="AX284" i="2" s="1"/>
  <c r="AQ284" i="2"/>
  <c r="I284" i="5" s="1"/>
  <c r="AW284" i="2" s="1"/>
  <c r="AV283" i="2"/>
  <c r="AU283" i="2"/>
  <c r="AT283" i="2"/>
  <c r="AS283" i="2"/>
  <c r="AR283" i="2"/>
  <c r="J283" i="5" s="1"/>
  <c r="AQ283" i="2"/>
  <c r="I283" i="5" s="1"/>
  <c r="AV282" i="2"/>
  <c r="AU282" i="2"/>
  <c r="AT282" i="2"/>
  <c r="AS282" i="2"/>
  <c r="AR282" i="2"/>
  <c r="J282" i="5" s="1"/>
  <c r="AX282" i="2" s="1"/>
  <c r="AQ282" i="2"/>
  <c r="I282" i="5" s="1"/>
  <c r="AW282" i="2" s="1"/>
  <c r="AV281" i="2"/>
  <c r="AU281" i="2"/>
  <c r="AT281" i="2"/>
  <c r="AS281" i="2"/>
  <c r="AR281" i="2"/>
  <c r="J281" i="5" s="1"/>
  <c r="AQ281" i="2"/>
  <c r="I281" i="5" s="1"/>
  <c r="AV280" i="2"/>
  <c r="AU280" i="2"/>
  <c r="AT280" i="2"/>
  <c r="AS280" i="2"/>
  <c r="AR280" i="2"/>
  <c r="J280" i="5" s="1"/>
  <c r="AX280" i="2" s="1"/>
  <c r="AQ280" i="2"/>
  <c r="I280" i="5" s="1"/>
  <c r="AW280" i="2" s="1"/>
  <c r="AV279" i="2"/>
  <c r="AU279" i="2"/>
  <c r="AT279" i="2"/>
  <c r="AS279" i="2"/>
  <c r="AR279" i="2"/>
  <c r="J279" i="5" s="1"/>
  <c r="AQ279" i="2"/>
  <c r="I279" i="5" s="1"/>
  <c r="AV278" i="2"/>
  <c r="AU278" i="2"/>
  <c r="AT278" i="2"/>
  <c r="AS278" i="2"/>
  <c r="AR278" i="2"/>
  <c r="J278" i="5" s="1"/>
  <c r="AX278" i="2" s="1"/>
  <c r="AQ278" i="2"/>
  <c r="I278" i="5" s="1"/>
  <c r="AW278" i="2" s="1"/>
  <c r="AV277" i="2"/>
  <c r="AU277" i="2"/>
  <c r="AT277" i="2"/>
  <c r="AS277" i="2"/>
  <c r="AR277" i="2"/>
  <c r="J277" i="5" s="1"/>
  <c r="AQ277" i="2"/>
  <c r="I277" i="5" s="1"/>
  <c r="AV276" i="2"/>
  <c r="AU276" i="2"/>
  <c r="AT276" i="2"/>
  <c r="AS276" i="2"/>
  <c r="AR276" i="2"/>
  <c r="J276" i="5" s="1"/>
  <c r="AX276" i="2" s="1"/>
  <c r="AQ276" i="2"/>
  <c r="I276" i="5" s="1"/>
  <c r="AW276" i="2" s="1"/>
  <c r="AV275" i="2"/>
  <c r="AU275" i="2"/>
  <c r="AT275" i="2"/>
  <c r="AS275" i="2"/>
  <c r="AR275" i="2"/>
  <c r="J275" i="5" s="1"/>
  <c r="AQ275" i="2"/>
  <c r="I275" i="5" s="1"/>
  <c r="AV274" i="2"/>
  <c r="AU274" i="2"/>
  <c r="AT274" i="2"/>
  <c r="AS274" i="2"/>
  <c r="AR274" i="2"/>
  <c r="J274" i="5" s="1"/>
  <c r="AX274" i="2" s="1"/>
  <c r="AQ274" i="2"/>
  <c r="I274" i="5" s="1"/>
  <c r="AW274" i="2" s="1"/>
  <c r="AV273" i="2"/>
  <c r="AU273" i="2"/>
  <c r="AT273" i="2"/>
  <c r="AS273" i="2"/>
  <c r="AR273" i="2"/>
  <c r="J273" i="5" s="1"/>
  <c r="AQ273" i="2"/>
  <c r="I273" i="5" s="1"/>
  <c r="AV272" i="2"/>
  <c r="AU272" i="2"/>
  <c r="AT272" i="2"/>
  <c r="AS272" i="2"/>
  <c r="AR272" i="2"/>
  <c r="J272" i="5" s="1"/>
  <c r="AX272" i="2" s="1"/>
  <c r="AQ272" i="2"/>
  <c r="I272" i="5" s="1"/>
  <c r="AW272" i="2" s="1"/>
  <c r="AV271" i="2"/>
  <c r="AU271" i="2"/>
  <c r="AT271" i="2"/>
  <c r="AS271" i="2"/>
  <c r="AR271" i="2"/>
  <c r="J271" i="5" s="1"/>
  <c r="AQ271" i="2"/>
  <c r="I271" i="5" s="1"/>
  <c r="AV270" i="2"/>
  <c r="AU270" i="2"/>
  <c r="AT270" i="2"/>
  <c r="AS270" i="2"/>
  <c r="AR270" i="2"/>
  <c r="J270" i="5" s="1"/>
  <c r="AX270" i="2" s="1"/>
  <c r="AQ270" i="2"/>
  <c r="I270" i="5" s="1"/>
  <c r="AW270" i="2" s="1"/>
  <c r="AV269" i="2"/>
  <c r="AU269" i="2"/>
  <c r="AT269" i="2"/>
  <c r="AS269" i="2"/>
  <c r="AR269" i="2"/>
  <c r="J269" i="5" s="1"/>
  <c r="AQ269" i="2"/>
  <c r="I269" i="5" s="1"/>
  <c r="AV268" i="2"/>
  <c r="AU268" i="2"/>
  <c r="AT268" i="2"/>
  <c r="AS268" i="2"/>
  <c r="AR268" i="2"/>
  <c r="J268" i="5" s="1"/>
  <c r="AX268" i="2" s="1"/>
  <c r="AQ268" i="2"/>
  <c r="I268" i="5" s="1"/>
  <c r="AW268" i="2" s="1"/>
  <c r="AV267" i="2"/>
  <c r="AU267" i="2"/>
  <c r="AT267" i="2"/>
  <c r="AS267" i="2"/>
  <c r="AR267" i="2"/>
  <c r="J267" i="5" s="1"/>
  <c r="AQ267" i="2"/>
  <c r="I267" i="5" s="1"/>
  <c r="AV266" i="2"/>
  <c r="AU266" i="2"/>
  <c r="AT266" i="2"/>
  <c r="AS266" i="2"/>
  <c r="AR266" i="2"/>
  <c r="J266" i="5" s="1"/>
  <c r="AX266" i="2" s="1"/>
  <c r="AQ266" i="2"/>
  <c r="I266" i="5" s="1"/>
  <c r="AW266" i="2" s="1"/>
  <c r="AV265" i="2"/>
  <c r="AU265" i="2"/>
  <c r="AT265" i="2"/>
  <c r="AS265" i="2"/>
  <c r="AR265" i="2"/>
  <c r="J265" i="5" s="1"/>
  <c r="AQ265" i="2"/>
  <c r="I265" i="5" s="1"/>
  <c r="AV264" i="2"/>
  <c r="AU264" i="2"/>
  <c r="AT264" i="2"/>
  <c r="AS264" i="2"/>
  <c r="AR264" i="2"/>
  <c r="J264" i="5" s="1"/>
  <c r="AX264" i="2" s="1"/>
  <c r="AQ264" i="2"/>
  <c r="I264" i="5" s="1"/>
  <c r="AW264" i="2" s="1"/>
  <c r="AV263" i="2"/>
  <c r="AU263" i="2"/>
  <c r="AT263" i="2"/>
  <c r="AS263" i="2"/>
  <c r="AR263" i="2"/>
  <c r="J263" i="5" s="1"/>
  <c r="AQ263" i="2"/>
  <c r="I263" i="5" s="1"/>
  <c r="AV262" i="2"/>
  <c r="AU262" i="2"/>
  <c r="AT262" i="2"/>
  <c r="AS262" i="2"/>
  <c r="AR262" i="2"/>
  <c r="J262" i="5" s="1"/>
  <c r="AX262" i="2" s="1"/>
  <c r="AQ262" i="2"/>
  <c r="I262" i="5" s="1"/>
  <c r="AW262" i="2" s="1"/>
  <c r="AV261" i="2"/>
  <c r="AU261" i="2"/>
  <c r="AT261" i="2"/>
  <c r="AS261" i="2"/>
  <c r="AR261" i="2"/>
  <c r="J261" i="5" s="1"/>
  <c r="AQ261" i="2"/>
  <c r="I261" i="5" s="1"/>
  <c r="AV260" i="2"/>
  <c r="AU260" i="2"/>
  <c r="AT260" i="2"/>
  <c r="AS260" i="2"/>
  <c r="AR260" i="2"/>
  <c r="J260" i="5" s="1"/>
  <c r="AX260" i="2" s="1"/>
  <c r="AQ260" i="2"/>
  <c r="I260" i="5" s="1"/>
  <c r="AW260" i="2" s="1"/>
  <c r="AV259" i="2"/>
  <c r="AU259" i="2"/>
  <c r="AT259" i="2"/>
  <c r="AS259" i="2"/>
  <c r="AR259" i="2"/>
  <c r="J259" i="5" s="1"/>
  <c r="AQ259" i="2"/>
  <c r="I259" i="5" s="1"/>
  <c r="AV258" i="2"/>
  <c r="AU258" i="2"/>
  <c r="AT258" i="2"/>
  <c r="AS258" i="2"/>
  <c r="AR258" i="2"/>
  <c r="J258" i="5" s="1"/>
  <c r="AX258" i="2" s="1"/>
  <c r="AQ258" i="2"/>
  <c r="I258" i="5" s="1"/>
  <c r="AW258" i="2" s="1"/>
  <c r="AV257" i="2"/>
  <c r="AU257" i="2"/>
  <c r="AT257" i="2"/>
  <c r="AS257" i="2"/>
  <c r="AR257" i="2"/>
  <c r="J257" i="5" s="1"/>
  <c r="AQ257" i="2"/>
  <c r="I257" i="5" s="1"/>
  <c r="AV256" i="2"/>
  <c r="AU256" i="2"/>
  <c r="AT256" i="2"/>
  <c r="AS256" i="2"/>
  <c r="AR256" i="2"/>
  <c r="J256" i="5" s="1"/>
  <c r="AX256" i="2" s="1"/>
  <c r="AQ256" i="2"/>
  <c r="I256" i="5" s="1"/>
  <c r="AW256" i="2" s="1"/>
  <c r="AV253" i="2"/>
  <c r="AU253" i="2"/>
  <c r="AT253" i="2"/>
  <c r="AS253" i="2"/>
  <c r="AR253" i="2"/>
  <c r="J253" i="5" s="1"/>
  <c r="AQ253" i="2"/>
  <c r="I253" i="5" s="1"/>
  <c r="AV252" i="2"/>
  <c r="AU252" i="2"/>
  <c r="AT252" i="2"/>
  <c r="AS252" i="2"/>
  <c r="AR252" i="2"/>
  <c r="J252" i="5" s="1"/>
  <c r="AX252" i="2" s="1"/>
  <c r="AQ252" i="2"/>
  <c r="I252" i="5" s="1"/>
  <c r="AW252" i="2" s="1"/>
  <c r="AV251" i="2"/>
  <c r="AU251" i="2"/>
  <c r="AT251" i="2"/>
  <c r="AS251" i="2"/>
  <c r="AR251" i="2"/>
  <c r="J251" i="5" s="1"/>
  <c r="AQ251" i="2"/>
  <c r="I251" i="5" s="1"/>
  <c r="AV250" i="2"/>
  <c r="AU250" i="2"/>
  <c r="AT250" i="2"/>
  <c r="AS250" i="2"/>
  <c r="AR250" i="2"/>
  <c r="J250" i="5" s="1"/>
  <c r="AX250" i="2" s="1"/>
  <c r="AQ250" i="2"/>
  <c r="I250" i="5" s="1"/>
  <c r="AW250" i="2" s="1"/>
  <c r="AV249" i="2"/>
  <c r="AU249" i="2"/>
  <c r="AT249" i="2"/>
  <c r="AS249" i="2"/>
  <c r="AR249" i="2"/>
  <c r="J249" i="5" s="1"/>
  <c r="AQ249" i="2"/>
  <c r="I249" i="5" s="1"/>
  <c r="AV248" i="2"/>
  <c r="AU248" i="2"/>
  <c r="AT248" i="2"/>
  <c r="AS248" i="2"/>
  <c r="AR248" i="2"/>
  <c r="J248" i="5" s="1"/>
  <c r="AX248" i="2" s="1"/>
  <c r="AQ248" i="2"/>
  <c r="I248" i="5" s="1"/>
  <c r="AW248" i="2" s="1"/>
  <c r="AV247" i="2"/>
  <c r="AU247" i="2"/>
  <c r="AT247" i="2"/>
  <c r="AS247" i="2"/>
  <c r="AR247" i="2"/>
  <c r="J247" i="5" s="1"/>
  <c r="AQ247" i="2"/>
  <c r="I247" i="5" s="1"/>
  <c r="AV246" i="2"/>
  <c r="AU246" i="2"/>
  <c r="AT246" i="2"/>
  <c r="AS246" i="2"/>
  <c r="AR246" i="2"/>
  <c r="J246" i="5" s="1"/>
  <c r="AX246" i="2" s="1"/>
  <c r="AQ246" i="2"/>
  <c r="I246" i="5" s="1"/>
  <c r="AW246" i="2" s="1"/>
  <c r="AV245" i="2"/>
  <c r="AU245" i="2"/>
  <c r="AT245" i="2"/>
  <c r="AS245" i="2"/>
  <c r="AR245" i="2"/>
  <c r="J245" i="5" s="1"/>
  <c r="AQ245" i="2"/>
  <c r="I245" i="5" s="1"/>
  <c r="AV244" i="2"/>
  <c r="AU244" i="2"/>
  <c r="AT244" i="2"/>
  <c r="AS244" i="2"/>
  <c r="AR244" i="2"/>
  <c r="J244" i="5" s="1"/>
  <c r="AX244" i="2" s="1"/>
  <c r="AQ244" i="2"/>
  <c r="I244" i="5" s="1"/>
  <c r="AW244" i="2" s="1"/>
  <c r="AV243" i="2"/>
  <c r="AU243" i="2"/>
  <c r="AT243" i="2"/>
  <c r="AS243" i="2"/>
  <c r="AR243" i="2"/>
  <c r="J243" i="5" s="1"/>
  <c r="AQ243" i="2"/>
  <c r="I243" i="5" s="1"/>
  <c r="AV242" i="2"/>
  <c r="AU242" i="2"/>
  <c r="AT242" i="2"/>
  <c r="AS242" i="2"/>
  <c r="AR242" i="2"/>
  <c r="J242" i="5" s="1"/>
  <c r="AX242" i="2" s="1"/>
  <c r="AQ242" i="2"/>
  <c r="I242" i="5" s="1"/>
  <c r="AW242" i="2" s="1"/>
  <c r="AV241" i="2"/>
  <c r="AU241" i="2"/>
  <c r="AT241" i="2"/>
  <c r="AS241" i="2"/>
  <c r="AR241" i="2"/>
  <c r="J241" i="5" s="1"/>
  <c r="AQ241" i="2"/>
  <c r="I241" i="5" s="1"/>
  <c r="AV240" i="2"/>
  <c r="AU240" i="2"/>
  <c r="AT240" i="2"/>
  <c r="AS240" i="2"/>
  <c r="AR240" i="2"/>
  <c r="J240" i="5" s="1"/>
  <c r="AX240" i="2" s="1"/>
  <c r="AQ240" i="2"/>
  <c r="I240" i="5" s="1"/>
  <c r="AW240" i="2" s="1"/>
  <c r="AV239" i="2"/>
  <c r="AU239" i="2"/>
  <c r="AT239" i="2"/>
  <c r="AS239" i="2"/>
  <c r="AR239" i="2"/>
  <c r="J239" i="5" s="1"/>
  <c r="AQ239" i="2"/>
  <c r="I239" i="5" s="1"/>
  <c r="AV238" i="2"/>
  <c r="AU238" i="2"/>
  <c r="AT238" i="2"/>
  <c r="AS238" i="2"/>
  <c r="AR238" i="2"/>
  <c r="J238" i="5" s="1"/>
  <c r="AX238" i="2" s="1"/>
  <c r="AQ238" i="2"/>
  <c r="I238" i="5" s="1"/>
  <c r="AW238" i="2" s="1"/>
  <c r="AV237" i="2"/>
  <c r="AU237" i="2"/>
  <c r="AT237" i="2"/>
  <c r="AS237" i="2"/>
  <c r="AR237" i="2"/>
  <c r="J237" i="5" s="1"/>
  <c r="AQ237" i="2"/>
  <c r="I237" i="5" s="1"/>
  <c r="AV236" i="2"/>
  <c r="AU236" i="2"/>
  <c r="AT236" i="2"/>
  <c r="AS236" i="2"/>
  <c r="AR236" i="2"/>
  <c r="J236" i="5" s="1"/>
  <c r="AX236" i="2" s="1"/>
  <c r="AQ236" i="2"/>
  <c r="I236" i="5" s="1"/>
  <c r="AW236" i="2" s="1"/>
  <c r="AV235" i="2"/>
  <c r="AU235" i="2"/>
  <c r="AT235" i="2"/>
  <c r="AS235" i="2"/>
  <c r="AR235" i="2"/>
  <c r="J235" i="5" s="1"/>
  <c r="AQ235" i="2"/>
  <c r="I235" i="5" s="1"/>
  <c r="AV234" i="2"/>
  <c r="AU234" i="2"/>
  <c r="AT234" i="2"/>
  <c r="AS234" i="2"/>
  <c r="AR234" i="2"/>
  <c r="J234" i="5" s="1"/>
  <c r="AX234" i="2" s="1"/>
  <c r="AQ234" i="2"/>
  <c r="I234" i="5" s="1"/>
  <c r="AW234" i="2" s="1"/>
  <c r="AV233" i="2"/>
  <c r="AU233" i="2"/>
  <c r="AT233" i="2"/>
  <c r="AS233" i="2"/>
  <c r="AR233" i="2"/>
  <c r="J233" i="5" s="1"/>
  <c r="AQ233" i="2"/>
  <c r="I233" i="5" s="1"/>
  <c r="AV232" i="2"/>
  <c r="AU232" i="2"/>
  <c r="AT232" i="2"/>
  <c r="AS232" i="2"/>
  <c r="AR232" i="2"/>
  <c r="J232" i="5" s="1"/>
  <c r="AX232" i="2" s="1"/>
  <c r="AQ232" i="2"/>
  <c r="I232" i="5" s="1"/>
  <c r="AW232" i="2" s="1"/>
  <c r="AV231" i="2"/>
  <c r="AU231" i="2"/>
  <c r="AT231" i="2"/>
  <c r="AS231" i="2"/>
  <c r="AR231" i="2"/>
  <c r="J231" i="5" s="1"/>
  <c r="AQ231" i="2"/>
  <c r="I231" i="5" s="1"/>
  <c r="AV230" i="2"/>
  <c r="AU230" i="2"/>
  <c r="AT230" i="2"/>
  <c r="AS230" i="2"/>
  <c r="AR230" i="2"/>
  <c r="J230" i="5" s="1"/>
  <c r="AX230" i="2" s="1"/>
  <c r="AQ230" i="2"/>
  <c r="I230" i="5" s="1"/>
  <c r="AW230" i="2" s="1"/>
  <c r="AV229" i="2"/>
  <c r="AU229" i="2"/>
  <c r="AT229" i="2"/>
  <c r="AS229" i="2"/>
  <c r="AR229" i="2"/>
  <c r="J229" i="5" s="1"/>
  <c r="AQ229" i="2"/>
  <c r="I229" i="5" s="1"/>
  <c r="AV228" i="2"/>
  <c r="AU228" i="2"/>
  <c r="AT228" i="2"/>
  <c r="AS228" i="2"/>
  <c r="AR228" i="2"/>
  <c r="J228" i="5" s="1"/>
  <c r="AX228" i="2" s="1"/>
  <c r="AQ228" i="2"/>
  <c r="I228" i="5" s="1"/>
  <c r="AW228" i="2" s="1"/>
  <c r="AV227" i="2"/>
  <c r="AU227" i="2"/>
  <c r="AT227" i="2"/>
  <c r="AS227" i="2"/>
  <c r="AR227" i="2"/>
  <c r="J227" i="5" s="1"/>
  <c r="AQ227" i="2"/>
  <c r="I227" i="5" s="1"/>
  <c r="AV226" i="2"/>
  <c r="AU226" i="2"/>
  <c r="AT226" i="2"/>
  <c r="AS226" i="2"/>
  <c r="AR226" i="2"/>
  <c r="J226" i="5" s="1"/>
  <c r="AX226" i="2" s="1"/>
  <c r="AQ226" i="2"/>
  <c r="I226" i="5" s="1"/>
  <c r="AW226" i="2" s="1"/>
  <c r="AV225" i="2"/>
  <c r="AU225" i="2"/>
  <c r="AT225" i="2"/>
  <c r="AS225" i="2"/>
  <c r="AR225" i="2"/>
  <c r="J225" i="5" s="1"/>
  <c r="AQ225" i="2"/>
  <c r="I225" i="5" s="1"/>
  <c r="AV224" i="2"/>
  <c r="AU224" i="2"/>
  <c r="AT224" i="2"/>
  <c r="AS224" i="2"/>
  <c r="AR224" i="2"/>
  <c r="J224" i="5" s="1"/>
  <c r="AX224" i="2" s="1"/>
  <c r="AQ224" i="2"/>
  <c r="I224" i="5" s="1"/>
  <c r="AW224" i="2" s="1"/>
  <c r="AV223" i="2"/>
  <c r="AU223" i="2"/>
  <c r="AT223" i="2"/>
  <c r="AS223" i="2"/>
  <c r="AR223" i="2"/>
  <c r="J223" i="5" s="1"/>
  <c r="AQ223" i="2"/>
  <c r="I223" i="5" s="1"/>
  <c r="AV222" i="2"/>
  <c r="AU222" i="2"/>
  <c r="AT222" i="2"/>
  <c r="AS222" i="2"/>
  <c r="AR222" i="2"/>
  <c r="J222" i="5" s="1"/>
  <c r="AX222" i="2" s="1"/>
  <c r="AQ222" i="2"/>
  <c r="I222" i="5" s="1"/>
  <c r="AW222" i="2" s="1"/>
  <c r="AV221" i="2"/>
  <c r="AU221" i="2"/>
  <c r="AT221" i="2"/>
  <c r="AS221" i="2"/>
  <c r="AR221" i="2"/>
  <c r="J221" i="5" s="1"/>
  <c r="AQ221" i="2"/>
  <c r="I221" i="5" s="1"/>
  <c r="AV220" i="2"/>
  <c r="AU220" i="2"/>
  <c r="AT220" i="2"/>
  <c r="AS220" i="2"/>
  <c r="AR220" i="2"/>
  <c r="J220" i="5" s="1"/>
  <c r="AX220" i="2" s="1"/>
  <c r="AQ220" i="2"/>
  <c r="I220" i="5" s="1"/>
  <c r="AW220" i="2" s="1"/>
  <c r="AV219" i="2"/>
  <c r="AU219" i="2"/>
  <c r="AT219" i="2"/>
  <c r="AS219" i="2"/>
  <c r="AR219" i="2"/>
  <c r="J219" i="5" s="1"/>
  <c r="AQ219" i="2"/>
  <c r="I219" i="5" s="1"/>
  <c r="AV218" i="2"/>
  <c r="AU218" i="2"/>
  <c r="AT218" i="2"/>
  <c r="AS218" i="2"/>
  <c r="AR218" i="2"/>
  <c r="J218" i="5" s="1"/>
  <c r="AX218" i="2" s="1"/>
  <c r="AQ218" i="2"/>
  <c r="I218" i="5" s="1"/>
  <c r="AW218" i="2" s="1"/>
  <c r="AV217" i="2"/>
  <c r="AU217" i="2"/>
  <c r="AT217" i="2"/>
  <c r="AS217" i="2"/>
  <c r="AR217" i="2"/>
  <c r="J217" i="5" s="1"/>
  <c r="AQ217" i="2"/>
  <c r="I217" i="5" s="1"/>
  <c r="AV216" i="2"/>
  <c r="AU216" i="2"/>
  <c r="AT216" i="2"/>
  <c r="AS216" i="2"/>
  <c r="AR216" i="2"/>
  <c r="J216" i="5" s="1"/>
  <c r="AX216" i="2" s="1"/>
  <c r="AQ216" i="2"/>
  <c r="I216" i="5" s="1"/>
  <c r="AW216" i="2" s="1"/>
  <c r="AV215" i="2"/>
  <c r="AU215" i="2"/>
  <c r="AT215" i="2"/>
  <c r="AS215" i="2"/>
  <c r="AR215" i="2"/>
  <c r="J215" i="5" s="1"/>
  <c r="AQ215" i="2"/>
  <c r="I215" i="5" s="1"/>
  <c r="AV214" i="2"/>
  <c r="AU214" i="2"/>
  <c r="AT214" i="2"/>
  <c r="AS214" i="2"/>
  <c r="AR214" i="2"/>
  <c r="J214" i="5" s="1"/>
  <c r="AX214" i="2" s="1"/>
  <c r="AQ214" i="2"/>
  <c r="I214" i="5" s="1"/>
  <c r="AW214" i="2" s="1"/>
  <c r="AV213" i="2"/>
  <c r="AU213" i="2"/>
  <c r="AT213" i="2"/>
  <c r="AS213" i="2"/>
  <c r="AR213" i="2"/>
  <c r="J213" i="5" s="1"/>
  <c r="AQ213" i="2"/>
  <c r="I213" i="5" s="1"/>
  <c r="AV212" i="2"/>
  <c r="AU212" i="2"/>
  <c r="AT212" i="2"/>
  <c r="AS212" i="2"/>
  <c r="AR212" i="2"/>
  <c r="J212" i="5" s="1"/>
  <c r="AX212" i="2" s="1"/>
  <c r="AQ212" i="2"/>
  <c r="I212" i="5" s="1"/>
  <c r="AW212" i="2" s="1"/>
  <c r="AV211" i="2"/>
  <c r="AU211" i="2"/>
  <c r="AT211" i="2"/>
  <c r="AS211" i="2"/>
  <c r="AR211" i="2"/>
  <c r="J211" i="5" s="1"/>
  <c r="AQ211" i="2"/>
  <c r="I211" i="5" s="1"/>
  <c r="AV210" i="2"/>
  <c r="AU210" i="2"/>
  <c r="AT210" i="2"/>
  <c r="AS210" i="2"/>
  <c r="AR210" i="2"/>
  <c r="J210" i="5" s="1"/>
  <c r="AX210" i="2" s="1"/>
  <c r="AQ210" i="2"/>
  <c r="I210" i="5" s="1"/>
  <c r="AW210" i="2" s="1"/>
  <c r="AV209" i="2"/>
  <c r="AU209" i="2"/>
  <c r="AT209" i="2"/>
  <c r="AS209" i="2"/>
  <c r="AR209" i="2"/>
  <c r="J209" i="5" s="1"/>
  <c r="AQ209" i="2"/>
  <c r="I209" i="5" s="1"/>
  <c r="AV208" i="2"/>
  <c r="AU208" i="2"/>
  <c r="AT208" i="2"/>
  <c r="AS208" i="2"/>
  <c r="AR208" i="2"/>
  <c r="J208" i="5" s="1"/>
  <c r="AX208" i="2" s="1"/>
  <c r="AQ208" i="2"/>
  <c r="I208" i="5" s="1"/>
  <c r="AW208" i="2" s="1"/>
  <c r="AV207" i="2"/>
  <c r="AU207" i="2"/>
  <c r="AT207" i="2"/>
  <c r="AS207" i="2"/>
  <c r="AR207" i="2"/>
  <c r="J207" i="5" s="1"/>
  <c r="AQ207" i="2"/>
  <c r="I207" i="5" s="1"/>
  <c r="AV206" i="2"/>
  <c r="AU206" i="2"/>
  <c r="AT206" i="2"/>
  <c r="AS206" i="2"/>
  <c r="AR206" i="2"/>
  <c r="J206" i="5" s="1"/>
  <c r="AX206" i="2" s="1"/>
  <c r="AQ206" i="2"/>
  <c r="I206" i="5" s="1"/>
  <c r="AW206" i="2" s="1"/>
  <c r="AV205" i="2"/>
  <c r="AU205" i="2"/>
  <c r="AT205" i="2"/>
  <c r="AS205" i="2"/>
  <c r="AR205" i="2"/>
  <c r="J205" i="5" s="1"/>
  <c r="AQ205" i="2"/>
  <c r="I205" i="5" s="1"/>
  <c r="AV204" i="2"/>
  <c r="AU204" i="2"/>
  <c r="AT204" i="2"/>
  <c r="AS204" i="2"/>
  <c r="AR204" i="2"/>
  <c r="J204" i="5" s="1"/>
  <c r="AX204" i="2" s="1"/>
  <c r="AQ204" i="2"/>
  <c r="I204" i="5" s="1"/>
  <c r="AW204" i="2" s="1"/>
  <c r="AV203" i="2"/>
  <c r="AU203" i="2"/>
  <c r="AT203" i="2"/>
  <c r="AS203" i="2"/>
  <c r="AR203" i="2"/>
  <c r="J203" i="5" s="1"/>
  <c r="AQ203" i="2"/>
  <c r="I203" i="5" s="1"/>
  <c r="AV202" i="2"/>
  <c r="AU202" i="2"/>
  <c r="AT202" i="2"/>
  <c r="AS202" i="2"/>
  <c r="AR202" i="2"/>
  <c r="J202" i="5" s="1"/>
  <c r="AX202" i="2" s="1"/>
  <c r="AQ202" i="2"/>
  <c r="I202" i="5" s="1"/>
  <c r="AW202" i="2" s="1"/>
  <c r="AV201" i="2"/>
  <c r="AU201" i="2"/>
  <c r="AT201" i="2"/>
  <c r="AS201" i="2"/>
  <c r="AR201" i="2"/>
  <c r="J201" i="5" s="1"/>
  <c r="AQ201" i="2"/>
  <c r="I201" i="5" s="1"/>
  <c r="AV200" i="2"/>
  <c r="AU200" i="2"/>
  <c r="AT200" i="2"/>
  <c r="AS200" i="2"/>
  <c r="AR200" i="2"/>
  <c r="J200" i="5" s="1"/>
  <c r="AX200" i="2" s="1"/>
  <c r="AQ200" i="2"/>
  <c r="I200" i="5" s="1"/>
  <c r="AW200" i="2" s="1"/>
  <c r="AV199" i="2"/>
  <c r="AV255" i="2" s="1"/>
  <c r="AV58" i="3" s="1"/>
  <c r="AU199" i="2"/>
  <c r="AU255" i="2" s="1"/>
  <c r="AU58" i="3" s="1"/>
  <c r="AT199" i="2"/>
  <c r="AS199" i="2"/>
  <c r="AS255" i="2" s="1"/>
  <c r="AS58" i="3" s="1"/>
  <c r="AR199" i="2"/>
  <c r="AQ199" i="2"/>
  <c r="I199" i="5" s="1"/>
  <c r="AV198" i="2"/>
  <c r="AU198" i="2"/>
  <c r="AU254" i="2" s="1"/>
  <c r="AU57" i="3" s="1"/>
  <c r="AT198" i="2"/>
  <c r="AT254" i="2" s="1"/>
  <c r="AT57" i="3" s="1"/>
  <c r="AS198" i="2"/>
  <c r="AR198" i="2"/>
  <c r="AQ198" i="2"/>
  <c r="I198" i="5" s="1"/>
  <c r="AW198" i="2" s="1"/>
  <c r="AV195" i="2"/>
  <c r="AU195" i="2"/>
  <c r="AT195" i="2"/>
  <c r="AS195" i="2"/>
  <c r="AR195" i="2"/>
  <c r="J195" i="5" s="1"/>
  <c r="AQ195" i="2"/>
  <c r="I195" i="5" s="1"/>
  <c r="AV194" i="2"/>
  <c r="AU194" i="2"/>
  <c r="AT194" i="2"/>
  <c r="AS194" i="2"/>
  <c r="AR194" i="2"/>
  <c r="J194" i="5" s="1"/>
  <c r="AX194" i="2" s="1"/>
  <c r="AQ194" i="2"/>
  <c r="I194" i="5" s="1"/>
  <c r="AW194" i="2" s="1"/>
  <c r="AV193" i="2"/>
  <c r="AU193" i="2"/>
  <c r="AT193" i="2"/>
  <c r="AS193" i="2"/>
  <c r="AR193" i="2"/>
  <c r="J193" i="5" s="1"/>
  <c r="AQ193" i="2"/>
  <c r="I193" i="5" s="1"/>
  <c r="AV192" i="2"/>
  <c r="AU192" i="2"/>
  <c r="AT192" i="2"/>
  <c r="AS192" i="2"/>
  <c r="AR192" i="2"/>
  <c r="J192" i="5" s="1"/>
  <c r="AX192" i="2" s="1"/>
  <c r="AQ192" i="2"/>
  <c r="I192" i="5" s="1"/>
  <c r="AW192" i="2" s="1"/>
  <c r="AV191" i="2"/>
  <c r="AU191" i="2"/>
  <c r="AT191" i="2"/>
  <c r="AS191" i="2"/>
  <c r="AR191" i="2"/>
  <c r="J191" i="5" s="1"/>
  <c r="AQ191" i="2"/>
  <c r="I191" i="5" s="1"/>
  <c r="AV190" i="2"/>
  <c r="AU190" i="2"/>
  <c r="AT190" i="2"/>
  <c r="AS190" i="2"/>
  <c r="AR190" i="2"/>
  <c r="J190" i="5" s="1"/>
  <c r="AX190" i="2" s="1"/>
  <c r="AQ190" i="2"/>
  <c r="I190" i="5" s="1"/>
  <c r="AW190" i="2" s="1"/>
  <c r="AV189" i="2"/>
  <c r="AU189" i="2"/>
  <c r="AT189" i="2"/>
  <c r="AS189" i="2"/>
  <c r="AR189" i="2"/>
  <c r="J189" i="5" s="1"/>
  <c r="AQ189" i="2"/>
  <c r="I189" i="5" s="1"/>
  <c r="AV188" i="2"/>
  <c r="AU188" i="2"/>
  <c r="AT188" i="2"/>
  <c r="AS188" i="2"/>
  <c r="AR188" i="2"/>
  <c r="J188" i="5" s="1"/>
  <c r="AX188" i="2" s="1"/>
  <c r="AQ188" i="2"/>
  <c r="I188" i="5" s="1"/>
  <c r="AW188" i="2" s="1"/>
  <c r="AV187" i="2"/>
  <c r="AU187" i="2"/>
  <c r="AT187" i="2"/>
  <c r="AS187" i="2"/>
  <c r="AR187" i="2"/>
  <c r="J187" i="5" s="1"/>
  <c r="AQ187" i="2"/>
  <c r="I187" i="5" s="1"/>
  <c r="AV186" i="2"/>
  <c r="AU186" i="2"/>
  <c r="AT186" i="2"/>
  <c r="AS186" i="2"/>
  <c r="AR186" i="2"/>
  <c r="J186" i="5" s="1"/>
  <c r="AX186" i="2" s="1"/>
  <c r="AQ186" i="2"/>
  <c r="I186" i="5" s="1"/>
  <c r="AW186" i="2" s="1"/>
  <c r="AV185" i="2"/>
  <c r="AU185" i="2"/>
  <c r="AT185" i="2"/>
  <c r="AS185" i="2"/>
  <c r="AR185" i="2"/>
  <c r="J185" i="5" s="1"/>
  <c r="AQ185" i="2"/>
  <c r="I185" i="5" s="1"/>
  <c r="AV184" i="2"/>
  <c r="AU184" i="2"/>
  <c r="AT184" i="2"/>
  <c r="AS184" i="2"/>
  <c r="AR184" i="2"/>
  <c r="J184" i="5" s="1"/>
  <c r="AX184" i="2" s="1"/>
  <c r="AQ184" i="2"/>
  <c r="I184" i="5" s="1"/>
  <c r="AW184" i="2" s="1"/>
  <c r="AV183" i="2"/>
  <c r="AU183" i="2"/>
  <c r="AT183" i="2"/>
  <c r="AS183" i="2"/>
  <c r="AR183" i="2"/>
  <c r="J183" i="5" s="1"/>
  <c r="AQ183" i="2"/>
  <c r="I183" i="5" s="1"/>
  <c r="AV182" i="2"/>
  <c r="AU182" i="2"/>
  <c r="AT182" i="2"/>
  <c r="AS182" i="2"/>
  <c r="AR182" i="2"/>
  <c r="J182" i="5" s="1"/>
  <c r="AX182" i="2" s="1"/>
  <c r="AQ182" i="2"/>
  <c r="I182" i="5" s="1"/>
  <c r="AW182" i="2" s="1"/>
  <c r="AV181" i="2"/>
  <c r="AU181" i="2"/>
  <c r="AT181" i="2"/>
  <c r="AS181" i="2"/>
  <c r="AR181" i="2"/>
  <c r="J181" i="5" s="1"/>
  <c r="AQ181" i="2"/>
  <c r="I181" i="5" s="1"/>
  <c r="AV180" i="2"/>
  <c r="AU180" i="2"/>
  <c r="AT180" i="2"/>
  <c r="AS180" i="2"/>
  <c r="AR180" i="2"/>
  <c r="J180" i="5" s="1"/>
  <c r="AX180" i="2" s="1"/>
  <c r="AQ180" i="2"/>
  <c r="I180" i="5" s="1"/>
  <c r="AW180" i="2" s="1"/>
  <c r="AV179" i="2"/>
  <c r="AU179" i="2"/>
  <c r="AT179" i="2"/>
  <c r="AS179" i="2"/>
  <c r="AR179" i="2"/>
  <c r="J179" i="5" s="1"/>
  <c r="AQ179" i="2"/>
  <c r="I179" i="5" s="1"/>
  <c r="AV178" i="2"/>
  <c r="AU178" i="2"/>
  <c r="AT178" i="2"/>
  <c r="AS178" i="2"/>
  <c r="AR178" i="2"/>
  <c r="J178" i="5" s="1"/>
  <c r="AX178" i="2" s="1"/>
  <c r="AQ178" i="2"/>
  <c r="I178" i="5" s="1"/>
  <c r="AW178" i="2" s="1"/>
  <c r="AV177" i="2"/>
  <c r="AU177" i="2"/>
  <c r="AT177" i="2"/>
  <c r="AS177" i="2"/>
  <c r="AR177" i="2"/>
  <c r="J177" i="5" s="1"/>
  <c r="AQ177" i="2"/>
  <c r="I177" i="5" s="1"/>
  <c r="AV176" i="2"/>
  <c r="AU176" i="2"/>
  <c r="AT176" i="2"/>
  <c r="AS176" i="2"/>
  <c r="AR176" i="2"/>
  <c r="J176" i="5" s="1"/>
  <c r="AX176" i="2" s="1"/>
  <c r="AQ176" i="2"/>
  <c r="I176" i="5" s="1"/>
  <c r="AW176" i="2" s="1"/>
  <c r="AV175" i="2"/>
  <c r="AU175" i="2"/>
  <c r="AT175" i="2"/>
  <c r="AS175" i="2"/>
  <c r="AR175" i="2"/>
  <c r="J175" i="5" s="1"/>
  <c r="AQ175" i="2"/>
  <c r="I175" i="5" s="1"/>
  <c r="AV174" i="2"/>
  <c r="AU174" i="2"/>
  <c r="AT174" i="2"/>
  <c r="AS174" i="2"/>
  <c r="AR174" i="2"/>
  <c r="J174" i="5" s="1"/>
  <c r="AX174" i="2" s="1"/>
  <c r="AQ174" i="2"/>
  <c r="I174" i="5" s="1"/>
  <c r="AW174" i="2" s="1"/>
  <c r="AV173" i="2"/>
  <c r="AU173" i="2"/>
  <c r="AT173" i="2"/>
  <c r="AS173" i="2"/>
  <c r="AR173" i="2"/>
  <c r="J173" i="5" s="1"/>
  <c r="AQ173" i="2"/>
  <c r="I173" i="5" s="1"/>
  <c r="AV172" i="2"/>
  <c r="AU172" i="2"/>
  <c r="AT172" i="2"/>
  <c r="AS172" i="2"/>
  <c r="AR172" i="2"/>
  <c r="J172" i="5" s="1"/>
  <c r="AX172" i="2" s="1"/>
  <c r="AQ172" i="2"/>
  <c r="I172" i="5" s="1"/>
  <c r="AW172" i="2" s="1"/>
  <c r="AV171" i="2"/>
  <c r="AU171" i="2"/>
  <c r="AT171" i="2"/>
  <c r="AS171" i="2"/>
  <c r="AR171" i="2"/>
  <c r="J171" i="5" s="1"/>
  <c r="AQ171" i="2"/>
  <c r="I171" i="5" s="1"/>
  <c r="AV170" i="2"/>
  <c r="AU170" i="2"/>
  <c r="AT170" i="2"/>
  <c r="AS170" i="2"/>
  <c r="AR170" i="2"/>
  <c r="J170" i="5" s="1"/>
  <c r="AX170" i="2" s="1"/>
  <c r="AQ170" i="2"/>
  <c r="I170" i="5" s="1"/>
  <c r="AW170" i="2" s="1"/>
  <c r="AV169" i="2"/>
  <c r="AU169" i="2"/>
  <c r="AT169" i="2"/>
  <c r="AS169" i="2"/>
  <c r="AR169" i="2"/>
  <c r="J169" i="5" s="1"/>
  <c r="AQ169" i="2"/>
  <c r="I169" i="5" s="1"/>
  <c r="AV168" i="2"/>
  <c r="AU168" i="2"/>
  <c r="AT168" i="2"/>
  <c r="AS168" i="2"/>
  <c r="AR168" i="2"/>
  <c r="J168" i="5" s="1"/>
  <c r="AX168" i="2" s="1"/>
  <c r="AQ168" i="2"/>
  <c r="I168" i="5" s="1"/>
  <c r="AW168" i="2" s="1"/>
  <c r="AV167" i="2"/>
  <c r="AU167" i="2"/>
  <c r="AT167" i="2"/>
  <c r="AS167" i="2"/>
  <c r="AR167" i="2"/>
  <c r="J167" i="5" s="1"/>
  <c r="AQ167" i="2"/>
  <c r="I167" i="5" s="1"/>
  <c r="AV166" i="2"/>
  <c r="AU166" i="2"/>
  <c r="AT166" i="2"/>
  <c r="AS166" i="2"/>
  <c r="AR166" i="2"/>
  <c r="J166" i="5" s="1"/>
  <c r="AX166" i="2" s="1"/>
  <c r="AQ166" i="2"/>
  <c r="I166" i="5" s="1"/>
  <c r="AW166" i="2" s="1"/>
  <c r="AV165" i="2"/>
  <c r="AU165" i="2"/>
  <c r="AT165" i="2"/>
  <c r="AS165" i="2"/>
  <c r="AR165" i="2"/>
  <c r="J165" i="5" s="1"/>
  <c r="AQ165" i="2"/>
  <c r="I165" i="5" s="1"/>
  <c r="AV164" i="2"/>
  <c r="AU164" i="2"/>
  <c r="AT164" i="2"/>
  <c r="AS164" i="2"/>
  <c r="AR164" i="2"/>
  <c r="J164" i="5" s="1"/>
  <c r="AX164" i="2" s="1"/>
  <c r="AQ164" i="2"/>
  <c r="I164" i="5" s="1"/>
  <c r="AW164" i="2" s="1"/>
  <c r="AV163" i="2"/>
  <c r="AU163" i="2"/>
  <c r="AT163" i="2"/>
  <c r="AS163" i="2"/>
  <c r="AR163" i="2"/>
  <c r="J163" i="5" s="1"/>
  <c r="AQ163" i="2"/>
  <c r="I163" i="5" s="1"/>
  <c r="AV162" i="2"/>
  <c r="AU162" i="2"/>
  <c r="AT162" i="2"/>
  <c r="AS162" i="2"/>
  <c r="AR162" i="2"/>
  <c r="J162" i="5" s="1"/>
  <c r="AX162" i="2" s="1"/>
  <c r="AQ162" i="2"/>
  <c r="I162" i="5" s="1"/>
  <c r="AW162" i="2" s="1"/>
  <c r="AV161" i="2"/>
  <c r="AU161" i="2"/>
  <c r="AT161" i="2"/>
  <c r="AS161" i="2"/>
  <c r="AR161" i="2"/>
  <c r="J161" i="5" s="1"/>
  <c r="AQ161" i="2"/>
  <c r="I161" i="5" s="1"/>
  <c r="AV160" i="2"/>
  <c r="AU160" i="2"/>
  <c r="AT160" i="2"/>
  <c r="AS160" i="2"/>
  <c r="AR160" i="2"/>
  <c r="J160" i="5" s="1"/>
  <c r="AX160" i="2" s="1"/>
  <c r="AQ160" i="2"/>
  <c r="I160" i="5" s="1"/>
  <c r="AW160" i="2" s="1"/>
  <c r="AV159" i="2"/>
  <c r="AU159" i="2"/>
  <c r="AT159" i="2"/>
  <c r="AS159" i="2"/>
  <c r="AR159" i="2"/>
  <c r="J159" i="5" s="1"/>
  <c r="AQ159" i="2"/>
  <c r="I159" i="5" s="1"/>
  <c r="AV158" i="2"/>
  <c r="AU158" i="2"/>
  <c r="AT158" i="2"/>
  <c r="AS158" i="2"/>
  <c r="AR158" i="2"/>
  <c r="J158" i="5" s="1"/>
  <c r="AX158" i="2" s="1"/>
  <c r="AQ158" i="2"/>
  <c r="I158" i="5" s="1"/>
  <c r="AW158" i="2" s="1"/>
  <c r="AV157" i="2"/>
  <c r="AU157" i="2"/>
  <c r="AT157" i="2"/>
  <c r="AS157" i="2"/>
  <c r="AR157" i="2"/>
  <c r="J157" i="5" s="1"/>
  <c r="AQ157" i="2"/>
  <c r="I157" i="5" s="1"/>
  <c r="AV156" i="2"/>
  <c r="AU156" i="2"/>
  <c r="AT156" i="2"/>
  <c r="AS156" i="2"/>
  <c r="AR156" i="2"/>
  <c r="J156" i="5" s="1"/>
  <c r="AX156" i="2" s="1"/>
  <c r="AQ156" i="2"/>
  <c r="I156" i="5" s="1"/>
  <c r="AW156" i="2" s="1"/>
  <c r="AV155" i="2"/>
  <c r="AU155" i="2"/>
  <c r="AT155" i="2"/>
  <c r="AS155" i="2"/>
  <c r="AR155" i="2"/>
  <c r="J155" i="5" s="1"/>
  <c r="AQ155" i="2"/>
  <c r="I155" i="5" s="1"/>
  <c r="AV154" i="2"/>
  <c r="AU154" i="2"/>
  <c r="AT154" i="2"/>
  <c r="AS154" i="2"/>
  <c r="AR154" i="2"/>
  <c r="J154" i="5" s="1"/>
  <c r="AX154" i="2" s="1"/>
  <c r="AQ154" i="2"/>
  <c r="I154" i="5" s="1"/>
  <c r="AW154" i="2" s="1"/>
  <c r="AV153" i="2"/>
  <c r="AU153" i="2"/>
  <c r="AT153" i="2"/>
  <c r="AS153" i="2"/>
  <c r="AR153" i="2"/>
  <c r="J153" i="5" s="1"/>
  <c r="AQ153" i="2"/>
  <c r="I153" i="5" s="1"/>
  <c r="AV152" i="2"/>
  <c r="AU152" i="2"/>
  <c r="AT152" i="2"/>
  <c r="AS152" i="2"/>
  <c r="AR152" i="2"/>
  <c r="J152" i="5" s="1"/>
  <c r="AX152" i="2" s="1"/>
  <c r="AQ152" i="2"/>
  <c r="I152" i="5" s="1"/>
  <c r="AW152" i="2" s="1"/>
  <c r="AV151" i="2"/>
  <c r="AU151" i="2"/>
  <c r="AT151" i="2"/>
  <c r="AS151" i="2"/>
  <c r="AR151" i="2"/>
  <c r="J151" i="5" s="1"/>
  <c r="AQ151" i="2"/>
  <c r="I151" i="5" s="1"/>
  <c r="AV150" i="2"/>
  <c r="AU150" i="2"/>
  <c r="AT150" i="2"/>
  <c r="AS150" i="2"/>
  <c r="AR150" i="2"/>
  <c r="J150" i="5" s="1"/>
  <c r="AX150" i="2" s="1"/>
  <c r="AQ150" i="2"/>
  <c r="I150" i="5" s="1"/>
  <c r="AW150" i="2" s="1"/>
  <c r="AV149" i="2"/>
  <c r="AU149" i="2"/>
  <c r="AT149" i="2"/>
  <c r="AS149" i="2"/>
  <c r="AR149" i="2"/>
  <c r="J149" i="5" s="1"/>
  <c r="AQ149" i="2"/>
  <c r="I149" i="5" s="1"/>
  <c r="AV148" i="2"/>
  <c r="AU148" i="2"/>
  <c r="AT148" i="2"/>
  <c r="AS148" i="2"/>
  <c r="AR148" i="2"/>
  <c r="J148" i="5" s="1"/>
  <c r="AX148" i="2" s="1"/>
  <c r="AQ148" i="2"/>
  <c r="I148" i="5" s="1"/>
  <c r="AW148" i="2" s="1"/>
  <c r="AV147" i="2"/>
  <c r="AU147" i="2"/>
  <c r="AT147" i="2"/>
  <c r="AS147" i="2"/>
  <c r="AR147" i="2"/>
  <c r="J147" i="5" s="1"/>
  <c r="AQ147" i="2"/>
  <c r="I147" i="5" s="1"/>
  <c r="AV146" i="2"/>
  <c r="AU146" i="2"/>
  <c r="AT146" i="2"/>
  <c r="AS146" i="2"/>
  <c r="AR146" i="2"/>
  <c r="J146" i="5" s="1"/>
  <c r="AX146" i="2" s="1"/>
  <c r="AQ146" i="2"/>
  <c r="I146" i="5" s="1"/>
  <c r="AW146" i="2" s="1"/>
  <c r="AV145" i="2"/>
  <c r="AU145" i="2"/>
  <c r="AT145" i="2"/>
  <c r="AS145" i="2"/>
  <c r="AR145" i="2"/>
  <c r="J145" i="5" s="1"/>
  <c r="AQ145" i="2"/>
  <c r="I145" i="5" s="1"/>
  <c r="AV144" i="2"/>
  <c r="AU144" i="2"/>
  <c r="AT144" i="2"/>
  <c r="AS144" i="2"/>
  <c r="AR144" i="2"/>
  <c r="J144" i="5" s="1"/>
  <c r="AX144" i="2" s="1"/>
  <c r="AQ144" i="2"/>
  <c r="I144" i="5" s="1"/>
  <c r="AW144" i="2" s="1"/>
  <c r="AV143" i="2"/>
  <c r="AU143" i="2"/>
  <c r="AT143" i="2"/>
  <c r="AS143" i="2"/>
  <c r="AR143" i="2"/>
  <c r="J143" i="5" s="1"/>
  <c r="AQ143" i="2"/>
  <c r="I143" i="5" s="1"/>
  <c r="AV142" i="2"/>
  <c r="AU142" i="2"/>
  <c r="AT142" i="2"/>
  <c r="AS142" i="2"/>
  <c r="AR142" i="2"/>
  <c r="J142" i="5" s="1"/>
  <c r="AX142" i="2" s="1"/>
  <c r="AQ142" i="2"/>
  <c r="I142" i="5" s="1"/>
  <c r="AW142" i="2" s="1"/>
  <c r="AV141" i="2"/>
  <c r="AU141" i="2"/>
  <c r="AT141" i="2"/>
  <c r="AS141" i="2"/>
  <c r="AR141" i="2"/>
  <c r="J141" i="5" s="1"/>
  <c r="AQ141" i="2"/>
  <c r="I141" i="5" s="1"/>
  <c r="AV140" i="2"/>
  <c r="AU140" i="2"/>
  <c r="AT140" i="2"/>
  <c r="AS140" i="2"/>
  <c r="AR140" i="2"/>
  <c r="J140" i="5" s="1"/>
  <c r="AX140" i="2" s="1"/>
  <c r="AQ140" i="2"/>
  <c r="I140" i="5" s="1"/>
  <c r="AW140" i="2" s="1"/>
  <c r="AV139" i="2"/>
  <c r="AU139" i="2"/>
  <c r="AT139" i="2"/>
  <c r="AS139" i="2"/>
  <c r="AR139" i="2"/>
  <c r="J139" i="5" s="1"/>
  <c r="AQ139" i="2"/>
  <c r="I139" i="5" s="1"/>
  <c r="AV138" i="2"/>
  <c r="AU138" i="2"/>
  <c r="AT138" i="2"/>
  <c r="AS138" i="2"/>
  <c r="AR138" i="2"/>
  <c r="J138" i="5" s="1"/>
  <c r="AX138" i="2" s="1"/>
  <c r="AQ138" i="2"/>
  <c r="I138" i="5" s="1"/>
  <c r="AW138" i="2" s="1"/>
  <c r="AV137" i="2"/>
  <c r="AU137" i="2"/>
  <c r="AT137" i="2"/>
  <c r="AS137" i="2"/>
  <c r="AR137" i="2"/>
  <c r="J137" i="5" s="1"/>
  <c r="AQ137" i="2"/>
  <c r="I137" i="5" s="1"/>
  <c r="AV136" i="2"/>
  <c r="AU136" i="2"/>
  <c r="AT136" i="2"/>
  <c r="AS136" i="2"/>
  <c r="AR136" i="2"/>
  <c r="J136" i="5" s="1"/>
  <c r="AX136" i="2" s="1"/>
  <c r="AQ136" i="2"/>
  <c r="I136" i="5" s="1"/>
  <c r="AW136" i="2" s="1"/>
  <c r="AV135" i="2"/>
  <c r="AU135" i="2"/>
  <c r="AT135" i="2"/>
  <c r="AS135" i="2"/>
  <c r="AR135" i="2"/>
  <c r="J135" i="5" s="1"/>
  <c r="AQ135" i="2"/>
  <c r="I135" i="5" s="1"/>
  <c r="AV134" i="2"/>
  <c r="AU134" i="2"/>
  <c r="AT134" i="2"/>
  <c r="AS134" i="2"/>
  <c r="AR134" i="2"/>
  <c r="J134" i="5" s="1"/>
  <c r="AX134" i="2" s="1"/>
  <c r="AQ134" i="2"/>
  <c r="I134" i="5" s="1"/>
  <c r="AV133" i="2"/>
  <c r="AU133" i="2"/>
  <c r="AT133" i="2"/>
  <c r="AS133" i="2"/>
  <c r="AR133" i="2"/>
  <c r="J133" i="5" s="1"/>
  <c r="AQ133" i="2"/>
  <c r="I133" i="5" s="1"/>
  <c r="AV132" i="2"/>
  <c r="AU132" i="2"/>
  <c r="AT132" i="2"/>
  <c r="AS132" i="2"/>
  <c r="AR132" i="2"/>
  <c r="J132" i="5" s="1"/>
  <c r="AX132" i="2" s="1"/>
  <c r="AQ132" i="2"/>
  <c r="I132" i="5" s="1"/>
  <c r="AV131" i="2"/>
  <c r="AU131" i="2"/>
  <c r="AT131" i="2"/>
  <c r="AS131" i="2"/>
  <c r="AR131" i="2"/>
  <c r="J131" i="5" s="1"/>
  <c r="AQ131" i="2"/>
  <c r="I131" i="5" s="1"/>
  <c r="AV130" i="2"/>
  <c r="AU130" i="2"/>
  <c r="AT130" i="2"/>
  <c r="AS130" i="2"/>
  <c r="AR130" i="2"/>
  <c r="J130" i="5" s="1"/>
  <c r="AX130" i="2" s="1"/>
  <c r="AQ130" i="2"/>
  <c r="I130" i="5" s="1"/>
  <c r="AV129" i="2"/>
  <c r="AU129" i="2"/>
  <c r="AT129" i="2"/>
  <c r="AS129" i="2"/>
  <c r="AR129" i="2"/>
  <c r="J129" i="5" s="1"/>
  <c r="AQ129" i="2"/>
  <c r="I129" i="5" s="1"/>
  <c r="AV128" i="2"/>
  <c r="AU128" i="2"/>
  <c r="AT128" i="2"/>
  <c r="AS128" i="2"/>
  <c r="AR128" i="2"/>
  <c r="J128" i="5" s="1"/>
  <c r="AX128" i="2" s="1"/>
  <c r="AQ128" i="2"/>
  <c r="I128" i="5" s="1"/>
  <c r="AV127" i="2"/>
  <c r="AU127" i="2"/>
  <c r="AT127" i="2"/>
  <c r="AS127" i="2"/>
  <c r="AR127" i="2"/>
  <c r="J127" i="5" s="1"/>
  <c r="AQ127" i="2"/>
  <c r="I127" i="5" s="1"/>
  <c r="AV126" i="2"/>
  <c r="AU126" i="2"/>
  <c r="AT126" i="2"/>
  <c r="AS126" i="2"/>
  <c r="AR126" i="2"/>
  <c r="J126" i="5" s="1"/>
  <c r="AX126" i="2" s="1"/>
  <c r="AQ126" i="2"/>
  <c r="I126" i="5" s="1"/>
  <c r="AV125" i="2"/>
  <c r="AU125" i="2"/>
  <c r="AT125" i="2"/>
  <c r="AS125" i="2"/>
  <c r="AR125" i="2"/>
  <c r="J125" i="5" s="1"/>
  <c r="AQ125" i="2"/>
  <c r="I125" i="5" s="1"/>
  <c r="AV124" i="2"/>
  <c r="AU124" i="2"/>
  <c r="AT124" i="2"/>
  <c r="AS124" i="2"/>
  <c r="AR124" i="2"/>
  <c r="J124" i="5" s="1"/>
  <c r="AX124" i="2" s="1"/>
  <c r="AQ124" i="2"/>
  <c r="I124" i="5" s="1"/>
  <c r="AW124" i="2" s="1"/>
  <c r="AV123" i="2"/>
  <c r="AU123" i="2"/>
  <c r="AT123" i="2"/>
  <c r="AS123" i="2"/>
  <c r="AR123" i="2"/>
  <c r="J123" i="5" s="1"/>
  <c r="AQ123" i="2"/>
  <c r="I123" i="5" s="1"/>
  <c r="AV122" i="2"/>
  <c r="AU122" i="2"/>
  <c r="AT122" i="2"/>
  <c r="AS122" i="2"/>
  <c r="AR122" i="2"/>
  <c r="J122" i="5" s="1"/>
  <c r="AX122" i="2" s="1"/>
  <c r="AQ122" i="2"/>
  <c r="I122" i="5" s="1"/>
  <c r="AW122" i="2" s="1"/>
  <c r="AV121" i="2"/>
  <c r="AU121" i="2"/>
  <c r="AT121" i="2"/>
  <c r="AS121" i="2"/>
  <c r="AR121" i="2"/>
  <c r="J121" i="5" s="1"/>
  <c r="AQ121" i="2"/>
  <c r="I121" i="5" s="1"/>
  <c r="AV120" i="2"/>
  <c r="AU120" i="2"/>
  <c r="AT120" i="2"/>
  <c r="AS120" i="2"/>
  <c r="AR120" i="2"/>
  <c r="J120" i="5" s="1"/>
  <c r="AX120" i="2" s="1"/>
  <c r="AQ120" i="2"/>
  <c r="I120" i="5" s="1"/>
  <c r="AW120" i="2" s="1"/>
  <c r="AV119" i="2"/>
  <c r="AU119" i="2"/>
  <c r="AT119" i="2"/>
  <c r="AS119" i="2"/>
  <c r="AR119" i="2"/>
  <c r="J119" i="5" s="1"/>
  <c r="AQ119" i="2"/>
  <c r="I119" i="5" s="1"/>
  <c r="AV118" i="2"/>
  <c r="AU118" i="2"/>
  <c r="AT118" i="2"/>
  <c r="AS118" i="2"/>
  <c r="AR118" i="2"/>
  <c r="J118" i="5" s="1"/>
  <c r="AX118" i="2" s="1"/>
  <c r="AQ118" i="2"/>
  <c r="I118" i="5" s="1"/>
  <c r="AW118" i="2" s="1"/>
  <c r="AV117" i="2"/>
  <c r="AU117" i="2"/>
  <c r="AT117" i="2"/>
  <c r="AS117" i="2"/>
  <c r="AR117" i="2"/>
  <c r="J117" i="5" s="1"/>
  <c r="AQ117" i="2"/>
  <c r="I117" i="5" s="1"/>
  <c r="AV116" i="2"/>
  <c r="AU116" i="2"/>
  <c r="AT116" i="2"/>
  <c r="AS116" i="2"/>
  <c r="AR116" i="2"/>
  <c r="J116" i="5" s="1"/>
  <c r="AX116" i="2" s="1"/>
  <c r="AQ116" i="2"/>
  <c r="I116" i="5" s="1"/>
  <c r="AW116" i="2" s="1"/>
  <c r="AV115" i="2"/>
  <c r="AU115" i="2"/>
  <c r="AT115" i="2"/>
  <c r="AS115" i="2"/>
  <c r="AR115" i="2"/>
  <c r="J115" i="5" s="1"/>
  <c r="AQ115" i="2"/>
  <c r="I115" i="5" s="1"/>
  <c r="AV114" i="2"/>
  <c r="AU114" i="2"/>
  <c r="AT114" i="2"/>
  <c r="AS114" i="2"/>
  <c r="AR114" i="2"/>
  <c r="J114" i="5" s="1"/>
  <c r="AX114" i="2" s="1"/>
  <c r="AQ114" i="2"/>
  <c r="I114" i="5" s="1"/>
  <c r="AW114" i="2" s="1"/>
  <c r="AV113" i="2"/>
  <c r="AU113" i="2"/>
  <c r="AT113" i="2"/>
  <c r="AS113" i="2"/>
  <c r="AR113" i="2"/>
  <c r="J113" i="5" s="1"/>
  <c r="AQ113" i="2"/>
  <c r="I113" i="5" s="1"/>
  <c r="AV112" i="2"/>
  <c r="AU112" i="2"/>
  <c r="AT112" i="2"/>
  <c r="AS112" i="2"/>
  <c r="AR112" i="2"/>
  <c r="J112" i="5" s="1"/>
  <c r="AX112" i="2" s="1"/>
  <c r="AQ112" i="2"/>
  <c r="I112" i="5" s="1"/>
  <c r="AW112" i="2" s="1"/>
  <c r="AV111" i="2"/>
  <c r="AU111" i="2"/>
  <c r="AT111" i="2"/>
  <c r="AS111" i="2"/>
  <c r="AR111" i="2"/>
  <c r="J111" i="5" s="1"/>
  <c r="AQ111" i="2"/>
  <c r="I111" i="5" s="1"/>
  <c r="AV110" i="2"/>
  <c r="AU110" i="2"/>
  <c r="AT110" i="2"/>
  <c r="AS110" i="2"/>
  <c r="AR110" i="2"/>
  <c r="J110" i="5" s="1"/>
  <c r="AX110" i="2" s="1"/>
  <c r="AQ110" i="2"/>
  <c r="I110" i="5" s="1"/>
  <c r="AW110" i="2" s="1"/>
  <c r="AV109" i="2"/>
  <c r="AU109" i="2"/>
  <c r="AT109" i="2"/>
  <c r="AS109" i="2"/>
  <c r="AR109" i="2"/>
  <c r="J109" i="5" s="1"/>
  <c r="AQ109" i="2"/>
  <c r="I109" i="5" s="1"/>
  <c r="AV108" i="2"/>
  <c r="AU108" i="2"/>
  <c r="AT108" i="2"/>
  <c r="AS108" i="2"/>
  <c r="AR108" i="2"/>
  <c r="J108" i="5" s="1"/>
  <c r="AX108" i="2" s="1"/>
  <c r="AQ108" i="2"/>
  <c r="I108" i="5" s="1"/>
  <c r="AW108" i="2" s="1"/>
  <c r="AV107" i="2"/>
  <c r="AU107" i="2"/>
  <c r="AT107" i="2"/>
  <c r="AS107" i="2"/>
  <c r="AR107" i="2"/>
  <c r="J107" i="5" s="1"/>
  <c r="AQ107" i="2"/>
  <c r="I107" i="5" s="1"/>
  <c r="AV106" i="2"/>
  <c r="AU106" i="2"/>
  <c r="AT106" i="2"/>
  <c r="AS106" i="2"/>
  <c r="AR106" i="2"/>
  <c r="J106" i="5" s="1"/>
  <c r="AX106" i="2" s="1"/>
  <c r="AQ106" i="2"/>
  <c r="I106" i="5" s="1"/>
  <c r="AW106" i="2" s="1"/>
  <c r="AV105" i="2"/>
  <c r="AU105" i="2"/>
  <c r="AT105" i="2"/>
  <c r="AS105" i="2"/>
  <c r="AR105" i="2"/>
  <c r="J105" i="5" s="1"/>
  <c r="AQ105" i="2"/>
  <c r="I105" i="5" s="1"/>
  <c r="AV104" i="2"/>
  <c r="AU104" i="2"/>
  <c r="AT104" i="2"/>
  <c r="AS104" i="2"/>
  <c r="AR104" i="2"/>
  <c r="J104" i="5" s="1"/>
  <c r="AX104" i="2" s="1"/>
  <c r="AQ104" i="2"/>
  <c r="I104" i="5" s="1"/>
  <c r="AW104" i="2" s="1"/>
  <c r="AV103" i="2"/>
  <c r="AU103" i="2"/>
  <c r="AT103" i="2"/>
  <c r="AS103" i="2"/>
  <c r="AR103" i="2"/>
  <c r="J103" i="5" s="1"/>
  <c r="AQ103" i="2"/>
  <c r="I103" i="5" s="1"/>
  <c r="AV102" i="2"/>
  <c r="AU102" i="2"/>
  <c r="AT102" i="2"/>
  <c r="AS102" i="2"/>
  <c r="AR102" i="2"/>
  <c r="J102" i="5" s="1"/>
  <c r="AX102" i="2" s="1"/>
  <c r="AQ102" i="2"/>
  <c r="I102" i="5" s="1"/>
  <c r="AW102" i="2" s="1"/>
  <c r="AV101" i="2"/>
  <c r="AU101" i="2"/>
  <c r="AT101" i="2"/>
  <c r="AS101" i="2"/>
  <c r="AR101" i="2"/>
  <c r="J101" i="5" s="1"/>
  <c r="AQ101" i="2"/>
  <c r="I101" i="5" s="1"/>
  <c r="AV100" i="2"/>
  <c r="AU100" i="2"/>
  <c r="AT100" i="2"/>
  <c r="AS100" i="2"/>
  <c r="AR100" i="2"/>
  <c r="J100" i="5" s="1"/>
  <c r="AX100" i="2" s="1"/>
  <c r="AQ100" i="2"/>
  <c r="I100" i="5" s="1"/>
  <c r="AW100" i="2" s="1"/>
  <c r="AV99" i="2"/>
  <c r="AU99" i="2"/>
  <c r="AT99" i="2"/>
  <c r="AS99" i="2"/>
  <c r="AR99" i="2"/>
  <c r="J99" i="5" s="1"/>
  <c r="AQ99" i="2"/>
  <c r="I99" i="5" s="1"/>
  <c r="AV98" i="2"/>
  <c r="AU98" i="2"/>
  <c r="AT98" i="2"/>
  <c r="AS98" i="2"/>
  <c r="AR98" i="2"/>
  <c r="J98" i="5" s="1"/>
  <c r="AX98" i="2" s="1"/>
  <c r="AQ98" i="2"/>
  <c r="I98" i="5" s="1"/>
  <c r="AW98" i="2" s="1"/>
  <c r="AV97" i="2"/>
  <c r="AU97" i="2"/>
  <c r="AT97" i="2"/>
  <c r="AS97" i="2"/>
  <c r="AR97" i="2"/>
  <c r="J97" i="5" s="1"/>
  <c r="AQ97" i="2"/>
  <c r="I97" i="5" s="1"/>
  <c r="AV96" i="2"/>
  <c r="AU96" i="2"/>
  <c r="AT96" i="2"/>
  <c r="AS96" i="2"/>
  <c r="AR96" i="2"/>
  <c r="J96" i="5" s="1"/>
  <c r="AX96" i="2" s="1"/>
  <c r="AQ96" i="2"/>
  <c r="I96" i="5" s="1"/>
  <c r="AW96" i="2" s="1"/>
  <c r="AV95" i="2"/>
  <c r="AU95" i="2"/>
  <c r="AT95" i="2"/>
  <c r="AS95" i="2"/>
  <c r="AR95" i="2"/>
  <c r="J95" i="5" s="1"/>
  <c r="AQ95" i="2"/>
  <c r="I95" i="5" s="1"/>
  <c r="AV94" i="2"/>
  <c r="AU94" i="2"/>
  <c r="AT94" i="2"/>
  <c r="AS94" i="2"/>
  <c r="AR94" i="2"/>
  <c r="J94" i="5" s="1"/>
  <c r="AX94" i="2" s="1"/>
  <c r="AQ94" i="2"/>
  <c r="I94" i="5" s="1"/>
  <c r="AW94" i="2" s="1"/>
  <c r="AV91" i="2"/>
  <c r="AU91" i="2"/>
  <c r="AT91" i="2"/>
  <c r="AS91" i="2"/>
  <c r="AR91" i="2"/>
  <c r="AQ91" i="2"/>
  <c r="AV90" i="2"/>
  <c r="AU90" i="2"/>
  <c r="AT90" i="2"/>
  <c r="AS90" i="2"/>
  <c r="AR90" i="2"/>
  <c r="AX84" i="2" s="1"/>
  <c r="AQ90" i="2"/>
  <c r="AW84" i="2" s="1"/>
  <c r="AV83" i="2"/>
  <c r="AU83" i="2"/>
  <c r="AT83" i="2"/>
  <c r="AS83" i="2"/>
  <c r="AR83" i="2"/>
  <c r="J83" i="5" s="1"/>
  <c r="AQ83" i="2"/>
  <c r="I83" i="5" s="1"/>
  <c r="AV82" i="2"/>
  <c r="AU82" i="2"/>
  <c r="AT82" i="2"/>
  <c r="AS82" i="2"/>
  <c r="AR82" i="2"/>
  <c r="J82" i="5" s="1"/>
  <c r="AX82" i="2" s="1"/>
  <c r="AQ82" i="2"/>
  <c r="I82" i="5" s="1"/>
  <c r="AW82" i="2" s="1"/>
  <c r="AV81" i="2"/>
  <c r="AU81" i="2"/>
  <c r="AT81" i="2"/>
  <c r="AS81" i="2"/>
  <c r="AR81" i="2"/>
  <c r="J81" i="5" s="1"/>
  <c r="AQ81" i="2"/>
  <c r="I81" i="5" s="1"/>
  <c r="AV80" i="2"/>
  <c r="AU80" i="2"/>
  <c r="AT80" i="2"/>
  <c r="AS80" i="2"/>
  <c r="AR80" i="2"/>
  <c r="J80" i="5" s="1"/>
  <c r="AX80" i="2" s="1"/>
  <c r="AQ80" i="2"/>
  <c r="I80" i="5" s="1"/>
  <c r="AW80" i="2" s="1"/>
  <c r="AV79" i="2"/>
  <c r="AU79" i="2"/>
  <c r="AT79" i="2"/>
  <c r="AS79" i="2"/>
  <c r="AR79" i="2"/>
  <c r="J79" i="5" s="1"/>
  <c r="AQ79" i="2"/>
  <c r="I79" i="5" s="1"/>
  <c r="AV78" i="2"/>
  <c r="AU78" i="2"/>
  <c r="AT78" i="2"/>
  <c r="AS78" i="2"/>
  <c r="AR78" i="2"/>
  <c r="J78" i="5" s="1"/>
  <c r="AX78" i="2" s="1"/>
  <c r="AQ78" i="2"/>
  <c r="I78" i="5" s="1"/>
  <c r="AW78" i="2" s="1"/>
  <c r="AV77" i="2"/>
  <c r="AU77" i="2"/>
  <c r="AT77" i="2"/>
  <c r="AS77" i="2"/>
  <c r="AR77" i="2"/>
  <c r="J77" i="5" s="1"/>
  <c r="AQ77" i="2"/>
  <c r="I77" i="5" s="1"/>
  <c r="AV76" i="2"/>
  <c r="AU76" i="2"/>
  <c r="AT76" i="2"/>
  <c r="AS76" i="2"/>
  <c r="AR76" i="2"/>
  <c r="J76" i="5" s="1"/>
  <c r="AX76" i="2" s="1"/>
  <c r="AQ76" i="2"/>
  <c r="I76" i="5" s="1"/>
  <c r="AW76" i="2" s="1"/>
  <c r="AV75" i="2"/>
  <c r="AU75" i="2"/>
  <c r="AT75" i="2"/>
  <c r="AS75" i="2"/>
  <c r="AR75" i="2"/>
  <c r="J75" i="5" s="1"/>
  <c r="AQ75" i="2"/>
  <c r="I75" i="5" s="1"/>
  <c r="AV74" i="2"/>
  <c r="AU74" i="2"/>
  <c r="AT74" i="2"/>
  <c r="AS74" i="2"/>
  <c r="AR74" i="2"/>
  <c r="J74" i="5" s="1"/>
  <c r="AX74" i="2" s="1"/>
  <c r="AQ74" i="2"/>
  <c r="I74" i="5" s="1"/>
  <c r="AW74" i="2" s="1"/>
  <c r="AV73" i="2"/>
  <c r="AU73" i="2"/>
  <c r="AT73" i="2"/>
  <c r="AS73" i="2"/>
  <c r="AR73" i="2"/>
  <c r="J73" i="5" s="1"/>
  <c r="AQ73" i="2"/>
  <c r="I73" i="5" s="1"/>
  <c r="AV72" i="2"/>
  <c r="AU72" i="2"/>
  <c r="AT72" i="2"/>
  <c r="AS72" i="2"/>
  <c r="AR72" i="2"/>
  <c r="J72" i="5" s="1"/>
  <c r="AX72" i="2" s="1"/>
  <c r="AQ72" i="2"/>
  <c r="I72" i="5" s="1"/>
  <c r="AW72" i="2" s="1"/>
  <c r="AV71" i="2"/>
  <c r="AU71" i="2"/>
  <c r="AT71" i="2"/>
  <c r="AS71" i="2"/>
  <c r="AR71" i="2"/>
  <c r="J71" i="5" s="1"/>
  <c r="AQ71" i="2"/>
  <c r="I71" i="5" s="1"/>
  <c r="AV70" i="2"/>
  <c r="AU70" i="2"/>
  <c r="AT70" i="2"/>
  <c r="AS70" i="2"/>
  <c r="AR70" i="2"/>
  <c r="J70" i="5" s="1"/>
  <c r="AX70" i="2" s="1"/>
  <c r="AQ70" i="2"/>
  <c r="I70" i="5" s="1"/>
  <c r="AW70" i="2" s="1"/>
  <c r="AV69" i="2"/>
  <c r="AU69" i="2"/>
  <c r="AT69" i="2"/>
  <c r="AS69" i="2"/>
  <c r="AR69" i="2"/>
  <c r="J69" i="5" s="1"/>
  <c r="AQ69" i="2"/>
  <c r="I69" i="5" s="1"/>
  <c r="AV68" i="2"/>
  <c r="AU68" i="2"/>
  <c r="AT68" i="2"/>
  <c r="AS68" i="2"/>
  <c r="AR68" i="2"/>
  <c r="J68" i="5" s="1"/>
  <c r="AX68" i="2" s="1"/>
  <c r="AQ68" i="2"/>
  <c r="I68" i="5" s="1"/>
  <c r="AW68" i="2" s="1"/>
  <c r="AV67" i="2"/>
  <c r="AU67" i="2"/>
  <c r="AT67" i="2"/>
  <c r="AS67" i="2"/>
  <c r="AR67" i="2"/>
  <c r="J67" i="5" s="1"/>
  <c r="AQ67" i="2"/>
  <c r="I67" i="5" s="1"/>
  <c r="AV66" i="2"/>
  <c r="AU66" i="2"/>
  <c r="AT66" i="2"/>
  <c r="AS66" i="2"/>
  <c r="AR66" i="2"/>
  <c r="J66" i="5" s="1"/>
  <c r="AX66" i="2" s="1"/>
  <c r="AQ66" i="2"/>
  <c r="I66" i="5" s="1"/>
  <c r="AW66" i="2" s="1"/>
  <c r="AV65" i="2"/>
  <c r="AU65" i="2"/>
  <c r="AT65" i="2"/>
  <c r="AS65" i="2"/>
  <c r="AR65" i="2"/>
  <c r="J65" i="5" s="1"/>
  <c r="AQ65" i="2"/>
  <c r="I65" i="5" s="1"/>
  <c r="AV64" i="2"/>
  <c r="AU64" i="2"/>
  <c r="AT64" i="2"/>
  <c r="AS64" i="2"/>
  <c r="AR64" i="2"/>
  <c r="J64" i="5" s="1"/>
  <c r="AX64" i="2" s="1"/>
  <c r="AQ64" i="2"/>
  <c r="I64" i="5" s="1"/>
  <c r="AW64" i="2" s="1"/>
  <c r="AV63" i="2"/>
  <c r="AU63" i="2"/>
  <c r="AT63" i="2"/>
  <c r="AS63" i="2"/>
  <c r="AR63" i="2"/>
  <c r="J63" i="5" s="1"/>
  <c r="AQ63" i="2"/>
  <c r="I63" i="5" s="1"/>
  <c r="AV62" i="2"/>
  <c r="AU62" i="2"/>
  <c r="AT62" i="2"/>
  <c r="AS62" i="2"/>
  <c r="AR62" i="2"/>
  <c r="J62" i="5" s="1"/>
  <c r="AX62" i="2" s="1"/>
  <c r="AQ62" i="2"/>
  <c r="I62" i="5" s="1"/>
  <c r="AW62" i="2" s="1"/>
  <c r="AV61" i="2"/>
  <c r="AV54" i="3" s="1"/>
  <c r="AU61" i="2"/>
  <c r="AU54" i="3" s="1"/>
  <c r="AT61" i="2"/>
  <c r="AT54" i="3" s="1"/>
  <c r="AS61" i="2"/>
  <c r="AS54" i="3" s="1"/>
  <c r="AR61" i="2"/>
  <c r="J61" i="5" s="1"/>
  <c r="AQ61" i="2"/>
  <c r="AV60" i="2"/>
  <c r="AV53" i="3" s="1"/>
  <c r="AU60" i="2"/>
  <c r="AT60" i="2"/>
  <c r="AS60" i="2"/>
  <c r="AS53" i="3" s="1"/>
  <c r="AR60" i="2"/>
  <c r="J60" i="5" s="1"/>
  <c r="AX60" i="2" s="1"/>
  <c r="AQ60" i="2"/>
  <c r="I60" i="5" s="1"/>
  <c r="AW60" i="2" s="1"/>
  <c r="AV57" i="2"/>
  <c r="AU57" i="2"/>
  <c r="AT57" i="2"/>
  <c r="AS57" i="2"/>
  <c r="AR57" i="2"/>
  <c r="J57" i="5" s="1"/>
  <c r="AQ57" i="2"/>
  <c r="I57" i="5" s="1"/>
  <c r="AV56" i="2"/>
  <c r="AU56" i="2"/>
  <c r="AT56" i="2"/>
  <c r="AS56" i="2"/>
  <c r="AR56" i="2"/>
  <c r="J56" i="5" s="1"/>
  <c r="AX56" i="2" s="1"/>
  <c r="AQ56" i="2"/>
  <c r="I56" i="5" s="1"/>
  <c r="AW56" i="2" s="1"/>
  <c r="AV55" i="2"/>
  <c r="AU55" i="2"/>
  <c r="AT55" i="2"/>
  <c r="AS55" i="2"/>
  <c r="AR55" i="2"/>
  <c r="J55" i="5" s="1"/>
  <c r="AQ55" i="2"/>
  <c r="I55" i="5" s="1"/>
  <c r="AV54" i="2"/>
  <c r="AU54" i="2"/>
  <c r="AT54" i="2"/>
  <c r="AS54" i="2"/>
  <c r="AR54" i="2"/>
  <c r="J54" i="5" s="1"/>
  <c r="AX54" i="2" s="1"/>
  <c r="AQ54" i="2"/>
  <c r="I54" i="5" s="1"/>
  <c r="AW54" i="2" s="1"/>
  <c r="AV53" i="2"/>
  <c r="AU53" i="2"/>
  <c r="AT53" i="2"/>
  <c r="AS53" i="2"/>
  <c r="AR53" i="2"/>
  <c r="J53" i="5" s="1"/>
  <c r="AQ53" i="2"/>
  <c r="I53" i="5" s="1"/>
  <c r="AV52" i="2"/>
  <c r="AU52" i="2"/>
  <c r="AT52" i="2"/>
  <c r="AS52" i="2"/>
  <c r="AR52" i="2"/>
  <c r="J52" i="5" s="1"/>
  <c r="AX52" i="2" s="1"/>
  <c r="AQ52" i="2"/>
  <c r="I52" i="5" s="1"/>
  <c r="AW52" i="2" s="1"/>
  <c r="AV51" i="2"/>
  <c r="AU51" i="2"/>
  <c r="AT51" i="2"/>
  <c r="AS51" i="2"/>
  <c r="AR51" i="2"/>
  <c r="J51" i="5" s="1"/>
  <c r="AQ51" i="2"/>
  <c r="I51" i="5" s="1"/>
  <c r="AV50" i="2"/>
  <c r="AU50" i="2"/>
  <c r="AT50" i="2"/>
  <c r="AS50" i="2"/>
  <c r="AR50" i="2"/>
  <c r="J50" i="5" s="1"/>
  <c r="AX50" i="2" s="1"/>
  <c r="AQ50" i="2"/>
  <c r="I50" i="5" s="1"/>
  <c r="AW50" i="2" s="1"/>
  <c r="AV49" i="2"/>
  <c r="AU49" i="2"/>
  <c r="AT49" i="2"/>
  <c r="AS49" i="2"/>
  <c r="AR49" i="2"/>
  <c r="J49" i="5" s="1"/>
  <c r="AQ49" i="2"/>
  <c r="I49" i="5" s="1"/>
  <c r="AV48" i="2"/>
  <c r="AU48" i="2"/>
  <c r="AT48" i="2"/>
  <c r="AS48" i="2"/>
  <c r="AR48" i="2"/>
  <c r="J48" i="5" s="1"/>
  <c r="AX48" i="2" s="1"/>
  <c r="AQ48" i="2"/>
  <c r="I48" i="5" s="1"/>
  <c r="AW48" i="2" s="1"/>
  <c r="AV47" i="2"/>
  <c r="AU47" i="2"/>
  <c r="AT47" i="2"/>
  <c r="AS47" i="2"/>
  <c r="AR47" i="2"/>
  <c r="J47" i="5" s="1"/>
  <c r="AQ47" i="2"/>
  <c r="I47" i="5" s="1"/>
  <c r="AV46" i="2"/>
  <c r="AU46" i="2"/>
  <c r="AT46" i="2"/>
  <c r="AS46" i="2"/>
  <c r="AR46" i="2"/>
  <c r="J46" i="5" s="1"/>
  <c r="AX46" i="2" s="1"/>
  <c r="AQ46" i="2"/>
  <c r="I46" i="5" s="1"/>
  <c r="AW46" i="2" s="1"/>
  <c r="AV45" i="2"/>
  <c r="AU45" i="2"/>
  <c r="AT45" i="2"/>
  <c r="AS45" i="2"/>
  <c r="AR45" i="2"/>
  <c r="J45" i="5" s="1"/>
  <c r="AQ45" i="2"/>
  <c r="I45" i="5" s="1"/>
  <c r="AV44" i="2"/>
  <c r="AU44" i="2"/>
  <c r="AT44" i="2"/>
  <c r="AS44" i="2"/>
  <c r="AR44" i="2"/>
  <c r="J44" i="5" s="1"/>
  <c r="AX44" i="2" s="1"/>
  <c r="AQ44" i="2"/>
  <c r="I44" i="5" s="1"/>
  <c r="AW44" i="2" s="1"/>
  <c r="AV43" i="2"/>
  <c r="AU43" i="2"/>
  <c r="AT43" i="2"/>
  <c r="AS43" i="2"/>
  <c r="AR43" i="2"/>
  <c r="J43" i="5" s="1"/>
  <c r="AQ43" i="2"/>
  <c r="I43" i="5" s="1"/>
  <c r="AV42" i="2"/>
  <c r="AU42" i="2"/>
  <c r="AT42" i="2"/>
  <c r="AS42" i="2"/>
  <c r="AR42" i="2"/>
  <c r="J42" i="5" s="1"/>
  <c r="AX42" i="2" s="1"/>
  <c r="AQ42" i="2"/>
  <c r="I42" i="5" s="1"/>
  <c r="AW42" i="2" s="1"/>
  <c r="AV41" i="2"/>
  <c r="AU41" i="2"/>
  <c r="AT41" i="2"/>
  <c r="AS41" i="2"/>
  <c r="AR41" i="2"/>
  <c r="J41" i="5" s="1"/>
  <c r="AQ41" i="2"/>
  <c r="I41" i="5" s="1"/>
  <c r="AV40" i="2"/>
  <c r="AU40" i="2"/>
  <c r="AT40" i="2"/>
  <c r="AS40" i="2"/>
  <c r="AR40" i="2"/>
  <c r="J40" i="5" s="1"/>
  <c r="AX40" i="2" s="1"/>
  <c r="AQ40" i="2"/>
  <c r="I40" i="5" s="1"/>
  <c r="AW40" i="2" s="1"/>
  <c r="AV39" i="2"/>
  <c r="AU39" i="2"/>
  <c r="AT39" i="2"/>
  <c r="AS39" i="2"/>
  <c r="AR39" i="2"/>
  <c r="J39" i="5" s="1"/>
  <c r="AQ39" i="2"/>
  <c r="I39" i="5" s="1"/>
  <c r="AV38" i="2"/>
  <c r="AU38" i="2"/>
  <c r="AT38" i="2"/>
  <c r="AS38" i="2"/>
  <c r="AR38" i="2"/>
  <c r="J38" i="5" s="1"/>
  <c r="AX38" i="2" s="1"/>
  <c r="AQ38" i="2"/>
  <c r="I38" i="5" s="1"/>
  <c r="AW38" i="2" s="1"/>
  <c r="AV37" i="2"/>
  <c r="AU37" i="2"/>
  <c r="AT37" i="2"/>
  <c r="AS37" i="2"/>
  <c r="AR37" i="2"/>
  <c r="J37" i="5" s="1"/>
  <c r="AQ37" i="2"/>
  <c r="I37" i="5" s="1"/>
  <c r="AV36" i="2"/>
  <c r="AU36" i="2"/>
  <c r="AT36" i="2"/>
  <c r="AS36" i="2"/>
  <c r="AR36" i="2"/>
  <c r="J36" i="5" s="1"/>
  <c r="AX36" i="2" s="1"/>
  <c r="AQ36" i="2"/>
  <c r="I36" i="5" s="1"/>
  <c r="AW36" i="2" s="1"/>
  <c r="AV35" i="2"/>
  <c r="AU35" i="2"/>
  <c r="AT35" i="2"/>
  <c r="AS35" i="2"/>
  <c r="AR35" i="2"/>
  <c r="J35" i="5" s="1"/>
  <c r="AQ35" i="2"/>
  <c r="I35" i="5" s="1"/>
  <c r="AV34" i="2"/>
  <c r="AU34" i="2"/>
  <c r="AT34" i="2"/>
  <c r="AS34" i="2"/>
  <c r="AR34" i="2"/>
  <c r="J34" i="5" s="1"/>
  <c r="AX34" i="2" s="1"/>
  <c r="AQ34" i="2"/>
  <c r="I34" i="5" s="1"/>
  <c r="AW34" i="2" s="1"/>
  <c r="AV33" i="2"/>
  <c r="AU33" i="2"/>
  <c r="AT33" i="2"/>
  <c r="AS33" i="2"/>
  <c r="AR33" i="2"/>
  <c r="J33" i="5" s="1"/>
  <c r="AQ33" i="2"/>
  <c r="I33" i="5" s="1"/>
  <c r="AV32" i="2"/>
  <c r="AU32" i="2"/>
  <c r="AT32" i="2"/>
  <c r="AS32" i="2"/>
  <c r="AR32" i="2"/>
  <c r="J32" i="5" s="1"/>
  <c r="AX32" i="2" s="1"/>
  <c r="AQ32" i="2"/>
  <c r="I32" i="5" s="1"/>
  <c r="AW32" i="2" s="1"/>
  <c r="AV31" i="2"/>
  <c r="AU31" i="2"/>
  <c r="AT31" i="2"/>
  <c r="AS31" i="2"/>
  <c r="AR31" i="2"/>
  <c r="J31" i="5" s="1"/>
  <c r="AQ31" i="2"/>
  <c r="I31" i="5" s="1"/>
  <c r="AV30" i="2"/>
  <c r="AU30" i="2"/>
  <c r="AT30" i="2"/>
  <c r="AS30" i="2"/>
  <c r="AR30" i="2"/>
  <c r="J30" i="5" s="1"/>
  <c r="AX30" i="2" s="1"/>
  <c r="AQ30" i="2"/>
  <c r="I30" i="5" s="1"/>
  <c r="AW30" i="2" s="1"/>
  <c r="AV29" i="2"/>
  <c r="AU29" i="2"/>
  <c r="AT29" i="2"/>
  <c r="AS29" i="2"/>
  <c r="AR29" i="2"/>
  <c r="J29" i="5" s="1"/>
  <c r="AQ29" i="2"/>
  <c r="I29" i="5" s="1"/>
  <c r="AV28" i="2"/>
  <c r="AU28" i="2"/>
  <c r="AT28" i="2"/>
  <c r="AS28" i="2"/>
  <c r="AR28" i="2"/>
  <c r="J28" i="5" s="1"/>
  <c r="AX28" i="2" s="1"/>
  <c r="AQ28" i="2"/>
  <c r="I28" i="5" s="1"/>
  <c r="AW28" i="2" s="1"/>
  <c r="AV27" i="2"/>
  <c r="AV323" i="2" s="1"/>
  <c r="AV60" i="3" s="1"/>
  <c r="AU27" i="2"/>
  <c r="AU323" i="2" s="1"/>
  <c r="AU60" i="3" s="1"/>
  <c r="AT27" i="2"/>
  <c r="AT323" i="2" s="1"/>
  <c r="AT60" i="3" s="1"/>
  <c r="AS27" i="2"/>
  <c r="AR27" i="2"/>
  <c r="J27" i="5" s="1"/>
  <c r="AQ27" i="2"/>
  <c r="I27" i="5" s="1"/>
  <c r="AV26" i="2"/>
  <c r="AU26" i="2"/>
  <c r="AT26" i="2"/>
  <c r="AS26" i="2"/>
  <c r="AR26" i="2"/>
  <c r="J26" i="5" s="1"/>
  <c r="AX26" i="2" s="1"/>
  <c r="AQ26" i="2"/>
  <c r="I26" i="5" s="1"/>
  <c r="AW26" i="2" s="1"/>
  <c r="AV25" i="2"/>
  <c r="AU25" i="2"/>
  <c r="AT25" i="2"/>
  <c r="AS25" i="2"/>
  <c r="AR25" i="2"/>
  <c r="J25" i="5" s="1"/>
  <c r="AQ25" i="2"/>
  <c r="I25" i="5" s="1"/>
  <c r="AV24" i="2"/>
  <c r="AU24" i="2"/>
  <c r="AT24" i="2"/>
  <c r="AS24" i="2"/>
  <c r="AR24" i="2"/>
  <c r="J24" i="5" s="1"/>
  <c r="AX24" i="2" s="1"/>
  <c r="AQ24" i="2"/>
  <c r="I24" i="5" s="1"/>
  <c r="AW24" i="2" s="1"/>
  <c r="AV23" i="2"/>
  <c r="AU23" i="2"/>
  <c r="AT23" i="2"/>
  <c r="AS23" i="2"/>
  <c r="AR23" i="2"/>
  <c r="J23" i="5" s="1"/>
  <c r="AQ23" i="2"/>
  <c r="I23" i="5" s="1"/>
  <c r="AV22" i="2"/>
  <c r="AU22" i="2"/>
  <c r="AT22" i="2"/>
  <c r="AS22" i="2"/>
  <c r="AR22" i="2"/>
  <c r="J22" i="5" s="1"/>
  <c r="AX22" i="2" s="1"/>
  <c r="AQ22" i="2"/>
  <c r="I22" i="5" s="1"/>
  <c r="AW22" i="2" s="1"/>
  <c r="AV21" i="2"/>
  <c r="AU21" i="2"/>
  <c r="AT21" i="2"/>
  <c r="AS21" i="2"/>
  <c r="AR21" i="2"/>
  <c r="J21" i="5" s="1"/>
  <c r="AQ21" i="2"/>
  <c r="I21" i="5" s="1"/>
  <c r="AV20" i="2"/>
  <c r="AU20" i="2"/>
  <c r="AT20" i="2"/>
  <c r="AS20" i="2"/>
  <c r="AR20" i="2"/>
  <c r="J20" i="5" s="1"/>
  <c r="AX20" i="2" s="1"/>
  <c r="AQ20" i="2"/>
  <c r="I20" i="5" s="1"/>
  <c r="AW20" i="2" s="1"/>
  <c r="AV19" i="2"/>
  <c r="AU19" i="2"/>
  <c r="AU59" i="2" s="1"/>
  <c r="AT19" i="2"/>
  <c r="AT59" i="2" s="1"/>
  <c r="AS19" i="2"/>
  <c r="AR19" i="2"/>
  <c r="J19" i="5" s="1"/>
  <c r="AQ19" i="2"/>
  <c r="AV18" i="2"/>
  <c r="AV58" i="2" s="1"/>
  <c r="AU18" i="2"/>
  <c r="AT18" i="2"/>
  <c r="AT58" i="2" s="1"/>
  <c r="AS18" i="2"/>
  <c r="AR18" i="2"/>
  <c r="AQ18" i="2"/>
  <c r="I18" i="5" s="1"/>
  <c r="AW18" i="2" s="1"/>
  <c r="I59" i="3"/>
  <c r="AH41" i="1"/>
  <c r="AH17" i="3" s="1"/>
  <c r="AG41" i="1"/>
  <c r="AG17" i="3" s="1"/>
  <c r="AF41" i="1"/>
  <c r="AF17" i="3" s="1"/>
  <c r="AE41" i="1"/>
  <c r="AD41" i="1"/>
  <c r="AD17" i="3" s="1"/>
  <c r="AC41" i="1"/>
  <c r="AH40" i="1"/>
  <c r="AG40" i="1"/>
  <c r="AF40" i="1"/>
  <c r="AE40" i="1"/>
  <c r="AE16" i="3" s="1"/>
  <c r="AD40" i="1"/>
  <c r="AD16" i="3" s="1"/>
  <c r="AC40" i="1"/>
  <c r="AJ22" i="1"/>
  <c r="AJ12" i="3" s="1"/>
  <c r="AG52" i="3"/>
  <c r="F197" i="2"/>
  <c r="F56" i="3" s="1"/>
  <c r="G197" i="2"/>
  <c r="G56" i="3" s="1"/>
  <c r="H197" i="2"/>
  <c r="H56" i="3" s="1"/>
  <c r="I197" i="2"/>
  <c r="I56" i="3" s="1"/>
  <c r="J197" i="2"/>
  <c r="J56" i="3" s="1"/>
  <c r="K197" i="2"/>
  <c r="K56" i="3" s="1"/>
  <c r="L197" i="2"/>
  <c r="L56" i="3" s="1"/>
  <c r="M197" i="2"/>
  <c r="M56" i="3" s="1"/>
  <c r="N197" i="2"/>
  <c r="N56" i="3" s="1"/>
  <c r="O197" i="2"/>
  <c r="O56" i="3" s="1"/>
  <c r="P197" i="2"/>
  <c r="P56" i="3" s="1"/>
  <c r="Q197" i="2"/>
  <c r="Q56" i="3" s="1"/>
  <c r="R197" i="2"/>
  <c r="R56" i="3" s="1"/>
  <c r="S197" i="2"/>
  <c r="S56" i="3" s="1"/>
  <c r="T197" i="2"/>
  <c r="T56" i="3" s="1"/>
  <c r="U197" i="2"/>
  <c r="U56" i="3" s="1"/>
  <c r="V197" i="2"/>
  <c r="V56" i="3" s="1"/>
  <c r="W197" i="2"/>
  <c r="W56" i="3" s="1"/>
  <c r="X197" i="2"/>
  <c r="X56" i="3" s="1"/>
  <c r="Y197" i="2"/>
  <c r="Y56" i="3" s="1"/>
  <c r="Z197" i="2"/>
  <c r="Z56" i="3" s="1"/>
  <c r="AA197" i="2"/>
  <c r="AA56" i="3" s="1"/>
  <c r="AB197" i="2"/>
  <c r="AB56" i="3" s="1"/>
  <c r="AC197" i="2"/>
  <c r="AC56" i="3" s="1"/>
  <c r="AD197" i="2"/>
  <c r="AD56" i="3" s="1"/>
  <c r="AE197" i="2"/>
  <c r="AE56" i="3" s="1"/>
  <c r="AF197" i="2"/>
  <c r="AF56" i="3" s="1"/>
  <c r="AG197" i="2"/>
  <c r="AG56" i="3" s="1"/>
  <c r="AH197" i="2"/>
  <c r="AH56" i="3" s="1"/>
  <c r="AI197" i="2"/>
  <c r="AI56" i="3" s="1"/>
  <c r="AJ197" i="2"/>
  <c r="AJ56" i="3" s="1"/>
  <c r="AK197" i="2"/>
  <c r="AK56" i="3" s="1"/>
  <c r="AL197" i="2"/>
  <c r="AL56" i="3" s="1"/>
  <c r="AM197" i="2"/>
  <c r="AM56" i="3" s="1"/>
  <c r="AN197" i="2"/>
  <c r="AN56" i="3" s="1"/>
  <c r="AO197" i="2"/>
  <c r="AO56" i="3" s="1"/>
  <c r="AP197" i="2"/>
  <c r="AP56" i="3" s="1"/>
  <c r="E197" i="2"/>
  <c r="E56" i="3" s="1"/>
  <c r="F196" i="2"/>
  <c r="F55" i="3" s="1"/>
  <c r="G196" i="2"/>
  <c r="G55" i="3" s="1"/>
  <c r="H196" i="2"/>
  <c r="H55" i="3" s="1"/>
  <c r="I196" i="2"/>
  <c r="I55" i="3" s="1"/>
  <c r="J196" i="2"/>
  <c r="J55" i="3" s="1"/>
  <c r="K196" i="2"/>
  <c r="K55" i="3" s="1"/>
  <c r="L196" i="2"/>
  <c r="L55" i="3" s="1"/>
  <c r="M196" i="2"/>
  <c r="M55" i="3" s="1"/>
  <c r="N196" i="2"/>
  <c r="N55" i="3" s="1"/>
  <c r="O196" i="2"/>
  <c r="O55" i="3" s="1"/>
  <c r="P196" i="2"/>
  <c r="P55" i="3" s="1"/>
  <c r="Q196" i="2"/>
  <c r="Q55" i="3" s="1"/>
  <c r="R196" i="2"/>
  <c r="R55" i="3" s="1"/>
  <c r="S196" i="2"/>
  <c r="S55" i="3" s="1"/>
  <c r="T196" i="2"/>
  <c r="T55" i="3" s="1"/>
  <c r="U196" i="2"/>
  <c r="U55" i="3" s="1"/>
  <c r="V196" i="2"/>
  <c r="V55" i="3" s="1"/>
  <c r="W196" i="2"/>
  <c r="W55" i="3" s="1"/>
  <c r="X196" i="2"/>
  <c r="X55" i="3" s="1"/>
  <c r="Y196" i="2"/>
  <c r="Y55" i="3" s="1"/>
  <c r="Z196" i="2"/>
  <c r="Z55" i="3" s="1"/>
  <c r="AA196" i="2"/>
  <c r="AA55" i="3" s="1"/>
  <c r="AB196" i="2"/>
  <c r="AB55" i="3" s="1"/>
  <c r="AC196" i="2"/>
  <c r="AC55" i="3" s="1"/>
  <c r="AD196" i="2"/>
  <c r="AD55" i="3" s="1"/>
  <c r="AE196" i="2"/>
  <c r="AE55" i="3" s="1"/>
  <c r="AF196" i="2"/>
  <c r="AF55" i="3" s="1"/>
  <c r="AG196" i="2"/>
  <c r="AG55" i="3" s="1"/>
  <c r="AH196" i="2"/>
  <c r="AH55" i="3" s="1"/>
  <c r="AI196" i="2"/>
  <c r="AI55" i="3" s="1"/>
  <c r="AJ196" i="2"/>
  <c r="AJ55" i="3" s="1"/>
  <c r="AK196" i="2"/>
  <c r="AK55" i="3" s="1"/>
  <c r="AL196" i="2"/>
  <c r="AL55" i="3" s="1"/>
  <c r="AM196" i="2"/>
  <c r="AM55" i="3" s="1"/>
  <c r="AN196" i="2"/>
  <c r="AN55" i="3" s="1"/>
  <c r="AO196" i="2"/>
  <c r="AO55" i="3" s="1"/>
  <c r="AP196" i="2"/>
  <c r="AP55" i="3" s="1"/>
  <c r="E196" i="2"/>
  <c r="E55" i="3" s="1"/>
  <c r="F255" i="2"/>
  <c r="F58" i="3" s="1"/>
  <c r="G255" i="2"/>
  <c r="G58" i="3" s="1"/>
  <c r="H255" i="2"/>
  <c r="H58" i="3" s="1"/>
  <c r="I255" i="2"/>
  <c r="I58" i="3" s="1"/>
  <c r="J255" i="2"/>
  <c r="J58" i="3" s="1"/>
  <c r="K255" i="2"/>
  <c r="K58" i="3" s="1"/>
  <c r="L255" i="2"/>
  <c r="L58" i="3" s="1"/>
  <c r="M255" i="2"/>
  <c r="M58" i="3" s="1"/>
  <c r="N255" i="2"/>
  <c r="N58" i="3" s="1"/>
  <c r="O255" i="2"/>
  <c r="O58" i="3" s="1"/>
  <c r="P255" i="2"/>
  <c r="P58" i="3" s="1"/>
  <c r="Q255" i="2"/>
  <c r="Q58" i="3" s="1"/>
  <c r="R255" i="2"/>
  <c r="R58" i="3" s="1"/>
  <c r="S255" i="2"/>
  <c r="S58" i="3" s="1"/>
  <c r="T255" i="2"/>
  <c r="T58" i="3" s="1"/>
  <c r="U255" i="2"/>
  <c r="U58" i="3" s="1"/>
  <c r="V255" i="2"/>
  <c r="V58" i="3" s="1"/>
  <c r="W255" i="2"/>
  <c r="W58" i="3" s="1"/>
  <c r="X255" i="2"/>
  <c r="X58" i="3" s="1"/>
  <c r="Y255" i="2"/>
  <c r="Y58" i="3" s="1"/>
  <c r="Z255" i="2"/>
  <c r="Z58" i="3" s="1"/>
  <c r="AA255" i="2"/>
  <c r="AA58" i="3" s="1"/>
  <c r="AB255" i="2"/>
  <c r="AB58" i="3" s="1"/>
  <c r="AC255" i="2"/>
  <c r="AC58" i="3" s="1"/>
  <c r="AD255" i="2"/>
  <c r="AD58" i="3" s="1"/>
  <c r="AE255" i="2"/>
  <c r="AE58" i="3" s="1"/>
  <c r="AF255" i="2"/>
  <c r="AF58" i="3" s="1"/>
  <c r="AG255" i="2"/>
  <c r="AG58" i="3" s="1"/>
  <c r="AH255" i="2"/>
  <c r="AH58" i="3" s="1"/>
  <c r="AI255" i="2"/>
  <c r="AI58" i="3" s="1"/>
  <c r="AJ255" i="2"/>
  <c r="AJ58" i="3" s="1"/>
  <c r="AK255" i="2"/>
  <c r="AK58" i="3" s="1"/>
  <c r="AL255" i="2"/>
  <c r="AL58" i="3" s="1"/>
  <c r="AM255" i="2"/>
  <c r="AM58" i="3" s="1"/>
  <c r="AN255" i="2"/>
  <c r="AN58" i="3" s="1"/>
  <c r="AO255" i="2"/>
  <c r="AO58" i="3" s="1"/>
  <c r="AP255" i="2"/>
  <c r="AP58" i="3" s="1"/>
  <c r="E255" i="2"/>
  <c r="E58" i="3" s="1"/>
  <c r="F254" i="2"/>
  <c r="F57" i="3" s="1"/>
  <c r="G254" i="2"/>
  <c r="G57" i="3" s="1"/>
  <c r="H254" i="2"/>
  <c r="H57" i="3" s="1"/>
  <c r="I254" i="2"/>
  <c r="I57" i="3" s="1"/>
  <c r="J254" i="2"/>
  <c r="J57" i="3" s="1"/>
  <c r="K254" i="2"/>
  <c r="K57" i="3" s="1"/>
  <c r="L254" i="2"/>
  <c r="L57" i="3" s="1"/>
  <c r="M254" i="2"/>
  <c r="M57" i="3" s="1"/>
  <c r="N254" i="2"/>
  <c r="N57" i="3" s="1"/>
  <c r="O254" i="2"/>
  <c r="O57" i="3" s="1"/>
  <c r="P254" i="2"/>
  <c r="P57" i="3" s="1"/>
  <c r="Q254" i="2"/>
  <c r="Q57" i="3" s="1"/>
  <c r="R254" i="2"/>
  <c r="R57" i="3" s="1"/>
  <c r="S254" i="2"/>
  <c r="S57" i="3" s="1"/>
  <c r="T254" i="2"/>
  <c r="T57" i="3" s="1"/>
  <c r="U254" i="2"/>
  <c r="U57" i="3" s="1"/>
  <c r="V254" i="2"/>
  <c r="V57" i="3" s="1"/>
  <c r="W254" i="2"/>
  <c r="W57" i="3" s="1"/>
  <c r="X254" i="2"/>
  <c r="X57" i="3" s="1"/>
  <c r="Y254" i="2"/>
  <c r="Y57" i="3" s="1"/>
  <c r="Z254" i="2"/>
  <c r="Z57" i="3" s="1"/>
  <c r="AA254" i="2"/>
  <c r="AA57" i="3" s="1"/>
  <c r="AB254" i="2"/>
  <c r="AB57" i="3" s="1"/>
  <c r="AC254" i="2"/>
  <c r="AC57" i="3" s="1"/>
  <c r="AD254" i="2"/>
  <c r="AD57" i="3" s="1"/>
  <c r="AE254" i="2"/>
  <c r="AE57" i="3" s="1"/>
  <c r="AF254" i="2"/>
  <c r="AF57" i="3" s="1"/>
  <c r="AG254" i="2"/>
  <c r="AG57" i="3" s="1"/>
  <c r="AH254" i="2"/>
  <c r="AH57" i="3" s="1"/>
  <c r="AI254" i="2"/>
  <c r="AI57" i="3" s="1"/>
  <c r="AJ254" i="2"/>
  <c r="AJ57" i="3" s="1"/>
  <c r="AK254" i="2"/>
  <c r="AK57" i="3" s="1"/>
  <c r="AL254" i="2"/>
  <c r="AL57" i="3" s="1"/>
  <c r="AM254" i="2"/>
  <c r="AM57" i="3" s="1"/>
  <c r="AN254" i="2"/>
  <c r="AN57" i="3" s="1"/>
  <c r="AO254" i="2"/>
  <c r="AO57" i="3" s="1"/>
  <c r="AP254" i="2"/>
  <c r="AP57" i="3" s="1"/>
  <c r="E254" i="2"/>
  <c r="E57" i="3" s="1"/>
  <c r="Q63" i="3"/>
  <c r="X63" i="3"/>
  <c r="AG63" i="3"/>
  <c r="AJ63" i="3"/>
  <c r="G65" i="3"/>
  <c r="M65" i="3"/>
  <c r="P65" i="3"/>
  <c r="X65" i="3"/>
  <c r="AC65" i="3"/>
  <c r="G66" i="3"/>
  <c r="O66" i="3"/>
  <c r="AM66" i="3"/>
  <c r="E66" i="3"/>
  <c r="F344" i="2"/>
  <c r="F61" i="3" s="1"/>
  <c r="G344" i="2"/>
  <c r="G61" i="3" s="1"/>
  <c r="H344" i="2"/>
  <c r="H61" i="3" s="1"/>
  <c r="I344" i="2"/>
  <c r="I61" i="3" s="1"/>
  <c r="J344" i="2"/>
  <c r="J61" i="3" s="1"/>
  <c r="K344" i="2"/>
  <c r="K61" i="3" s="1"/>
  <c r="L344" i="2"/>
  <c r="L61" i="3" s="1"/>
  <c r="M344" i="2"/>
  <c r="M61" i="3" s="1"/>
  <c r="N344" i="2"/>
  <c r="N61" i="3" s="1"/>
  <c r="O344" i="2"/>
  <c r="O61" i="3" s="1"/>
  <c r="P344" i="2"/>
  <c r="P61" i="3" s="1"/>
  <c r="Q344" i="2"/>
  <c r="Q61" i="3" s="1"/>
  <c r="R344" i="2"/>
  <c r="R61" i="3" s="1"/>
  <c r="S344" i="2"/>
  <c r="S61" i="3" s="1"/>
  <c r="T344" i="2"/>
  <c r="T61" i="3" s="1"/>
  <c r="U344" i="2"/>
  <c r="U61" i="3" s="1"/>
  <c r="V344" i="2"/>
  <c r="V61" i="3" s="1"/>
  <c r="W344" i="2"/>
  <c r="W61" i="3" s="1"/>
  <c r="X344" i="2"/>
  <c r="Y344" i="2"/>
  <c r="Y61" i="3" s="1"/>
  <c r="Z344" i="2"/>
  <c r="Z61" i="3" s="1"/>
  <c r="AA344" i="2"/>
  <c r="AA61" i="3" s="1"/>
  <c r="AB344" i="2"/>
  <c r="AB61" i="3" s="1"/>
  <c r="AC344" i="2"/>
  <c r="AC61" i="3" s="1"/>
  <c r="AD344" i="2"/>
  <c r="AD61" i="3" s="1"/>
  <c r="AE344" i="2"/>
  <c r="AE61" i="3" s="1"/>
  <c r="AF344" i="2"/>
  <c r="AF61" i="3" s="1"/>
  <c r="AG344" i="2"/>
  <c r="AG61" i="3" s="1"/>
  <c r="AH344" i="2"/>
  <c r="AH61" i="3" s="1"/>
  <c r="AI344" i="2"/>
  <c r="AI61" i="3" s="1"/>
  <c r="AJ344" i="2"/>
  <c r="AJ61" i="3" s="1"/>
  <c r="AK344" i="2"/>
  <c r="AK61" i="3" s="1"/>
  <c r="AL344" i="2"/>
  <c r="AL61" i="3" s="1"/>
  <c r="AM344" i="2"/>
  <c r="AM61" i="3" s="1"/>
  <c r="AN344" i="2"/>
  <c r="AN61" i="3" s="1"/>
  <c r="AO344" i="2"/>
  <c r="AO61" i="3" s="1"/>
  <c r="AP344" i="2"/>
  <c r="AP61" i="3" s="1"/>
  <c r="F345" i="2"/>
  <c r="F62" i="3" s="1"/>
  <c r="G345" i="2"/>
  <c r="G62" i="3" s="1"/>
  <c r="H345" i="2"/>
  <c r="H62" i="3" s="1"/>
  <c r="I345" i="2"/>
  <c r="I62" i="3" s="1"/>
  <c r="J345" i="2"/>
  <c r="J62" i="3" s="1"/>
  <c r="K345" i="2"/>
  <c r="K62" i="3" s="1"/>
  <c r="L345" i="2"/>
  <c r="L62" i="3" s="1"/>
  <c r="M345" i="2"/>
  <c r="M62" i="3" s="1"/>
  <c r="N345" i="2"/>
  <c r="N62" i="3" s="1"/>
  <c r="O345" i="2"/>
  <c r="P345" i="2"/>
  <c r="P62" i="3" s="1"/>
  <c r="Q345" i="2"/>
  <c r="Q62" i="3" s="1"/>
  <c r="R345" i="2"/>
  <c r="R62" i="3" s="1"/>
  <c r="S345" i="2"/>
  <c r="S62" i="3" s="1"/>
  <c r="T345" i="2"/>
  <c r="T62" i="3" s="1"/>
  <c r="U345" i="2"/>
  <c r="U62" i="3" s="1"/>
  <c r="V345" i="2"/>
  <c r="V62" i="3" s="1"/>
  <c r="W345" i="2"/>
  <c r="W62" i="3" s="1"/>
  <c r="X345" i="2"/>
  <c r="X62" i="3" s="1"/>
  <c r="Y345" i="2"/>
  <c r="Y62" i="3" s="1"/>
  <c r="Z345" i="2"/>
  <c r="Z62" i="3" s="1"/>
  <c r="AA345" i="2"/>
  <c r="AA62" i="3" s="1"/>
  <c r="AB345" i="2"/>
  <c r="AB62" i="3" s="1"/>
  <c r="AC345" i="2"/>
  <c r="AC62" i="3" s="1"/>
  <c r="AD345" i="2"/>
  <c r="AD62" i="3" s="1"/>
  <c r="AE345" i="2"/>
  <c r="AE62" i="3" s="1"/>
  <c r="AF345" i="2"/>
  <c r="AF62" i="3" s="1"/>
  <c r="AG345" i="2"/>
  <c r="AG62" i="3" s="1"/>
  <c r="AH345" i="2"/>
  <c r="AH62" i="3" s="1"/>
  <c r="AI345" i="2"/>
  <c r="AI62" i="3" s="1"/>
  <c r="AJ345" i="2"/>
  <c r="AJ62" i="3" s="1"/>
  <c r="AK345" i="2"/>
  <c r="AK62" i="3" s="1"/>
  <c r="AL345" i="2"/>
  <c r="AL62" i="3" s="1"/>
  <c r="AM345" i="2"/>
  <c r="AM62" i="3" s="1"/>
  <c r="AN345" i="2"/>
  <c r="AN62" i="3" s="1"/>
  <c r="AO345" i="2"/>
  <c r="AO62" i="3" s="1"/>
  <c r="AP345" i="2"/>
  <c r="AP62" i="3" s="1"/>
  <c r="E345" i="2"/>
  <c r="E62" i="3" s="1"/>
  <c r="E344" i="2"/>
  <c r="E61" i="3" s="1"/>
  <c r="AT45" i="1"/>
  <c r="AV45" i="1" s="1"/>
  <c r="AT46" i="1"/>
  <c r="AV46" i="1" s="1"/>
  <c r="AT47" i="1"/>
  <c r="AV47" i="1" s="1"/>
  <c r="AT48" i="1"/>
  <c r="AV48" i="1" s="1"/>
  <c r="AT49" i="1"/>
  <c r="AV49" i="1" s="1"/>
  <c r="AR35" i="1"/>
  <c r="AR36" i="1"/>
  <c r="AR37" i="1"/>
  <c r="AR38" i="1"/>
  <c r="AR39" i="1"/>
  <c r="AT35" i="1"/>
  <c r="AT36" i="1"/>
  <c r="AV36" i="1" s="1"/>
  <c r="AT37" i="1"/>
  <c r="AV37" i="1" s="1"/>
  <c r="AT38" i="1"/>
  <c r="AV38" i="1" s="1"/>
  <c r="AT39" i="1"/>
  <c r="AV39" i="1" s="1"/>
  <c r="AT34" i="1"/>
  <c r="AV34" i="1" s="1"/>
  <c r="AT44" i="1"/>
  <c r="AV44" i="1" s="1"/>
  <c r="AQ397" i="2"/>
  <c r="AR397" i="2"/>
  <c r="AS397" i="2"/>
  <c r="AS399" i="2" s="1"/>
  <c r="AS68" i="3" s="1"/>
  <c r="AT397" i="2"/>
  <c r="AT399" i="2" s="1"/>
  <c r="AT68" i="3" s="1"/>
  <c r="AU397" i="2"/>
  <c r="AU399" i="2" s="1"/>
  <c r="AU68" i="3" s="1"/>
  <c r="AV397" i="2"/>
  <c r="AV399" i="2" s="1"/>
  <c r="AV68" i="3" s="1"/>
  <c r="AV396" i="2"/>
  <c r="AV398" i="2" s="1"/>
  <c r="AV67" i="3" s="1"/>
  <c r="AU396" i="2"/>
  <c r="AU398" i="2" s="1"/>
  <c r="AU67" i="3" s="1"/>
  <c r="AT396" i="2"/>
  <c r="AT398" i="2" s="1"/>
  <c r="AT67" i="3" s="1"/>
  <c r="AS396" i="2"/>
  <c r="AS398" i="2" s="1"/>
  <c r="AS67" i="3" s="1"/>
  <c r="AR396" i="2"/>
  <c r="AQ396" i="2"/>
  <c r="AS10" i="2"/>
  <c r="AT10" i="2"/>
  <c r="AU10" i="2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S14" i="2"/>
  <c r="AT14" i="2"/>
  <c r="AU14" i="2"/>
  <c r="AV14" i="2"/>
  <c r="AS15" i="2"/>
  <c r="AT15" i="2"/>
  <c r="AU15" i="2"/>
  <c r="AV15" i="2"/>
  <c r="AQ10" i="2"/>
  <c r="I10" i="5" s="1"/>
  <c r="AW10" i="2" s="1"/>
  <c r="AR10" i="2"/>
  <c r="J10" i="5" s="1"/>
  <c r="AX10" i="2" s="1"/>
  <c r="AQ11" i="2"/>
  <c r="I11" i="5" s="1"/>
  <c r="AR11" i="2"/>
  <c r="J11" i="5" s="1"/>
  <c r="AQ12" i="2"/>
  <c r="I12" i="5" s="1"/>
  <c r="AW12" i="2" s="1"/>
  <c r="AR12" i="2"/>
  <c r="J12" i="5" s="1"/>
  <c r="AX12" i="2" s="1"/>
  <c r="AQ13" i="2"/>
  <c r="I13" i="5" s="1"/>
  <c r="AR13" i="2"/>
  <c r="J13" i="5" s="1"/>
  <c r="AQ14" i="2"/>
  <c r="I14" i="5" s="1"/>
  <c r="AW14" i="2" s="1"/>
  <c r="AR14" i="2"/>
  <c r="J14" i="5" s="1"/>
  <c r="AX14" i="2" s="1"/>
  <c r="AQ15" i="2"/>
  <c r="I15" i="5" s="1"/>
  <c r="AR15" i="2"/>
  <c r="J15" i="5" s="1"/>
  <c r="AQ10" i="1"/>
  <c r="AS10" i="1"/>
  <c r="AT10" i="1"/>
  <c r="AU10" i="1"/>
  <c r="AU14" i="1" s="1"/>
  <c r="AU10" i="3" s="1"/>
  <c r="AQ11" i="1"/>
  <c r="I11" i="4" s="1"/>
  <c r="AR11" i="1"/>
  <c r="AS11" i="1"/>
  <c r="AU11" i="1"/>
  <c r="AQ12" i="1"/>
  <c r="AR12" i="1"/>
  <c r="AT12" i="1" s="1"/>
  <c r="AV12" i="1" s="1"/>
  <c r="AS12" i="1"/>
  <c r="AU12" i="1"/>
  <c r="AQ13" i="1"/>
  <c r="I13" i="4" s="1"/>
  <c r="AR13" i="1"/>
  <c r="AT13" i="1" s="1"/>
  <c r="AV13" i="1" s="1"/>
  <c r="AS13" i="1"/>
  <c r="AU13" i="1"/>
  <c r="AU15" i="1" s="1"/>
  <c r="AU11" i="3" s="1"/>
  <c r="F53" i="3"/>
  <c r="Z53" i="3"/>
  <c r="Q52" i="3"/>
  <c r="V52" i="3"/>
  <c r="AH52" i="3"/>
  <c r="S51" i="3"/>
  <c r="T51" i="3"/>
  <c r="W51" i="3"/>
  <c r="AR43" i="1"/>
  <c r="AT43" i="1" s="1"/>
  <c r="AR44" i="1"/>
  <c r="AR45" i="1"/>
  <c r="AR46" i="1"/>
  <c r="AR47" i="1"/>
  <c r="AR48" i="1"/>
  <c r="AR49" i="1"/>
  <c r="AU43" i="1"/>
  <c r="AU44" i="1"/>
  <c r="AU45" i="1"/>
  <c r="AU46" i="1"/>
  <c r="AU47" i="1"/>
  <c r="AU48" i="1"/>
  <c r="AU49" i="1"/>
  <c r="AS43" i="1"/>
  <c r="AS51" i="1" s="1"/>
  <c r="AS19" i="3" s="1"/>
  <c r="AS44" i="1"/>
  <c r="AS45" i="1"/>
  <c r="AS46" i="1"/>
  <c r="AS47" i="1"/>
  <c r="AS48" i="1"/>
  <c r="AS49" i="1"/>
  <c r="AQ43" i="1"/>
  <c r="AQ44" i="1"/>
  <c r="AQ45" i="1"/>
  <c r="I45" i="4" s="1"/>
  <c r="AQ46" i="1"/>
  <c r="AQ47" i="1"/>
  <c r="I47" i="4" s="1"/>
  <c r="AQ48" i="1"/>
  <c r="AQ49" i="1"/>
  <c r="I49" i="4" s="1"/>
  <c r="E41" i="1"/>
  <c r="E17" i="3" s="1"/>
  <c r="F41" i="1"/>
  <c r="F17" i="3" s="1"/>
  <c r="G41" i="1"/>
  <c r="H41" i="1"/>
  <c r="I41" i="1"/>
  <c r="J41" i="1"/>
  <c r="J17" i="3" s="1"/>
  <c r="E40" i="1"/>
  <c r="F40" i="1"/>
  <c r="G40" i="1"/>
  <c r="G16" i="3" s="1"/>
  <c r="H40" i="1"/>
  <c r="H16" i="3" s="1"/>
  <c r="I40" i="1"/>
  <c r="I16" i="3" s="1"/>
  <c r="J40" i="1"/>
  <c r="J16" i="3" s="1"/>
  <c r="T398" i="2"/>
  <c r="T67" i="3"/>
  <c r="V398" i="2"/>
  <c r="V67" i="3" s="1"/>
  <c r="U398" i="2"/>
  <c r="U67" i="3" s="1"/>
  <c r="S398" i="2"/>
  <c r="S67" i="3" s="1"/>
  <c r="R398" i="2"/>
  <c r="R67" i="3"/>
  <c r="Q398" i="2"/>
  <c r="Q67" i="3" s="1"/>
  <c r="AT24" i="1"/>
  <c r="AV24" i="1" s="1"/>
  <c r="R399" i="2"/>
  <c r="R68" i="3"/>
  <c r="S399" i="2"/>
  <c r="S68" i="3" s="1"/>
  <c r="T399" i="2"/>
  <c r="T68" i="3" s="1"/>
  <c r="U399" i="2"/>
  <c r="U68" i="3" s="1"/>
  <c r="V399" i="2"/>
  <c r="V68" i="3" s="1"/>
  <c r="Q399" i="2"/>
  <c r="Q68" i="3" s="1"/>
  <c r="AQ18" i="1"/>
  <c r="AQ93" i="1"/>
  <c r="I93" i="4" s="1"/>
  <c r="AR42" i="1"/>
  <c r="AT42" i="1" s="1"/>
  <c r="AU42" i="1"/>
  <c r="AS42" i="1"/>
  <c r="AQ42" i="1"/>
  <c r="AU39" i="1"/>
  <c r="AS39" i="1"/>
  <c r="AQ39" i="1"/>
  <c r="I39" i="4" s="1"/>
  <c r="AU38" i="1"/>
  <c r="AS38" i="1"/>
  <c r="AQ38" i="1"/>
  <c r="AU37" i="1"/>
  <c r="AS37" i="1"/>
  <c r="AQ37" i="1"/>
  <c r="I37" i="4" s="1"/>
  <c r="AU36" i="1"/>
  <c r="AS36" i="1"/>
  <c r="AQ36" i="1"/>
  <c r="AU35" i="1"/>
  <c r="AS35" i="1"/>
  <c r="AQ35" i="1"/>
  <c r="I35" i="4" s="1"/>
  <c r="AR34" i="1"/>
  <c r="AU34" i="1"/>
  <c r="AS34" i="1"/>
  <c r="AQ34" i="1"/>
  <c r="AR31" i="1"/>
  <c r="AT31" i="1" s="1"/>
  <c r="AU31" i="1"/>
  <c r="AS31" i="1"/>
  <c r="AQ31" i="1"/>
  <c r="I31" i="4" s="1"/>
  <c r="AR30" i="1"/>
  <c r="AT30" i="1" s="1"/>
  <c r="AV30" i="1" s="1"/>
  <c r="AU30" i="1"/>
  <c r="AS30" i="1"/>
  <c r="AQ30" i="1"/>
  <c r="AR29" i="1"/>
  <c r="AT29" i="1" s="1"/>
  <c r="AV29" i="1" s="1"/>
  <c r="AU29" i="1"/>
  <c r="AS29" i="1"/>
  <c r="AQ29" i="1"/>
  <c r="I29" i="4" s="1"/>
  <c r="AR28" i="1"/>
  <c r="AT28" i="1" s="1"/>
  <c r="AV28" i="1" s="1"/>
  <c r="AU28" i="1"/>
  <c r="AS28" i="1"/>
  <c r="AQ28" i="1"/>
  <c r="AR27" i="1"/>
  <c r="AT27" i="1" s="1"/>
  <c r="AV27" i="1" s="1"/>
  <c r="AU27" i="1"/>
  <c r="AS27" i="1"/>
  <c r="AQ27" i="1"/>
  <c r="I27" i="4" s="1"/>
  <c r="AR26" i="1"/>
  <c r="AT26" i="1" s="1"/>
  <c r="AU26" i="1"/>
  <c r="AS26" i="1"/>
  <c r="AQ26" i="1"/>
  <c r="AR25" i="1"/>
  <c r="AT25" i="1" s="1"/>
  <c r="AU25" i="1"/>
  <c r="AS25" i="1"/>
  <c r="AQ25" i="1"/>
  <c r="I25" i="4" s="1"/>
  <c r="AR24" i="1"/>
  <c r="AU24" i="1"/>
  <c r="AS24" i="1"/>
  <c r="AQ24" i="1"/>
  <c r="AS16" i="1"/>
  <c r="AS18" i="1"/>
  <c r="AS20" i="1"/>
  <c r="AU20" i="1"/>
  <c r="AR21" i="1"/>
  <c r="AT21" i="1" s="1"/>
  <c r="AV21" i="1" s="1"/>
  <c r="AU21" i="1"/>
  <c r="AS21" i="1"/>
  <c r="AQ21" i="1"/>
  <c r="I21" i="4" s="1"/>
  <c r="AR20" i="1"/>
  <c r="AT20" i="1" s="1"/>
  <c r="AQ20" i="1"/>
  <c r="AR19" i="1"/>
  <c r="AT19" i="1" s="1"/>
  <c r="AV19" i="1" s="1"/>
  <c r="AU19" i="1"/>
  <c r="AS19" i="1"/>
  <c r="AS85" i="1" s="1"/>
  <c r="AQ19" i="1"/>
  <c r="AR18" i="1"/>
  <c r="AR84" i="1" s="1"/>
  <c r="AU18" i="1"/>
  <c r="AR17" i="1"/>
  <c r="AT17" i="1" s="1"/>
  <c r="AV17" i="1" s="1"/>
  <c r="AU17" i="1"/>
  <c r="AS17" i="1"/>
  <c r="AQ17" i="1"/>
  <c r="I17" i="4" s="1"/>
  <c r="AR16" i="1"/>
  <c r="AT16" i="1" s="1"/>
  <c r="AU16" i="1"/>
  <c r="AQ16" i="1"/>
  <c r="AK32" i="1"/>
  <c r="AK14" i="3" s="1"/>
  <c r="W58" i="1"/>
  <c r="W20" i="3" s="1"/>
  <c r="AI50" i="1"/>
  <c r="AI18" i="3" s="1"/>
  <c r="W50" i="1"/>
  <c r="W18" i="3" s="1"/>
  <c r="AN41" i="1"/>
  <c r="AN17" i="3" s="1"/>
  <c r="AM41" i="1"/>
  <c r="AM17" i="3" s="1"/>
  <c r="AL41" i="1"/>
  <c r="AL17" i="3" s="1"/>
  <c r="AK41" i="1"/>
  <c r="AJ41" i="1"/>
  <c r="AJ17" i="3" s="1"/>
  <c r="AI41" i="1"/>
  <c r="AI17" i="3" s="1"/>
  <c r="AN40" i="1"/>
  <c r="AM40" i="1"/>
  <c r="AM16" i="3" s="1"/>
  <c r="AL40" i="1"/>
  <c r="AL16" i="3" s="1"/>
  <c r="AK40" i="1"/>
  <c r="AK16" i="3" s="1"/>
  <c r="AJ40" i="1"/>
  <c r="AJ16" i="3" s="1"/>
  <c r="AI40" i="1"/>
  <c r="AI16" i="3" s="1"/>
  <c r="AB41" i="1"/>
  <c r="AB17" i="3" s="1"/>
  <c r="AA41" i="1"/>
  <c r="AA17" i="3" s="1"/>
  <c r="Z41" i="1"/>
  <c r="Z17" i="3" s="1"/>
  <c r="Y41" i="1"/>
  <c r="X41" i="1"/>
  <c r="X17" i="3" s="1"/>
  <c r="W41" i="1"/>
  <c r="W17" i="3" s="1"/>
  <c r="AB40" i="1"/>
  <c r="AB16" i="3" s="1"/>
  <c r="AA40" i="1"/>
  <c r="AA16" i="3" s="1"/>
  <c r="Z40" i="1"/>
  <c r="Z16" i="3"/>
  <c r="Y40" i="1"/>
  <c r="X40" i="1"/>
  <c r="X16" i="3" s="1"/>
  <c r="W40" i="1"/>
  <c r="W16" i="3" s="1"/>
  <c r="Q40" i="1"/>
  <c r="Q16" i="3" s="1"/>
  <c r="Q41" i="1"/>
  <c r="V41" i="1"/>
  <c r="V17" i="3" s="1"/>
  <c r="U41" i="1"/>
  <c r="T41" i="1"/>
  <c r="T17" i="3" s="1"/>
  <c r="S41" i="1"/>
  <c r="S17" i="3" s="1"/>
  <c r="R41" i="1"/>
  <c r="R17" i="3" s="1"/>
  <c r="P41" i="1"/>
  <c r="P17" i="3" s="1"/>
  <c r="O41" i="1"/>
  <c r="O17" i="3" s="1"/>
  <c r="N41" i="1"/>
  <c r="N17" i="3" s="1"/>
  <c r="M41" i="1"/>
  <c r="M17" i="3" s="1"/>
  <c r="L41" i="1"/>
  <c r="L17" i="3" s="1"/>
  <c r="K41" i="1"/>
  <c r="K17" i="3" s="1"/>
  <c r="V40" i="1"/>
  <c r="U40" i="1"/>
  <c r="U16" i="3" s="1"/>
  <c r="T40" i="1"/>
  <c r="T16" i="3" s="1"/>
  <c r="S40" i="1"/>
  <c r="S16" i="3" s="1"/>
  <c r="R40" i="1"/>
  <c r="P40" i="1"/>
  <c r="P16" i="3" s="1"/>
  <c r="O40" i="1"/>
  <c r="N40" i="1"/>
  <c r="N16" i="3" s="1"/>
  <c r="M40" i="1"/>
  <c r="L40" i="1"/>
  <c r="L16" i="3" s="1"/>
  <c r="K40" i="1"/>
  <c r="K16" i="3" s="1"/>
  <c r="Q32" i="1"/>
  <c r="Q14" i="3" s="1"/>
  <c r="AI86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P86" i="1"/>
  <c r="AO86" i="1"/>
  <c r="AN86" i="1"/>
  <c r="AM86" i="1"/>
  <c r="AL86" i="1"/>
  <c r="AK86" i="1"/>
  <c r="AJ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P83" i="1"/>
  <c r="AP27" i="3" s="1"/>
  <c r="AO83" i="1"/>
  <c r="AO27" i="3" s="1"/>
  <c r="AN83" i="1"/>
  <c r="AN27" i="3" s="1"/>
  <c r="AM83" i="1"/>
  <c r="AM27" i="3" s="1"/>
  <c r="AL83" i="1"/>
  <c r="AL27" i="3" s="1"/>
  <c r="AK83" i="1"/>
  <c r="AK27" i="3" s="1"/>
  <c r="AJ83" i="1"/>
  <c r="AJ27" i="3" s="1"/>
  <c r="AI83" i="1"/>
  <c r="AI27" i="3" s="1"/>
  <c r="AH83" i="1"/>
  <c r="AH27" i="3" s="1"/>
  <c r="AG83" i="1"/>
  <c r="AG27" i="3" s="1"/>
  <c r="AF83" i="1"/>
  <c r="AF27" i="3" s="1"/>
  <c r="AE83" i="1"/>
  <c r="AE27" i="3" s="1"/>
  <c r="AD83" i="1"/>
  <c r="AC83" i="1"/>
  <c r="AC27" i="3" s="1"/>
  <c r="AB83" i="1"/>
  <c r="AB27" i="3" s="1"/>
  <c r="AA83" i="1"/>
  <c r="AA27" i="3" s="1"/>
  <c r="Z83" i="1"/>
  <c r="Z27" i="3" s="1"/>
  <c r="Y83" i="1"/>
  <c r="Y27" i="3" s="1"/>
  <c r="X83" i="1"/>
  <c r="X27" i="3" s="1"/>
  <c r="W83" i="1"/>
  <c r="W27" i="3" s="1"/>
  <c r="V83" i="1"/>
  <c r="V27" i="3" s="1"/>
  <c r="U83" i="1"/>
  <c r="U27" i="3" s="1"/>
  <c r="T83" i="1"/>
  <c r="T27" i="3" s="1"/>
  <c r="S83" i="1"/>
  <c r="R83" i="1"/>
  <c r="R27" i="3" s="1"/>
  <c r="Q83" i="1"/>
  <c r="Q27" i="3" s="1"/>
  <c r="P83" i="1"/>
  <c r="O83" i="1"/>
  <c r="O27" i="3" s="1"/>
  <c r="N83" i="1"/>
  <c r="N27" i="3" s="1"/>
  <c r="M83" i="1"/>
  <c r="M27" i="3" s="1"/>
  <c r="L83" i="1"/>
  <c r="L27" i="3" s="1"/>
  <c r="K83" i="1"/>
  <c r="K27" i="3" s="1"/>
  <c r="J83" i="1"/>
  <c r="J27" i="3" s="1"/>
  <c r="I83" i="1"/>
  <c r="I27" i="3" s="1"/>
  <c r="H83" i="1"/>
  <c r="G83" i="1"/>
  <c r="G27" i="3" s="1"/>
  <c r="F83" i="1"/>
  <c r="F27" i="3" s="1"/>
  <c r="E83" i="1"/>
  <c r="E27" i="3" s="1"/>
  <c r="AP82" i="1"/>
  <c r="AP26" i="3" s="1"/>
  <c r="AO82" i="1"/>
  <c r="AO26" i="3" s="1"/>
  <c r="AN82" i="1"/>
  <c r="AM82" i="1"/>
  <c r="AM26" i="3" s="1"/>
  <c r="AL82" i="1"/>
  <c r="AL26" i="3" s="1"/>
  <c r="AK82" i="1"/>
  <c r="AK26" i="3" s="1"/>
  <c r="AJ82" i="1"/>
  <c r="AI82" i="1"/>
  <c r="AI26" i="3" s="1"/>
  <c r="AH82" i="1"/>
  <c r="AH26" i="3" s="1"/>
  <c r="AG82" i="1"/>
  <c r="AG26" i="3" s="1"/>
  <c r="AF82" i="1"/>
  <c r="AF26" i="3" s="1"/>
  <c r="AE82" i="1"/>
  <c r="AE26" i="3" s="1"/>
  <c r="AD82" i="1"/>
  <c r="AD26" i="3" s="1"/>
  <c r="AC82" i="1"/>
  <c r="AC26" i="3" s="1"/>
  <c r="AB82" i="1"/>
  <c r="AB26" i="3" s="1"/>
  <c r="AA82" i="1"/>
  <c r="AA26" i="3" s="1"/>
  <c r="Z82" i="1"/>
  <c r="Z26" i="3" s="1"/>
  <c r="Y82" i="1"/>
  <c r="Y26" i="3" s="1"/>
  <c r="X82" i="1"/>
  <c r="X26" i="3" s="1"/>
  <c r="W82" i="1"/>
  <c r="W26" i="3" s="1"/>
  <c r="V82" i="1"/>
  <c r="V26" i="3" s="1"/>
  <c r="U82" i="1"/>
  <c r="U26" i="3" s="1"/>
  <c r="T82" i="1"/>
  <c r="T26" i="3" s="1"/>
  <c r="S82" i="1"/>
  <c r="S26" i="3" s="1"/>
  <c r="R82" i="1"/>
  <c r="R26" i="3" s="1"/>
  <c r="Q82" i="1"/>
  <c r="Q26" i="3" s="1"/>
  <c r="P82" i="1"/>
  <c r="P26" i="3" s="1"/>
  <c r="O82" i="1"/>
  <c r="O26" i="3" s="1"/>
  <c r="N82" i="1"/>
  <c r="N26" i="3" s="1"/>
  <c r="M82" i="1"/>
  <c r="M26" i="3" s="1"/>
  <c r="L82" i="1"/>
  <c r="L26" i="3" s="1"/>
  <c r="K82" i="1"/>
  <c r="K26" i="3" s="1"/>
  <c r="J82" i="1"/>
  <c r="J26" i="3" s="1"/>
  <c r="I82" i="1"/>
  <c r="I26" i="3" s="1"/>
  <c r="H82" i="1"/>
  <c r="H26" i="3" s="1"/>
  <c r="G82" i="1"/>
  <c r="F82" i="1"/>
  <c r="F26" i="3" s="1"/>
  <c r="E82" i="1"/>
  <c r="E26" i="3" s="1"/>
  <c r="AS75" i="1"/>
  <c r="AS25" i="3" s="1"/>
  <c r="AP75" i="1"/>
  <c r="AP25" i="3" s="1"/>
  <c r="AO75" i="1"/>
  <c r="AO25" i="3" s="1"/>
  <c r="AN75" i="1"/>
  <c r="AN25" i="3" s="1"/>
  <c r="AM75" i="1"/>
  <c r="AM25" i="3" s="1"/>
  <c r="AL75" i="1"/>
  <c r="AL25" i="3" s="1"/>
  <c r="AK75" i="1"/>
  <c r="AK25" i="3" s="1"/>
  <c r="AJ75" i="1"/>
  <c r="AJ25" i="3" s="1"/>
  <c r="AI75" i="1"/>
  <c r="AI25" i="3" s="1"/>
  <c r="AH75" i="1"/>
  <c r="AH25" i="3" s="1"/>
  <c r="AG75" i="1"/>
  <c r="AG25" i="3" s="1"/>
  <c r="AF75" i="1"/>
  <c r="AF25" i="3" s="1"/>
  <c r="AE75" i="1"/>
  <c r="AE25" i="3" s="1"/>
  <c r="AD75" i="1"/>
  <c r="AD25" i="3" s="1"/>
  <c r="AC75" i="1"/>
  <c r="AC25" i="3" s="1"/>
  <c r="AB75" i="1"/>
  <c r="AB25" i="3" s="1"/>
  <c r="AA75" i="1"/>
  <c r="AA25" i="3" s="1"/>
  <c r="Z75" i="1"/>
  <c r="Z25" i="3" s="1"/>
  <c r="Y75" i="1"/>
  <c r="Y25" i="3" s="1"/>
  <c r="X75" i="1"/>
  <c r="X25" i="3" s="1"/>
  <c r="W75" i="1"/>
  <c r="W25" i="3" s="1"/>
  <c r="V75" i="1"/>
  <c r="V25" i="3" s="1"/>
  <c r="U75" i="1"/>
  <c r="U25" i="3" s="1"/>
  <c r="T75" i="1"/>
  <c r="T25" i="3" s="1"/>
  <c r="S75" i="1"/>
  <c r="S25" i="3" s="1"/>
  <c r="R75" i="1"/>
  <c r="R25" i="3" s="1"/>
  <c r="Q75" i="1"/>
  <c r="Q25" i="3" s="1"/>
  <c r="P75" i="1"/>
  <c r="P25" i="3" s="1"/>
  <c r="O75" i="1"/>
  <c r="O25" i="3" s="1"/>
  <c r="N75" i="1"/>
  <c r="M75" i="1"/>
  <c r="M25" i="3" s="1"/>
  <c r="L75" i="1"/>
  <c r="K75" i="1"/>
  <c r="K25" i="3" s="1"/>
  <c r="J75" i="1"/>
  <c r="I75" i="1"/>
  <c r="I25" i="3" s="1"/>
  <c r="H75" i="1"/>
  <c r="H25" i="3" s="1"/>
  <c r="G75" i="1"/>
  <c r="F75" i="1"/>
  <c r="E75" i="1"/>
  <c r="E25" i="3" s="1"/>
  <c r="AP74" i="1"/>
  <c r="AP24" i="3" s="1"/>
  <c r="AO74" i="1"/>
  <c r="AN74" i="1"/>
  <c r="AN24" i="3" s="1"/>
  <c r="AM74" i="1"/>
  <c r="AM24" i="3" s="1"/>
  <c r="AL74" i="1"/>
  <c r="AL24" i="3" s="1"/>
  <c r="AK74" i="1"/>
  <c r="AK24" i="3" s="1"/>
  <c r="AJ74" i="1"/>
  <c r="AJ24" i="3" s="1"/>
  <c r="AI74" i="1"/>
  <c r="AI24" i="3" s="1"/>
  <c r="AH74" i="1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B74" i="1"/>
  <c r="AB24" i="3" s="1"/>
  <c r="AA74" i="1"/>
  <c r="AA24" i="3" s="1"/>
  <c r="Z74" i="1"/>
  <c r="Z24" i="3" s="1"/>
  <c r="Y74" i="1"/>
  <c r="Y24" i="3" s="1"/>
  <c r="X74" i="1"/>
  <c r="W74" i="1"/>
  <c r="W24" i="3" s="1"/>
  <c r="V74" i="1"/>
  <c r="V24" i="3" s="1"/>
  <c r="U74" i="1"/>
  <c r="U24" i="3" s="1"/>
  <c r="T74" i="1"/>
  <c r="S74" i="1"/>
  <c r="S24" i="3" s="1"/>
  <c r="R74" i="1"/>
  <c r="R24" i="3" s="1"/>
  <c r="Q74" i="1"/>
  <c r="Q24" i="3" s="1"/>
  <c r="P74" i="1"/>
  <c r="O74" i="1"/>
  <c r="O24" i="3" s="1"/>
  <c r="N74" i="1"/>
  <c r="N24" i="3" s="1"/>
  <c r="M74" i="1"/>
  <c r="M24" i="3" s="1"/>
  <c r="L74" i="1"/>
  <c r="L24" i="3" s="1"/>
  <c r="K74" i="1"/>
  <c r="K24" i="3" s="1"/>
  <c r="J74" i="1"/>
  <c r="J24" i="3" s="1"/>
  <c r="I74" i="1"/>
  <c r="H74" i="1"/>
  <c r="G74" i="1"/>
  <c r="G24" i="3" s="1"/>
  <c r="F74" i="1"/>
  <c r="F24" i="3" s="1"/>
  <c r="E74" i="1"/>
  <c r="E24" i="3" s="1"/>
  <c r="AP69" i="1"/>
  <c r="AP23" i="3" s="1"/>
  <c r="AO69" i="1"/>
  <c r="AO23" i="3" s="1"/>
  <c r="AN69" i="1"/>
  <c r="AM69" i="1"/>
  <c r="AM23" i="3"/>
  <c r="AL69" i="1"/>
  <c r="AK69" i="1"/>
  <c r="AK23" i="3" s="1"/>
  <c r="AJ69" i="1"/>
  <c r="AI69" i="1"/>
  <c r="AI23" i="3" s="1"/>
  <c r="AH69" i="1"/>
  <c r="AH23" i="3" s="1"/>
  <c r="AG69" i="1"/>
  <c r="AG23" i="3" s="1"/>
  <c r="AF69" i="1"/>
  <c r="AF23" i="3" s="1"/>
  <c r="AE69" i="1"/>
  <c r="AE23" i="3" s="1"/>
  <c r="AD69" i="1"/>
  <c r="AD23" i="3" s="1"/>
  <c r="AC69" i="1"/>
  <c r="AC23" i="3" s="1"/>
  <c r="AB69" i="1"/>
  <c r="AA69" i="1"/>
  <c r="AA23" i="3" s="1"/>
  <c r="Z69" i="1"/>
  <c r="Y69" i="1"/>
  <c r="Y23" i="3" s="1"/>
  <c r="X69" i="1"/>
  <c r="X23" i="3" s="1"/>
  <c r="W69" i="1"/>
  <c r="W23" i="3" s="1"/>
  <c r="V69" i="1"/>
  <c r="V23" i="3" s="1"/>
  <c r="U69" i="1"/>
  <c r="U23" i="3" s="1"/>
  <c r="T69" i="1"/>
  <c r="T23" i="3" s="1"/>
  <c r="S69" i="1"/>
  <c r="S23" i="3" s="1"/>
  <c r="R69" i="1"/>
  <c r="R23" i="3" s="1"/>
  <c r="Q69" i="1"/>
  <c r="Q23" i="3" s="1"/>
  <c r="P69" i="1"/>
  <c r="P23" i="3" s="1"/>
  <c r="O69" i="1"/>
  <c r="N69" i="1"/>
  <c r="N23" i="3" s="1"/>
  <c r="M69" i="1"/>
  <c r="M23" i="3" s="1"/>
  <c r="L69" i="1"/>
  <c r="L23" i="3" s="1"/>
  <c r="K69" i="1"/>
  <c r="K23" i="3" s="1"/>
  <c r="J69" i="1"/>
  <c r="J23" i="3" s="1"/>
  <c r="I69" i="1"/>
  <c r="I23" i="3" s="1"/>
  <c r="H69" i="1"/>
  <c r="G69" i="1"/>
  <c r="G23" i="3" s="1"/>
  <c r="F69" i="1"/>
  <c r="F23" i="3" s="1"/>
  <c r="E69" i="1"/>
  <c r="E23" i="3" s="1"/>
  <c r="AP68" i="1"/>
  <c r="AP22" i="3" s="1"/>
  <c r="AO68" i="1"/>
  <c r="AO22" i="3" s="1"/>
  <c r="AN68" i="1"/>
  <c r="AN22" i="3" s="1"/>
  <c r="AM68" i="1"/>
  <c r="AM22" i="3" s="1"/>
  <c r="AL68" i="1"/>
  <c r="AL22" i="3" s="1"/>
  <c r="AK68" i="1"/>
  <c r="AK22" i="3" s="1"/>
  <c r="AJ68" i="1"/>
  <c r="AI68" i="1"/>
  <c r="AI22" i="3" s="1"/>
  <c r="AH68" i="1"/>
  <c r="AH22" i="3" s="1"/>
  <c r="AG68" i="1"/>
  <c r="AG22" i="3" s="1"/>
  <c r="AF68" i="1"/>
  <c r="AF22" i="3" s="1"/>
  <c r="AE68" i="1"/>
  <c r="AE22" i="3" s="1"/>
  <c r="AD68" i="1"/>
  <c r="AD22" i="3" s="1"/>
  <c r="AC68" i="1"/>
  <c r="AC22" i="3" s="1"/>
  <c r="AB68" i="1"/>
  <c r="AB22" i="3" s="1"/>
  <c r="AA68" i="1"/>
  <c r="AA22" i="3" s="1"/>
  <c r="Z68" i="1"/>
  <c r="Y68" i="1"/>
  <c r="Y22" i="3" s="1"/>
  <c r="X68" i="1"/>
  <c r="X22" i="3" s="1"/>
  <c r="W68" i="1"/>
  <c r="W22" i="3" s="1"/>
  <c r="V68" i="1"/>
  <c r="U68" i="1"/>
  <c r="U22" i="3" s="1"/>
  <c r="T68" i="1"/>
  <c r="T22" i="3" s="1"/>
  <c r="S68" i="1"/>
  <c r="S22" i="3" s="1"/>
  <c r="R68" i="1"/>
  <c r="Q68" i="1"/>
  <c r="Q22" i="3" s="1"/>
  <c r="P68" i="1"/>
  <c r="P22" i="3" s="1"/>
  <c r="O68" i="1"/>
  <c r="O22" i="3" s="1"/>
  <c r="N68" i="1"/>
  <c r="N22" i="3" s="1"/>
  <c r="M68" i="1"/>
  <c r="M22" i="3" s="1"/>
  <c r="L68" i="1"/>
  <c r="L22" i="3" s="1"/>
  <c r="K68" i="1"/>
  <c r="K22" i="3" s="1"/>
  <c r="J68" i="1"/>
  <c r="J22" i="3" s="1"/>
  <c r="I68" i="1"/>
  <c r="I22" i="3" s="1"/>
  <c r="H68" i="1"/>
  <c r="H22" i="3" s="1"/>
  <c r="G68" i="1"/>
  <c r="G22" i="3" s="1"/>
  <c r="F68" i="1"/>
  <c r="F22" i="3" s="1"/>
  <c r="E68" i="1"/>
  <c r="E22" i="3" s="1"/>
  <c r="AP59" i="1"/>
  <c r="AP21" i="3" s="1"/>
  <c r="AO59" i="1"/>
  <c r="AO21" i="3" s="1"/>
  <c r="AN59" i="1"/>
  <c r="AN21" i="3" s="1"/>
  <c r="AM59" i="1"/>
  <c r="AM21" i="3" s="1"/>
  <c r="AL59" i="1"/>
  <c r="AL21" i="3" s="1"/>
  <c r="AK59" i="1"/>
  <c r="AK21" i="3" s="1"/>
  <c r="AJ59" i="1"/>
  <c r="AI59" i="1"/>
  <c r="AI21" i="3" s="1"/>
  <c r="AH59" i="1"/>
  <c r="AH21" i="3" s="1"/>
  <c r="AG59" i="1"/>
  <c r="AG21" i="3" s="1"/>
  <c r="AF59" i="1"/>
  <c r="AF21" i="3" s="1"/>
  <c r="AE59" i="1"/>
  <c r="AE21" i="3"/>
  <c r="AD59" i="1"/>
  <c r="AD21" i="3" s="1"/>
  <c r="AC59" i="1"/>
  <c r="AC21" i="3" s="1"/>
  <c r="AB59" i="1"/>
  <c r="AB21" i="3" s="1"/>
  <c r="AA59" i="1"/>
  <c r="AA21" i="3" s="1"/>
  <c r="Z59" i="1"/>
  <c r="Z21" i="3" s="1"/>
  <c r="Y59" i="1"/>
  <c r="Y21" i="3" s="1"/>
  <c r="X59" i="1"/>
  <c r="W59" i="1"/>
  <c r="W21" i="3" s="1"/>
  <c r="V59" i="1"/>
  <c r="U59" i="1"/>
  <c r="U21" i="3" s="1"/>
  <c r="T59" i="1"/>
  <c r="T21" i="3" s="1"/>
  <c r="S59" i="1"/>
  <c r="S21" i="3" s="1"/>
  <c r="R59" i="1"/>
  <c r="R21" i="3" s="1"/>
  <c r="Q59" i="1"/>
  <c r="Q21" i="3" s="1"/>
  <c r="P59" i="1"/>
  <c r="P21" i="3" s="1"/>
  <c r="O59" i="1"/>
  <c r="O21" i="3" s="1"/>
  <c r="N59" i="1"/>
  <c r="M59" i="1"/>
  <c r="M21" i="3" s="1"/>
  <c r="L59" i="1"/>
  <c r="L21" i="3" s="1"/>
  <c r="K59" i="1"/>
  <c r="K21" i="3" s="1"/>
  <c r="J59" i="1"/>
  <c r="J21" i="3" s="1"/>
  <c r="I59" i="1"/>
  <c r="I21" i="3" s="1"/>
  <c r="H59" i="1"/>
  <c r="H21" i="3" s="1"/>
  <c r="G59" i="1"/>
  <c r="G21" i="3" s="1"/>
  <c r="F59" i="1"/>
  <c r="F21" i="3" s="1"/>
  <c r="E59" i="1"/>
  <c r="E21" i="3" s="1"/>
  <c r="AP58" i="1"/>
  <c r="AO58" i="1"/>
  <c r="AO20" i="3" s="1"/>
  <c r="AN58" i="1"/>
  <c r="AN20" i="3" s="1"/>
  <c r="AM58" i="1"/>
  <c r="AM20" i="3" s="1"/>
  <c r="AL58" i="1"/>
  <c r="AL20" i="3" s="1"/>
  <c r="AK58" i="1"/>
  <c r="AK20" i="3" s="1"/>
  <c r="AJ58" i="1"/>
  <c r="AI58" i="1"/>
  <c r="AI20" i="3" s="1"/>
  <c r="AH58" i="1"/>
  <c r="AG58" i="1"/>
  <c r="AG20" i="3" s="1"/>
  <c r="AF58" i="1"/>
  <c r="AF20" i="3" s="1"/>
  <c r="AE58" i="1"/>
  <c r="AE20" i="3" s="1"/>
  <c r="AD58" i="1"/>
  <c r="AD20" i="3" s="1"/>
  <c r="AC58" i="1"/>
  <c r="AC20" i="3" s="1"/>
  <c r="AB58" i="1"/>
  <c r="AB20" i="3" s="1"/>
  <c r="AA58" i="1"/>
  <c r="AA20" i="3" s="1"/>
  <c r="Z58" i="1"/>
  <c r="Z20" i="3" s="1"/>
  <c r="Y58" i="1"/>
  <c r="Y20" i="3" s="1"/>
  <c r="X58" i="1"/>
  <c r="V58" i="1"/>
  <c r="V20" i="3" s="1"/>
  <c r="U58" i="1"/>
  <c r="U20" i="3"/>
  <c r="T58" i="1"/>
  <c r="T20" i="3"/>
  <c r="S58" i="1"/>
  <c r="S20" i="3" s="1"/>
  <c r="R58" i="1"/>
  <c r="R20" i="3" s="1"/>
  <c r="Q58" i="1"/>
  <c r="P58" i="1"/>
  <c r="P20" i="3" s="1"/>
  <c r="O58" i="1"/>
  <c r="O20" i="3" s="1"/>
  <c r="N58" i="1"/>
  <c r="N20" i="3" s="1"/>
  <c r="M58" i="1"/>
  <c r="M20" i="3" s="1"/>
  <c r="L58" i="1"/>
  <c r="L20" i="3" s="1"/>
  <c r="K58" i="1"/>
  <c r="K20" i="3" s="1"/>
  <c r="J58" i="1"/>
  <c r="J20" i="3" s="1"/>
  <c r="I58" i="1"/>
  <c r="I20" i="3" s="1"/>
  <c r="H58" i="1"/>
  <c r="H20" i="3" s="1"/>
  <c r="G58" i="1"/>
  <c r="F58" i="1"/>
  <c r="E58" i="1"/>
  <c r="E20" i="3" s="1"/>
  <c r="AP51" i="1"/>
  <c r="AO51" i="1"/>
  <c r="AO19" i="3"/>
  <c r="AN51" i="1"/>
  <c r="AM51" i="1"/>
  <c r="AM19" i="3" s="1"/>
  <c r="AL51" i="1"/>
  <c r="AL19" i="3" s="1"/>
  <c r="AK51" i="1"/>
  <c r="AK19" i="3" s="1"/>
  <c r="AJ51" i="1"/>
  <c r="AJ19" i="3" s="1"/>
  <c r="AI51" i="1"/>
  <c r="AI19" i="3" s="1"/>
  <c r="AH51" i="1"/>
  <c r="AH19" i="3" s="1"/>
  <c r="AG51" i="1"/>
  <c r="AG19" i="3" s="1"/>
  <c r="AF51" i="1"/>
  <c r="AF19" i="3" s="1"/>
  <c r="AE51" i="1"/>
  <c r="AE19" i="3" s="1"/>
  <c r="AD51" i="1"/>
  <c r="AC51" i="1"/>
  <c r="AC19" i="3" s="1"/>
  <c r="AB51" i="1"/>
  <c r="AB19" i="3" s="1"/>
  <c r="AA51" i="1"/>
  <c r="AA19" i="3" s="1"/>
  <c r="Z51" i="1"/>
  <c r="Z19" i="3" s="1"/>
  <c r="Y51" i="1"/>
  <c r="Y19" i="3" s="1"/>
  <c r="X51" i="1"/>
  <c r="X19" i="3" s="1"/>
  <c r="W51" i="1"/>
  <c r="W19" i="3" s="1"/>
  <c r="V51" i="1"/>
  <c r="V19" i="3" s="1"/>
  <c r="U51" i="1"/>
  <c r="U19" i="3" s="1"/>
  <c r="T51" i="1"/>
  <c r="T19" i="3" s="1"/>
  <c r="S51" i="1"/>
  <c r="S19" i="3" s="1"/>
  <c r="R51" i="1"/>
  <c r="R19" i="3" s="1"/>
  <c r="Q51" i="1"/>
  <c r="Q19" i="3" s="1"/>
  <c r="P51" i="1"/>
  <c r="P19" i="3" s="1"/>
  <c r="O51" i="1"/>
  <c r="O19" i="3" s="1"/>
  <c r="N51" i="1"/>
  <c r="M51" i="1"/>
  <c r="M19" i="3" s="1"/>
  <c r="L51" i="1"/>
  <c r="L19" i="3" s="1"/>
  <c r="K51" i="1"/>
  <c r="K19" i="3" s="1"/>
  <c r="J51" i="1"/>
  <c r="J19" i="3" s="1"/>
  <c r="I51" i="1"/>
  <c r="I19" i="3" s="1"/>
  <c r="H51" i="1"/>
  <c r="H19" i="3" s="1"/>
  <c r="G51" i="1"/>
  <c r="G19" i="3" s="1"/>
  <c r="F51" i="1"/>
  <c r="F19" i="3" s="1"/>
  <c r="E51" i="1"/>
  <c r="E19" i="3" s="1"/>
  <c r="AP50" i="1"/>
  <c r="AP18" i="3" s="1"/>
  <c r="AO50" i="1"/>
  <c r="AN50" i="1"/>
  <c r="AN18" i="3" s="1"/>
  <c r="AM50" i="1"/>
  <c r="AM18" i="3" s="1"/>
  <c r="AL50" i="1"/>
  <c r="AL18" i="3" s="1"/>
  <c r="AK50" i="1"/>
  <c r="AK18" i="3" s="1"/>
  <c r="AJ50" i="1"/>
  <c r="AJ18" i="3" s="1"/>
  <c r="AH50" i="1"/>
  <c r="AH18" i="3" s="1"/>
  <c r="AG50" i="1"/>
  <c r="AG18" i="3" s="1"/>
  <c r="AF50" i="1"/>
  <c r="AE50" i="1"/>
  <c r="AE18" i="3" s="1"/>
  <c r="AD50" i="1"/>
  <c r="AC50" i="1"/>
  <c r="AC18" i="3" s="1"/>
  <c r="AB50" i="1"/>
  <c r="AA50" i="1"/>
  <c r="AA18" i="3" s="1"/>
  <c r="Z50" i="1"/>
  <c r="Z18" i="3" s="1"/>
  <c r="Y50" i="1"/>
  <c r="Y18" i="3" s="1"/>
  <c r="X50" i="1"/>
  <c r="X18" i="3" s="1"/>
  <c r="V50" i="1"/>
  <c r="V18" i="3" s="1"/>
  <c r="U50" i="1"/>
  <c r="U18" i="3" s="1"/>
  <c r="T50" i="1"/>
  <c r="S50" i="1"/>
  <c r="R50" i="1"/>
  <c r="R18" i="3" s="1"/>
  <c r="Q50" i="1"/>
  <c r="Q18" i="3" s="1"/>
  <c r="P50" i="1"/>
  <c r="P18" i="3" s="1"/>
  <c r="O50" i="1"/>
  <c r="O18" i="3" s="1"/>
  <c r="N50" i="1"/>
  <c r="N18" i="3" s="1"/>
  <c r="M50" i="1"/>
  <c r="M18" i="3" s="1"/>
  <c r="L50" i="1"/>
  <c r="L18" i="3" s="1"/>
  <c r="K50" i="1"/>
  <c r="J50" i="1"/>
  <c r="J18" i="3" s="1"/>
  <c r="I50" i="1"/>
  <c r="I18" i="3" s="1"/>
  <c r="H50" i="1"/>
  <c r="G50" i="1"/>
  <c r="G18" i="3" s="1"/>
  <c r="F50" i="1"/>
  <c r="E50" i="1"/>
  <c r="E18" i="3" s="1"/>
  <c r="AP33" i="1"/>
  <c r="AP15" i="3" s="1"/>
  <c r="AO33" i="1"/>
  <c r="AO15" i="3" s="1"/>
  <c r="AN33" i="1"/>
  <c r="AN15" i="3" s="1"/>
  <c r="AM33" i="1"/>
  <c r="AL33" i="1"/>
  <c r="AL15" i="3" s="1"/>
  <c r="AK33" i="1"/>
  <c r="AK15" i="3" s="1"/>
  <c r="AJ33" i="1"/>
  <c r="AJ15" i="3" s="1"/>
  <c r="AI33" i="1"/>
  <c r="AI15" i="3" s="1"/>
  <c r="AH33" i="1"/>
  <c r="AH15" i="3" s="1"/>
  <c r="AG33" i="1"/>
  <c r="AG15" i="3" s="1"/>
  <c r="AF33" i="1"/>
  <c r="AF15" i="3" s="1"/>
  <c r="AE33" i="1"/>
  <c r="AE15" i="3" s="1"/>
  <c r="AD33" i="1"/>
  <c r="AD15" i="3" s="1"/>
  <c r="AC33" i="1"/>
  <c r="AC15" i="3" s="1"/>
  <c r="AB33" i="1"/>
  <c r="AB15" i="3" s="1"/>
  <c r="AA33" i="1"/>
  <c r="Z33" i="1"/>
  <c r="Z15" i="3" s="1"/>
  <c r="Y33" i="1"/>
  <c r="Y15" i="3" s="1"/>
  <c r="X33" i="1"/>
  <c r="X15" i="3" s="1"/>
  <c r="W33" i="1"/>
  <c r="W15" i="3" s="1"/>
  <c r="V33" i="1"/>
  <c r="V15" i="3" s="1"/>
  <c r="U33" i="1"/>
  <c r="U15" i="3" s="1"/>
  <c r="T33" i="1"/>
  <c r="T15" i="3" s="1"/>
  <c r="S33" i="1"/>
  <c r="S15" i="3" s="1"/>
  <c r="R33" i="1"/>
  <c r="R15" i="3" s="1"/>
  <c r="Q33" i="1"/>
  <c r="Q15" i="3" s="1"/>
  <c r="P33" i="1"/>
  <c r="P15" i="3" s="1"/>
  <c r="O33" i="1"/>
  <c r="N33" i="1"/>
  <c r="M33" i="1"/>
  <c r="M15" i="3" s="1"/>
  <c r="L33" i="1"/>
  <c r="L15" i="3" s="1"/>
  <c r="K33" i="1"/>
  <c r="K15" i="3" s="1"/>
  <c r="J33" i="1"/>
  <c r="J15" i="3" s="1"/>
  <c r="I33" i="1"/>
  <c r="I15" i="3" s="1"/>
  <c r="H33" i="1"/>
  <c r="H15" i="3" s="1"/>
  <c r="G33" i="1"/>
  <c r="F33" i="1"/>
  <c r="E33" i="1"/>
  <c r="E15" i="3" s="1"/>
  <c r="AP32" i="1"/>
  <c r="AP14" i="3" s="1"/>
  <c r="AO32" i="1"/>
  <c r="AO14" i="3" s="1"/>
  <c r="AO16" i="3"/>
  <c r="AN32" i="1"/>
  <c r="AN14" i="3" s="1"/>
  <c r="AM32" i="1"/>
  <c r="AM14" i="3" s="1"/>
  <c r="AL32" i="1"/>
  <c r="AL14" i="3" s="1"/>
  <c r="AJ32" i="1"/>
  <c r="AI32" i="1"/>
  <c r="AI14" i="3" s="1"/>
  <c r="AH32" i="1"/>
  <c r="AH14" i="3" s="1"/>
  <c r="AG32" i="1"/>
  <c r="AG14" i="3" s="1"/>
  <c r="AF32" i="1"/>
  <c r="AE32" i="1"/>
  <c r="AE14" i="3" s="1"/>
  <c r="AD32" i="1"/>
  <c r="AD14" i="3" s="1"/>
  <c r="AC32" i="1"/>
  <c r="AC14" i="3" s="1"/>
  <c r="AB32" i="1"/>
  <c r="AB14" i="3" s="1"/>
  <c r="AA32" i="1"/>
  <c r="AA14" i="3" s="1"/>
  <c r="Z32" i="1"/>
  <c r="Z14" i="3" s="1"/>
  <c r="Y32" i="1"/>
  <c r="Y14" i="3" s="1"/>
  <c r="X32" i="1"/>
  <c r="X14" i="3" s="1"/>
  <c r="W32" i="1"/>
  <c r="W14" i="3" s="1"/>
  <c r="V32" i="1"/>
  <c r="V14" i="3" s="1"/>
  <c r="U32" i="1"/>
  <c r="U14" i="3" s="1"/>
  <c r="T32" i="1"/>
  <c r="T14" i="3" s="1"/>
  <c r="S32" i="1"/>
  <c r="S14" i="3" s="1"/>
  <c r="R32" i="1"/>
  <c r="R14" i="3" s="1"/>
  <c r="P32" i="1"/>
  <c r="P14" i="3" s="1"/>
  <c r="O32" i="1"/>
  <c r="O14" i="3" s="1"/>
  <c r="N32" i="1"/>
  <c r="N14" i="3" s="1"/>
  <c r="M32" i="1"/>
  <c r="M14" i="3" s="1"/>
  <c r="L32" i="1"/>
  <c r="L14" i="3" s="1"/>
  <c r="K32" i="1"/>
  <c r="K14" i="3" s="1"/>
  <c r="J32" i="1"/>
  <c r="J14" i="3" s="1"/>
  <c r="I32" i="1"/>
  <c r="I14" i="3" s="1"/>
  <c r="H32" i="1"/>
  <c r="H14" i="3" s="1"/>
  <c r="G32" i="1"/>
  <c r="G14" i="3" s="1"/>
  <c r="F32" i="1"/>
  <c r="F14" i="3" s="1"/>
  <c r="E32" i="1"/>
  <c r="E14" i="3" s="1"/>
  <c r="AP23" i="1"/>
  <c r="AP13" i="3" s="1"/>
  <c r="AO23" i="1"/>
  <c r="AO13" i="3" s="1"/>
  <c r="AN23" i="1"/>
  <c r="AN13" i="3" s="1"/>
  <c r="AM23" i="1"/>
  <c r="AM13" i="3" s="1"/>
  <c r="AL23" i="1"/>
  <c r="AL13" i="3" s="1"/>
  <c r="AK23" i="1"/>
  <c r="AK13" i="3" s="1"/>
  <c r="AJ23" i="1"/>
  <c r="AJ13" i="3" s="1"/>
  <c r="AI23" i="1"/>
  <c r="AI13" i="3" s="1"/>
  <c r="AH23" i="1"/>
  <c r="AH13" i="3" s="1"/>
  <c r="AG23" i="1"/>
  <c r="AG13" i="3" s="1"/>
  <c r="AF23" i="1"/>
  <c r="AF13" i="3" s="1"/>
  <c r="AE23" i="1"/>
  <c r="AE13" i="3" s="1"/>
  <c r="AD23" i="1"/>
  <c r="AD13" i="3" s="1"/>
  <c r="AC23" i="1"/>
  <c r="AC13" i="3" s="1"/>
  <c r="AB23" i="1"/>
  <c r="AB13" i="3" s="1"/>
  <c r="AA23" i="1"/>
  <c r="AA13" i="3" s="1"/>
  <c r="Z23" i="1"/>
  <c r="Y23" i="1"/>
  <c r="Y13" i="3" s="1"/>
  <c r="X23" i="1"/>
  <c r="X13" i="3" s="1"/>
  <c r="W23" i="1"/>
  <c r="W13" i="3" s="1"/>
  <c r="V23" i="1"/>
  <c r="U23" i="1"/>
  <c r="U13" i="3" s="1"/>
  <c r="T23" i="1"/>
  <c r="T13" i="3" s="1"/>
  <c r="S23" i="1"/>
  <c r="S13" i="3" s="1"/>
  <c r="R23" i="1"/>
  <c r="R13" i="3" s="1"/>
  <c r="Q23" i="1"/>
  <c r="Q13" i="3" s="1"/>
  <c r="P23" i="1"/>
  <c r="O23" i="1"/>
  <c r="O13" i="3" s="1"/>
  <c r="N23" i="1"/>
  <c r="N13" i="3" s="1"/>
  <c r="M23" i="1"/>
  <c r="M13" i="3" s="1"/>
  <c r="L23" i="1"/>
  <c r="K23" i="1"/>
  <c r="K13" i="3" s="1"/>
  <c r="J23" i="1"/>
  <c r="I23" i="1"/>
  <c r="H23" i="1"/>
  <c r="H13" i="3" s="1"/>
  <c r="G23" i="1"/>
  <c r="G13" i="3" s="1"/>
  <c r="F23" i="1"/>
  <c r="F13" i="3" s="1"/>
  <c r="E23" i="1"/>
  <c r="E13" i="3" s="1"/>
  <c r="AP22" i="1"/>
  <c r="AP12" i="3" s="1"/>
  <c r="AO22" i="1"/>
  <c r="AO12" i="3" s="1"/>
  <c r="AN22" i="1"/>
  <c r="AN12" i="3" s="1"/>
  <c r="AM22" i="1"/>
  <c r="AM12" i="3" s="1"/>
  <c r="AL22" i="1"/>
  <c r="AL12" i="3" s="1"/>
  <c r="AK22" i="1"/>
  <c r="AK12" i="3" s="1"/>
  <c r="AI22" i="1"/>
  <c r="AI12" i="3" s="1"/>
  <c r="AH22" i="1"/>
  <c r="AH12" i="3" s="1"/>
  <c r="AG22" i="1"/>
  <c r="AG12" i="3" s="1"/>
  <c r="AF22" i="1"/>
  <c r="AF12" i="3" s="1"/>
  <c r="AE22" i="1"/>
  <c r="AE12" i="3" s="1"/>
  <c r="AD22" i="1"/>
  <c r="AD12" i="3" s="1"/>
  <c r="AC22" i="1"/>
  <c r="AC12" i="3" s="1"/>
  <c r="AB22" i="1"/>
  <c r="AB12" i="3" s="1"/>
  <c r="AA22" i="1"/>
  <c r="AA12" i="3" s="1"/>
  <c r="Z22" i="1"/>
  <c r="Z12" i="3" s="1"/>
  <c r="Y22" i="1"/>
  <c r="Y12" i="3" s="1"/>
  <c r="X22" i="1"/>
  <c r="X12" i="3" s="1"/>
  <c r="W22" i="1"/>
  <c r="W12" i="3" s="1"/>
  <c r="V22" i="1"/>
  <c r="V12" i="3" s="1"/>
  <c r="U22" i="1"/>
  <c r="U12" i="3" s="1"/>
  <c r="T22" i="1"/>
  <c r="T12" i="3" s="1"/>
  <c r="S22" i="1"/>
  <c r="S12" i="3" s="1"/>
  <c r="R22" i="1"/>
  <c r="R12" i="3" s="1"/>
  <c r="Q22" i="1"/>
  <c r="Q12" i="3" s="1"/>
  <c r="P22" i="1"/>
  <c r="P12" i="3" s="1"/>
  <c r="O22" i="1"/>
  <c r="O12" i="3" s="1"/>
  <c r="N22" i="1"/>
  <c r="N12" i="3" s="1"/>
  <c r="M22" i="1"/>
  <c r="M12" i="3" s="1"/>
  <c r="L22" i="1"/>
  <c r="L12" i="3" s="1"/>
  <c r="K22" i="1"/>
  <c r="K12" i="3" s="1"/>
  <c r="J22" i="1"/>
  <c r="J12" i="3" s="1"/>
  <c r="I22" i="1"/>
  <c r="I12" i="3" s="1"/>
  <c r="H22" i="1"/>
  <c r="H12" i="3" s="1"/>
  <c r="G22" i="1"/>
  <c r="G12" i="3" s="1"/>
  <c r="F22" i="1"/>
  <c r="F12" i="3" s="1"/>
  <c r="E22" i="1"/>
  <c r="E12" i="3" s="1"/>
  <c r="AP15" i="1"/>
  <c r="AP11" i="3" s="1"/>
  <c r="AO15" i="1"/>
  <c r="AO11" i="3" s="1"/>
  <c r="AN15" i="1"/>
  <c r="AM15" i="1"/>
  <c r="AM11" i="3" s="1"/>
  <c r="AL15" i="1"/>
  <c r="AK15" i="1"/>
  <c r="AK11" i="3" s="1"/>
  <c r="AJ15" i="1"/>
  <c r="AJ11" i="3" s="1"/>
  <c r="AI15" i="1"/>
  <c r="AI11" i="3" s="1"/>
  <c r="AH15" i="1"/>
  <c r="AH11" i="3" s="1"/>
  <c r="AG15" i="1"/>
  <c r="AG11" i="3" s="1"/>
  <c r="AF15" i="1"/>
  <c r="AE15" i="1"/>
  <c r="AE11" i="3" s="1"/>
  <c r="AD15" i="1"/>
  <c r="AD11" i="3" s="1"/>
  <c r="AC15" i="1"/>
  <c r="AC11" i="3" s="1"/>
  <c r="AB15" i="1"/>
  <c r="AB11" i="3" s="1"/>
  <c r="AA15" i="1"/>
  <c r="AA11" i="3" s="1"/>
  <c r="Z15" i="1"/>
  <c r="Z11" i="3" s="1"/>
  <c r="Y15" i="1"/>
  <c r="Y11" i="3" s="1"/>
  <c r="X15" i="1"/>
  <c r="X11" i="3" s="1"/>
  <c r="W15" i="1"/>
  <c r="W11" i="3" s="1"/>
  <c r="V15" i="1"/>
  <c r="V11" i="3" s="1"/>
  <c r="U15" i="1"/>
  <c r="U11" i="3" s="1"/>
  <c r="T15" i="1"/>
  <c r="T11" i="3" s="1"/>
  <c r="S15" i="1"/>
  <c r="S11" i="3" s="1"/>
  <c r="R15" i="1"/>
  <c r="R11" i="3" s="1"/>
  <c r="Q15" i="1"/>
  <c r="Q11" i="3" s="1"/>
  <c r="P15" i="1"/>
  <c r="P11" i="3" s="1"/>
  <c r="O15" i="1"/>
  <c r="N15" i="1"/>
  <c r="N11" i="3" s="1"/>
  <c r="M15" i="1"/>
  <c r="M11" i="3" s="1"/>
  <c r="L15" i="1"/>
  <c r="L11" i="3" s="1"/>
  <c r="K15" i="1"/>
  <c r="K11" i="3" s="1"/>
  <c r="J15" i="1"/>
  <c r="J11" i="3" s="1"/>
  <c r="I15" i="1"/>
  <c r="I11" i="3" s="1"/>
  <c r="H15" i="1"/>
  <c r="H11" i="3" s="1"/>
  <c r="G15" i="1"/>
  <c r="G11" i="3" s="1"/>
  <c r="F15" i="1"/>
  <c r="F11" i="3" s="1"/>
  <c r="E15" i="1"/>
  <c r="E11" i="3" s="1"/>
  <c r="AP14" i="1"/>
  <c r="AP10" i="3" s="1"/>
  <c r="AO14" i="1"/>
  <c r="AO10" i="3" s="1"/>
  <c r="AN14" i="1"/>
  <c r="AM14" i="1"/>
  <c r="AM10" i="3" s="1"/>
  <c r="AL14" i="1"/>
  <c r="AL10" i="3" s="1"/>
  <c r="AK14" i="1"/>
  <c r="AK10" i="3" s="1"/>
  <c r="AJ14" i="1"/>
  <c r="AJ10" i="3" s="1"/>
  <c r="AI14" i="1"/>
  <c r="AI10" i="3" s="1"/>
  <c r="AH14" i="1"/>
  <c r="AH10" i="3" s="1"/>
  <c r="AG14" i="1"/>
  <c r="AG10" i="3" s="1"/>
  <c r="AF14" i="1"/>
  <c r="AF10" i="3" s="1"/>
  <c r="AE14" i="1"/>
  <c r="AE10" i="3" s="1"/>
  <c r="AD14" i="1"/>
  <c r="AD10" i="3" s="1"/>
  <c r="AC14" i="1"/>
  <c r="AC10" i="3" s="1"/>
  <c r="AB14" i="1"/>
  <c r="AB10" i="3" s="1"/>
  <c r="AA14" i="1"/>
  <c r="AA10" i="3" s="1"/>
  <c r="Z14" i="1"/>
  <c r="Z10" i="3" s="1"/>
  <c r="Y14" i="1"/>
  <c r="Y10" i="3" s="1"/>
  <c r="X14" i="1"/>
  <c r="X10" i="3" s="1"/>
  <c r="W14" i="1"/>
  <c r="W10" i="3" s="1"/>
  <c r="V14" i="1"/>
  <c r="V10" i="3" s="1"/>
  <c r="U14" i="1"/>
  <c r="U10" i="3" s="1"/>
  <c r="T14" i="1"/>
  <c r="T10" i="3" s="1"/>
  <c r="S14" i="1"/>
  <c r="S10" i="3" s="1"/>
  <c r="R14" i="1"/>
  <c r="R10" i="3" s="1"/>
  <c r="Q14" i="1"/>
  <c r="Q10" i="3" s="1"/>
  <c r="P14" i="1"/>
  <c r="P10" i="3" s="1"/>
  <c r="O14" i="1"/>
  <c r="O10" i="3" s="1"/>
  <c r="N14" i="1"/>
  <c r="M14" i="1"/>
  <c r="M10" i="3" s="1"/>
  <c r="L14" i="1"/>
  <c r="L10" i="3" s="1"/>
  <c r="K14" i="1"/>
  <c r="K10" i="3" s="1"/>
  <c r="J14" i="1"/>
  <c r="J10" i="3" s="1"/>
  <c r="I14" i="1"/>
  <c r="I10" i="3" s="1"/>
  <c r="H14" i="1"/>
  <c r="H10" i="3" s="1"/>
  <c r="G14" i="1"/>
  <c r="G10" i="3" s="1"/>
  <c r="F14" i="1"/>
  <c r="E14" i="1"/>
  <c r="E10" i="3" s="1"/>
  <c r="E398" i="2"/>
  <c r="E67" i="3" s="1"/>
  <c r="F398" i="2"/>
  <c r="F67" i="3"/>
  <c r="AP399" i="2"/>
  <c r="AP68" i="3" s="1"/>
  <c r="AO399" i="2"/>
  <c r="AO68" i="3" s="1"/>
  <c r="AN399" i="2"/>
  <c r="AN68" i="3" s="1"/>
  <c r="AM399" i="2"/>
  <c r="AM68" i="3" s="1"/>
  <c r="AL399" i="2"/>
  <c r="AL68" i="3" s="1"/>
  <c r="AK399" i="2"/>
  <c r="AK68" i="3" s="1"/>
  <c r="AJ399" i="2"/>
  <c r="AJ68" i="3" s="1"/>
  <c r="AI399" i="2"/>
  <c r="AI68" i="3" s="1"/>
  <c r="AH399" i="2"/>
  <c r="AH68" i="3" s="1"/>
  <c r="AG399" i="2"/>
  <c r="AG68" i="3" s="1"/>
  <c r="AF399" i="2"/>
  <c r="AF68" i="3" s="1"/>
  <c r="AE399" i="2"/>
  <c r="AE68" i="3" s="1"/>
  <c r="AD399" i="2"/>
  <c r="AD68" i="3" s="1"/>
  <c r="AC399" i="2"/>
  <c r="AC68" i="3" s="1"/>
  <c r="AB399" i="2"/>
  <c r="AB68" i="3" s="1"/>
  <c r="AA399" i="2"/>
  <c r="AA68" i="3"/>
  <c r="Z399" i="2"/>
  <c r="Z68" i="3" s="1"/>
  <c r="Y399" i="2"/>
  <c r="Y68" i="3" s="1"/>
  <c r="X399" i="2"/>
  <c r="W399" i="2"/>
  <c r="W68" i="3" s="1"/>
  <c r="P399" i="2"/>
  <c r="P68" i="3" s="1"/>
  <c r="O399" i="2"/>
  <c r="O68" i="3" s="1"/>
  <c r="N399" i="2"/>
  <c r="N68" i="3" s="1"/>
  <c r="M399" i="2"/>
  <c r="M68" i="3" s="1"/>
  <c r="L399" i="2"/>
  <c r="L68" i="3" s="1"/>
  <c r="K399" i="2"/>
  <c r="K68" i="3"/>
  <c r="J399" i="2"/>
  <c r="J68" i="3" s="1"/>
  <c r="I399" i="2"/>
  <c r="I68" i="3" s="1"/>
  <c r="H399" i="2"/>
  <c r="H68" i="3" s="1"/>
  <c r="G399" i="2"/>
  <c r="G68" i="3" s="1"/>
  <c r="F399" i="2"/>
  <c r="F68" i="3" s="1"/>
  <c r="E399" i="2"/>
  <c r="E68" i="3" s="1"/>
  <c r="AP398" i="2"/>
  <c r="AP67" i="3"/>
  <c r="AO398" i="2"/>
  <c r="AO67" i="3" s="1"/>
  <c r="AN398" i="2"/>
  <c r="AN67" i="3" s="1"/>
  <c r="AM398" i="2"/>
  <c r="AM67" i="3" s="1"/>
  <c r="AL398" i="2"/>
  <c r="AL67" i="3" s="1"/>
  <c r="AK398" i="2"/>
  <c r="AK67" i="3" s="1"/>
  <c r="AJ398" i="2"/>
  <c r="AJ67" i="3" s="1"/>
  <c r="AI398" i="2"/>
  <c r="AI67" i="3" s="1"/>
  <c r="AH398" i="2"/>
  <c r="AH67" i="3" s="1"/>
  <c r="AG398" i="2"/>
  <c r="AG67" i="3" s="1"/>
  <c r="AF398" i="2"/>
  <c r="AF67" i="3"/>
  <c r="AE398" i="2"/>
  <c r="AE67" i="3" s="1"/>
  <c r="AD398" i="2"/>
  <c r="AD67" i="3" s="1"/>
  <c r="AC398" i="2"/>
  <c r="AC67" i="3" s="1"/>
  <c r="AB398" i="2"/>
  <c r="AB67" i="3" s="1"/>
  <c r="AA398" i="2"/>
  <c r="AA67" i="3" s="1"/>
  <c r="Z398" i="2"/>
  <c r="Z67" i="3" s="1"/>
  <c r="Y398" i="2"/>
  <c r="Y67" i="3" s="1"/>
  <c r="X398" i="2"/>
  <c r="X67" i="3" s="1"/>
  <c r="W398" i="2"/>
  <c r="W67" i="3" s="1"/>
  <c r="P398" i="2"/>
  <c r="P67" i="3" s="1"/>
  <c r="O398" i="2"/>
  <c r="O67" i="3" s="1"/>
  <c r="N398" i="2"/>
  <c r="N67" i="3" s="1"/>
  <c r="M398" i="2"/>
  <c r="M67" i="3" s="1"/>
  <c r="L398" i="2"/>
  <c r="L67" i="3" s="1"/>
  <c r="K398" i="2"/>
  <c r="K67" i="3" s="1"/>
  <c r="J398" i="2"/>
  <c r="J67" i="3"/>
  <c r="I398" i="2"/>
  <c r="I67" i="3" s="1"/>
  <c r="H398" i="2"/>
  <c r="H67" i="3" s="1"/>
  <c r="G398" i="2"/>
  <c r="G67" i="3" s="1"/>
  <c r="AM15" i="3"/>
  <c r="AK17" i="3"/>
  <c r="AE17" i="3"/>
  <c r="AC17" i="3"/>
  <c r="AA15" i="3"/>
  <c r="Y17" i="3"/>
  <c r="U17" i="3"/>
  <c r="S27" i="3"/>
  <c r="Q17" i="3"/>
  <c r="O11" i="3"/>
  <c r="O15" i="3"/>
  <c r="O23" i="3"/>
  <c r="I13" i="3"/>
  <c r="I17" i="3"/>
  <c r="G15" i="3"/>
  <c r="G17" i="3"/>
  <c r="G25" i="3"/>
  <c r="AO18" i="3"/>
  <c r="AO24" i="3"/>
  <c r="AG16" i="3"/>
  <c r="AC16" i="3"/>
  <c r="Y16" i="3"/>
  <c r="S18" i="3"/>
  <c r="Q20" i="3"/>
  <c r="O16" i="3"/>
  <c r="M16" i="3"/>
  <c r="K18" i="3"/>
  <c r="I24" i="3"/>
  <c r="G20" i="3"/>
  <c r="G26" i="3"/>
  <c r="E16" i="3"/>
  <c r="AP19" i="3"/>
  <c r="AN11" i="3"/>
  <c r="AN19" i="3"/>
  <c r="AN23" i="3"/>
  <c r="AL11" i="3"/>
  <c r="AL23" i="3"/>
  <c r="AJ21" i="3"/>
  <c r="AJ23" i="3"/>
  <c r="AF11" i="3"/>
  <c r="AD19" i="3"/>
  <c r="AD27" i="3"/>
  <c r="AB23" i="3"/>
  <c r="Z13" i="3"/>
  <c r="Z23" i="3"/>
  <c r="X21" i="3"/>
  <c r="V13" i="3"/>
  <c r="V21" i="3"/>
  <c r="P13" i="3"/>
  <c r="P27" i="3"/>
  <c r="N15" i="3"/>
  <c r="N19" i="3"/>
  <c r="N21" i="3"/>
  <c r="N25" i="3"/>
  <c r="L13" i="3"/>
  <c r="L25" i="3"/>
  <c r="J13" i="3"/>
  <c r="J25" i="3"/>
  <c r="H17" i="3"/>
  <c r="H23" i="3"/>
  <c r="H27" i="3"/>
  <c r="F15" i="3"/>
  <c r="F25" i="3"/>
  <c r="AP20" i="3"/>
  <c r="AN10" i="3"/>
  <c r="AN16" i="3"/>
  <c r="AN26" i="3"/>
  <c r="AJ14" i="3"/>
  <c r="AJ20" i="3"/>
  <c r="AJ22" i="3"/>
  <c r="AJ26" i="3"/>
  <c r="AH16" i="3"/>
  <c r="AH20" i="3"/>
  <c r="AF14" i="3"/>
  <c r="AF16" i="3"/>
  <c r="AF18" i="3"/>
  <c r="AD18" i="3"/>
  <c r="AB18" i="3"/>
  <c r="Z22" i="3"/>
  <c r="X20" i="3"/>
  <c r="X24" i="3"/>
  <c r="V16" i="3"/>
  <c r="V22" i="3"/>
  <c r="T18" i="3"/>
  <c r="T24" i="3"/>
  <c r="R16" i="3"/>
  <c r="R22" i="3"/>
  <c r="P24" i="3"/>
  <c r="N10" i="3"/>
  <c r="H18" i="3"/>
  <c r="H24" i="3"/>
  <c r="F10" i="3"/>
  <c r="F16" i="3"/>
  <c r="F18" i="3"/>
  <c r="F20" i="3"/>
  <c r="J50" i="3"/>
  <c r="U50" i="3"/>
  <c r="AC50" i="3"/>
  <c r="W60" i="3"/>
  <c r="O62" i="3"/>
  <c r="P64" i="3"/>
  <c r="AN64" i="3"/>
  <c r="Z64" i="3"/>
  <c r="G64" i="3"/>
  <c r="X51" i="3"/>
  <c r="E52" i="3"/>
  <c r="AL52" i="3"/>
  <c r="AR58" i="1"/>
  <c r="AR20" i="3" s="1"/>
  <c r="AR345" i="2"/>
  <c r="J345" i="5" s="1"/>
  <c r="F52" i="3"/>
  <c r="AV35" i="1"/>
  <c r="AT94" i="1"/>
  <c r="AQ254" i="2"/>
  <c r="G49" i="3"/>
  <c r="S49" i="3"/>
  <c r="W49" i="3"/>
  <c r="N50" i="3"/>
  <c r="P51" i="3"/>
  <c r="AD51" i="3"/>
  <c r="AH51" i="3"/>
  <c r="AJ51" i="3"/>
  <c r="O52" i="3"/>
  <c r="S52" i="3"/>
  <c r="W95" i="3" l="1"/>
  <c r="AQ59" i="1"/>
  <c r="I55" i="4"/>
  <c r="G69" i="6"/>
  <c r="E59" i="6"/>
  <c r="G98" i="6"/>
  <c r="E98" i="6" s="1"/>
  <c r="AW126" i="2"/>
  <c r="AW128" i="2"/>
  <c r="AW130" i="2"/>
  <c r="AW132" i="2"/>
  <c r="AW134" i="2"/>
  <c r="AV254" i="2"/>
  <c r="AV57" i="3" s="1"/>
  <c r="AT255" i="2"/>
  <c r="AT58" i="3" s="1"/>
  <c r="AS97" i="3" s="1"/>
  <c r="E88" i="3"/>
  <c r="AV344" i="2"/>
  <c r="AV61" i="3" s="1"/>
  <c r="AT345" i="2"/>
  <c r="AT62" i="3" s="1"/>
  <c r="AS101" i="3" s="1"/>
  <c r="AV17" i="2"/>
  <c r="AV50" i="3" s="1"/>
  <c r="AS394" i="2"/>
  <c r="AS65" i="3" s="1"/>
  <c r="AQ345" i="2"/>
  <c r="I325" i="5"/>
  <c r="AQ64" i="3"/>
  <c r="I64" i="6" s="1"/>
  <c r="I359" i="5"/>
  <c r="AR394" i="2"/>
  <c r="J360" i="5"/>
  <c r="AX360" i="2" s="1"/>
  <c r="AV394" i="2"/>
  <c r="AV65" i="3" s="1"/>
  <c r="AQ399" i="2"/>
  <c r="I399" i="5" s="1"/>
  <c r="I397" i="5"/>
  <c r="AQ398" i="2"/>
  <c r="I396" i="5"/>
  <c r="AW396" i="2" s="1"/>
  <c r="AR255" i="2"/>
  <c r="J199" i="5"/>
  <c r="AQ395" i="2"/>
  <c r="I361" i="5"/>
  <c r="AR398" i="2"/>
  <c r="J396" i="5"/>
  <c r="AX396" i="2" s="1"/>
  <c r="AQ344" i="2"/>
  <c r="I324" i="5"/>
  <c r="AW324" i="2" s="1"/>
  <c r="AR359" i="2"/>
  <c r="J347" i="5"/>
  <c r="AR395" i="2"/>
  <c r="J361" i="5"/>
  <c r="AQ57" i="3"/>
  <c r="I57" i="6" s="1"/>
  <c r="AW57" i="3" s="1"/>
  <c r="I254" i="5"/>
  <c r="AW254" i="2" s="1"/>
  <c r="AR399" i="2"/>
  <c r="J399" i="5" s="1"/>
  <c r="J397" i="5"/>
  <c r="AR254" i="2"/>
  <c r="J198" i="5"/>
  <c r="AX198" i="2" s="1"/>
  <c r="AQ394" i="2"/>
  <c r="I360" i="5"/>
  <c r="AW360" i="2" s="1"/>
  <c r="AR58" i="2"/>
  <c r="J58" i="5" s="1"/>
  <c r="AX58" i="2" s="1"/>
  <c r="J18" i="5"/>
  <c r="AX18" i="2" s="1"/>
  <c r="AQ59" i="2"/>
  <c r="I19" i="5"/>
  <c r="I93" i="5"/>
  <c r="I61" i="5"/>
  <c r="O107" i="3"/>
  <c r="AE107" i="3"/>
  <c r="I92" i="3"/>
  <c r="AS358" i="2"/>
  <c r="AS63" i="3" s="1"/>
  <c r="AQ23" i="1"/>
  <c r="AQ69" i="1"/>
  <c r="AQ75" i="1"/>
  <c r="AS344" i="2"/>
  <c r="AS61" i="3" s="1"/>
  <c r="AS254" i="2"/>
  <c r="AS57" i="3" s="1"/>
  <c r="AQ255" i="2"/>
  <c r="Y97" i="3"/>
  <c r="AS58" i="2"/>
  <c r="AS51" i="3" s="1"/>
  <c r="AR59" i="2"/>
  <c r="AV59" i="2"/>
  <c r="AV52" i="3" s="1"/>
  <c r="AU58" i="2"/>
  <c r="AU51" i="3" s="1"/>
  <c r="AS59" i="2"/>
  <c r="AS52" i="3" s="1"/>
  <c r="AQ58" i="2"/>
  <c r="AU16" i="2"/>
  <c r="AU49" i="3" s="1"/>
  <c r="AR17" i="2"/>
  <c r="J17" i="5" s="1"/>
  <c r="AR69" i="1"/>
  <c r="AR23" i="3" s="1"/>
  <c r="AS92" i="1"/>
  <c r="AQ94" i="1"/>
  <c r="AU94" i="1"/>
  <c r="AQ95" i="1"/>
  <c r="I95" i="4" s="1"/>
  <c r="AU95" i="1"/>
  <c r="AU58" i="1"/>
  <c r="AU20" i="3" s="1"/>
  <c r="AU59" i="1"/>
  <c r="AU21" i="3" s="1"/>
  <c r="AU99" i="3" s="1"/>
  <c r="AT41" i="1"/>
  <c r="AT17" i="3" s="1"/>
  <c r="AS88" i="1"/>
  <c r="AQ87" i="1"/>
  <c r="I87" i="4" s="1"/>
  <c r="AR32" i="1"/>
  <c r="AR14" i="3" s="1"/>
  <c r="AU22" i="1"/>
  <c r="AU12" i="3" s="1"/>
  <c r="AS84" i="1"/>
  <c r="AU83" i="1"/>
  <c r="AU27" i="3" s="1"/>
  <c r="AT82" i="1"/>
  <c r="AT26" i="3" s="1"/>
  <c r="AS41" i="1"/>
  <c r="AS17" i="3" s="1"/>
  <c r="AU41" i="1"/>
  <c r="AU17" i="3" s="1"/>
  <c r="AU394" i="2"/>
  <c r="AU65" i="3" s="1"/>
  <c r="AQ358" i="2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AR16" i="2"/>
  <c r="AT17" i="2"/>
  <c r="AT50" i="3" s="1"/>
  <c r="AT16" i="2"/>
  <c r="AT49" i="3" s="1"/>
  <c r="U92" i="3"/>
  <c r="AR344" i="2"/>
  <c r="AT358" i="2"/>
  <c r="AT63" i="3" s="1"/>
  <c r="AE105" i="3"/>
  <c r="AU17" i="2"/>
  <c r="AU50" i="3" s="1"/>
  <c r="K106" i="3"/>
  <c r="K107" i="3"/>
  <c r="I105" i="3"/>
  <c r="Q105" i="3"/>
  <c r="AG105" i="3"/>
  <c r="U107" i="3"/>
  <c r="AQ16" i="2"/>
  <c r="AS16" i="2"/>
  <c r="AS49" i="3" s="1"/>
  <c r="AO106" i="3"/>
  <c r="AC107" i="3"/>
  <c r="Y92" i="3"/>
  <c r="K102" i="3"/>
  <c r="Q107" i="3"/>
  <c r="AV16" i="2"/>
  <c r="AV49" i="3" s="1"/>
  <c r="S98" i="3"/>
  <c r="AM88" i="3"/>
  <c r="AS82" i="1"/>
  <c r="AS26" i="3" s="1"/>
  <c r="Y104" i="3"/>
  <c r="AU105" i="3"/>
  <c r="O104" i="3"/>
  <c r="AQ74" i="1"/>
  <c r="AQ24" i="3" s="1"/>
  <c r="AU68" i="1"/>
  <c r="AU22" i="3" s="1"/>
  <c r="AS68" i="1"/>
  <c r="AS22" i="3" s="1"/>
  <c r="AQ58" i="1"/>
  <c r="AQ20" i="3" s="1"/>
  <c r="AU50" i="1"/>
  <c r="AU18" i="3" s="1"/>
  <c r="AU96" i="3" s="1"/>
  <c r="AQ41" i="1"/>
  <c r="AS32" i="1"/>
  <c r="AS14" i="3" s="1"/>
  <c r="AK92" i="3"/>
  <c r="AA92" i="3"/>
  <c r="AQ86" i="1"/>
  <c r="AU87" i="1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V70" i="3"/>
  <c r="S97" i="3"/>
  <c r="I400" i="2"/>
  <c r="AL401" i="2"/>
  <c r="Q96" i="3"/>
  <c r="AC96" i="3"/>
  <c r="AQ196" i="2"/>
  <c r="Y94" i="3"/>
  <c r="AE95" i="3"/>
  <c r="AV197" i="2"/>
  <c r="AV56" i="3" s="1"/>
  <c r="AT197" i="2"/>
  <c r="AT56" i="3" s="1"/>
  <c r="AS196" i="2"/>
  <c r="AS55" i="3" s="1"/>
  <c r="AR197" i="2"/>
  <c r="I95" i="3"/>
  <c r="O95" i="3"/>
  <c r="AM95" i="3"/>
  <c r="AG401" i="2"/>
  <c r="E92" i="3"/>
  <c r="K401" i="2"/>
  <c r="Q400" i="2"/>
  <c r="AI93" i="3"/>
  <c r="AT53" i="3"/>
  <c r="AM92" i="3"/>
  <c r="E401" i="2"/>
  <c r="AM93" i="3"/>
  <c r="AE92" i="3"/>
  <c r="Q92" i="3"/>
  <c r="AR323" i="2"/>
  <c r="AM401" i="2"/>
  <c r="E98" i="3"/>
  <c r="G90" i="3"/>
  <c r="O90" i="3"/>
  <c r="AE99" i="3"/>
  <c r="M401" i="2"/>
  <c r="R400" i="2"/>
  <c r="K90" i="3"/>
  <c r="AK90" i="3"/>
  <c r="G91" i="3"/>
  <c r="J401" i="2"/>
  <c r="S70" i="3"/>
  <c r="AQ17" i="2"/>
  <c r="I17" i="5" s="1"/>
  <c r="H401" i="2"/>
  <c r="Z401" i="2"/>
  <c r="S89" i="3"/>
  <c r="V401" i="2"/>
  <c r="AP400" i="2"/>
  <c r="AN401" i="2"/>
  <c r="L400" i="2"/>
  <c r="AE400" i="2"/>
  <c r="Q401" i="2"/>
  <c r="G88" i="3"/>
  <c r="O88" i="3"/>
  <c r="Y89" i="3"/>
  <c r="AI400" i="2"/>
  <c r="AK401" i="2"/>
  <c r="AP401" i="2"/>
  <c r="AU82" i="1"/>
  <c r="AU26" i="3" s="1"/>
  <c r="AR97" i="1"/>
  <c r="AQ83" i="1"/>
  <c r="I102" i="3"/>
  <c r="AS93" i="1"/>
  <c r="AR74" i="1"/>
  <c r="AR24" i="3" s="1"/>
  <c r="S101" i="3"/>
  <c r="Q98" i="3"/>
  <c r="K98" i="3"/>
  <c r="I99" i="3"/>
  <c r="AS58" i="1"/>
  <c r="AS20" i="3" s="1"/>
  <c r="AS59" i="1"/>
  <c r="AS21" i="3" s="1"/>
  <c r="AU91" i="1"/>
  <c r="AR59" i="1"/>
  <c r="AR21" i="3" s="1"/>
  <c r="AM98" i="3"/>
  <c r="AI96" i="3"/>
  <c r="I98" i="1"/>
  <c r="AG98" i="1"/>
  <c r="G99" i="1"/>
  <c r="I99" i="1"/>
  <c r="AU40" i="1"/>
  <c r="AU16" i="3" s="1"/>
  <c r="AV40" i="1"/>
  <c r="AV16" i="3" s="1"/>
  <c r="AR41" i="1"/>
  <c r="AR17" i="3" s="1"/>
  <c r="AF99" i="1"/>
  <c r="AU86" i="1"/>
  <c r="AO93" i="3"/>
  <c r="AU32" i="1"/>
  <c r="AU14" i="3" s="1"/>
  <c r="AR85" i="1"/>
  <c r="AG90" i="3"/>
  <c r="P98" i="1"/>
  <c r="AP99" i="1"/>
  <c r="AL98" i="1"/>
  <c r="AS22" i="1"/>
  <c r="AS12" i="3" s="1"/>
  <c r="AT18" i="1"/>
  <c r="AV18" i="1" s="1"/>
  <c r="AQ22" i="1"/>
  <c r="AQ12" i="3" s="1"/>
  <c r="H99" i="1"/>
  <c r="P99" i="1"/>
  <c r="AD98" i="1"/>
  <c r="X99" i="1"/>
  <c r="AS14" i="1"/>
  <c r="AS10" i="3" s="1"/>
  <c r="AO103" i="3"/>
  <c r="G53" i="3"/>
  <c r="G92" i="3" s="1"/>
  <c r="G400" i="2"/>
  <c r="S400" i="2"/>
  <c r="T400" i="2"/>
  <c r="AC400" i="2"/>
  <c r="AI401" i="2"/>
  <c r="L401" i="2"/>
  <c r="AU196" i="2"/>
  <c r="AU55" i="3" s="1"/>
  <c r="AR23" i="1"/>
  <c r="AR13" i="3" s="1"/>
  <c r="S92" i="3"/>
  <c r="W92" i="3"/>
  <c r="M93" i="3"/>
  <c r="AE98" i="3"/>
  <c r="AC104" i="3"/>
  <c r="AB98" i="1"/>
  <c r="AR22" i="1"/>
  <c r="AR12" i="3" s="1"/>
  <c r="AQ82" i="1"/>
  <c r="AQ26" i="3" s="1"/>
  <c r="AB401" i="2"/>
  <c r="N401" i="2"/>
  <c r="E400" i="2"/>
  <c r="AG93" i="3"/>
  <c r="AU51" i="1"/>
  <c r="AU19" i="3" s="1"/>
  <c r="AU97" i="3" s="1"/>
  <c r="AU322" i="2"/>
  <c r="AU59" i="3" s="1"/>
  <c r="U51" i="3"/>
  <c r="U90" i="3" s="1"/>
  <c r="U400" i="2"/>
  <c r="Y51" i="3"/>
  <c r="Y90" i="3" s="1"/>
  <c r="Y400" i="2"/>
  <c r="AO51" i="3"/>
  <c r="AO69" i="3" s="1"/>
  <c r="AO400" i="2"/>
  <c r="T52" i="3"/>
  <c r="T70" i="3" s="1"/>
  <c r="T401" i="2"/>
  <c r="K53" i="3"/>
  <c r="K92" i="3" s="1"/>
  <c r="K400" i="2"/>
  <c r="O53" i="3"/>
  <c r="O69" i="3" s="1"/>
  <c r="O400" i="2"/>
  <c r="AE401" i="2"/>
  <c r="P401" i="2"/>
  <c r="R401" i="2"/>
  <c r="F401" i="2"/>
  <c r="AS90" i="1"/>
  <c r="AP63" i="3"/>
  <c r="AO102" i="3" s="1"/>
  <c r="M50" i="3"/>
  <c r="M89" i="3" s="1"/>
  <c r="E107" i="3"/>
  <c r="M107" i="3"/>
  <c r="X68" i="3"/>
  <c r="W107" i="3" s="1"/>
  <c r="X401" i="2"/>
  <c r="AI107" i="3"/>
  <c r="AO401" i="2"/>
  <c r="AJ400" i="2"/>
  <c r="AG400" i="2"/>
  <c r="W88" i="3"/>
  <c r="AA401" i="2"/>
  <c r="AL400" i="2"/>
  <c r="AJ401" i="2"/>
  <c r="M400" i="2"/>
  <c r="AN400" i="2"/>
  <c r="AS74" i="1"/>
  <c r="AS24" i="3" s="1"/>
  <c r="AR88" i="1"/>
  <c r="AT40" i="1"/>
  <c r="AT16" i="3" s="1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AR93" i="1"/>
  <c r="AK99" i="1"/>
  <c r="W96" i="3"/>
  <c r="AS23" i="1"/>
  <c r="AS13" i="3" s="1"/>
  <c r="AS89" i="1"/>
  <c r="AS40" i="1"/>
  <c r="AS16" i="3" s="1"/>
  <c r="U106" i="3"/>
  <c r="AR14" i="1"/>
  <c r="AR10" i="3" s="1"/>
  <c r="AR96" i="1"/>
  <c r="AT11" i="1"/>
  <c r="AT15" i="1" s="1"/>
  <c r="AT11" i="3" s="1"/>
  <c r="AV10" i="1"/>
  <c r="AS17" i="2"/>
  <c r="AS50" i="3" s="1"/>
  <c r="AK103" i="3"/>
  <c r="F98" i="1"/>
  <c r="J98" i="1"/>
  <c r="L99" i="1"/>
  <c r="T99" i="1"/>
  <c r="AB99" i="1"/>
  <c r="AJ99" i="1"/>
  <c r="X61" i="3"/>
  <c r="X69" i="3" s="1"/>
  <c r="X400" i="2"/>
  <c r="AU197" i="2"/>
  <c r="AU56" i="3" s="1"/>
  <c r="K93" i="3"/>
  <c r="AG88" i="3"/>
  <c r="AM103" i="3"/>
  <c r="AO96" i="3"/>
  <c r="Q91" i="3"/>
  <c r="U96" i="3"/>
  <c r="AC102" i="3"/>
  <c r="AK102" i="3"/>
  <c r="AK105" i="3"/>
  <c r="AO105" i="3"/>
  <c r="AU33" i="1"/>
  <c r="AU15" i="3" s="1"/>
  <c r="AQ84" i="1"/>
  <c r="AU88" i="1"/>
  <c r="AS106" i="3"/>
  <c r="AT344" i="2"/>
  <c r="AT61" i="3" s="1"/>
  <c r="AS323" i="2"/>
  <c r="AS60" i="3" s="1"/>
  <c r="AV358" i="2"/>
  <c r="AV63" i="3" s="1"/>
  <c r="AV68" i="1"/>
  <c r="AV22" i="3" s="1"/>
  <c r="G93" i="3"/>
  <c r="AK89" i="3"/>
  <c r="AC93" i="3"/>
  <c r="O97" i="3"/>
  <c r="G99" i="3"/>
  <c r="AA104" i="3"/>
  <c r="AE104" i="3"/>
  <c r="AI104" i="3"/>
  <c r="AM105" i="3"/>
  <c r="H98" i="1"/>
  <c r="X98" i="1"/>
  <c r="AQ33" i="1"/>
  <c r="AR40" i="1"/>
  <c r="AR16" i="3" s="1"/>
  <c r="AS91" i="1"/>
  <c r="AS87" i="1"/>
  <c r="AR90" i="1"/>
  <c r="AU106" i="3"/>
  <c r="AK96" i="3"/>
  <c r="AT196" i="2"/>
  <c r="AT55" i="3" s="1"/>
  <c r="M94" i="3"/>
  <c r="AR322" i="2"/>
  <c r="AV322" i="2"/>
  <c r="AV59" i="3" s="1"/>
  <c r="AU53" i="3"/>
  <c r="AR358" i="2"/>
  <c r="AU358" i="2"/>
  <c r="AU63" i="3" s="1"/>
  <c r="O99" i="3"/>
  <c r="AV69" i="1"/>
  <c r="AV23" i="3" s="1"/>
  <c r="AA102" i="3"/>
  <c r="AG100" i="3"/>
  <c r="W69" i="3"/>
  <c r="AS322" i="2"/>
  <c r="AS59" i="3" s="1"/>
  <c r="AQ322" i="2"/>
  <c r="W400" i="2"/>
  <c r="Y98" i="3"/>
  <c r="W98" i="3"/>
  <c r="AM96" i="3"/>
  <c r="AK400" i="2"/>
  <c r="AA400" i="2"/>
  <c r="AM400" i="2"/>
  <c r="AM90" i="3"/>
  <c r="AI100" i="3"/>
  <c r="AV94" i="1"/>
  <c r="AV95" i="1"/>
  <c r="AT58" i="1"/>
  <c r="AT20" i="3" s="1"/>
  <c r="AV52" i="1"/>
  <c r="AV58" i="1" s="1"/>
  <c r="AV20" i="3" s="1"/>
  <c r="AV53" i="1"/>
  <c r="AV59" i="1" s="1"/>
  <c r="AV21" i="3" s="1"/>
  <c r="AT59" i="1"/>
  <c r="AT21" i="3" s="1"/>
  <c r="AT90" i="1"/>
  <c r="AQ50" i="1"/>
  <c r="AQ18" i="3" s="1"/>
  <c r="AQ40" i="1"/>
  <c r="AQ16" i="3" s="1"/>
  <c r="AM98" i="1"/>
  <c r="AO92" i="3"/>
  <c r="AQ32" i="1"/>
  <c r="AQ14" i="3" s="1"/>
  <c r="AQ90" i="1"/>
  <c r="AU96" i="1"/>
  <c r="N70" i="3"/>
  <c r="I101" i="3"/>
  <c r="AA100" i="3"/>
  <c r="K101" i="3"/>
  <c r="M101" i="3"/>
  <c r="G70" i="3"/>
  <c r="AE100" i="3"/>
  <c r="AK100" i="3"/>
  <c r="AM100" i="3"/>
  <c r="AO100" i="3"/>
  <c r="T69" i="3"/>
  <c r="R69" i="3"/>
  <c r="P69" i="3"/>
  <c r="I70" i="3"/>
  <c r="K97" i="3"/>
  <c r="I97" i="3"/>
  <c r="AA69" i="3"/>
  <c r="S69" i="3"/>
  <c r="Q69" i="3"/>
  <c r="Q94" i="3"/>
  <c r="O94" i="3"/>
  <c r="S94" i="3"/>
  <c r="F70" i="3"/>
  <c r="AI92" i="3"/>
  <c r="E93" i="3"/>
  <c r="AE90" i="3"/>
  <c r="AA90" i="3"/>
  <c r="R70" i="3"/>
  <c r="AB70" i="3"/>
  <c r="Z70" i="3"/>
  <c r="AB69" i="3"/>
  <c r="K70" i="3"/>
  <c r="Y70" i="3"/>
  <c r="AK69" i="3"/>
  <c r="AJ69" i="3"/>
  <c r="AC7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U101" i="3"/>
  <c r="AI101" i="3"/>
  <c r="W101" i="3"/>
  <c r="S100" i="3"/>
  <c r="AO101" i="3"/>
  <c r="AM101" i="3"/>
  <c r="W99" i="3"/>
  <c r="AC98" i="3"/>
  <c r="E98" i="1"/>
  <c r="Y98" i="1"/>
  <c r="E99" i="1"/>
  <c r="U99" i="1"/>
  <c r="AA99" i="1"/>
  <c r="AI99" i="1"/>
  <c r="AA96" i="3"/>
  <c r="S96" i="3"/>
  <c r="E96" i="3"/>
  <c r="AT89" i="1"/>
  <c r="AR50" i="1"/>
  <c r="AR18" i="3" s="1"/>
  <c r="AR86" i="1"/>
  <c r="AA98" i="1"/>
  <c r="AC98" i="1"/>
  <c r="AE98" i="1"/>
  <c r="W99" i="1"/>
  <c r="Y99" i="1"/>
  <c r="AC99" i="1"/>
  <c r="AE99" i="1"/>
  <c r="AG99" i="1"/>
  <c r="AL99" i="1"/>
  <c r="AN99" i="1"/>
  <c r="AQ88" i="1"/>
  <c r="AS50" i="1"/>
  <c r="AS18" i="3" s="1"/>
  <c r="AT51" i="1"/>
  <c r="AT19" i="3" s="1"/>
  <c r="K96" i="3"/>
  <c r="G96" i="3"/>
  <c r="E97" i="3"/>
  <c r="AO97" i="3"/>
  <c r="AE97" i="3"/>
  <c r="W97" i="3"/>
  <c r="AV41" i="1"/>
  <c r="AV17" i="3" s="1"/>
  <c r="L98" i="1"/>
  <c r="N98" i="1"/>
  <c r="R98" i="1"/>
  <c r="T98" i="1"/>
  <c r="V98" i="1"/>
  <c r="AI94" i="3"/>
  <c r="AG94" i="3"/>
  <c r="AE94" i="3"/>
  <c r="T30" i="3"/>
  <c r="AQ91" i="1"/>
  <c r="I91" i="4" s="1"/>
  <c r="AU89" i="1"/>
  <c r="O93" i="3"/>
  <c r="AU90" i="1"/>
  <c r="AR89" i="1"/>
  <c r="AR91" i="1"/>
  <c r="Q93" i="3"/>
  <c r="W93" i="3"/>
  <c r="AE93" i="3"/>
  <c r="AS97" i="1"/>
  <c r="AS96" i="1"/>
  <c r="AU97" i="1"/>
  <c r="AQ96" i="1"/>
  <c r="O91" i="3"/>
  <c r="AU23" i="1"/>
  <c r="AU13" i="3" s="1"/>
  <c r="AQ85" i="1"/>
  <c r="I85" i="4" s="1"/>
  <c r="AE31" i="3"/>
  <c r="I88" i="3"/>
  <c r="K89" i="3"/>
  <c r="O31" i="3"/>
  <c r="P31" i="3"/>
  <c r="G98" i="1"/>
  <c r="K98" i="1"/>
  <c r="O98" i="1"/>
  <c r="Q98" i="1"/>
  <c r="AK98" i="1"/>
  <c r="AO98" i="1"/>
  <c r="K99" i="1"/>
  <c r="M99" i="1"/>
  <c r="AO99" i="1"/>
  <c r="AJ98" i="1"/>
  <c r="AP98" i="1"/>
  <c r="F99" i="1"/>
  <c r="J99" i="1"/>
  <c r="N99" i="1"/>
  <c r="R99" i="1"/>
  <c r="V99" i="1"/>
  <c r="Z99" i="1"/>
  <c r="AD99" i="1"/>
  <c r="AH99" i="1"/>
  <c r="O89" i="3"/>
  <c r="Q89" i="3"/>
  <c r="AE89" i="3"/>
  <c r="E100" i="3"/>
  <c r="E69" i="3"/>
  <c r="AT52" i="3"/>
  <c r="AU107" i="3"/>
  <c r="AS107" i="3"/>
  <c r="H69" i="3"/>
  <c r="F69" i="3"/>
  <c r="AP70" i="3"/>
  <c r="AL70" i="3"/>
  <c r="AH70" i="3"/>
  <c r="AR68" i="3"/>
  <c r="J68" i="6" s="1"/>
  <c r="I96" i="3"/>
  <c r="I69" i="3"/>
  <c r="AC94" i="3"/>
  <c r="AC69" i="3"/>
  <c r="E70" i="3"/>
  <c r="E95" i="3"/>
  <c r="AK95" i="3"/>
  <c r="AK70" i="3"/>
  <c r="AI95" i="3"/>
  <c r="AI70" i="3"/>
  <c r="AC88" i="3"/>
  <c r="AD69" i="3"/>
  <c r="N69" i="3"/>
  <c r="M90" i="3"/>
  <c r="AM91" i="3"/>
  <c r="AM70" i="3"/>
  <c r="AJ70" i="3"/>
  <c r="AO95" i="3"/>
  <c r="AE70" i="3"/>
  <c r="O70" i="3"/>
  <c r="J69" i="3"/>
  <c r="AE69" i="3"/>
  <c r="M69" i="3"/>
  <c r="AN70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P70" i="3"/>
  <c r="G101" i="3"/>
  <c r="E101" i="3"/>
  <c r="Y100" i="3"/>
  <c r="AN69" i="3"/>
  <c r="AI69" i="3"/>
  <c r="AH400" i="2"/>
  <c r="AF69" i="3"/>
  <c r="AC97" i="3"/>
  <c r="H70" i="3"/>
  <c r="E94" i="3"/>
  <c r="AM69" i="3"/>
  <c r="K94" i="3"/>
  <c r="I94" i="3"/>
  <c r="AQ197" i="2"/>
  <c r="AC95" i="3"/>
  <c r="Y95" i="3"/>
  <c r="W70" i="3"/>
  <c r="S95" i="3"/>
  <c r="Q95" i="3"/>
  <c r="K95" i="3"/>
  <c r="G95" i="3"/>
  <c r="AG98" i="3"/>
  <c r="AK98" i="3"/>
  <c r="S99" i="3"/>
  <c r="AF70" i="3"/>
  <c r="AG99" i="3"/>
  <c r="AO99" i="3"/>
  <c r="AU52" i="3"/>
  <c r="AK94" i="3"/>
  <c r="O96" i="3"/>
  <c r="AD70" i="3"/>
  <c r="U70" i="3"/>
  <c r="J70" i="3"/>
  <c r="AH69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U103" i="3"/>
  <c r="AA94" i="3"/>
  <c r="V69" i="3"/>
  <c r="U100" i="3"/>
  <c r="AO94" i="3"/>
  <c r="AG95" i="3"/>
  <c r="AG70" i="3"/>
  <c r="AA95" i="3"/>
  <c r="AA70" i="3"/>
  <c r="F31" i="3"/>
  <c r="AQ15" i="1"/>
  <c r="AQ97" i="1"/>
  <c r="I97" i="4" s="1"/>
  <c r="G89" i="3"/>
  <c r="AP30" i="3"/>
  <c r="J30" i="3"/>
  <c r="X30" i="3"/>
  <c r="K31" i="3"/>
  <c r="G30" i="3"/>
  <c r="AJ30" i="3"/>
  <c r="AQ51" i="1"/>
  <c r="AR62" i="3"/>
  <c r="J62" i="6" s="1"/>
  <c r="AL69" i="3"/>
  <c r="Q70" i="3"/>
  <c r="X70" i="3"/>
  <c r="I90" i="3"/>
  <c r="Z69" i="3"/>
  <c r="L70" i="3"/>
  <c r="L69" i="3"/>
  <c r="G102" i="3"/>
  <c r="H400" i="2"/>
  <c r="U401" i="2"/>
  <c r="G401" i="2"/>
  <c r="V400" i="2"/>
  <c r="F400" i="2"/>
  <c r="AB400" i="2"/>
  <c r="AH401" i="2"/>
  <c r="AD401" i="2"/>
  <c r="AF401" i="2"/>
  <c r="W401" i="2"/>
  <c r="AE91" i="3"/>
  <c r="S401" i="2"/>
  <c r="O401" i="2"/>
  <c r="I401" i="2"/>
  <c r="AD400" i="2"/>
  <c r="Z400" i="2"/>
  <c r="P400" i="2"/>
  <c r="J400" i="2"/>
  <c r="K99" i="3"/>
  <c r="N400" i="2"/>
  <c r="AC401" i="2"/>
  <c r="Y401" i="2"/>
  <c r="AF400" i="2"/>
  <c r="AR196" i="2"/>
  <c r="J196" i="5" s="1"/>
  <c r="AX196" i="2" s="1"/>
  <c r="AV196" i="2"/>
  <c r="AV55" i="3" s="1"/>
  <c r="AQ323" i="2"/>
  <c r="I323" i="5" s="1"/>
  <c r="AV43" i="1"/>
  <c r="AV51" i="1" s="1"/>
  <c r="AV19" i="3" s="1"/>
  <c r="AR82" i="1"/>
  <c r="AR26" i="3" s="1"/>
  <c r="AQ68" i="1"/>
  <c r="AQ22" i="3" s="1"/>
  <c r="AS33" i="1"/>
  <c r="AS15" i="3" s="1"/>
  <c r="AS93" i="3" s="1"/>
  <c r="AS95" i="1"/>
  <c r="AR51" i="1"/>
  <c r="AR19" i="3" s="1"/>
  <c r="AR87" i="1"/>
  <c r="E91" i="3"/>
  <c r="W90" i="3"/>
  <c r="AG104" i="3"/>
  <c r="I30" i="3"/>
  <c r="Y30" i="3"/>
  <c r="L31" i="3"/>
  <c r="T31" i="3"/>
  <c r="AK31" i="3"/>
  <c r="AR33" i="1"/>
  <c r="AR15" i="3" s="1"/>
  <c r="Y96" i="3"/>
  <c r="G97" i="3"/>
  <c r="AA97" i="3"/>
  <c r="U99" i="3"/>
  <c r="AK99" i="3"/>
  <c r="S30" i="3"/>
  <c r="U101" i="3"/>
  <c r="S102" i="3"/>
  <c r="Q104" i="3"/>
  <c r="U105" i="3"/>
  <c r="W105" i="3"/>
  <c r="AF98" i="1"/>
  <c r="AH98" i="1"/>
  <c r="AN98" i="1"/>
  <c r="M95" i="3"/>
  <c r="AU93" i="3"/>
  <c r="AQ89" i="1"/>
  <c r="I89" i="4" s="1"/>
  <c r="AS83" i="1"/>
  <c r="AS27" i="3" s="1"/>
  <c r="AS105" i="3" s="1"/>
  <c r="AR94" i="1"/>
  <c r="AU85" i="1"/>
  <c r="AS15" i="1"/>
  <c r="AS11" i="3" s="1"/>
  <c r="AS197" i="2"/>
  <c r="AS56" i="3" s="1"/>
  <c r="U30" i="3"/>
  <c r="S31" i="3"/>
  <c r="AE96" i="3"/>
  <c r="M97" i="3"/>
  <c r="U97" i="3"/>
  <c r="AG97" i="3"/>
  <c r="M98" i="3"/>
  <c r="AA98" i="3"/>
  <c r="AI98" i="3"/>
  <c r="Y31" i="3"/>
  <c r="O100" i="3"/>
  <c r="AC100" i="3"/>
  <c r="Q101" i="3"/>
  <c r="M102" i="3"/>
  <c r="W102" i="3"/>
  <c r="E104" i="3"/>
  <c r="U104" i="3"/>
  <c r="W104" i="3"/>
  <c r="AK104" i="3"/>
  <c r="E105" i="3"/>
  <c r="V31" i="3"/>
  <c r="AA105" i="3"/>
  <c r="M98" i="1"/>
  <c r="S98" i="1"/>
  <c r="U98" i="1"/>
  <c r="W98" i="1"/>
  <c r="Z98" i="1"/>
  <c r="AI98" i="1"/>
  <c r="O99" i="1"/>
  <c r="Q99" i="1"/>
  <c r="S99" i="1"/>
  <c r="AM99" i="1"/>
  <c r="U94" i="3"/>
  <c r="AU84" i="1"/>
  <c r="AS86" i="1"/>
  <c r="AR92" i="1"/>
  <c r="AS94" i="1"/>
  <c r="AR15" i="1"/>
  <c r="AR11" i="3" s="1"/>
  <c r="AV14" i="1"/>
  <c r="AV10" i="3" s="1"/>
  <c r="AT14" i="1"/>
  <c r="AT10" i="3" s="1"/>
  <c r="AQ14" i="1"/>
  <c r="AQ10" i="3" s="1"/>
  <c r="AT322" i="2"/>
  <c r="AT59" i="3" s="1"/>
  <c r="Q30" i="3"/>
  <c r="Q88" i="3"/>
  <c r="AA88" i="3"/>
  <c r="AA30" i="3"/>
  <c r="AK30" i="3"/>
  <c r="AK88" i="3"/>
  <c r="U31" i="3"/>
  <c r="U89" i="3"/>
  <c r="W91" i="3"/>
  <c r="W31" i="3"/>
  <c r="Q97" i="3"/>
  <c r="Q31" i="3"/>
  <c r="AM31" i="3"/>
  <c r="AM99" i="3"/>
  <c r="AV16" i="1"/>
  <c r="AT86" i="1"/>
  <c r="AT97" i="1"/>
  <c r="AV31" i="1"/>
  <c r="AV97" i="1" s="1"/>
  <c r="AT95" i="1"/>
  <c r="AT69" i="1"/>
  <c r="AT23" i="3" s="1"/>
  <c r="AT93" i="1"/>
  <c r="AT75" i="1"/>
  <c r="AT25" i="3" s="1"/>
  <c r="AV74" i="1"/>
  <c r="AV24" i="3" s="1"/>
  <c r="AV92" i="1"/>
  <c r="AV23" i="1"/>
  <c r="AV13" i="3" s="1"/>
  <c r="I31" i="3"/>
  <c r="I89" i="3"/>
  <c r="AA31" i="3"/>
  <c r="AA89" i="3"/>
  <c r="AO31" i="3"/>
  <c r="AO89" i="3"/>
  <c r="AC30" i="3"/>
  <c r="AC90" i="3"/>
  <c r="AI31" i="3"/>
  <c r="AI91" i="3"/>
  <c r="AM30" i="3"/>
  <c r="AM94" i="3"/>
  <c r="AT33" i="1"/>
  <c r="AT15" i="3" s="1"/>
  <c r="AV25" i="1"/>
  <c r="AT87" i="1"/>
  <c r="AV26" i="1"/>
  <c r="AT32" i="1"/>
  <c r="AT14" i="3" s="1"/>
  <c r="AT88" i="1"/>
  <c r="AV42" i="1"/>
  <c r="AV50" i="1" s="1"/>
  <c r="AV18" i="3" s="1"/>
  <c r="AT50" i="1"/>
  <c r="AT18" i="3" s="1"/>
  <c r="AV90" i="1"/>
  <c r="AV82" i="1"/>
  <c r="AV26" i="3" s="1"/>
  <c r="AK93" i="3"/>
  <c r="W30" i="3"/>
  <c r="AL31" i="3"/>
  <c r="AI30" i="3"/>
  <c r="AG89" i="3"/>
  <c r="AG31" i="3"/>
  <c r="AO98" i="3"/>
  <c r="AO30" i="3"/>
  <c r="K30" i="3"/>
  <c r="K104" i="3"/>
  <c r="AV20" i="1"/>
  <c r="AV96" i="1" s="1"/>
  <c r="AT96" i="1"/>
  <c r="AT83" i="1"/>
  <c r="AT27" i="3" s="1"/>
  <c r="AT91" i="1"/>
  <c r="AS103" i="3"/>
  <c r="L30" i="3"/>
  <c r="N30" i="3"/>
  <c r="P30" i="3"/>
  <c r="R30" i="3"/>
  <c r="V30" i="3"/>
  <c r="AF30" i="3"/>
  <c r="AH30" i="3"/>
  <c r="AB31" i="3"/>
  <c r="AF31" i="3"/>
  <c r="AJ31" i="3"/>
  <c r="AG30" i="3"/>
  <c r="AT92" i="1"/>
  <c r="AT68" i="1"/>
  <c r="AT22" i="3" s="1"/>
  <c r="AT23" i="1"/>
  <c r="AT13" i="3" s="1"/>
  <c r="AT74" i="1"/>
  <c r="AT24" i="3" s="1"/>
  <c r="F30" i="3"/>
  <c r="H30" i="3"/>
  <c r="Z30" i="3"/>
  <c r="AB30" i="3"/>
  <c r="AD30" i="3"/>
  <c r="AL30" i="3"/>
  <c r="AN30" i="3"/>
  <c r="H31" i="3"/>
  <c r="J31" i="3"/>
  <c r="N31" i="3"/>
  <c r="R31" i="3"/>
  <c r="X31" i="3"/>
  <c r="Z31" i="3"/>
  <c r="AD31" i="3"/>
  <c r="AH31" i="3"/>
  <c r="AN31" i="3"/>
  <c r="AP31" i="3"/>
  <c r="E30" i="3"/>
  <c r="M30" i="3"/>
  <c r="E31" i="3"/>
  <c r="G31" i="3"/>
  <c r="M31" i="3"/>
  <c r="O30" i="3"/>
  <c r="AE30" i="3"/>
  <c r="AC31" i="3"/>
  <c r="AO70" i="3"/>
  <c r="AG69" i="3"/>
  <c r="AQ27" i="3" l="1"/>
  <c r="I27" i="6" s="1"/>
  <c r="I83" i="4"/>
  <c r="AQ25" i="3"/>
  <c r="I25" i="6" s="1"/>
  <c r="I75" i="4"/>
  <c r="AQ23" i="3"/>
  <c r="I23" i="6" s="1"/>
  <c r="I69" i="4"/>
  <c r="AQ21" i="3"/>
  <c r="I21" i="6" s="1"/>
  <c r="I59" i="4"/>
  <c r="AQ19" i="3"/>
  <c r="I19" i="6" s="1"/>
  <c r="I51" i="4"/>
  <c r="AQ17" i="3"/>
  <c r="I17" i="6" s="1"/>
  <c r="I41" i="4"/>
  <c r="AQ15" i="3"/>
  <c r="I15" i="6" s="1"/>
  <c r="I33" i="4"/>
  <c r="AQ13" i="3"/>
  <c r="I13" i="6" s="1"/>
  <c r="I23" i="4"/>
  <c r="AQ11" i="3"/>
  <c r="I11" i="6" s="1"/>
  <c r="I15" i="4"/>
  <c r="G108" i="6"/>
  <c r="AR51" i="3"/>
  <c r="J51" i="6" s="1"/>
  <c r="AX51" i="3" s="1"/>
  <c r="AU100" i="3"/>
  <c r="AR50" i="3"/>
  <c r="J50" i="6" s="1"/>
  <c r="AS104" i="3"/>
  <c r="AR63" i="3"/>
  <c r="J63" i="6" s="1"/>
  <c r="AX63" i="3" s="1"/>
  <c r="J358" i="5"/>
  <c r="AX358" i="2" s="1"/>
  <c r="AR56" i="3"/>
  <c r="J56" i="6" s="1"/>
  <c r="J197" i="5"/>
  <c r="AR67" i="3"/>
  <c r="J67" i="6" s="1"/>
  <c r="AX67" i="3" s="1"/>
  <c r="J398" i="5"/>
  <c r="AX398" i="2" s="1"/>
  <c r="J255" i="5"/>
  <c r="AR58" i="3"/>
  <c r="J58" i="6" s="1"/>
  <c r="AU88" i="3"/>
  <c r="AQ58" i="3"/>
  <c r="I58" i="6" s="1"/>
  <c r="I255" i="5"/>
  <c r="AQ55" i="3"/>
  <c r="I55" i="6" s="1"/>
  <c r="AW55" i="3" s="1"/>
  <c r="I196" i="5"/>
  <c r="AW196" i="2" s="1"/>
  <c r="AR61" i="3"/>
  <c r="J61" i="6" s="1"/>
  <c r="AX61" i="3" s="1"/>
  <c r="J344" i="5"/>
  <c r="AX344" i="2" s="1"/>
  <c r="AQ65" i="3"/>
  <c r="I65" i="6" s="1"/>
  <c r="AW65" i="3" s="1"/>
  <c r="I394" i="5"/>
  <c r="AW394" i="2" s="1"/>
  <c r="AR66" i="3"/>
  <c r="J66" i="6" s="1"/>
  <c r="J395" i="5"/>
  <c r="AQ61" i="3"/>
  <c r="I61" i="6" s="1"/>
  <c r="AW61" i="3" s="1"/>
  <c r="I344" i="5"/>
  <c r="AW344" i="2" s="1"/>
  <c r="AQ66" i="3"/>
  <c r="I395" i="5"/>
  <c r="AQ67" i="3"/>
  <c r="I398" i="5"/>
  <c r="AW398" i="2" s="1"/>
  <c r="AR57" i="3"/>
  <c r="J57" i="6" s="1"/>
  <c r="AX57" i="3" s="1"/>
  <c r="J254" i="5"/>
  <c r="AX254" i="2" s="1"/>
  <c r="AR64" i="3"/>
  <c r="J64" i="6" s="1"/>
  <c r="J359" i="5"/>
  <c r="AQ54" i="3"/>
  <c r="I54" i="6" s="1"/>
  <c r="AQ68" i="3"/>
  <c r="I68" i="6" s="1"/>
  <c r="AQ56" i="3"/>
  <c r="I56" i="6" s="1"/>
  <c r="I197" i="5"/>
  <c r="M70" i="3"/>
  <c r="AQ63" i="3"/>
  <c r="I63" i="6" s="1"/>
  <c r="AW63" i="3" s="1"/>
  <c r="I358" i="5"/>
  <c r="AW358" i="2" s="1"/>
  <c r="AR65" i="3"/>
  <c r="J65" i="6" s="1"/>
  <c r="AX65" i="3" s="1"/>
  <c r="J394" i="5"/>
  <c r="AX394" i="2" s="1"/>
  <c r="AQ62" i="3"/>
  <c r="I62" i="6" s="1"/>
  <c r="I345" i="5"/>
  <c r="AQ51" i="3"/>
  <c r="I51" i="6" s="1"/>
  <c r="AW51" i="3" s="1"/>
  <c r="I58" i="5"/>
  <c r="AW58" i="2" s="1"/>
  <c r="AR53" i="3"/>
  <c r="J53" i="6" s="1"/>
  <c r="J92" i="5"/>
  <c r="AQ50" i="3"/>
  <c r="I50" i="6" s="1"/>
  <c r="AR60" i="3"/>
  <c r="J60" i="6" s="1"/>
  <c r="J323" i="5"/>
  <c r="AQ53" i="3"/>
  <c r="I53" i="6" s="1"/>
  <c r="I92" i="5"/>
  <c r="AR54" i="3"/>
  <c r="J54" i="6" s="1"/>
  <c r="J93" i="5"/>
  <c r="AR52" i="3"/>
  <c r="J52" i="6" s="1"/>
  <c r="J59" i="5"/>
  <c r="W100" i="3"/>
  <c r="AR49" i="3"/>
  <c r="J49" i="6" s="1"/>
  <c r="AX49" i="3" s="1"/>
  <c r="J16" i="5"/>
  <c r="AX16" i="2" s="1"/>
  <c r="AQ52" i="3"/>
  <c r="I52" i="6" s="1"/>
  <c r="I59" i="5"/>
  <c r="AQ59" i="3"/>
  <c r="I59" i="6" s="1"/>
  <c r="AW59" i="3" s="1"/>
  <c r="I322" i="5"/>
  <c r="AW322" i="2" s="1"/>
  <c r="AR59" i="3"/>
  <c r="J59" i="6" s="1"/>
  <c r="AX59" i="3" s="1"/>
  <c r="J322" i="5"/>
  <c r="AX322" i="2" s="1"/>
  <c r="AQ49" i="3"/>
  <c r="I49" i="6" s="1"/>
  <c r="AW49" i="3" s="1"/>
  <c r="I16" i="5"/>
  <c r="AW16" i="2" s="1"/>
  <c r="AU92" i="3"/>
  <c r="AS96" i="3"/>
  <c r="AS92" i="3"/>
  <c r="AS102" i="3"/>
  <c r="AV70" i="3"/>
  <c r="AU91" i="3"/>
  <c r="AS91" i="3"/>
  <c r="AU104" i="3"/>
  <c r="AS95" i="3"/>
  <c r="AU98" i="3"/>
  <c r="O92" i="3"/>
  <c r="AS94" i="3"/>
  <c r="AU70" i="3"/>
  <c r="AO90" i="3"/>
  <c r="AS100" i="3"/>
  <c r="AU401" i="2"/>
  <c r="U69" i="3"/>
  <c r="U108" i="3" s="1"/>
  <c r="AP69" i="3"/>
  <c r="AO108" i="3" s="1"/>
  <c r="AU95" i="3"/>
  <c r="AS88" i="3"/>
  <c r="AU94" i="3"/>
  <c r="AU30" i="3"/>
  <c r="AU102" i="3"/>
  <c r="AE108" i="3"/>
  <c r="E109" i="3"/>
  <c r="Q108" i="3"/>
  <c r="AS99" i="3"/>
  <c r="AR401" i="2"/>
  <c r="J401" i="5" s="1"/>
  <c r="AT401" i="2"/>
  <c r="AT70" i="3"/>
  <c r="AV401" i="2"/>
  <c r="AQ400" i="2"/>
  <c r="I400" i="5" s="1"/>
  <c r="AI109" i="3"/>
  <c r="I109" i="3"/>
  <c r="Y109" i="3"/>
  <c r="AU69" i="3"/>
  <c r="G69" i="3"/>
  <c r="G108" i="3" s="1"/>
  <c r="K69" i="3"/>
  <c r="K108" i="3" s="1"/>
  <c r="AU400" i="2"/>
  <c r="Y69" i="3"/>
  <c r="Y108" i="3" s="1"/>
  <c r="S91" i="3"/>
  <c r="S109" i="3"/>
  <c r="AS69" i="3"/>
  <c r="O108" i="3"/>
  <c r="M108" i="3"/>
  <c r="M109" i="3"/>
  <c r="AU89" i="3"/>
  <c r="AG109" i="3"/>
  <c r="U109" i="3"/>
  <c r="S108" i="3"/>
  <c r="K109" i="3"/>
  <c r="AV89" i="1"/>
  <c r="AV88" i="1"/>
  <c r="AQ30" i="3"/>
  <c r="AO109" i="3"/>
  <c r="AV32" i="1"/>
  <c r="AV14" i="3" s="1"/>
  <c r="AT22" i="1"/>
  <c r="AT12" i="3" s="1"/>
  <c r="AT30" i="3" s="1"/>
  <c r="AR31" i="3"/>
  <c r="AV84" i="1"/>
  <c r="AT84" i="1"/>
  <c r="AT98" i="1" s="1"/>
  <c r="AU31" i="3"/>
  <c r="AC108" i="3"/>
  <c r="AU99" i="1"/>
  <c r="AR30" i="3"/>
  <c r="AQ99" i="1"/>
  <c r="I99" i="4" s="1"/>
  <c r="AS400" i="2"/>
  <c r="E108" i="3"/>
  <c r="AM109" i="3"/>
  <c r="AK108" i="3"/>
  <c r="AC109" i="3"/>
  <c r="G109" i="3"/>
  <c r="AV33" i="1"/>
  <c r="AV15" i="3" s="1"/>
  <c r="Q109" i="3"/>
  <c r="AS98" i="3"/>
  <c r="W109" i="3"/>
  <c r="AR98" i="1"/>
  <c r="AK109" i="3"/>
  <c r="I108" i="3"/>
  <c r="AT85" i="1"/>
  <c r="AT99" i="1" s="1"/>
  <c r="AV11" i="1"/>
  <c r="AI108" i="3"/>
  <c r="O109" i="3"/>
  <c r="AA109" i="3"/>
  <c r="AA108" i="3"/>
  <c r="AG108" i="3"/>
  <c r="AM108" i="3"/>
  <c r="AT31" i="3"/>
  <c r="AS31" i="3"/>
  <c r="AR99" i="1"/>
  <c r="AS99" i="1"/>
  <c r="AS30" i="3"/>
  <c r="AU98" i="1"/>
  <c r="AQ98" i="1"/>
  <c r="W108" i="3"/>
  <c r="AS89" i="3"/>
  <c r="AE109" i="3"/>
  <c r="AT51" i="3"/>
  <c r="AT400" i="2"/>
  <c r="AS98" i="1"/>
  <c r="AS70" i="3"/>
  <c r="AR400" i="2"/>
  <c r="J400" i="5" s="1"/>
  <c r="AS401" i="2"/>
  <c r="AV400" i="2"/>
  <c r="AV51" i="3"/>
  <c r="AQ60" i="3"/>
  <c r="AQ401" i="2"/>
  <c r="I401" i="5" s="1"/>
  <c r="AR55" i="3"/>
  <c r="AV22" i="1"/>
  <c r="AV12" i="3" s="1"/>
  <c r="AV86" i="1"/>
  <c r="AV87" i="1"/>
  <c r="AV83" i="1"/>
  <c r="AV27" i="3" s="1"/>
  <c r="AV91" i="1"/>
  <c r="AV75" i="1"/>
  <c r="AV25" i="3" s="1"/>
  <c r="AV93" i="1"/>
  <c r="E400" i="5" l="1"/>
  <c r="AW400" i="2" s="1"/>
  <c r="E53" i="6"/>
  <c r="AW53" i="3" s="1"/>
  <c r="F92" i="5"/>
  <c r="AX92" i="2" s="1"/>
  <c r="AX53" i="3"/>
  <c r="F53" i="6"/>
  <c r="F400" i="5"/>
  <c r="AX400" i="2" s="1"/>
  <c r="E92" i="5"/>
  <c r="AW92" i="2" s="1"/>
  <c r="AQ31" i="3"/>
  <c r="I31" i="6" s="1"/>
  <c r="AQ90" i="3"/>
  <c r="I90" i="6" s="1"/>
  <c r="AW90" i="3" s="1"/>
  <c r="AQ107" i="3"/>
  <c r="I107" i="6" s="1"/>
  <c r="AQ102" i="3"/>
  <c r="I102" i="6" s="1"/>
  <c r="AW102" i="3" s="1"/>
  <c r="AQ100" i="3"/>
  <c r="I100" i="6" s="1"/>
  <c r="AW100" i="3" s="1"/>
  <c r="AQ101" i="3"/>
  <c r="I101" i="6" s="1"/>
  <c r="AQ88" i="3"/>
  <c r="I88" i="6" s="1"/>
  <c r="AW88" i="3" s="1"/>
  <c r="AQ95" i="3"/>
  <c r="I95" i="6" s="1"/>
  <c r="AQ97" i="3"/>
  <c r="I97" i="6" s="1"/>
  <c r="AQ93" i="3"/>
  <c r="I93" i="6" s="1"/>
  <c r="AQ91" i="3"/>
  <c r="I91" i="6" s="1"/>
  <c r="AQ104" i="3"/>
  <c r="I104" i="6" s="1"/>
  <c r="AW104" i="3" s="1"/>
  <c r="I66" i="6"/>
  <c r="AQ105" i="3"/>
  <c r="I105" i="6" s="1"/>
  <c r="AQ89" i="3"/>
  <c r="I89" i="6" s="1"/>
  <c r="AQ96" i="3"/>
  <c r="I96" i="6" s="1"/>
  <c r="AW96" i="3" s="1"/>
  <c r="I67" i="6"/>
  <c r="AW67" i="3" s="1"/>
  <c r="AQ106" i="3"/>
  <c r="I106" i="6" s="1"/>
  <c r="AW106" i="3" s="1"/>
  <c r="AQ103" i="3"/>
  <c r="I103" i="6" s="1"/>
  <c r="AQ69" i="3"/>
  <c r="I69" i="6" s="1"/>
  <c r="AQ94" i="3"/>
  <c r="I94" i="6" s="1"/>
  <c r="AW94" i="3" s="1"/>
  <c r="J55" i="6"/>
  <c r="AX55" i="3" s="1"/>
  <c r="AR70" i="3"/>
  <c r="J70" i="6" s="1"/>
  <c r="AQ98" i="3"/>
  <c r="I98" i="6" s="1"/>
  <c r="AW98" i="3" s="1"/>
  <c r="AQ99" i="3"/>
  <c r="I99" i="6" s="1"/>
  <c r="I60" i="6"/>
  <c r="AQ92" i="3"/>
  <c r="I92" i="6" s="1"/>
  <c r="AU109" i="3"/>
  <c r="AV30" i="3"/>
  <c r="AV98" i="1"/>
  <c r="AV15" i="1"/>
  <c r="AV11" i="3" s="1"/>
  <c r="AV31" i="3" s="1"/>
  <c r="AV85" i="1"/>
  <c r="AS109" i="3"/>
  <c r="AV69" i="3"/>
  <c r="AU108" i="3" s="1"/>
  <c r="AU90" i="3"/>
  <c r="AS90" i="3"/>
  <c r="AT69" i="3"/>
  <c r="AS108" i="3" s="1"/>
  <c r="AR69" i="3"/>
  <c r="AQ70" i="3"/>
  <c r="AV99" i="1"/>
  <c r="E92" i="6" l="1"/>
  <c r="AW92" i="3" s="1"/>
  <c r="E69" i="6"/>
  <c r="AW69" i="3" s="1"/>
  <c r="AQ109" i="3"/>
  <c r="I109" i="6" s="1"/>
  <c r="I70" i="6"/>
  <c r="AQ108" i="3"/>
  <c r="I108" i="6" s="1"/>
  <c r="J69" i="6"/>
  <c r="F69" i="6" l="1"/>
  <c r="AX69" i="3" s="1"/>
  <c r="E108" i="6"/>
  <c r="AW108" i="3" s="1"/>
</calcChain>
</file>

<file path=xl/sharedStrings.xml><?xml version="1.0" encoding="utf-8"?>
<sst xmlns="http://schemas.openxmlformats.org/spreadsheetml/2006/main" count="2266" uniqueCount="530">
  <si>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</si>
  <si>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</si>
  <si>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</si>
  <si>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</si>
  <si>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</si>
  <si>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</si>
  <si>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</si>
  <si>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>当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</si>
  <si>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</si>
  <si>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</si>
  <si>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</si>
  <si>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</si>
  <si>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</si>
  <si>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</si>
  <si>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</si>
  <si>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</si>
  <si>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</si>
  <si>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 xml:space="preserve">  百</t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</si>
  <si>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</si>
  <si>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</si>
  <si>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</si>
  <si>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</si>
  <si>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</si>
  <si>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 xml:space="preserve">  万</t>
  </si>
  <si>
    <t>件</t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</si>
  <si>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</si>
  <si>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</si>
  <si>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</si>
  <si>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</si>
  <si>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　粁</t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</si>
  <si>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</si>
  <si>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</si>
  <si>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</si>
  <si>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</si>
  <si>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</si>
  <si>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</si>
  <si>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</si>
  <si>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</si>
  <si>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</si>
  <si>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</si>
  <si>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</si>
  <si>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</si>
  <si>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</si>
  <si>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帆柱ケーブル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</si>
  <si>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</si>
  <si>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</si>
  <si>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</si>
  <si>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</si>
  <si>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</si>
  <si>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</si>
  <si>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</si>
  <si>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</si>
  <si>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</si>
  <si>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</si>
  <si>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</si>
  <si>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</si>
  <si>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</si>
  <si>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</si>
  <si>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</si>
  <si>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</si>
  <si>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東京急行電鉄</t>
  </si>
  <si>
    <t>京浜急行電鉄</t>
  </si>
  <si>
    <t>相模鉄道</t>
  </si>
  <si>
    <t>４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</si>
  <si>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</si>
  <si>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</si>
  <si>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</si>
  <si>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</si>
  <si>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</si>
  <si>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</si>
  <si>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</si>
  <si>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</si>
  <si>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</si>
  <si>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</si>
  <si>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</si>
  <si>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</si>
  <si>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</si>
  <si>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</si>
  <si>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</si>
  <si>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</si>
  <si>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</si>
  <si>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</si>
  <si>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</si>
  <si>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</si>
  <si>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</si>
  <si>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</si>
  <si>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</si>
  <si>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</si>
  <si>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</si>
  <si>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</si>
  <si>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</si>
  <si>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</si>
  <si>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</si>
  <si>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</si>
  <si>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</si>
  <si>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</si>
  <si>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</si>
  <si>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</si>
  <si>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</si>
  <si>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</si>
  <si>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</si>
  <si>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</si>
  <si>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</si>
  <si>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</si>
  <si>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</si>
  <si>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</si>
  <si>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</si>
  <si>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</si>
  <si>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</si>
  <si>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</si>
  <si>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大阪市交通局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</si>
  <si>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</si>
  <si>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</si>
  <si>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</si>
  <si>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</si>
  <si>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</si>
  <si>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</si>
  <si>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大阪府都市開発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</si>
  <si>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</si>
  <si>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</si>
  <si>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</si>
  <si>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</si>
  <si>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</si>
  <si>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</si>
  <si>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</si>
  <si>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</si>
  <si>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</si>
  <si>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</si>
  <si>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</si>
  <si>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</si>
  <si>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</si>
  <si>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北近畿タンゴ鉄道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</si>
  <si>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</si>
  <si>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</si>
  <si>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</si>
  <si>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</si>
  <si>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</si>
  <si>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</si>
  <si>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</si>
  <si>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</si>
  <si>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</si>
  <si>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</si>
  <si>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</si>
  <si>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</si>
  <si>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</si>
  <si>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</si>
  <si>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</si>
  <si>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</si>
  <si>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</si>
  <si>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</si>
  <si>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</si>
  <si>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</si>
  <si>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</si>
  <si>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</si>
  <si>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</si>
  <si>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</si>
  <si>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</si>
  <si>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</si>
  <si>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</si>
  <si>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</si>
  <si>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</si>
  <si>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</si>
  <si>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</si>
  <si>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</si>
  <si>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</si>
  <si>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</si>
  <si>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</si>
  <si>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</si>
  <si>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</si>
  <si>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</si>
  <si>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</si>
  <si>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</si>
  <si>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</si>
  <si>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函館市交通局</t>
    <rPh sb="0" eb="3">
      <t>ハコダテシ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</si>
  <si>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</si>
  <si>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</si>
  <si>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</si>
  <si>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</si>
  <si>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</si>
  <si>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</si>
  <si>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</si>
  <si>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</si>
  <si>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</si>
  <si>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</si>
  <si>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</si>
  <si>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</si>
  <si>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</si>
  <si>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</si>
  <si>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</si>
  <si>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</si>
  <si>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</si>
  <si>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</si>
  <si>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</si>
  <si>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</si>
  <si>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</si>
  <si>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</si>
  <si>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</si>
  <si>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</si>
  <si>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</si>
  <si>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</si>
  <si>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</si>
  <si>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</si>
  <si>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</si>
  <si>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</si>
  <si>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</si>
  <si>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</si>
  <si>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</si>
  <si>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</si>
  <si>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</si>
  <si>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</si>
  <si>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</si>
  <si>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</si>
  <si>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</si>
  <si>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</si>
  <si>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</si>
  <si>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</si>
  <si>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</si>
  <si>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</si>
  <si>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ＩＧＲいわて銀河鉄道</t>
    <rPh sb="6" eb="8">
      <t>ギンガ</t>
    </rPh>
    <rPh sb="8" eb="10">
      <t>テツドウ</t>
    </rPh>
    <phoneticPr fontId="2"/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</si>
  <si>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</si>
  <si>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</si>
  <si>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</si>
  <si>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</si>
  <si>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</si>
  <si>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</si>
  <si>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</si>
  <si>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</si>
  <si>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</si>
  <si>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</si>
  <si>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</si>
  <si>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</si>
  <si>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</si>
  <si>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</si>
  <si>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</si>
  <si>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</si>
  <si>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</si>
  <si>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</si>
  <si>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</si>
  <si>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</si>
  <si>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</si>
  <si>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</si>
  <si>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</si>
  <si>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</si>
  <si>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</si>
  <si>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</si>
  <si>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</si>
  <si>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</si>
  <si>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</si>
  <si>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</si>
  <si>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</si>
  <si>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</si>
  <si>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</si>
  <si>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</si>
  <si>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</si>
  <si>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</si>
  <si>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</si>
  <si>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</si>
  <si>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</si>
  <si>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</si>
  <si>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</si>
  <si>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</si>
  <si>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　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</si>
  <si>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</si>
  <si>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</si>
  <si>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</si>
  <si>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</si>
  <si>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</si>
  <si>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</si>
  <si>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</si>
  <si>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</si>
  <si>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</si>
  <si>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</si>
  <si>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</si>
  <si>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</si>
  <si>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</si>
  <si>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</si>
  <si>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</si>
  <si>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</si>
  <si>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</si>
  <si>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</si>
  <si>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</si>
  <si>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</si>
  <si>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</si>
  <si>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</si>
  <si>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土佐電気鉄道</t>
    <rPh sb="0" eb="2">
      <t>トサ</t>
    </rPh>
    <rPh sb="2" eb="4">
      <t>デンキ</t>
    </rPh>
    <rPh sb="4" eb="6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</si>
  <si>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</si>
  <si>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</si>
  <si>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</si>
  <si>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</si>
  <si>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</si>
  <si>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</si>
  <si>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</si>
  <si>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</si>
  <si>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</si>
  <si>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</si>
  <si>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</si>
  <si>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</si>
  <si>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</si>
  <si>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</si>
  <si>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</si>
  <si>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</si>
  <si>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</si>
  <si>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</si>
  <si>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</si>
  <si>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</si>
  <si>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</si>
  <si>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</si>
  <si>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</si>
  <si>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</si>
  <si>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</si>
  <si>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</si>
  <si>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</si>
  <si>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</si>
  <si>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</si>
  <si>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</si>
  <si>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</si>
  <si>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</si>
  <si>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</si>
  <si>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</si>
  <si>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</si>
  <si>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</si>
  <si>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</si>
  <si>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</si>
  <si>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</si>
  <si>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</si>
  <si>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</si>
  <si>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</si>
  <si>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</si>
  <si>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</si>
  <si>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</si>
  <si>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</si>
  <si>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</si>
  <si>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</si>
  <si>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</si>
  <si>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</si>
  <si>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</si>
  <si>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</si>
  <si>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</si>
  <si>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</si>
  <si>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</si>
  <si>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</si>
  <si>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</si>
  <si>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</si>
  <si>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岡本製作所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</si>
  <si>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</si>
  <si>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</si>
  <si>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</si>
  <si>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</si>
  <si>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</si>
  <si>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</si>
  <si>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</si>
  <si>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</si>
  <si>
    <t>鉄</t>
    <rPh sb="0" eb="1">
      <t>テツ</t>
    </rPh>
    <phoneticPr fontId="2"/>
  </si>
  <si>
    <t>軌</t>
    <rPh sb="0" eb="1">
      <t>キ</t>
    </rPh>
    <phoneticPr fontId="2"/>
  </si>
  <si>
    <t>鉄軌道事業者列車走行距離（平成２６年度）</t>
    <rPh sb="0" eb="1">
      <t>テツ</t>
    </rPh>
    <rPh sb="1" eb="3">
      <t>キドウ</t>
    </rPh>
    <rPh sb="6" eb="8">
      <t>レッシャ</t>
    </rPh>
    <rPh sb="8" eb="10">
      <t>ソウコウ</t>
    </rPh>
    <rPh sb="10" eb="12">
      <t>キョリ</t>
    </rPh>
    <phoneticPr fontId="15"/>
  </si>
  <si>
    <t>ＪＲ合計（在＋新）</t>
    <rPh sb="2" eb="4">
      <t>ゴウケイ</t>
    </rPh>
    <rPh sb="5" eb="6">
      <t>ザイ</t>
    </rPh>
    <rPh sb="7" eb="8">
      <t>シン</t>
    </rPh>
    <phoneticPr fontId="15"/>
  </si>
  <si>
    <t>民鉄（軌）</t>
    <rPh sb="0" eb="1">
      <t>ミン</t>
    </rPh>
    <rPh sb="1" eb="2">
      <t>テツ</t>
    </rPh>
    <rPh sb="3" eb="4">
      <t>キ</t>
    </rPh>
    <phoneticPr fontId="15"/>
  </si>
  <si>
    <t>（１）　業態別</t>
    <rPh sb="4" eb="7">
      <t>ギョウタイベツ</t>
    </rPh>
    <phoneticPr fontId="15"/>
  </si>
  <si>
    <t>　　　　　
事業者名</t>
    <phoneticPr fontId="15"/>
  </si>
  <si>
    <t>列車走行ｷﾛ
(百万キロ)</t>
    <rPh sb="0" eb="2">
      <t>レッシャ</t>
    </rPh>
    <rPh sb="2" eb="4">
      <t>ソウコウ</t>
    </rPh>
    <rPh sb="8" eb="10">
      <t>ヒャクマン</t>
    </rPh>
    <phoneticPr fontId="15"/>
  </si>
  <si>
    <t>列車走行ｷﾛ</t>
    <phoneticPr fontId="15"/>
  </si>
  <si>
    <t>合計</t>
    <rPh sb="0" eb="2">
      <t>ゴウケイ</t>
    </rPh>
    <phoneticPr fontId="15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</si>
  <si>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</si>
  <si>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</si>
  <si>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北陸信越</t>
    <rPh sb="0" eb="2">
      <t>ホクリク</t>
    </rPh>
    <rPh sb="2" eb="4">
      <t>シンエツ</t>
    </rPh>
    <phoneticPr fontId="18"/>
  </si>
  <si>
    <t>関東</t>
    <rPh sb="0" eb="2">
      <t>カントウ</t>
    </rPh>
    <phoneticPr fontId="18"/>
  </si>
  <si>
    <t>中部</t>
    <rPh sb="0" eb="2">
      <t>チュウブ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</si>
  <si>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</si>
  <si>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</si>
  <si>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</si>
  <si>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</si>
  <si>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沖縄</t>
    <rPh sb="0" eb="2">
      <t>オキナワ</t>
    </rPh>
    <phoneticPr fontId="18"/>
  </si>
  <si>
    <t>ＪＲ（在来線）</t>
    <rPh sb="3" eb="6">
      <t>ザイライセン</t>
    </rPh>
    <phoneticPr fontId="15"/>
  </si>
  <si>
    <t>ＪＲ（新幹線）</t>
    <rPh sb="3" eb="6">
      <t>シンカンセン</t>
    </rPh>
    <phoneticPr fontId="15"/>
  </si>
  <si>
    <t>大手民鉄</t>
    <rPh sb="0" eb="2">
      <t>オオテ</t>
    </rPh>
    <rPh sb="2" eb="3">
      <t>ミン</t>
    </rPh>
    <rPh sb="3" eb="4">
      <t>テツ</t>
    </rPh>
    <phoneticPr fontId="15"/>
  </si>
  <si>
    <t>公営地下鉄等</t>
    <rPh sb="0" eb="2">
      <t>コウエイ</t>
    </rPh>
    <rPh sb="2" eb="5">
      <t>チカテツ</t>
    </rPh>
    <rPh sb="5" eb="6">
      <t>トウ</t>
    </rPh>
    <phoneticPr fontId="15"/>
  </si>
  <si>
    <t>新交通・モノレール</t>
    <rPh sb="0" eb="3">
      <t>シンコウツウ</t>
    </rPh>
    <phoneticPr fontId="15"/>
  </si>
  <si>
    <t>中小民鉄</t>
    <rPh sb="0" eb="2">
      <t>チュウショウ</t>
    </rPh>
    <rPh sb="2" eb="3">
      <t>ミン</t>
    </rPh>
    <rPh sb="3" eb="4">
      <t>テツ</t>
    </rPh>
    <phoneticPr fontId="15"/>
  </si>
  <si>
    <t>路面電車</t>
    <rPh sb="0" eb="2">
      <t>ロメン</t>
    </rPh>
    <rPh sb="2" eb="4">
      <t>デンシャ</t>
    </rPh>
    <phoneticPr fontId="15"/>
  </si>
  <si>
    <t>（２）ＪＲ（在来線）［７社］</t>
    <phoneticPr fontId="15"/>
  </si>
  <si>
    <t>　　　　　
事業者名</t>
    <phoneticPr fontId="15"/>
  </si>
  <si>
    <t>列車走行ｷﾛ</t>
    <phoneticPr fontId="15"/>
  </si>
  <si>
    <t>担当：運輸局</t>
    <rPh sb="0" eb="2">
      <t>タントウ</t>
    </rPh>
    <rPh sb="3" eb="6">
      <t>ウンユキョク</t>
    </rPh>
    <phoneticPr fontId="15"/>
  </si>
  <si>
    <t>北海道旅客鉄道</t>
  </si>
  <si>
    <t>北海道、東北</t>
    <rPh sb="0" eb="3">
      <t>ホッカイドウ</t>
    </rPh>
    <rPh sb="4" eb="6">
      <t>トウホク</t>
    </rPh>
    <phoneticPr fontId="15"/>
  </si>
  <si>
    <t>東日本旅客鉄道</t>
  </si>
  <si>
    <t>東北、北信、関東、中部</t>
    <rPh sb="0" eb="2">
      <t>トウホク</t>
    </rPh>
    <rPh sb="3" eb="5">
      <t>ホクシン</t>
    </rPh>
    <rPh sb="6" eb="8">
      <t>カントウ</t>
    </rPh>
    <rPh sb="9" eb="11">
      <t>チュウブ</t>
    </rPh>
    <phoneticPr fontId="15"/>
  </si>
  <si>
    <t>東海旅客鉄道</t>
  </si>
  <si>
    <t>北信、関東、中部、近畿</t>
    <rPh sb="0" eb="2">
      <t>ホクシン</t>
    </rPh>
    <rPh sb="3" eb="5">
      <t>カントウ</t>
    </rPh>
    <rPh sb="6" eb="8">
      <t>チュウブ</t>
    </rPh>
    <rPh sb="9" eb="11">
      <t>キンキ</t>
    </rPh>
    <phoneticPr fontId="15"/>
  </si>
  <si>
    <t>西日本旅客鉄道</t>
  </si>
  <si>
    <t>北信、中部、近畿、中国、九州</t>
    <rPh sb="0" eb="2">
      <t>ホクシン</t>
    </rPh>
    <rPh sb="3" eb="5">
      <t>チュウブ</t>
    </rPh>
    <rPh sb="6" eb="8">
      <t>キンキ</t>
    </rPh>
    <rPh sb="9" eb="11">
      <t>チュウゴク</t>
    </rPh>
    <rPh sb="12" eb="14">
      <t>キュウシュウ</t>
    </rPh>
    <phoneticPr fontId="15"/>
  </si>
  <si>
    <t>四国旅客鉄道</t>
  </si>
  <si>
    <t>四国</t>
    <rPh sb="0" eb="2">
      <t>シコク</t>
    </rPh>
    <phoneticPr fontId="15"/>
  </si>
  <si>
    <t>九州旅客鉄道</t>
  </si>
  <si>
    <t>九州</t>
    <rPh sb="0" eb="2">
      <t>キュウシュウ</t>
    </rPh>
    <phoneticPr fontId="15"/>
  </si>
  <si>
    <t>日本貨物鉄道</t>
  </si>
  <si>
    <t>全国</t>
    <rPh sb="0" eb="2">
      <t>ゼンコク</t>
    </rPh>
    <phoneticPr fontId="15"/>
  </si>
  <si>
    <t>（３）ＪＲ（新幹線）［４社］</t>
    <phoneticPr fontId="15"/>
  </si>
  <si>
    <t>　　　　
事業者名</t>
    <phoneticPr fontId="15"/>
  </si>
  <si>
    <t>東北、北信、関東</t>
    <rPh sb="0" eb="2">
      <t>トウホク</t>
    </rPh>
    <rPh sb="3" eb="5">
      <t>ホクシン</t>
    </rPh>
    <rPh sb="6" eb="8">
      <t>カントウ</t>
    </rPh>
    <phoneticPr fontId="15"/>
  </si>
  <si>
    <t>関東、中部、近畿</t>
    <rPh sb="0" eb="2">
      <t>カントウ</t>
    </rPh>
    <rPh sb="3" eb="5">
      <t>チュウブ</t>
    </rPh>
    <rPh sb="6" eb="8">
      <t>キンキ</t>
    </rPh>
    <phoneticPr fontId="15"/>
  </si>
  <si>
    <t>近畿、中国、九州</t>
    <rPh sb="0" eb="2">
      <t>キンキ</t>
    </rPh>
    <rPh sb="3" eb="5">
      <t>チュウゴク</t>
    </rPh>
    <rPh sb="6" eb="8">
      <t>キュウシュウ</t>
    </rPh>
    <phoneticPr fontId="15"/>
  </si>
  <si>
    <t>九州旅客鉄道</t>
    <rPh sb="0" eb="2">
      <t>キュウシュウ</t>
    </rPh>
    <rPh sb="2" eb="4">
      <t>リョカク</t>
    </rPh>
    <rPh sb="4" eb="6">
      <t>テツドウ</t>
    </rPh>
    <phoneticPr fontId="15"/>
  </si>
  <si>
    <t>（４）大手民鉄［１５社］</t>
    <phoneticPr fontId="15"/>
  </si>
  <si>
    <t>関東</t>
    <rPh sb="0" eb="2">
      <t>カントウ</t>
    </rPh>
    <phoneticPr fontId="15"/>
  </si>
  <si>
    <t>中部</t>
    <rPh sb="0" eb="2">
      <t>チュウブ</t>
    </rPh>
    <phoneticPr fontId="15"/>
  </si>
  <si>
    <t>中部、近畿</t>
    <rPh sb="0" eb="2">
      <t>チュウブ</t>
    </rPh>
    <rPh sb="3" eb="5">
      <t>キンキ</t>
    </rPh>
    <phoneticPr fontId="15"/>
  </si>
  <si>
    <t>近畿</t>
    <rPh sb="0" eb="2">
      <t>キンキ</t>
    </rPh>
    <phoneticPr fontId="15"/>
  </si>
  <si>
    <t>注：西武鉄道は新交通を含む。</t>
    <rPh sb="0" eb="1">
      <t>チュウ</t>
    </rPh>
    <rPh sb="2" eb="4">
      <t>セイブ</t>
    </rPh>
    <rPh sb="4" eb="6">
      <t>テツドウ</t>
    </rPh>
    <rPh sb="7" eb="10">
      <t>シンコウツウ</t>
    </rPh>
    <rPh sb="11" eb="12">
      <t>フク</t>
    </rPh>
    <phoneticPr fontId="15"/>
  </si>
  <si>
    <t>（５）公営地下鉄等［１０社］</t>
    <rPh sb="5" eb="6">
      <t>チ</t>
    </rPh>
    <rPh sb="6" eb="7">
      <t>シタ</t>
    </rPh>
    <rPh sb="7" eb="8">
      <t>テツ</t>
    </rPh>
    <phoneticPr fontId="15"/>
  </si>
  <si>
    <t>　　　　　
事業者名</t>
    <phoneticPr fontId="15"/>
  </si>
  <si>
    <t>列車走行ｷﾛ</t>
    <phoneticPr fontId="15"/>
  </si>
  <si>
    <t>札幌市</t>
  </si>
  <si>
    <t>北海道</t>
    <rPh sb="0" eb="3">
      <t>ホッカイドウ</t>
    </rPh>
    <phoneticPr fontId="15"/>
  </si>
  <si>
    <t>仙台市</t>
  </si>
  <si>
    <t>東北</t>
    <rPh sb="0" eb="2">
      <t>トウホク</t>
    </rPh>
    <phoneticPr fontId="15"/>
  </si>
  <si>
    <t>東京都</t>
  </si>
  <si>
    <t>東京地下鉄</t>
    <rPh sb="0" eb="2">
      <t>トウキョウ</t>
    </rPh>
    <rPh sb="2" eb="5">
      <t>チカテツ</t>
    </rPh>
    <phoneticPr fontId="15"/>
  </si>
  <si>
    <t>横浜市</t>
  </si>
  <si>
    <t>名古屋市</t>
  </si>
  <si>
    <t>京都市</t>
  </si>
  <si>
    <t>大阪市</t>
  </si>
  <si>
    <t>神戸市</t>
  </si>
  <si>
    <t>福岡市</t>
  </si>
  <si>
    <t>注：東京都はモノレール、大阪市は新交通を含む。</t>
    <rPh sb="0" eb="1">
      <t>チュウ</t>
    </rPh>
    <rPh sb="2" eb="5">
      <t>トウキョウト</t>
    </rPh>
    <rPh sb="12" eb="15">
      <t>オオサカシ</t>
    </rPh>
    <rPh sb="16" eb="19">
      <t>シンコウツウ</t>
    </rPh>
    <rPh sb="20" eb="21">
      <t>フク</t>
    </rPh>
    <phoneticPr fontId="15"/>
  </si>
  <si>
    <t>（６）新交通・モノレール［１８社］</t>
    <rPh sb="3" eb="6">
      <t>シンコウツウ</t>
    </rPh>
    <rPh sb="15" eb="16">
      <t>シャ</t>
    </rPh>
    <phoneticPr fontId="15"/>
  </si>
  <si>
    <t>横浜シーサイドライン</t>
    <phoneticPr fontId="15"/>
  </si>
  <si>
    <t>名古屋ガイドウェイバス(軌道)</t>
    <phoneticPr fontId="15"/>
  </si>
  <si>
    <t>愛知高速交通</t>
    <rPh sb="0" eb="2">
      <t>アイチ</t>
    </rPh>
    <rPh sb="2" eb="4">
      <t>コウソク</t>
    </rPh>
    <rPh sb="4" eb="6">
      <t>コウツウ</t>
    </rPh>
    <phoneticPr fontId="15"/>
  </si>
  <si>
    <t>広島高速交通</t>
  </si>
  <si>
    <t>中国</t>
    <rPh sb="0" eb="2">
      <t>チュウゴク</t>
    </rPh>
    <phoneticPr fontId="15"/>
  </si>
  <si>
    <t>スカイレールサービス(軌道)</t>
    <rPh sb="11" eb="13">
      <t>キドウ</t>
    </rPh>
    <phoneticPr fontId="15"/>
  </si>
  <si>
    <t>沖縄都市モノレール</t>
    <rPh sb="0" eb="2">
      <t>オキナワ</t>
    </rPh>
    <rPh sb="2" eb="4">
      <t>トシ</t>
    </rPh>
    <phoneticPr fontId="15"/>
  </si>
  <si>
    <t>沖縄</t>
    <rPh sb="0" eb="2">
      <t>オキナワ</t>
    </rPh>
    <phoneticPr fontId="15"/>
  </si>
  <si>
    <t>（７）　中小民鉄［１３２社］</t>
    <rPh sb="4" eb="6">
      <t>チュウショウ</t>
    </rPh>
    <rPh sb="6" eb="7">
      <t>ミン</t>
    </rPh>
    <rPh sb="7" eb="8">
      <t>テツ</t>
    </rPh>
    <rPh sb="12" eb="13">
      <t>シャ</t>
    </rPh>
    <phoneticPr fontId="15"/>
  </si>
  <si>
    <t>太平洋石炭販売輸送</t>
  </si>
  <si>
    <t>津軽鉄道</t>
  </si>
  <si>
    <t>弘南鉄道</t>
  </si>
  <si>
    <t>十和田観光電鉄</t>
    <phoneticPr fontId="15"/>
  </si>
  <si>
    <t>八戸臨海鉄道</t>
  </si>
  <si>
    <t>三陸鉄道</t>
  </si>
  <si>
    <t>岩手開発鉄道</t>
  </si>
  <si>
    <t>仙台臨海鉄道</t>
  </si>
  <si>
    <t>仙台空港鉄道</t>
    <rPh sb="2" eb="4">
      <t>クウコウ</t>
    </rPh>
    <phoneticPr fontId="15"/>
  </si>
  <si>
    <t>阿武隈急行</t>
  </si>
  <si>
    <t>福島交通</t>
  </si>
  <si>
    <t>福島臨海鉄道</t>
  </si>
  <si>
    <t>会津鉄道</t>
  </si>
  <si>
    <t>東北、関東</t>
    <rPh sb="0" eb="2">
      <t>トウホク</t>
    </rPh>
    <rPh sb="3" eb="5">
      <t>カントウ</t>
    </rPh>
    <phoneticPr fontId="15"/>
  </si>
  <si>
    <t>青函トンネル記念館</t>
  </si>
  <si>
    <t>秋田内陸縦貫鉄道</t>
  </si>
  <si>
    <t>秋田臨海鉄道</t>
  </si>
  <si>
    <t>由利高原鉄道</t>
  </si>
  <si>
    <t>山形鉄道</t>
  </si>
  <si>
    <t>IGRいわて銀河鉄道</t>
    <rPh sb="6" eb="8">
      <t>ギンガ</t>
    </rPh>
    <rPh sb="8" eb="10">
      <t>テツドウ</t>
    </rPh>
    <phoneticPr fontId="15"/>
  </si>
  <si>
    <t>青い森鉄道</t>
    <rPh sb="0" eb="1">
      <t>アオ</t>
    </rPh>
    <rPh sb="2" eb="3">
      <t>モリ</t>
    </rPh>
    <rPh sb="3" eb="5">
      <t>テツドウ</t>
    </rPh>
    <phoneticPr fontId="15"/>
  </si>
  <si>
    <t>長野電鉄</t>
  </si>
  <si>
    <t>北信</t>
    <rPh sb="0" eb="2">
      <t>ホクシン</t>
    </rPh>
    <phoneticPr fontId="15"/>
  </si>
  <si>
    <t>上田電鉄</t>
    <rPh sb="2" eb="4">
      <t>デンテツ</t>
    </rPh>
    <phoneticPr fontId="15"/>
  </si>
  <si>
    <t>アルピコ交通</t>
    <rPh sb="4" eb="6">
      <t>コウツウ</t>
    </rPh>
    <phoneticPr fontId="15"/>
  </si>
  <si>
    <t>関西電力</t>
  </si>
  <si>
    <t>北越急行</t>
  </si>
  <si>
    <t>しなの鉄道</t>
  </si>
  <si>
    <t>立山黒部貫光</t>
  </si>
  <si>
    <t>富山ライトレール</t>
    <phoneticPr fontId="15"/>
  </si>
  <si>
    <t>えちごトキめき鉄道</t>
    <rPh sb="7" eb="9">
      <t>テツドウ</t>
    </rPh>
    <phoneticPr fontId="15"/>
  </si>
  <si>
    <t>あいの風とやま鉄道</t>
    <rPh sb="3" eb="4">
      <t>カゼ</t>
    </rPh>
    <rPh sb="7" eb="9">
      <t>テツドウ</t>
    </rPh>
    <phoneticPr fontId="15"/>
  </si>
  <si>
    <t>IRいしかわ鉄道</t>
    <rPh sb="6" eb="8">
      <t>テツドウ</t>
    </rPh>
    <phoneticPr fontId="15"/>
  </si>
  <si>
    <t>ひたちなか海浜鉄道</t>
    <rPh sb="5" eb="7">
      <t>カイヒン</t>
    </rPh>
    <rPh sb="7" eb="9">
      <t>テツドウ</t>
    </rPh>
    <phoneticPr fontId="15"/>
  </si>
  <si>
    <t>流鉄</t>
    <phoneticPr fontId="15"/>
  </si>
  <si>
    <t>小湊鉄道</t>
  </si>
  <si>
    <t>北総鉄道</t>
    <phoneticPr fontId="15"/>
  </si>
  <si>
    <t>関東、中部</t>
    <rPh sb="0" eb="2">
      <t>カントウ</t>
    </rPh>
    <rPh sb="3" eb="5">
      <t>チュウブ</t>
    </rPh>
    <phoneticPr fontId="15"/>
  </si>
  <si>
    <t>真岡鐵道</t>
  </si>
  <si>
    <t>わたらせ渓谷鐵道</t>
    <rPh sb="6" eb="7">
      <t>テツ</t>
    </rPh>
    <phoneticPr fontId="1"/>
  </si>
  <si>
    <t>芝山鉄道</t>
    <rPh sb="0" eb="2">
      <t>シバヤマ</t>
    </rPh>
    <rPh sb="2" eb="4">
      <t>テツドウ</t>
    </rPh>
    <phoneticPr fontId="15"/>
  </si>
  <si>
    <t>横浜高速鉄道</t>
    <rPh sb="0" eb="2">
      <t>ヨコハマ</t>
    </rPh>
    <rPh sb="2" eb="4">
      <t>コウソク</t>
    </rPh>
    <rPh sb="4" eb="6">
      <t>テツドウ</t>
    </rPh>
    <phoneticPr fontId="15"/>
  </si>
  <si>
    <t>高尾登山電鉄</t>
    <rPh sb="4" eb="5">
      <t>デン</t>
    </rPh>
    <phoneticPr fontId="15"/>
  </si>
  <si>
    <t>大山観光電鉄</t>
  </si>
  <si>
    <t>筑波観光鉄道</t>
    <rPh sb="2" eb="4">
      <t>カンコウ</t>
    </rPh>
    <phoneticPr fontId="15"/>
  </si>
  <si>
    <t>首都圏新都市鉄道</t>
    <rPh sb="0" eb="3">
      <t>シュトケン</t>
    </rPh>
    <rPh sb="3" eb="6">
      <t>シントシ</t>
    </rPh>
    <rPh sb="6" eb="8">
      <t>テツドウ</t>
    </rPh>
    <phoneticPr fontId="15"/>
  </si>
  <si>
    <t>岳南電車</t>
    <rPh sb="2" eb="4">
      <t>デンシャ</t>
    </rPh>
    <phoneticPr fontId="15"/>
  </si>
  <si>
    <t>大井川鐵道</t>
    <rPh sb="3" eb="4">
      <t>テツ</t>
    </rPh>
    <phoneticPr fontId="1"/>
  </si>
  <si>
    <t>えちぜん鉄道</t>
    <rPh sb="4" eb="6">
      <t>テツドウ</t>
    </rPh>
    <phoneticPr fontId="15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</si>
  <si>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15"/>
  </si>
  <si>
    <t>伊賀鉄道</t>
    <rPh sb="0" eb="2">
      <t>イガ</t>
    </rPh>
    <rPh sb="2" eb="4">
      <t>テツドウ</t>
    </rPh>
    <phoneticPr fontId="15"/>
  </si>
  <si>
    <t>養老鉄道</t>
    <rPh sb="0" eb="2">
      <t>ヨウロウ</t>
    </rPh>
    <rPh sb="2" eb="4">
      <t>テツドウ</t>
    </rPh>
    <phoneticPr fontId="15"/>
  </si>
  <si>
    <t>泉北高速鉄道</t>
    <phoneticPr fontId="15"/>
  </si>
  <si>
    <t>六甲山観光</t>
    <rPh sb="2" eb="3">
      <t>ヤマ</t>
    </rPh>
    <rPh sb="3" eb="5">
      <t>カンコウ</t>
    </rPh>
    <phoneticPr fontId="15"/>
  </si>
  <si>
    <t>近畿、中国</t>
    <rPh sb="0" eb="2">
      <t>キンキ</t>
    </rPh>
    <rPh sb="3" eb="5">
      <t>チュウゴク</t>
    </rPh>
    <phoneticPr fontId="15"/>
  </si>
  <si>
    <t>神戸すまいまちづくり公社</t>
    <phoneticPr fontId="15"/>
  </si>
  <si>
    <t>京福電気鉄道</t>
    <rPh sb="0" eb="2">
      <t>ケイフク</t>
    </rPh>
    <rPh sb="2" eb="4">
      <t>デンキ</t>
    </rPh>
    <rPh sb="4" eb="6">
      <t>テツドウ</t>
    </rPh>
    <phoneticPr fontId="15"/>
  </si>
  <si>
    <t>和歌山電鐵</t>
    <rPh sb="0" eb="3">
      <t>ワカヤマ</t>
    </rPh>
    <rPh sb="3" eb="4">
      <t>デン</t>
    </rPh>
    <rPh sb="4" eb="5">
      <t>テツ</t>
    </rPh>
    <phoneticPr fontId="15"/>
  </si>
  <si>
    <t>一畑電車</t>
    <rPh sb="2" eb="4">
      <t>デンシャ</t>
    </rPh>
    <phoneticPr fontId="15"/>
  </si>
  <si>
    <t>広島電鉄</t>
  </si>
  <si>
    <t>水島臨海鉄道</t>
  </si>
  <si>
    <t>錦川鉄道</t>
  </si>
  <si>
    <t>若桜鉄道</t>
  </si>
  <si>
    <t>井原鉄道</t>
  </si>
  <si>
    <t>土佐くろしお鉄道</t>
  </si>
  <si>
    <t>阿佐海岸鉄道</t>
  </si>
  <si>
    <t>高松琴平電気鉄道</t>
  </si>
  <si>
    <t>伊予鉄道</t>
  </si>
  <si>
    <t>四国ケーブル</t>
  </si>
  <si>
    <t>岡本製作所</t>
    <rPh sb="0" eb="2">
      <t>オカモト</t>
    </rPh>
    <rPh sb="2" eb="5">
      <t>セイサクショ</t>
    </rPh>
    <phoneticPr fontId="15"/>
  </si>
  <si>
    <t>肥薩おれんじ鉄道</t>
    <rPh sb="0" eb="2">
      <t>ヒサツ</t>
    </rPh>
    <rPh sb="6" eb="8">
      <t>テツドウ</t>
    </rPh>
    <phoneticPr fontId="15"/>
  </si>
  <si>
    <t>（８）　路面電車［１９社］</t>
    <rPh sb="4" eb="6">
      <t>ロメン</t>
    </rPh>
    <rPh sb="6" eb="8">
      <t>デンシャ</t>
    </rPh>
    <rPh sb="11" eb="12">
      <t>シャ</t>
    </rPh>
    <phoneticPr fontId="15"/>
  </si>
  <si>
    <t>　　　　　
事業者名</t>
    <phoneticPr fontId="15"/>
  </si>
  <si>
    <t>列車走行ｷﾛ</t>
    <phoneticPr fontId="15"/>
  </si>
  <si>
    <t>函館市</t>
  </si>
  <si>
    <t>万葉線</t>
  </si>
  <si>
    <t>富山ライトレール</t>
  </si>
  <si>
    <t>岡山電気軌道</t>
  </si>
  <si>
    <t>とさでん交通</t>
    <phoneticPr fontId="15"/>
  </si>
  <si>
    <t>熊本市</t>
  </si>
  <si>
    <t>鹿児島市</t>
  </si>
  <si>
    <t>民鉄・鉄道計</t>
    <rPh sb="0" eb="2">
      <t>ミンテツ</t>
    </rPh>
    <rPh sb="3" eb="5">
      <t>テツドウ</t>
    </rPh>
    <rPh sb="5" eb="6">
      <t>ケイ</t>
    </rPh>
    <phoneticPr fontId="15"/>
  </si>
  <si>
    <t>民鉄・軌道計</t>
    <rPh sb="0" eb="2">
      <t>ミンテツ</t>
    </rPh>
    <rPh sb="3" eb="5">
      <t>キドウ</t>
    </rPh>
    <rPh sb="5" eb="6">
      <t>ケイ</t>
    </rPh>
    <phoneticPr fontId="15"/>
  </si>
  <si>
    <t>北海道旅客鉄道</t>
    <rPh sb="0" eb="3">
      <t>ホッカイドウ</t>
    </rPh>
    <rPh sb="3" eb="5">
      <t>リョカク</t>
    </rPh>
    <rPh sb="5" eb="7">
      <t>テツドウ</t>
    </rPh>
    <phoneticPr fontId="2"/>
  </si>
  <si>
    <t>えちごトキめき鉄道</t>
  </si>
  <si>
    <t>えちごトキめき鉄道</t>
    <phoneticPr fontId="2"/>
  </si>
  <si>
    <t>あいの風とやま鉄道</t>
  </si>
  <si>
    <t>あいの風とやま鉄道</t>
    <phoneticPr fontId="2"/>
  </si>
  <si>
    <t>IRいしかわ鉄道</t>
  </si>
  <si>
    <t>IRいしかわ鉄道</t>
    <phoneticPr fontId="2"/>
  </si>
  <si>
    <t>６</t>
    <phoneticPr fontId="2"/>
  </si>
  <si>
    <t>（キロ）</t>
    <phoneticPr fontId="2"/>
  </si>
  <si>
    <t>鉄＋軌</t>
    <rPh sb="0" eb="1">
      <t>テツ</t>
    </rPh>
    <rPh sb="2" eb="3">
      <t>キ</t>
    </rPh>
    <phoneticPr fontId="2"/>
  </si>
  <si>
    <t>泉北高速鉄道</t>
    <rPh sb="0" eb="2">
      <t>センボク</t>
    </rPh>
    <rPh sb="2" eb="4">
      <t>コウソク</t>
    </rPh>
    <rPh sb="4" eb="6">
      <t>テツドウ</t>
    </rPh>
    <phoneticPr fontId="2"/>
  </si>
  <si>
    <t>とさでん交通</t>
    <rPh sb="4" eb="6">
      <t>コウツウ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</si>
</sst>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;0;"/>
    <numFmt numFmtId="177" formatCode="0.00;[Red]0.00"/>
    <numFmt numFmtId="178" formatCode="#,##0.00;0;"/>
    <numFmt numFmtId="179" formatCode="#,##0.0;[Red]#,##0.0;"/>
    <numFmt numFmtId="180" formatCode="#,##0.0;[Red]\-#,##0.0"/>
    <numFmt numFmtId="181" formatCode="0.00_);[Red]\(0.00\)"/>
    <numFmt numFmtId="182" formatCode="0.0_);[Red]\(0.0\)"/>
    <numFmt numFmtId="183" formatCode="0.0_ "/>
    <numFmt numFmtId="184" formatCode="#,##0.0_ ;[Red]\-#,##0.0\ "/>
    <numFmt numFmtId="185" formatCode="0.00_ "/>
    <numFmt numFmtId="186" formatCode="#,##0.0_ "/>
    <numFmt numFmtId="187" formatCode="#,##0.0;[Red]#,##0.0"/>
  </numFmts>
  <fonts count="24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明朝"/>
      <family val="3"/>
      <charset val="128"/>
    </font>
    <font>
      <sz val="12"/>
      <color indexed="8"/>
      <name val="ＭＳ ゴシック"/>
      <family val="3"/>
      <charset val="128"/>
    </font>
    <font>
      <b/>
      <u/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9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38" fontId="9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6" fillId="0" borderId="0"/>
  </cellStyleXfs>
  <cellXfs count="1059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1" fillId="2" borderId="10" xfId="0" applyFont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176" fontId="1" fillId="2" borderId="18" xfId="0" applyNumberFormat="1" applyFont="1" applyFill="1" applyBorder="1" applyProtection="1">
      <protection locked="0"/>
    </xf>
    <xf numFmtId="176" fontId="1" fillId="2" borderId="19" xfId="0" applyNumberFormat="1" applyFont="1" applyFill="1" applyBorder="1" applyProtection="1">
      <protection locked="0"/>
    </xf>
    <xf numFmtId="176" fontId="1" fillId="2" borderId="20" xfId="0" applyNumberFormat="1" applyFont="1" applyFill="1" applyBorder="1" applyProtection="1">
      <protection locked="0"/>
    </xf>
    <xf numFmtId="176" fontId="1" fillId="2" borderId="21" xfId="0" applyNumberFormat="1" applyFont="1" applyFill="1" applyBorder="1" applyProtection="1"/>
    <xf numFmtId="176" fontId="1" fillId="2" borderId="19" xfId="0" applyNumberFormat="1" applyFont="1" applyFill="1" applyBorder="1" applyProtection="1"/>
    <xf numFmtId="176" fontId="1" fillId="2" borderId="18" xfId="0" applyNumberFormat="1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176" fontId="1" fillId="2" borderId="22" xfId="0" applyNumberFormat="1" applyFont="1" applyFill="1" applyBorder="1" applyProtection="1"/>
    <xf numFmtId="176" fontId="1" fillId="2" borderId="23" xfId="0" applyNumberFormat="1" applyFont="1" applyFill="1" applyBorder="1" applyProtection="1"/>
    <xf numFmtId="176" fontId="1" fillId="2" borderId="24" xfId="0" applyNumberFormat="1" applyFont="1" applyFill="1" applyBorder="1" applyProtection="1"/>
    <xf numFmtId="177" fontId="3" fillId="0" borderId="0" xfId="0" applyNumberFormat="1" applyFont="1" applyProtection="1"/>
    <xf numFmtId="177" fontId="4" fillId="0" borderId="0" xfId="0" applyNumberFormat="1" applyFont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177" fontId="0" fillId="0" borderId="0" xfId="0" applyNumberFormat="1"/>
    <xf numFmtId="176" fontId="1" fillId="2" borderId="24" xfId="0" applyNumberFormat="1" applyFont="1" applyFill="1" applyBorder="1" applyProtection="1">
      <protection locked="0"/>
    </xf>
    <xf numFmtId="176" fontId="1" fillId="2" borderId="23" xfId="0" applyNumberFormat="1" applyFont="1" applyFill="1" applyBorder="1" applyProtection="1">
      <protection locked="0"/>
    </xf>
    <xf numFmtId="176" fontId="1" fillId="2" borderId="28" xfId="0" applyNumberFormat="1" applyFont="1" applyFill="1" applyBorder="1" applyProtection="1">
      <protection locked="0"/>
    </xf>
    <xf numFmtId="176" fontId="1" fillId="3" borderId="29" xfId="0" applyNumberFormat="1" applyFont="1" applyFill="1" applyBorder="1" applyProtection="1">
      <protection locked="0"/>
    </xf>
    <xf numFmtId="176" fontId="1" fillId="3" borderId="30" xfId="0" applyNumberFormat="1" applyFont="1" applyFill="1" applyBorder="1" applyProtection="1">
      <protection locked="0"/>
    </xf>
    <xf numFmtId="176" fontId="1" fillId="3" borderId="31" xfId="0" applyNumberFormat="1" applyFont="1" applyFill="1" applyBorder="1" applyProtection="1">
      <protection locked="0"/>
    </xf>
    <xf numFmtId="176" fontId="1" fillId="3" borderId="32" xfId="0" applyNumberFormat="1" applyFont="1" applyFill="1" applyBorder="1" applyProtection="1"/>
    <xf numFmtId="176" fontId="1" fillId="3" borderId="30" xfId="0" applyNumberFormat="1" applyFont="1" applyFill="1" applyBorder="1" applyProtection="1"/>
    <xf numFmtId="176" fontId="1" fillId="3" borderId="29" xfId="0" applyNumberFormat="1" applyFont="1" applyFill="1" applyBorder="1" applyProtection="1"/>
    <xf numFmtId="176" fontId="1" fillId="3" borderId="33" xfId="0" applyNumberFormat="1" applyFont="1" applyFill="1" applyBorder="1" applyProtection="1">
      <protection locked="0"/>
    </xf>
    <xf numFmtId="176" fontId="1" fillId="3" borderId="34" xfId="0" applyNumberFormat="1" applyFont="1" applyFill="1" applyBorder="1" applyProtection="1">
      <protection locked="0"/>
    </xf>
    <xf numFmtId="176" fontId="1" fillId="3" borderId="35" xfId="0" applyNumberFormat="1" applyFont="1" applyFill="1" applyBorder="1" applyProtection="1">
      <protection locked="0"/>
    </xf>
    <xf numFmtId="176" fontId="1" fillId="3" borderId="36" xfId="0" applyNumberFormat="1" applyFont="1" applyFill="1" applyBorder="1" applyProtection="1"/>
    <xf numFmtId="176" fontId="1" fillId="3" borderId="34" xfId="0" applyNumberFormat="1" applyFont="1" applyFill="1" applyBorder="1" applyProtection="1"/>
    <xf numFmtId="176" fontId="1" fillId="3" borderId="33" xfId="0" applyNumberFormat="1" applyFont="1" applyFill="1" applyBorder="1" applyProtection="1"/>
    <xf numFmtId="176" fontId="1" fillId="4" borderId="18" xfId="0" applyNumberFormat="1" applyFont="1" applyFill="1" applyBorder="1" applyProtection="1">
      <protection locked="0"/>
    </xf>
    <xf numFmtId="176" fontId="1" fillId="4" borderId="19" xfId="0" applyNumberFormat="1" applyFont="1" applyFill="1" applyBorder="1" applyProtection="1">
      <protection locked="0"/>
    </xf>
    <xf numFmtId="176" fontId="1" fillId="4" borderId="20" xfId="0" applyNumberFormat="1" applyFont="1" applyFill="1" applyBorder="1" applyProtection="1">
      <protection locked="0"/>
    </xf>
    <xf numFmtId="176" fontId="1" fillId="4" borderId="21" xfId="0" applyNumberFormat="1" applyFont="1" applyFill="1" applyBorder="1" applyProtection="1"/>
    <xf numFmtId="176" fontId="1" fillId="4" borderId="19" xfId="0" applyNumberFormat="1" applyFont="1" applyFill="1" applyBorder="1" applyProtection="1"/>
    <xf numFmtId="176" fontId="1" fillId="4" borderId="18" xfId="0" applyNumberFormat="1" applyFont="1" applyFill="1" applyBorder="1" applyProtection="1"/>
    <xf numFmtId="176" fontId="1" fillId="4" borderId="1" xfId="0" applyNumberFormat="1" applyFont="1" applyFill="1" applyBorder="1" applyProtection="1">
      <protection locked="0"/>
    </xf>
    <xf numFmtId="176" fontId="1" fillId="4" borderId="37" xfId="0" applyNumberFormat="1" applyFont="1" applyFill="1" applyBorder="1" applyProtection="1">
      <protection locked="0"/>
    </xf>
    <xf numFmtId="176" fontId="1" fillId="4" borderId="38" xfId="0" applyNumberFormat="1" applyFont="1" applyFill="1" applyBorder="1" applyProtection="1">
      <protection locked="0"/>
    </xf>
    <xf numFmtId="176" fontId="1" fillId="4" borderId="14" xfId="0" applyNumberFormat="1" applyFont="1" applyFill="1" applyBorder="1" applyProtection="1"/>
    <xf numFmtId="176" fontId="1" fillId="4" borderId="37" xfId="0" applyNumberFormat="1" applyFont="1" applyFill="1" applyBorder="1" applyProtection="1"/>
    <xf numFmtId="176" fontId="1" fillId="4" borderId="1" xfId="0" applyNumberFormat="1" applyFont="1" applyFill="1" applyBorder="1" applyProtection="1"/>
    <xf numFmtId="0" fontId="1" fillId="0" borderId="0" xfId="0" applyFont="1" applyBorder="1" applyProtection="1"/>
    <xf numFmtId="177" fontId="1" fillId="0" borderId="0" xfId="0" applyNumberFormat="1" applyFont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176" fontId="1" fillId="2" borderId="18" xfId="0" applyNumberFormat="1" applyFont="1" applyFill="1" applyBorder="1" applyAlignment="1" applyProtection="1">
      <alignment shrinkToFit="1"/>
      <protection locked="0"/>
    </xf>
    <xf numFmtId="176" fontId="1" fillId="2" borderId="19" xfId="0" applyNumberFormat="1" applyFont="1" applyFill="1" applyBorder="1" applyAlignment="1" applyProtection="1">
      <alignment shrinkToFit="1"/>
      <protection locked="0"/>
    </xf>
    <xf numFmtId="176" fontId="1" fillId="2" borderId="2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</xf>
    <xf numFmtId="176" fontId="1" fillId="2" borderId="19" xfId="0" applyNumberFormat="1" applyFont="1" applyFill="1" applyBorder="1" applyAlignment="1" applyProtection="1">
      <alignment shrinkToFit="1"/>
    </xf>
    <xf numFmtId="176" fontId="1" fillId="2" borderId="18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  <protection locked="0"/>
    </xf>
    <xf numFmtId="176" fontId="1" fillId="4" borderId="19" xfId="0" applyNumberFormat="1" applyFont="1" applyFill="1" applyBorder="1" applyAlignment="1" applyProtection="1">
      <alignment shrinkToFit="1"/>
      <protection locked="0"/>
    </xf>
    <xf numFmtId="176" fontId="1" fillId="4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</xf>
    <xf numFmtId="176" fontId="1" fillId="4" borderId="19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  <protection locked="0"/>
    </xf>
    <xf numFmtId="176" fontId="1" fillId="2" borderId="23" xfId="0" applyNumberFormat="1" applyFont="1" applyFill="1" applyBorder="1" applyAlignment="1" applyProtection="1">
      <alignment shrinkToFit="1"/>
      <protection locked="0"/>
    </xf>
    <xf numFmtId="176" fontId="1" fillId="2" borderId="2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</xf>
    <xf numFmtId="176" fontId="1" fillId="2" borderId="23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  <protection locked="0"/>
    </xf>
    <xf numFmtId="176" fontId="1" fillId="4" borderId="37" xfId="0" applyNumberFormat="1" applyFont="1" applyFill="1" applyBorder="1" applyAlignment="1" applyProtection="1">
      <alignment shrinkToFit="1"/>
      <protection locked="0"/>
    </xf>
    <xf numFmtId="176" fontId="1" fillId="4" borderId="38" xfId="0" applyNumberFormat="1" applyFont="1" applyFill="1" applyBorder="1" applyAlignment="1" applyProtection="1">
      <alignment shrinkToFit="1"/>
      <protection locked="0"/>
    </xf>
    <xf numFmtId="176" fontId="1" fillId="4" borderId="14" xfId="0" applyNumberFormat="1" applyFont="1" applyFill="1" applyBorder="1" applyAlignment="1" applyProtection="1">
      <alignment shrinkToFit="1"/>
    </xf>
    <xf numFmtId="176" fontId="1" fillId="4" borderId="37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center" vertical="top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49" fontId="1" fillId="0" borderId="40" xfId="0" applyNumberFormat="1" applyFont="1" applyBorder="1" applyAlignment="1">
      <alignment horizontal="right" vertical="center"/>
    </xf>
    <xf numFmtId="49" fontId="1" fillId="0" borderId="41" xfId="0" applyNumberFormat="1" applyFont="1" applyBorder="1" applyAlignment="1">
      <alignment horizontal="right" vertical="center"/>
    </xf>
    <xf numFmtId="0" fontId="6" fillId="0" borderId="0" xfId="0" applyFont="1"/>
    <xf numFmtId="49" fontId="1" fillId="2" borderId="18" xfId="0" applyNumberFormat="1" applyFont="1" applyFill="1" applyBorder="1" applyAlignment="1" applyProtection="1">
      <alignment horizontal="right" shrinkToFit="1"/>
      <protection locked="0"/>
    </xf>
    <xf numFmtId="49" fontId="1" fillId="4" borderId="18" xfId="0" applyNumberFormat="1" applyFont="1" applyFill="1" applyBorder="1" applyAlignment="1" applyProtection="1">
      <alignment horizontal="right" shrinkToFit="1"/>
      <protection locked="0"/>
    </xf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176" fontId="5" fillId="0" borderId="21" xfId="0" applyNumberFormat="1" applyFont="1" applyBorder="1" applyProtection="1">
      <protection locked="0"/>
    </xf>
    <xf numFmtId="176" fontId="5" fillId="0" borderId="19" xfId="0" applyNumberFormat="1" applyFont="1" applyBorder="1" applyProtection="1">
      <protection locked="0"/>
    </xf>
    <xf numFmtId="176" fontId="5" fillId="0" borderId="42" xfId="0" applyNumberFormat="1" applyFont="1" applyBorder="1" applyProtection="1">
      <protection locked="0"/>
    </xf>
    <xf numFmtId="176" fontId="5" fillId="0" borderId="20" xfId="0" applyNumberFormat="1" applyFont="1" applyBorder="1" applyProtection="1">
      <protection locked="0"/>
    </xf>
    <xf numFmtId="176" fontId="5" fillId="0" borderId="18" xfId="0" applyNumberFormat="1" applyFont="1" applyBorder="1" applyProtection="1">
      <protection locked="0"/>
    </xf>
    <xf numFmtId="176" fontId="5" fillId="0" borderId="43" xfId="0" applyNumberFormat="1" applyFont="1" applyBorder="1" applyProtection="1">
      <protection locked="0"/>
    </xf>
    <xf numFmtId="176" fontId="5" fillId="0" borderId="18" xfId="0" applyNumberFormat="1" applyFont="1" applyBorder="1"/>
    <xf numFmtId="176" fontId="5" fillId="0" borderId="19" xfId="0" applyNumberFormat="1" applyFont="1" applyBorder="1"/>
    <xf numFmtId="176" fontId="5" fillId="0" borderId="42" xfId="0" applyNumberFormat="1" applyFont="1" applyBorder="1"/>
    <xf numFmtId="176" fontId="5" fillId="0" borderId="43" xfId="0" applyNumberFormat="1" applyFont="1" applyBorder="1"/>
    <xf numFmtId="176" fontId="5" fillId="4" borderId="22" xfId="0" applyNumberFormat="1" applyFont="1" applyFill="1" applyBorder="1" applyProtection="1">
      <protection locked="0"/>
    </xf>
    <xf numFmtId="176" fontId="5" fillId="4" borderId="23" xfId="0" applyNumberFormat="1" applyFont="1" applyFill="1" applyBorder="1" applyProtection="1">
      <protection locked="0"/>
    </xf>
    <xf numFmtId="176" fontId="5" fillId="4" borderId="44" xfId="0" applyNumberFormat="1" applyFont="1" applyFill="1" applyBorder="1" applyProtection="1">
      <protection locked="0"/>
    </xf>
    <xf numFmtId="176" fontId="5" fillId="4" borderId="28" xfId="0" applyNumberFormat="1" applyFont="1" applyFill="1" applyBorder="1" applyProtection="1">
      <protection locked="0"/>
    </xf>
    <xf numFmtId="176" fontId="5" fillId="4" borderId="24" xfId="0" applyNumberFormat="1" applyFont="1" applyFill="1" applyBorder="1" applyProtection="1">
      <protection locked="0"/>
    </xf>
    <xf numFmtId="176" fontId="5" fillId="4" borderId="45" xfId="0" applyNumberFormat="1" applyFont="1" applyFill="1" applyBorder="1" applyProtection="1">
      <protection locked="0"/>
    </xf>
    <xf numFmtId="176" fontId="5" fillId="4" borderId="24" xfId="0" applyNumberFormat="1" applyFont="1" applyFill="1" applyBorder="1"/>
    <xf numFmtId="176" fontId="5" fillId="4" borderId="44" xfId="0" applyNumberFormat="1" applyFont="1" applyFill="1" applyBorder="1"/>
    <xf numFmtId="176" fontId="5" fillId="0" borderId="22" xfId="0" applyNumberFormat="1" applyFont="1" applyBorder="1" applyProtection="1">
      <protection locked="0"/>
    </xf>
    <xf numFmtId="176" fontId="5" fillId="0" borderId="23" xfId="0" applyNumberFormat="1" applyFont="1" applyBorder="1" applyProtection="1">
      <protection locked="0"/>
    </xf>
    <xf numFmtId="176" fontId="5" fillId="0" borderId="44" xfId="0" applyNumberFormat="1" applyFont="1" applyBorder="1" applyProtection="1">
      <protection locked="0"/>
    </xf>
    <xf numFmtId="176" fontId="5" fillId="0" borderId="28" xfId="0" applyNumberFormat="1" applyFont="1" applyBorder="1" applyProtection="1">
      <protection locked="0"/>
    </xf>
    <xf numFmtId="176" fontId="5" fillId="0" borderId="24" xfId="0" applyNumberFormat="1" applyFont="1" applyBorder="1" applyProtection="1">
      <protection locked="0"/>
    </xf>
    <xf numFmtId="176" fontId="5" fillId="0" borderId="45" xfId="0" applyNumberFormat="1" applyFont="1" applyBorder="1" applyProtection="1">
      <protection locked="0"/>
    </xf>
    <xf numFmtId="176" fontId="5" fillId="0" borderId="24" xfId="0" applyNumberFormat="1" applyFont="1" applyBorder="1"/>
    <xf numFmtId="176" fontId="5" fillId="0" borderId="44" xfId="0" applyNumberFormat="1" applyFont="1" applyBorder="1"/>
    <xf numFmtId="176" fontId="5" fillId="4" borderId="46" xfId="0" applyNumberFormat="1" applyFont="1" applyFill="1" applyBorder="1" applyProtection="1">
      <protection locked="0"/>
    </xf>
    <xf numFmtId="176" fontId="5" fillId="4" borderId="47" xfId="0" applyNumberFormat="1" applyFont="1" applyFill="1" applyBorder="1" applyProtection="1">
      <protection locked="0"/>
    </xf>
    <xf numFmtId="176" fontId="5" fillId="4" borderId="48" xfId="0" applyNumberFormat="1" applyFont="1" applyFill="1" applyBorder="1" applyProtection="1">
      <protection locked="0"/>
    </xf>
    <xf numFmtId="176" fontId="5" fillId="4" borderId="49" xfId="0" applyNumberFormat="1" applyFont="1" applyFill="1" applyBorder="1" applyProtection="1">
      <protection locked="0"/>
    </xf>
    <xf numFmtId="176" fontId="5" fillId="4" borderId="50" xfId="0" applyNumberFormat="1" applyFont="1" applyFill="1" applyBorder="1" applyProtection="1">
      <protection locked="0"/>
    </xf>
    <xf numFmtId="176" fontId="5" fillId="4" borderId="51" xfId="0" applyNumberFormat="1" applyFont="1" applyFill="1" applyBorder="1" applyProtection="1">
      <protection locked="0"/>
    </xf>
    <xf numFmtId="176" fontId="5" fillId="4" borderId="50" xfId="0" applyNumberFormat="1" applyFont="1" applyFill="1" applyBorder="1"/>
    <xf numFmtId="176" fontId="5" fillId="4" borderId="48" xfId="0" applyNumberFormat="1" applyFont="1" applyFill="1" applyBorder="1"/>
    <xf numFmtId="176" fontId="1" fillId="3" borderId="52" xfId="0" applyNumberFormat="1" applyFont="1" applyFill="1" applyBorder="1" applyProtection="1">
      <protection locked="0"/>
    </xf>
    <xf numFmtId="176" fontId="1" fillId="3" borderId="53" xfId="0" applyNumberFormat="1" applyFont="1" applyFill="1" applyBorder="1" applyProtection="1">
      <protection locked="0"/>
    </xf>
    <xf numFmtId="176" fontId="1" fillId="3" borderId="54" xfId="0" applyNumberFormat="1" applyFont="1" applyFill="1" applyBorder="1" applyProtection="1">
      <protection locked="0"/>
    </xf>
    <xf numFmtId="176" fontId="1" fillId="3" borderId="55" xfId="0" applyNumberFormat="1" applyFont="1" applyFill="1" applyBorder="1" applyProtection="1">
      <protection locked="0"/>
    </xf>
    <xf numFmtId="176" fontId="1" fillId="3" borderId="56" xfId="0" applyNumberFormat="1" applyFont="1" applyFill="1" applyBorder="1" applyProtection="1">
      <protection locked="0"/>
    </xf>
    <xf numFmtId="176" fontId="1" fillId="3" borderId="57" xfId="0" applyNumberFormat="1" applyFont="1" applyFill="1" applyBorder="1" applyProtection="1">
      <protection locked="0"/>
    </xf>
    <xf numFmtId="176" fontId="1" fillId="2" borderId="18" xfId="0" applyNumberFormat="1" applyFont="1" applyFill="1" applyBorder="1" applyAlignment="1" applyProtection="1">
      <alignment horizontal="center" vertical="center"/>
      <protection locked="0"/>
    </xf>
    <xf numFmtId="176" fontId="1" fillId="2" borderId="19" xfId="0" applyNumberFormat="1" applyFont="1" applyFill="1" applyBorder="1" applyAlignment="1" applyProtection="1">
      <alignment horizontal="center" vertical="center"/>
      <protection locked="0"/>
    </xf>
    <xf numFmtId="176" fontId="1" fillId="2" borderId="20" xfId="0" applyNumberFormat="1" applyFont="1" applyFill="1" applyBorder="1" applyAlignment="1" applyProtection="1">
      <alignment horizontal="center" vertical="center"/>
      <protection locked="0"/>
    </xf>
    <xf numFmtId="176" fontId="1" fillId="2" borderId="18" xfId="0" applyNumberFormat="1" applyFont="1" applyFill="1" applyBorder="1" applyAlignment="1" applyProtection="1">
      <alignment vertical="center"/>
      <protection locked="0"/>
    </xf>
    <xf numFmtId="176" fontId="1" fillId="2" borderId="19" xfId="0" applyNumberFormat="1" applyFont="1" applyFill="1" applyBorder="1" applyAlignment="1" applyProtection="1">
      <alignment vertical="center"/>
      <protection locked="0"/>
    </xf>
    <xf numFmtId="176" fontId="1" fillId="2" borderId="20" xfId="0" applyNumberFormat="1" applyFont="1" applyFill="1" applyBorder="1" applyAlignment="1" applyProtection="1">
      <alignment vertical="center"/>
      <protection locked="0"/>
    </xf>
    <xf numFmtId="176" fontId="1" fillId="4" borderId="18" xfId="0" applyNumberFormat="1" applyFont="1" applyFill="1" applyBorder="1" applyAlignment="1" applyProtection="1">
      <alignment horizontal="center" vertical="center"/>
      <protection locked="0"/>
    </xf>
    <xf numFmtId="176" fontId="1" fillId="4" borderId="19" xfId="0" applyNumberFormat="1" applyFont="1" applyFill="1" applyBorder="1" applyAlignment="1" applyProtection="1">
      <alignment horizontal="center" vertical="center"/>
      <protection locked="0"/>
    </xf>
    <xf numFmtId="176" fontId="1" fillId="4" borderId="20" xfId="0" applyNumberFormat="1" applyFont="1" applyFill="1" applyBorder="1" applyAlignment="1" applyProtection="1">
      <alignment horizontal="center" vertical="center"/>
      <protection locked="0"/>
    </xf>
    <xf numFmtId="176" fontId="1" fillId="4" borderId="18" xfId="0" applyNumberFormat="1" applyFont="1" applyFill="1" applyBorder="1" applyAlignment="1" applyProtection="1">
      <alignment vertical="center"/>
      <protection locked="0"/>
    </xf>
    <xf numFmtId="176" fontId="1" fillId="4" borderId="19" xfId="0" applyNumberFormat="1" applyFont="1" applyFill="1" applyBorder="1" applyAlignment="1" applyProtection="1">
      <alignment vertical="center"/>
      <protection locked="0"/>
    </xf>
    <xf numFmtId="176" fontId="1" fillId="4" borderId="20" xfId="0" applyNumberFormat="1" applyFont="1" applyFill="1" applyBorder="1" applyAlignment="1" applyProtection="1">
      <alignment vertical="center"/>
      <protection locked="0"/>
    </xf>
    <xf numFmtId="176" fontId="1" fillId="4" borderId="21" xfId="0" applyNumberFormat="1" applyFont="1" applyFill="1" applyBorder="1" applyAlignment="1" applyProtection="1">
      <alignment vertical="center"/>
    </xf>
    <xf numFmtId="176" fontId="1" fillId="4" borderId="19" xfId="0" applyNumberFormat="1" applyFont="1" applyFill="1" applyBorder="1" applyAlignment="1" applyProtection="1">
      <alignment vertical="center"/>
    </xf>
    <xf numFmtId="176" fontId="1" fillId="4" borderId="18" xfId="0" applyNumberFormat="1" applyFont="1" applyFill="1" applyBorder="1" applyAlignment="1" applyProtection="1">
      <alignment vertical="center"/>
    </xf>
    <xf numFmtId="176" fontId="1" fillId="2" borderId="24" xfId="0" applyNumberFormat="1" applyFont="1" applyFill="1" applyBorder="1" applyAlignment="1" applyProtection="1">
      <alignment horizontal="center" vertical="center"/>
      <protection locked="0"/>
    </xf>
    <xf numFmtId="176" fontId="1" fillId="2" borderId="23" xfId="0" applyNumberFormat="1" applyFont="1" applyFill="1" applyBorder="1" applyAlignment="1" applyProtection="1">
      <alignment horizontal="center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24" xfId="0" applyNumberFormat="1" applyFont="1" applyFill="1" applyBorder="1" applyAlignment="1" applyProtection="1">
      <alignment vertical="center"/>
      <protection locked="0"/>
    </xf>
    <xf numFmtId="176" fontId="1" fillId="2" borderId="23" xfId="0" applyNumberFormat="1" applyFont="1" applyFill="1" applyBorder="1" applyAlignment="1" applyProtection="1">
      <alignment vertical="center"/>
      <protection locked="0"/>
    </xf>
    <xf numFmtId="176" fontId="1" fillId="2" borderId="28" xfId="0" applyNumberFormat="1" applyFont="1" applyFill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vertical="center"/>
    </xf>
    <xf numFmtId="176" fontId="1" fillId="0" borderId="24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1" fillId="4" borderId="37" xfId="0" applyNumberFormat="1" applyFont="1" applyFill="1" applyBorder="1" applyAlignment="1" applyProtection="1">
      <alignment horizontal="center" vertical="center"/>
      <protection locked="0"/>
    </xf>
    <xf numFmtId="176" fontId="1" fillId="4" borderId="38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vertical="center"/>
      <protection locked="0"/>
    </xf>
    <xf numFmtId="176" fontId="1" fillId="4" borderId="37" xfId="0" applyNumberFormat="1" applyFont="1" applyFill="1" applyBorder="1" applyAlignment="1" applyProtection="1">
      <alignment vertical="center"/>
      <protection locked="0"/>
    </xf>
    <xf numFmtId="176" fontId="1" fillId="4" borderId="38" xfId="0" applyNumberFormat="1" applyFont="1" applyFill="1" applyBorder="1" applyAlignment="1" applyProtection="1">
      <alignment vertical="center"/>
      <protection locked="0"/>
    </xf>
    <xf numFmtId="176" fontId="1" fillId="4" borderId="14" xfId="0" applyNumberFormat="1" applyFont="1" applyFill="1" applyBorder="1" applyAlignment="1" applyProtection="1">
      <alignment vertical="center"/>
    </xf>
    <xf numFmtId="176" fontId="1" fillId="4" borderId="37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vertical="center"/>
    </xf>
    <xf numFmtId="176" fontId="1" fillId="2" borderId="58" xfId="0" applyNumberFormat="1" applyFont="1" applyFill="1" applyBorder="1" applyProtection="1">
      <protection locked="0"/>
    </xf>
    <xf numFmtId="176" fontId="1" fillId="2" borderId="59" xfId="0" applyNumberFormat="1" applyFont="1" applyFill="1" applyBorder="1" applyProtection="1">
      <protection locked="0"/>
    </xf>
    <xf numFmtId="176" fontId="1" fillId="2" borderId="60" xfId="0" applyNumberFormat="1" applyFont="1" applyFill="1" applyBorder="1" applyProtection="1">
      <protection locked="0"/>
    </xf>
    <xf numFmtId="176" fontId="1" fillId="2" borderId="61" xfId="0" applyNumberFormat="1" applyFont="1" applyFill="1" applyBorder="1" applyProtection="1"/>
    <xf numFmtId="176" fontId="1" fillId="2" borderId="59" xfId="0" applyNumberFormat="1" applyFont="1" applyFill="1" applyBorder="1" applyProtection="1"/>
    <xf numFmtId="176" fontId="1" fillId="2" borderId="58" xfId="0" applyNumberFormat="1" applyFont="1" applyFill="1" applyBorder="1" applyProtection="1"/>
    <xf numFmtId="176" fontId="1" fillId="4" borderId="62" xfId="0" applyNumberFormat="1" applyFont="1" applyFill="1" applyBorder="1" applyProtection="1">
      <protection locked="0"/>
    </xf>
    <xf numFmtId="176" fontId="1" fillId="4" borderId="63" xfId="0" applyNumberFormat="1" applyFont="1" applyFill="1" applyBorder="1" applyProtection="1">
      <protection locked="0"/>
    </xf>
    <xf numFmtId="176" fontId="1" fillId="4" borderId="64" xfId="0" applyNumberFormat="1" applyFont="1" applyFill="1" applyBorder="1" applyProtection="1">
      <protection locked="0"/>
    </xf>
    <xf numFmtId="176" fontId="1" fillId="4" borderId="65" xfId="0" applyNumberFormat="1" applyFont="1" applyFill="1" applyBorder="1" applyProtection="1"/>
    <xf numFmtId="176" fontId="1" fillId="4" borderId="63" xfId="0" applyNumberFormat="1" applyFont="1" applyFill="1" applyBorder="1" applyProtection="1"/>
    <xf numFmtId="176" fontId="1" fillId="4" borderId="62" xfId="0" applyNumberFormat="1" applyFont="1" applyFill="1" applyBorder="1" applyProtection="1"/>
    <xf numFmtId="176" fontId="1" fillId="3" borderId="21" xfId="0" applyNumberFormat="1" applyFont="1" applyFill="1" applyBorder="1" applyProtection="1">
      <protection locked="0"/>
    </xf>
    <xf numFmtId="176" fontId="1" fillId="3" borderId="19" xfId="0" applyNumberFormat="1" applyFont="1" applyFill="1" applyBorder="1" applyProtection="1">
      <protection locked="0"/>
    </xf>
    <xf numFmtId="176" fontId="1" fillId="3" borderId="18" xfId="0" applyNumberFormat="1" applyFont="1" applyFill="1" applyBorder="1" applyProtection="1">
      <protection locked="0"/>
    </xf>
    <xf numFmtId="176" fontId="1" fillId="3" borderId="20" xfId="0" applyNumberFormat="1" applyFont="1" applyFill="1" applyBorder="1" applyProtection="1">
      <protection locked="0"/>
    </xf>
    <xf numFmtId="176" fontId="1" fillId="3" borderId="21" xfId="0" applyNumberFormat="1" applyFont="1" applyFill="1" applyBorder="1" applyProtection="1"/>
    <xf numFmtId="176" fontId="1" fillId="3" borderId="19" xfId="0" applyNumberFormat="1" applyFont="1" applyFill="1" applyBorder="1" applyProtection="1"/>
    <xf numFmtId="176" fontId="1" fillId="3" borderId="18" xfId="0" applyNumberFormat="1" applyFont="1" applyFill="1" applyBorder="1" applyProtection="1"/>
    <xf numFmtId="176" fontId="1" fillId="3" borderId="66" xfId="0" applyNumberFormat="1" applyFont="1" applyFill="1" applyBorder="1" applyProtection="1"/>
    <xf numFmtId="176" fontId="1" fillId="3" borderId="46" xfId="0" applyNumberFormat="1" applyFont="1" applyFill="1" applyBorder="1" applyProtection="1">
      <protection locked="0"/>
    </xf>
    <xf numFmtId="176" fontId="1" fillId="3" borderId="47" xfId="0" applyNumberFormat="1" applyFont="1" applyFill="1" applyBorder="1" applyProtection="1">
      <protection locked="0"/>
    </xf>
    <xf numFmtId="176" fontId="1" fillId="3" borderId="50" xfId="0" applyNumberFormat="1" applyFont="1" applyFill="1" applyBorder="1" applyProtection="1">
      <protection locked="0"/>
    </xf>
    <xf numFmtId="176" fontId="1" fillId="3" borderId="49" xfId="0" applyNumberFormat="1" applyFont="1" applyFill="1" applyBorder="1" applyProtection="1">
      <protection locked="0"/>
    </xf>
    <xf numFmtId="176" fontId="1" fillId="3" borderId="46" xfId="0" applyNumberFormat="1" applyFont="1" applyFill="1" applyBorder="1" applyProtection="1"/>
    <xf numFmtId="176" fontId="1" fillId="3" borderId="47" xfId="0" applyNumberFormat="1" applyFont="1" applyFill="1" applyBorder="1" applyProtection="1"/>
    <xf numFmtId="176" fontId="1" fillId="3" borderId="50" xfId="0" applyNumberFormat="1" applyFont="1" applyFill="1" applyBorder="1" applyProtection="1"/>
    <xf numFmtId="176" fontId="1" fillId="3" borderId="67" xfId="0" applyNumberFormat="1" applyFont="1" applyFill="1" applyBorder="1" applyProtection="1"/>
    <xf numFmtId="0" fontId="6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6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77" fontId="1" fillId="2" borderId="1" xfId="0" applyNumberFormat="1" applyFont="1" applyFill="1" applyBorder="1" applyProtection="1"/>
    <xf numFmtId="176" fontId="1" fillId="3" borderId="29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6" fontId="1" fillId="3" borderId="31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</xf>
    <xf numFmtId="176" fontId="1" fillId="3" borderId="29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  <protection locked="0"/>
    </xf>
    <xf numFmtId="176" fontId="1" fillId="3" borderId="35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9" xfId="0" applyNumberFormat="1" applyFont="1" applyFill="1" applyBorder="1" applyAlignment="1" applyProtection="1">
      <alignment shrinkToFit="1"/>
      <protection locked="0"/>
    </xf>
    <xf numFmtId="176" fontId="1" fillId="0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  <protection locked="0"/>
    </xf>
    <xf numFmtId="176" fontId="1" fillId="4" borderId="0" xfId="0" applyNumberFormat="1" applyFont="1" applyFill="1" applyBorder="1" applyAlignment="1" applyProtection="1">
      <alignment shrinkToFit="1"/>
      <protection locked="0"/>
    </xf>
    <xf numFmtId="176" fontId="1" fillId="4" borderId="77" xfId="0" applyNumberFormat="1" applyFont="1" applyFill="1" applyBorder="1" applyAlignment="1" applyProtection="1">
      <alignment shrinkToFit="1"/>
      <protection locked="0"/>
    </xf>
    <xf numFmtId="176" fontId="1" fillId="4" borderId="78" xfId="0" applyNumberFormat="1" applyFont="1" applyFill="1" applyBorder="1" applyAlignment="1" applyProtection="1">
      <alignment shrinkToFit="1"/>
      <protection locked="0"/>
    </xf>
    <xf numFmtId="176" fontId="1" fillId="3" borderId="54" xfId="0" applyNumberFormat="1" applyFont="1" applyFill="1" applyBorder="1" applyAlignment="1" applyProtection="1">
      <alignment shrinkToFit="1"/>
      <protection locked="0"/>
    </xf>
    <xf numFmtId="176" fontId="1" fillId="3" borderId="79" xfId="0" applyNumberFormat="1" applyFont="1" applyFill="1" applyBorder="1" applyAlignment="1" applyProtection="1">
      <alignment shrinkToFit="1"/>
      <protection locked="0"/>
    </xf>
    <xf numFmtId="176" fontId="1" fillId="3" borderId="52" xfId="0" applyNumberFormat="1" applyFont="1" applyFill="1" applyBorder="1" applyAlignment="1" applyProtection="1">
      <alignment shrinkToFit="1"/>
      <protection locked="0"/>
    </xf>
    <xf numFmtId="176" fontId="1" fillId="3" borderId="80" xfId="0" applyNumberFormat="1" applyFont="1" applyFill="1" applyBorder="1" applyAlignment="1" applyProtection="1">
      <alignment shrinkToFit="1"/>
      <protection locked="0"/>
    </xf>
    <xf numFmtId="176" fontId="1" fillId="3" borderId="57" xfId="0" applyNumberFormat="1" applyFont="1" applyFill="1" applyBorder="1" applyAlignment="1" applyProtection="1">
      <alignment shrinkToFit="1"/>
      <protection locked="0"/>
    </xf>
    <xf numFmtId="176" fontId="1" fillId="3" borderId="81" xfId="0" applyNumberFormat="1" applyFont="1" applyFill="1" applyBorder="1" applyAlignment="1" applyProtection="1">
      <alignment shrinkToFit="1"/>
      <protection locked="0"/>
    </xf>
    <xf numFmtId="176" fontId="1" fillId="3" borderId="55" xfId="0" applyNumberFormat="1" applyFont="1" applyFill="1" applyBorder="1" applyAlignment="1" applyProtection="1">
      <alignment shrinkToFit="1"/>
      <protection locked="0"/>
    </xf>
    <xf numFmtId="176" fontId="1" fillId="3" borderId="82" xfId="0" applyNumberFormat="1" applyFont="1" applyFill="1" applyBorder="1" applyAlignment="1" applyProtection="1">
      <alignment shrinkToFit="1"/>
      <protection locked="0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1" fillId="2" borderId="19" xfId="0" applyNumberFormat="1" applyFont="1" applyFill="1" applyBorder="1" applyAlignment="1" applyProtection="1">
      <alignment vertical="center" shrinkToFit="1"/>
      <protection locked="0"/>
    </xf>
    <xf numFmtId="176" fontId="1" fillId="2" borderId="20" xfId="0" applyNumberFormat="1" applyFont="1" applyFill="1" applyBorder="1" applyAlignment="1" applyProtection="1">
      <alignment vertical="center" shrinkToFit="1"/>
      <protection locked="0"/>
    </xf>
    <xf numFmtId="176" fontId="1" fillId="4" borderId="18" xfId="0" applyNumberFormat="1" applyFont="1" applyFill="1" applyBorder="1" applyAlignment="1" applyProtection="1">
      <alignment vertical="center" shrinkToFit="1"/>
      <protection locked="0"/>
    </xf>
    <xf numFmtId="176" fontId="1" fillId="4" borderId="19" xfId="0" applyNumberFormat="1" applyFont="1" applyFill="1" applyBorder="1" applyAlignment="1" applyProtection="1">
      <alignment vertical="center" shrinkToFit="1"/>
      <protection locked="0"/>
    </xf>
    <xf numFmtId="176" fontId="1" fillId="4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  <protection locked="0"/>
    </xf>
    <xf numFmtId="176" fontId="1" fillId="3" borderId="20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</xf>
    <xf numFmtId="176" fontId="1" fillId="3" borderId="18" xfId="0" applyNumberFormat="1" applyFont="1" applyFill="1" applyBorder="1" applyAlignment="1" applyProtection="1">
      <alignment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3" borderId="83" xfId="0" applyNumberFormat="1" applyFont="1" applyFill="1" applyBorder="1" applyAlignment="1" applyProtection="1">
      <alignment shrinkToFit="1"/>
      <protection locked="0"/>
    </xf>
    <xf numFmtId="176" fontId="1" fillId="3" borderId="84" xfId="0" applyNumberFormat="1" applyFont="1" applyFill="1" applyBorder="1" applyAlignment="1" applyProtection="1">
      <alignment shrinkToFit="1"/>
      <protection locked="0"/>
    </xf>
    <xf numFmtId="176" fontId="1" fillId="4" borderId="71" xfId="0" applyNumberFormat="1" applyFont="1" applyFill="1" applyBorder="1" applyAlignment="1" applyProtection="1">
      <alignment shrinkToFit="1"/>
      <protection locked="0"/>
    </xf>
    <xf numFmtId="176" fontId="1" fillId="3" borderId="85" xfId="0" applyNumberFormat="1" applyFont="1" applyFill="1" applyBorder="1" applyAlignment="1" applyProtection="1">
      <alignment shrinkToFit="1"/>
      <protection locked="0"/>
    </xf>
    <xf numFmtId="176" fontId="1" fillId="3" borderId="86" xfId="0" applyNumberFormat="1" applyFont="1" applyFill="1" applyBorder="1" applyAlignment="1" applyProtection="1">
      <alignment shrinkToFit="1"/>
      <protection locked="0"/>
    </xf>
    <xf numFmtId="176" fontId="1" fillId="3" borderId="73" xfId="0" applyNumberFormat="1" applyFont="1" applyFill="1" applyBorder="1" applyAlignment="1" applyProtection="1">
      <alignment shrinkToFit="1"/>
      <protection locked="0"/>
    </xf>
    <xf numFmtId="176" fontId="1" fillId="3" borderId="75" xfId="0" applyNumberFormat="1" applyFont="1" applyFill="1" applyBorder="1" applyAlignment="1" applyProtection="1">
      <alignment shrinkToFit="1"/>
      <protection locked="0"/>
    </xf>
    <xf numFmtId="176" fontId="1" fillId="4" borderId="22" xfId="0" applyNumberFormat="1" applyFont="1" applyFill="1" applyBorder="1" applyAlignment="1" applyProtection="1">
      <alignment shrinkToFit="1"/>
      <protection locked="0"/>
    </xf>
    <xf numFmtId="176" fontId="1" fillId="4" borderId="23" xfId="0" applyNumberFormat="1" applyFont="1" applyFill="1" applyBorder="1" applyAlignment="1" applyProtection="1">
      <alignment shrinkToFit="1"/>
      <protection locked="0"/>
    </xf>
    <xf numFmtId="176" fontId="1" fillId="4" borderId="24" xfId="0" applyNumberFormat="1" applyFont="1" applyFill="1" applyBorder="1" applyAlignment="1" applyProtection="1">
      <alignment shrinkToFit="1"/>
      <protection locked="0"/>
    </xf>
    <xf numFmtId="176" fontId="1" fillId="4" borderId="28" xfId="0" applyNumberFormat="1" applyFont="1" applyFill="1" applyBorder="1" applyAlignment="1" applyProtection="1">
      <alignment shrinkToFit="1"/>
      <protection locked="0"/>
    </xf>
    <xf numFmtId="176" fontId="1" fillId="3" borderId="88" xfId="0" applyNumberFormat="1" applyFont="1" applyFill="1" applyBorder="1" applyAlignment="1" applyProtection="1">
      <alignment shrinkToFit="1"/>
      <protection locked="0"/>
    </xf>
    <xf numFmtId="176" fontId="1" fillId="3" borderId="42" xfId="0" applyNumberFormat="1" applyFont="1" applyFill="1" applyBorder="1" applyAlignment="1" applyProtection="1">
      <alignment shrinkToFit="1"/>
      <protection locked="0"/>
    </xf>
    <xf numFmtId="176" fontId="1" fillId="3" borderId="43" xfId="0" applyNumberFormat="1" applyFont="1" applyFill="1" applyBorder="1" applyAlignment="1" applyProtection="1">
      <alignment shrinkToFit="1"/>
      <protection locked="0"/>
    </xf>
    <xf numFmtId="176" fontId="1" fillId="3" borderId="89" xfId="0" applyNumberFormat="1" applyFont="1" applyFill="1" applyBorder="1" applyAlignment="1" applyProtection="1">
      <alignment shrinkToFit="1"/>
      <protection locked="0"/>
    </xf>
    <xf numFmtId="176" fontId="1" fillId="3" borderId="90" xfId="0" applyNumberFormat="1" applyFont="1" applyFill="1" applyBorder="1" applyAlignment="1" applyProtection="1">
      <alignment shrinkToFit="1"/>
      <protection locked="0"/>
    </xf>
    <xf numFmtId="176" fontId="1" fillId="3" borderId="91" xfId="0" applyNumberFormat="1" applyFont="1" applyFill="1" applyBorder="1" applyAlignment="1" applyProtection="1">
      <alignment shrinkToFit="1"/>
      <protection locked="0"/>
    </xf>
    <xf numFmtId="176" fontId="1" fillId="3" borderId="92" xfId="0" applyNumberFormat="1" applyFont="1" applyFill="1" applyBorder="1" applyAlignment="1" applyProtection="1">
      <alignment shrinkToFit="1"/>
      <protection locked="0"/>
    </xf>
    <xf numFmtId="176" fontId="1" fillId="4" borderId="62" xfId="0" applyNumberFormat="1" applyFont="1" applyFill="1" applyBorder="1" applyAlignment="1" applyProtection="1">
      <alignment shrinkToFit="1"/>
      <protection locked="0"/>
    </xf>
    <xf numFmtId="176" fontId="1" fillId="4" borderId="63" xfId="0" applyNumberFormat="1" applyFont="1" applyFill="1" applyBorder="1" applyAlignment="1" applyProtection="1">
      <alignment shrinkToFit="1"/>
      <protection locked="0"/>
    </xf>
    <xf numFmtId="176" fontId="1" fillId="4" borderId="64" xfId="0" applyNumberFormat="1" applyFont="1" applyFill="1" applyBorder="1" applyAlignment="1" applyProtection="1">
      <alignment shrinkToFit="1"/>
      <protection locked="0"/>
    </xf>
    <xf numFmtId="176" fontId="1" fillId="4" borderId="93" xfId="0" applyNumberFormat="1" applyFont="1" applyFill="1" applyBorder="1" applyAlignment="1" applyProtection="1">
      <alignment shrinkToFit="1"/>
      <protection locked="0"/>
    </xf>
    <xf numFmtId="176" fontId="1" fillId="3" borderId="94" xfId="0" applyNumberFormat="1" applyFont="1" applyFill="1" applyBorder="1" applyAlignment="1" applyProtection="1">
      <alignment shrinkToFit="1"/>
      <protection locked="0"/>
    </xf>
    <xf numFmtId="176" fontId="1" fillId="3" borderId="95" xfId="0" applyNumberFormat="1" applyFont="1" applyFill="1" applyBorder="1" applyAlignment="1" applyProtection="1">
      <alignment shrinkToFit="1"/>
      <protection locked="0"/>
    </xf>
    <xf numFmtId="176" fontId="1" fillId="3" borderId="96" xfId="0" applyNumberFormat="1" applyFont="1" applyFill="1" applyBorder="1" applyAlignment="1" applyProtection="1">
      <alignment shrinkToFit="1"/>
      <protection locked="0"/>
    </xf>
    <xf numFmtId="176" fontId="1" fillId="3" borderId="74" xfId="0" applyNumberFormat="1" applyFont="1" applyFill="1" applyBorder="1" applyAlignment="1" applyProtection="1">
      <alignment shrinkToFit="1"/>
      <protection locked="0"/>
    </xf>
    <xf numFmtId="176" fontId="1" fillId="3" borderId="97" xfId="0" applyNumberFormat="1" applyFont="1" applyFill="1" applyBorder="1" applyAlignment="1" applyProtection="1">
      <alignment shrinkToFit="1"/>
      <protection locked="0"/>
    </xf>
    <xf numFmtId="176" fontId="1" fillId="3" borderId="98" xfId="0" applyNumberFormat="1" applyFont="1" applyFill="1" applyBorder="1" applyAlignment="1" applyProtection="1">
      <alignment shrinkToFit="1"/>
      <protection locked="0"/>
    </xf>
    <xf numFmtId="176" fontId="1" fillId="4" borderId="68" xfId="0" applyNumberFormat="1" applyFont="1" applyFill="1" applyBorder="1" applyAlignment="1" applyProtection="1">
      <alignment shrinkToFit="1"/>
      <protection locked="0"/>
    </xf>
    <xf numFmtId="176" fontId="1" fillId="4" borderId="69" xfId="0" applyNumberFormat="1" applyFont="1" applyFill="1" applyBorder="1" applyAlignment="1" applyProtection="1">
      <alignment shrinkToFit="1"/>
      <protection locked="0"/>
    </xf>
    <xf numFmtId="176" fontId="1" fillId="4" borderId="70" xfId="0" applyNumberFormat="1" applyFont="1" applyFill="1" applyBorder="1" applyAlignment="1" applyProtection="1">
      <alignment shrinkToFit="1"/>
      <protection locked="0"/>
    </xf>
    <xf numFmtId="49" fontId="1" fillId="2" borderId="99" xfId="0" applyNumberFormat="1" applyFont="1" applyFill="1" applyBorder="1" applyAlignment="1" applyProtection="1">
      <alignment horizontal="center" vertical="top"/>
    </xf>
    <xf numFmtId="49" fontId="1" fillId="2" borderId="100" xfId="0" applyNumberFormat="1" applyFont="1" applyFill="1" applyBorder="1" applyAlignment="1" applyProtection="1">
      <alignment horizontal="center" vertical="top"/>
    </xf>
    <xf numFmtId="176" fontId="1" fillId="2" borderId="90" xfId="0" applyNumberFormat="1" applyFont="1" applyFill="1" applyBorder="1" applyAlignment="1" applyProtection="1">
      <alignment shrinkToFit="1"/>
      <protection locked="0"/>
    </xf>
    <xf numFmtId="176" fontId="1" fillId="4" borderId="101" xfId="0" applyNumberFormat="1" applyFont="1" applyFill="1" applyBorder="1" applyAlignment="1" applyProtection="1">
      <alignment shrinkToFit="1"/>
      <protection locked="0"/>
    </xf>
    <xf numFmtId="176" fontId="1" fillId="6" borderId="18" xfId="0" applyNumberFormat="1" applyFont="1" applyFill="1" applyBorder="1" applyProtection="1">
      <protection locked="0"/>
    </xf>
    <xf numFmtId="176" fontId="1" fillId="6" borderId="19" xfId="0" applyNumberFormat="1" applyFont="1" applyFill="1" applyBorder="1" applyProtection="1">
      <protection locked="0"/>
    </xf>
    <xf numFmtId="176" fontId="1" fillId="6" borderId="20" xfId="0" applyNumberFormat="1" applyFont="1" applyFill="1" applyBorder="1" applyProtection="1">
      <protection locked="0"/>
    </xf>
    <xf numFmtId="176" fontId="1" fillId="6" borderId="21" xfId="0" applyNumberFormat="1" applyFont="1" applyFill="1" applyBorder="1" applyProtection="1"/>
    <xf numFmtId="176" fontId="1" fillId="6" borderId="19" xfId="0" applyNumberFormat="1" applyFont="1" applyFill="1" applyBorder="1" applyProtection="1"/>
    <xf numFmtId="176" fontId="1" fillId="6" borderId="18" xfId="0" applyNumberFormat="1" applyFont="1" applyFill="1" applyBorder="1" applyProtection="1"/>
    <xf numFmtId="0" fontId="6" fillId="6" borderId="0" xfId="0" applyFont="1" applyFill="1"/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6" fontId="5" fillId="4" borderId="19" xfId="0" applyNumberFormat="1" applyFont="1" applyFill="1" applyBorder="1"/>
    <xf numFmtId="176" fontId="5" fillId="4" borderId="43" xfId="0" applyNumberFormat="1" applyFont="1" applyFill="1" applyBorder="1"/>
    <xf numFmtId="176" fontId="1" fillId="3" borderId="79" xfId="0" applyNumberFormat="1" applyFont="1" applyFill="1" applyBorder="1" applyAlignment="1" applyProtection="1">
      <alignment shrinkToFit="1"/>
    </xf>
    <xf numFmtId="176" fontId="1" fillId="3" borderId="81" xfId="0" applyNumberFormat="1" applyFont="1" applyFill="1" applyBorder="1" applyAlignment="1" applyProtection="1">
      <alignment shrinkToFit="1"/>
    </xf>
    <xf numFmtId="176" fontId="1" fillId="2" borderId="104" xfId="0" applyNumberFormat="1" applyFont="1" applyFill="1" applyBorder="1" applyAlignment="1" applyProtection="1">
      <alignment shrinkToFit="1"/>
    </xf>
    <xf numFmtId="176" fontId="1" fillId="4" borderId="88" xfId="0" applyNumberFormat="1" applyFont="1" applyFill="1" applyBorder="1" applyAlignment="1" applyProtection="1">
      <alignment shrinkToFit="1"/>
    </xf>
    <xf numFmtId="176" fontId="1" fillId="2" borderId="88" xfId="0" applyNumberFormat="1" applyFont="1" applyFill="1" applyBorder="1" applyAlignment="1" applyProtection="1">
      <alignment shrinkToFit="1"/>
    </xf>
    <xf numFmtId="176" fontId="1" fillId="3" borderId="98" xfId="0" applyNumberFormat="1" applyFont="1" applyFill="1" applyBorder="1" applyAlignment="1" applyProtection="1">
      <alignment shrinkToFit="1"/>
    </xf>
    <xf numFmtId="176" fontId="1" fillId="3" borderId="105" xfId="0" applyNumberFormat="1" applyFont="1" applyFill="1" applyBorder="1" applyAlignment="1" applyProtection="1">
      <alignment shrinkToFit="1"/>
    </xf>
    <xf numFmtId="176" fontId="1" fillId="3" borderId="88" xfId="0" applyNumberFormat="1" applyFont="1" applyFill="1" applyBorder="1" applyAlignment="1" applyProtection="1">
      <alignment shrinkToFit="1"/>
    </xf>
    <xf numFmtId="176" fontId="1" fillId="3" borderId="90" xfId="0" applyNumberFormat="1" applyFont="1" applyFill="1" applyBorder="1" applyAlignment="1" applyProtection="1">
      <alignment shrinkToFit="1"/>
    </xf>
    <xf numFmtId="176" fontId="1" fillId="3" borderId="106" xfId="0" applyNumberFormat="1" applyFont="1" applyFill="1" applyBorder="1" applyAlignment="1" applyProtection="1">
      <alignment shrinkToFit="1"/>
      <protection locked="0"/>
    </xf>
    <xf numFmtId="176" fontId="1" fillId="3" borderId="83" xfId="0" applyNumberFormat="1" applyFont="1" applyFill="1" applyBorder="1" applyAlignment="1" applyProtection="1">
      <alignment shrinkToFit="1"/>
    </xf>
    <xf numFmtId="176" fontId="1" fillId="3" borderId="84" xfId="0" applyNumberFormat="1" applyFont="1" applyFill="1" applyBorder="1" applyAlignment="1" applyProtection="1">
      <alignment shrinkToFit="1"/>
    </xf>
    <xf numFmtId="176" fontId="1" fillId="3" borderId="92" xfId="0" applyNumberFormat="1" applyFont="1" applyFill="1" applyBorder="1" applyAlignment="1" applyProtection="1">
      <alignment shrinkToFit="1"/>
    </xf>
    <xf numFmtId="0" fontId="1" fillId="2" borderId="1" xfId="0" applyFont="1" applyFill="1" applyBorder="1" applyProtection="1"/>
    <xf numFmtId="176" fontId="1" fillId="4" borderId="24" xfId="0" applyNumberFormat="1" applyFont="1" applyFill="1" applyBorder="1" applyAlignment="1" applyProtection="1">
      <alignment shrinkToFit="1"/>
    </xf>
    <xf numFmtId="176" fontId="1" fillId="2" borderId="107" xfId="0" applyNumberFormat="1" applyFont="1" applyFill="1" applyBorder="1" applyAlignment="1" applyProtection="1">
      <alignment shrinkToFit="1"/>
    </xf>
    <xf numFmtId="176" fontId="1" fillId="4" borderId="92" xfId="0" applyNumberFormat="1" applyFont="1" applyFill="1" applyBorder="1" applyAlignment="1" applyProtection="1">
      <alignment shrinkToFit="1"/>
    </xf>
    <xf numFmtId="176" fontId="1" fillId="2" borderId="92" xfId="0" applyNumberFormat="1" applyFont="1" applyFill="1" applyBorder="1" applyAlignment="1" applyProtection="1">
      <alignment shrinkToFit="1"/>
    </xf>
    <xf numFmtId="176" fontId="1" fillId="2" borderId="44" xfId="0" applyNumberFormat="1" applyFont="1" applyFill="1" applyBorder="1" applyAlignment="1" applyProtection="1">
      <alignment shrinkToFit="1"/>
    </xf>
    <xf numFmtId="176" fontId="1" fillId="4" borderId="42" xfId="0" applyNumberFormat="1" applyFont="1" applyFill="1" applyBorder="1" applyAlignment="1" applyProtection="1">
      <alignment shrinkToFit="1"/>
    </xf>
    <xf numFmtId="176" fontId="1" fillId="2" borderId="42" xfId="0" applyNumberFormat="1" applyFont="1" applyFill="1" applyBorder="1" applyAlignment="1" applyProtection="1">
      <alignment shrinkToFit="1"/>
    </xf>
    <xf numFmtId="176" fontId="1" fillId="3" borderId="106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</xf>
    <xf numFmtId="176" fontId="1" fillId="3" borderId="42" xfId="0" applyNumberFormat="1" applyFont="1" applyFill="1" applyBorder="1" applyAlignment="1" applyProtection="1">
      <alignment shrinkToFit="1"/>
    </xf>
    <xf numFmtId="176" fontId="1" fillId="3" borderId="73" xfId="0" applyNumberFormat="1" applyFont="1" applyFill="1" applyBorder="1" applyAlignment="1" applyProtection="1">
      <alignment shrinkToFit="1"/>
    </xf>
    <xf numFmtId="176" fontId="1" fillId="4" borderId="104" xfId="0" applyNumberFormat="1" applyFont="1" applyFill="1" applyBorder="1" applyAlignment="1" applyProtection="1">
      <alignment shrinkToFit="1"/>
    </xf>
    <xf numFmtId="176" fontId="1" fillId="4" borderId="109" xfId="0" applyNumberFormat="1" applyFont="1" applyFill="1" applyBorder="1" applyAlignment="1" applyProtection="1">
      <alignment shrinkToFit="1"/>
    </xf>
    <xf numFmtId="176" fontId="1" fillId="4" borderId="110" xfId="0" applyNumberFormat="1" applyFont="1" applyFill="1" applyBorder="1" applyAlignment="1" applyProtection="1">
      <alignment shrinkToFit="1"/>
    </xf>
    <xf numFmtId="176" fontId="1" fillId="4" borderId="111" xfId="0" applyNumberFormat="1" applyFont="1" applyFill="1" applyBorder="1" applyAlignment="1" applyProtection="1">
      <alignment shrinkToFit="1"/>
    </xf>
    <xf numFmtId="176" fontId="1" fillId="4" borderId="112" xfId="0" applyNumberFormat="1" applyFont="1" applyFill="1" applyBorder="1" applyAlignment="1" applyProtection="1">
      <alignment shrinkToFit="1"/>
    </xf>
    <xf numFmtId="176" fontId="1" fillId="4" borderId="113" xfId="0" applyNumberFormat="1" applyFont="1" applyFill="1" applyBorder="1" applyAlignment="1" applyProtection="1">
      <alignment shrinkToFit="1"/>
    </xf>
    <xf numFmtId="176" fontId="1" fillId="4" borderId="114" xfId="0" applyNumberFormat="1" applyFont="1" applyFill="1" applyBorder="1" applyAlignment="1" applyProtection="1">
      <alignment shrinkToFit="1"/>
    </xf>
    <xf numFmtId="176" fontId="1" fillId="3" borderId="4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</xf>
    <xf numFmtId="176" fontId="1" fillId="3" borderId="115" xfId="0" applyNumberFormat="1" applyFont="1" applyFill="1" applyBorder="1" applyAlignment="1" applyProtection="1">
      <alignment shrinkToFit="1"/>
    </xf>
    <xf numFmtId="176" fontId="1" fillId="3" borderId="94" xfId="0" applyNumberFormat="1" applyFont="1" applyFill="1" applyBorder="1" applyAlignment="1" applyProtection="1">
      <alignment shrinkToFit="1"/>
    </xf>
    <xf numFmtId="176" fontId="1" fillId="3" borderId="74" xfId="0" applyNumberFormat="1" applyFont="1" applyFill="1" applyBorder="1" applyAlignment="1" applyProtection="1">
      <alignment shrinkToFit="1"/>
    </xf>
    <xf numFmtId="176" fontId="1" fillId="3" borderId="116" xfId="0" applyNumberFormat="1" applyFont="1" applyFill="1" applyBorder="1" applyAlignment="1" applyProtection="1">
      <alignment shrinkToFit="1"/>
    </xf>
    <xf numFmtId="176" fontId="1" fillId="4" borderId="117" xfId="0" applyNumberFormat="1" applyFont="1" applyFill="1" applyBorder="1" applyAlignment="1" applyProtection="1">
      <alignment shrinkToFit="1"/>
    </xf>
    <xf numFmtId="176" fontId="1" fillId="4" borderId="118" xfId="0" applyNumberFormat="1" applyFont="1" applyFill="1" applyBorder="1" applyAlignment="1" applyProtection="1">
      <alignment shrinkToFit="1"/>
      <protection locked="0"/>
    </xf>
    <xf numFmtId="176" fontId="1" fillId="4" borderId="112" xfId="0" applyNumberFormat="1" applyFont="1" applyFill="1" applyBorder="1" applyAlignment="1" applyProtection="1">
      <alignment shrinkToFit="1"/>
      <protection locked="0"/>
    </xf>
    <xf numFmtId="176" fontId="1" fillId="4" borderId="110" xfId="0" applyNumberFormat="1" applyFont="1" applyFill="1" applyBorder="1" applyAlignment="1" applyProtection="1">
      <alignment shrinkToFit="1"/>
      <protection locked="0"/>
    </xf>
    <xf numFmtId="176" fontId="1" fillId="4" borderId="119" xfId="0" applyNumberFormat="1" applyFont="1" applyFill="1" applyBorder="1" applyAlignment="1" applyProtection="1">
      <alignment shrinkToFit="1"/>
      <protection locked="0"/>
    </xf>
    <xf numFmtId="176" fontId="1" fillId="4" borderId="120" xfId="0" applyNumberFormat="1" applyFont="1" applyFill="1" applyBorder="1" applyAlignment="1" applyProtection="1">
      <alignment shrinkToFit="1"/>
      <protection locked="0"/>
    </xf>
    <xf numFmtId="176" fontId="1" fillId="2" borderId="92" xfId="0" applyNumberFormat="1" applyFont="1" applyFill="1" applyBorder="1" applyAlignment="1" applyProtection="1">
      <alignment shrinkToFit="1"/>
      <protection locked="0"/>
    </xf>
    <xf numFmtId="176" fontId="1" fillId="4" borderId="113" xfId="0" applyNumberFormat="1" applyFont="1" applyFill="1" applyBorder="1" applyAlignment="1" applyProtection="1">
      <alignment shrinkToFit="1"/>
      <protection locked="0"/>
    </xf>
    <xf numFmtId="176" fontId="1" fillId="2" borderId="103" xfId="0" applyNumberFormat="1" applyFont="1" applyFill="1" applyBorder="1" applyAlignment="1" applyProtection="1">
      <alignment shrinkToFit="1"/>
      <protection locked="0"/>
    </xf>
    <xf numFmtId="49" fontId="1" fillId="2" borderId="9" xfId="0" applyNumberFormat="1" applyFont="1" applyFill="1" applyBorder="1" applyAlignment="1" applyProtection="1">
      <alignment horizontal="center" vertical="top"/>
    </xf>
    <xf numFmtId="176" fontId="1" fillId="4" borderId="121" xfId="0" applyNumberFormat="1" applyFont="1" applyFill="1" applyBorder="1" applyAlignment="1" applyProtection="1">
      <alignment shrinkToFit="1"/>
      <protection locked="0"/>
    </xf>
    <xf numFmtId="176" fontId="1" fillId="3" borderId="108" xfId="0" applyNumberFormat="1" applyFont="1" applyFill="1" applyBorder="1" applyAlignment="1" applyProtection="1">
      <alignment shrinkToFit="1"/>
      <protection locked="0"/>
    </xf>
    <xf numFmtId="176" fontId="1" fillId="4" borderId="39" xfId="0" applyNumberFormat="1" applyFont="1" applyFill="1" applyBorder="1" applyAlignment="1" applyProtection="1">
      <alignment shrinkToFit="1"/>
      <protection locked="0"/>
    </xf>
    <xf numFmtId="176" fontId="1" fillId="4" borderId="122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</xf>
    <xf numFmtId="176" fontId="1" fillId="4" borderId="23" xfId="0" applyNumberFormat="1" applyFont="1" applyFill="1" applyBorder="1" applyAlignment="1" applyProtection="1">
      <alignment shrinkToFit="1"/>
    </xf>
    <xf numFmtId="176" fontId="1" fillId="4" borderId="119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  <protection locked="0"/>
    </xf>
    <xf numFmtId="176" fontId="1" fillId="3" borderId="1" xfId="0" applyNumberFormat="1" applyFont="1" applyFill="1" applyBorder="1" applyAlignment="1" applyProtection="1">
      <alignment shrinkToFit="1"/>
      <protection locked="0"/>
    </xf>
    <xf numFmtId="176" fontId="1" fillId="3" borderId="38" xfId="0" applyNumberFormat="1" applyFont="1" applyFill="1" applyBorder="1" applyAlignment="1" applyProtection="1">
      <alignment shrinkToFit="1"/>
      <protection locked="0"/>
    </xf>
    <xf numFmtId="176" fontId="1" fillId="3" borderId="15" xfId="0" applyNumberFormat="1" applyFont="1" applyFill="1" applyBorder="1" applyAlignment="1" applyProtection="1">
      <alignment shrinkToFit="1"/>
      <protection locked="0"/>
    </xf>
    <xf numFmtId="176" fontId="1" fillId="3" borderId="123" xfId="0" applyNumberFormat="1" applyFont="1" applyFill="1" applyBorder="1" applyAlignment="1" applyProtection="1">
      <alignment shrinkToFit="1"/>
    </xf>
    <xf numFmtId="176" fontId="1" fillId="3" borderId="1" xfId="0" applyNumberFormat="1" applyFont="1" applyFill="1" applyBorder="1" applyAlignment="1" applyProtection="1">
      <alignment shrinkToFit="1"/>
    </xf>
    <xf numFmtId="176" fontId="1" fillId="3" borderId="16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</xf>
    <xf numFmtId="176" fontId="1" fillId="3" borderId="124" xfId="0" applyNumberFormat="1" applyFont="1" applyFill="1" applyBorder="1" applyAlignment="1" applyProtection="1">
      <alignment shrinkToFit="1"/>
    </xf>
    <xf numFmtId="176" fontId="1" fillId="3" borderId="15" xfId="0" applyNumberFormat="1" applyFont="1" applyFill="1" applyBorder="1" applyAlignment="1" applyProtection="1">
      <alignment shrinkToFit="1"/>
    </xf>
    <xf numFmtId="176" fontId="1" fillId="3" borderId="123" xfId="0" applyNumberFormat="1" applyFont="1" applyFill="1" applyBorder="1" applyAlignment="1" applyProtection="1">
      <alignment shrinkToFit="1"/>
      <protection locked="0"/>
    </xf>
    <xf numFmtId="176" fontId="1" fillId="3" borderId="124" xfId="0" applyNumberFormat="1" applyFont="1" applyFill="1" applyBorder="1" applyAlignment="1" applyProtection="1">
      <alignment shrinkToFit="1"/>
      <protection locked="0"/>
    </xf>
    <xf numFmtId="49" fontId="1" fillId="2" borderId="14" xfId="0" applyNumberFormat="1" applyFont="1" applyFill="1" applyBorder="1" applyAlignment="1" applyProtection="1">
      <alignment horizontal="center" vertical="top"/>
    </xf>
    <xf numFmtId="176" fontId="1" fillId="3" borderId="16" xfId="0" applyNumberFormat="1" applyFont="1" applyFill="1" applyBorder="1" applyAlignment="1" applyProtection="1">
      <alignment shrinkToFit="1"/>
      <protection locked="0"/>
    </xf>
    <xf numFmtId="176" fontId="1" fillId="4" borderId="90" xfId="0" applyNumberFormat="1" applyFont="1" applyFill="1" applyBorder="1" applyAlignment="1" applyProtection="1">
      <alignment shrinkToFit="1"/>
      <protection locked="0"/>
    </xf>
    <xf numFmtId="176" fontId="1" fillId="4" borderId="125" xfId="0" applyNumberFormat="1" applyFont="1" applyFill="1" applyBorder="1" applyAlignment="1" applyProtection="1">
      <alignment shrinkToFit="1"/>
      <protection locked="0"/>
    </xf>
    <xf numFmtId="176" fontId="1" fillId="4" borderId="109" xfId="0" applyNumberFormat="1" applyFont="1" applyFill="1" applyBorder="1" applyAlignment="1" applyProtection="1">
      <alignment shrinkToFit="1"/>
      <protection locked="0"/>
    </xf>
    <xf numFmtId="176" fontId="1" fillId="3" borderId="126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vertical="center" shrinkToFit="1"/>
      <protection locked="0"/>
    </xf>
    <xf numFmtId="176" fontId="1" fillId="3" borderId="105" xfId="0" applyNumberFormat="1" applyFont="1" applyFill="1" applyBorder="1" applyAlignment="1" applyProtection="1">
      <alignment shrinkToFit="1"/>
      <protection locked="0"/>
    </xf>
    <xf numFmtId="176" fontId="1" fillId="2" borderId="88" xfId="0" applyNumberFormat="1" applyFont="1" applyFill="1" applyBorder="1" applyAlignment="1" applyProtection="1">
      <alignment vertical="center" shrinkToFit="1"/>
      <protection locked="0"/>
    </xf>
    <xf numFmtId="176" fontId="1" fillId="2" borderId="92" xfId="0" applyNumberFormat="1" applyFont="1" applyFill="1" applyBorder="1" applyAlignment="1" applyProtection="1">
      <alignment vertical="center" shrinkToFit="1"/>
      <protection locked="0"/>
    </xf>
    <xf numFmtId="176" fontId="1" fillId="2" borderId="103" xfId="0" applyNumberFormat="1" applyFont="1" applyFill="1" applyBorder="1" applyAlignment="1" applyProtection="1">
      <alignment vertical="center" shrinkToFit="1"/>
      <protection locked="0"/>
    </xf>
    <xf numFmtId="176" fontId="1" fillId="3" borderId="127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vertical="center" shrinkToFit="1"/>
      <protection locked="0"/>
    </xf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176" fontId="1" fillId="2" borderId="128" xfId="0" applyNumberFormat="1" applyFont="1" applyFill="1" applyBorder="1" applyAlignment="1" applyProtection="1">
      <alignment shrinkToFit="1"/>
    </xf>
    <xf numFmtId="176" fontId="1" fillId="2" borderId="129" xfId="0" applyNumberFormat="1" applyFont="1" applyFill="1" applyBorder="1" applyAlignment="1" applyProtection="1">
      <alignment shrinkToFit="1"/>
    </xf>
    <xf numFmtId="176" fontId="1" fillId="3" borderId="89" xfId="0" applyNumberFormat="1" applyFont="1" applyFill="1" applyBorder="1" applyAlignment="1" applyProtection="1">
      <alignment shrinkToFit="1"/>
    </xf>
    <xf numFmtId="176" fontId="1" fillId="3" borderId="87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  <protection locked="0"/>
    </xf>
    <xf numFmtId="176" fontId="1" fillId="3" borderId="49" xfId="0" applyNumberFormat="1" applyFont="1" applyFill="1" applyBorder="1" applyAlignment="1" applyProtection="1">
      <alignment shrinkToFit="1"/>
      <protection locked="0"/>
    </xf>
    <xf numFmtId="177" fontId="3" fillId="0" borderId="1" xfId="0" applyNumberFormat="1" applyFont="1" applyFill="1" applyBorder="1" applyProtection="1"/>
    <xf numFmtId="176" fontId="1" fillId="0" borderId="24" xfId="0" applyNumberFormat="1" applyFont="1" applyFill="1" applyBorder="1" applyAlignment="1" applyProtection="1">
      <alignment shrinkToFit="1"/>
      <protection locked="0"/>
    </xf>
    <xf numFmtId="176" fontId="1" fillId="0" borderId="23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Fill="1" applyBorder="1" applyAlignment="1" applyProtection="1">
      <alignment shrinkToFit="1"/>
      <protection locked="0"/>
    </xf>
    <xf numFmtId="176" fontId="1" fillId="3" borderId="130" xfId="0" applyNumberFormat="1" applyFont="1" applyFill="1" applyBorder="1" applyAlignment="1" applyProtection="1">
      <alignment shrinkToFit="1"/>
      <protection locked="0"/>
    </xf>
    <xf numFmtId="176" fontId="1" fillId="3" borderId="131" xfId="0" applyNumberFormat="1" applyFont="1" applyFill="1" applyBorder="1" applyAlignment="1" applyProtection="1">
      <alignment shrinkToFit="1"/>
      <protection locked="0"/>
    </xf>
    <xf numFmtId="176" fontId="1" fillId="3" borderId="132" xfId="0" applyNumberFormat="1" applyFont="1" applyFill="1" applyBorder="1" applyAlignment="1" applyProtection="1">
      <alignment shrinkToFit="1"/>
      <protection locked="0"/>
    </xf>
    <xf numFmtId="176" fontId="1" fillId="3" borderId="133" xfId="0" applyNumberFormat="1" applyFont="1" applyFill="1" applyBorder="1" applyAlignment="1" applyProtection="1">
      <alignment shrinkToFit="1"/>
      <protection locked="0"/>
    </xf>
    <xf numFmtId="176" fontId="1" fillId="3" borderId="134" xfId="0" applyNumberFormat="1" applyFont="1" applyFill="1" applyBorder="1" applyAlignment="1" applyProtection="1">
      <alignment shrinkToFit="1"/>
      <protection locked="0"/>
    </xf>
    <xf numFmtId="176" fontId="1" fillId="3" borderId="135" xfId="0" applyNumberFormat="1" applyFont="1" applyFill="1" applyBorder="1" applyAlignment="1" applyProtection="1">
      <alignment shrinkToFit="1"/>
      <protection locked="0"/>
    </xf>
    <xf numFmtId="176" fontId="1" fillId="3" borderId="136" xfId="0" applyNumberFormat="1" applyFont="1" applyFill="1" applyBorder="1" applyAlignment="1" applyProtection="1">
      <alignment shrinkToFit="1"/>
      <protection locked="0"/>
    </xf>
    <xf numFmtId="176" fontId="1" fillId="3" borderId="137" xfId="0" applyNumberFormat="1" applyFont="1" applyFill="1" applyBorder="1" applyAlignment="1" applyProtection="1">
      <alignment shrinkToFit="1"/>
      <protection locked="0"/>
    </xf>
    <xf numFmtId="176" fontId="1" fillId="3" borderId="138" xfId="0" applyNumberFormat="1" applyFont="1" applyFill="1" applyBorder="1" applyAlignment="1" applyProtection="1">
      <alignment shrinkToFit="1"/>
      <protection locked="0"/>
    </xf>
    <xf numFmtId="176" fontId="1" fillId="4" borderId="139" xfId="0" applyNumberFormat="1" applyFont="1" applyFill="1" applyBorder="1" applyAlignment="1" applyProtection="1">
      <alignment shrinkToFit="1"/>
      <protection locked="0"/>
    </xf>
    <xf numFmtId="176" fontId="1" fillId="4" borderId="140" xfId="0" applyNumberFormat="1" applyFont="1" applyFill="1" applyBorder="1" applyAlignment="1" applyProtection="1">
      <alignment shrinkToFit="1"/>
    </xf>
    <xf numFmtId="176" fontId="1" fillId="2" borderId="139" xfId="0" applyNumberFormat="1" applyFont="1" applyFill="1" applyBorder="1" applyAlignment="1" applyProtection="1">
      <alignment shrinkToFit="1"/>
      <protection locked="0"/>
    </xf>
    <xf numFmtId="176" fontId="1" fillId="2" borderId="141" xfId="0" applyNumberFormat="1" applyFont="1" applyFill="1" applyBorder="1" applyAlignment="1" applyProtection="1">
      <alignment shrinkToFit="1"/>
    </xf>
    <xf numFmtId="176" fontId="1" fillId="2" borderId="142" xfId="0" applyNumberFormat="1" applyFont="1" applyFill="1" applyBorder="1" applyAlignment="1" applyProtection="1">
      <alignment shrinkToFit="1"/>
      <protection locked="0"/>
    </xf>
    <xf numFmtId="176" fontId="1" fillId="4" borderId="43" xfId="0" applyNumberFormat="1" applyFont="1" applyFill="1" applyBorder="1" applyAlignment="1" applyProtection="1">
      <alignment shrinkToFit="1"/>
      <protection locked="0"/>
    </xf>
    <xf numFmtId="176" fontId="1" fillId="2" borderId="45" xfId="0" applyNumberFormat="1" applyFont="1" applyFill="1" applyBorder="1" applyAlignment="1" applyProtection="1">
      <alignment shrinkToFit="1"/>
      <protection locked="0"/>
    </xf>
    <xf numFmtId="176" fontId="1" fillId="4" borderId="143" xfId="0" applyNumberFormat="1" applyFont="1" applyFill="1" applyBorder="1" applyAlignment="1" applyProtection="1">
      <alignment shrinkToFit="1"/>
      <protection locked="0"/>
    </xf>
    <xf numFmtId="176" fontId="1" fillId="2" borderId="143" xfId="0" applyNumberFormat="1" applyFont="1" applyFill="1" applyBorder="1" applyAlignment="1" applyProtection="1">
      <alignment shrinkToFit="1"/>
      <protection locked="0"/>
    </xf>
    <xf numFmtId="176" fontId="1" fillId="2" borderId="144" xfId="0" applyNumberFormat="1" applyFont="1" applyFill="1" applyBorder="1" applyAlignment="1" applyProtection="1">
      <alignment shrinkToFit="1"/>
      <protection locked="0"/>
    </xf>
    <xf numFmtId="176" fontId="1" fillId="2" borderId="43" xfId="0" applyNumberFormat="1" applyFont="1" applyFill="1" applyBorder="1" applyAlignment="1" applyProtection="1">
      <alignment shrinkToFit="1"/>
      <protection locked="0"/>
    </xf>
    <xf numFmtId="176" fontId="1" fillId="4" borderId="145" xfId="0" applyNumberFormat="1" applyFont="1" applyFill="1" applyBorder="1" applyAlignment="1" applyProtection="1">
      <alignment shrinkToFit="1"/>
      <protection locked="0"/>
    </xf>
    <xf numFmtId="176" fontId="1" fillId="2" borderId="145" xfId="0" applyNumberFormat="1" applyFont="1" applyFill="1" applyBorder="1" applyAlignment="1" applyProtection="1">
      <alignment shrinkToFit="1"/>
      <protection locked="0"/>
    </xf>
    <xf numFmtId="176" fontId="1" fillId="2" borderId="146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  <protection locked="0"/>
    </xf>
    <xf numFmtId="176" fontId="1" fillId="2" borderId="148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  <protection locked="0"/>
    </xf>
    <xf numFmtId="176" fontId="1" fillId="4" borderId="145" xfId="0" applyNumberFormat="1" applyFont="1" applyFill="1" applyBorder="1" applyAlignment="1" applyProtection="1">
      <alignment shrinkToFit="1"/>
    </xf>
    <xf numFmtId="176" fontId="1" fillId="2" borderId="146" xfId="0" applyNumberFormat="1" applyFont="1" applyFill="1" applyBorder="1" applyAlignment="1" applyProtection="1">
      <alignment shrinkToFit="1"/>
    </xf>
    <xf numFmtId="176" fontId="1" fillId="3" borderId="149" xfId="0" applyNumberFormat="1" applyFont="1" applyFill="1" applyBorder="1" applyAlignment="1" applyProtection="1">
      <alignment shrinkToFit="1"/>
      <protection locked="0"/>
    </xf>
    <xf numFmtId="176" fontId="1" fillId="3" borderId="150" xfId="0" applyNumberFormat="1" applyFont="1" applyFill="1" applyBorder="1" applyAlignment="1" applyProtection="1">
      <alignment shrinkToFit="1"/>
      <protection locked="0"/>
    </xf>
    <xf numFmtId="176" fontId="1" fillId="3" borderId="151" xfId="0" applyNumberFormat="1" applyFont="1" applyFill="1" applyBorder="1" applyAlignment="1" applyProtection="1">
      <alignment shrinkToFit="1"/>
      <protection locked="0"/>
    </xf>
    <xf numFmtId="176" fontId="1" fillId="3" borderId="152" xfId="0" applyNumberFormat="1" applyFont="1" applyFill="1" applyBorder="1" applyAlignment="1" applyProtection="1">
      <alignment shrinkToFit="1"/>
      <protection locked="0"/>
    </xf>
    <xf numFmtId="176" fontId="1" fillId="4" borderId="153" xfId="0" applyNumberFormat="1" applyFont="1" applyFill="1" applyBorder="1" applyAlignment="1" applyProtection="1">
      <alignment shrinkToFit="1"/>
      <protection locked="0"/>
    </xf>
    <xf numFmtId="176" fontId="1" fillId="2" borderId="153" xfId="0" applyNumberFormat="1" applyFont="1" applyFill="1" applyBorder="1" applyAlignment="1" applyProtection="1">
      <alignment shrinkToFit="1"/>
      <protection locked="0"/>
    </xf>
    <xf numFmtId="176" fontId="1" fillId="2" borderId="154" xfId="0" applyNumberFormat="1" applyFont="1" applyFill="1" applyBorder="1" applyAlignment="1" applyProtection="1">
      <alignment shrinkToFit="1"/>
      <protection locked="0"/>
    </xf>
    <xf numFmtId="176" fontId="1" fillId="4" borderId="155" xfId="0" applyNumberFormat="1" applyFont="1" applyFill="1" applyBorder="1" applyAlignment="1" applyProtection="1">
      <alignment shrinkToFit="1"/>
    </xf>
    <xf numFmtId="176" fontId="1" fillId="2" borderId="90" xfId="0" applyNumberFormat="1" applyFont="1" applyFill="1" applyBorder="1" applyAlignment="1" applyProtection="1">
      <alignment shrinkToFit="1"/>
    </xf>
    <xf numFmtId="176" fontId="1" fillId="4" borderId="90" xfId="0" applyNumberFormat="1" applyFont="1" applyFill="1" applyBorder="1" applyAlignment="1" applyProtection="1">
      <alignment shrinkToFit="1"/>
    </xf>
    <xf numFmtId="176" fontId="1" fillId="4" borderId="153" xfId="0" applyNumberFormat="1" applyFont="1" applyFill="1" applyBorder="1" applyAlignment="1" applyProtection="1">
      <alignment shrinkToFit="1"/>
    </xf>
    <xf numFmtId="176" fontId="1" fillId="2" borderId="154" xfId="0" applyNumberFormat="1" applyFont="1" applyFill="1" applyBorder="1" applyAlignment="1" applyProtection="1">
      <alignment shrinkToFit="1"/>
    </xf>
    <xf numFmtId="176" fontId="1" fillId="3" borderId="156" xfId="0" applyNumberFormat="1" applyFont="1" applyFill="1" applyBorder="1" applyAlignment="1" applyProtection="1">
      <alignment shrinkToFit="1"/>
      <protection locked="0"/>
    </xf>
    <xf numFmtId="176" fontId="1" fillId="4" borderId="122" xfId="0" applyNumberFormat="1" applyFont="1" applyFill="1" applyBorder="1" applyAlignment="1" applyProtection="1">
      <alignment shrinkToFit="1"/>
    </xf>
    <xf numFmtId="176" fontId="1" fillId="2" borderId="88" xfId="0" applyNumberFormat="1" applyFont="1" applyFill="1" applyBorder="1" applyAlignment="1" applyProtection="1">
      <alignment shrinkToFit="1"/>
      <protection locked="0"/>
    </xf>
    <xf numFmtId="49" fontId="1" fillId="0" borderId="39" xfId="0" applyNumberFormat="1" applyFont="1" applyFill="1" applyBorder="1" applyAlignment="1" applyProtection="1">
      <alignment horizontal="right" vertical="center"/>
    </xf>
    <xf numFmtId="176" fontId="1" fillId="7" borderId="18" xfId="0" applyNumberFormat="1" applyFont="1" applyFill="1" applyBorder="1" applyAlignment="1" applyProtection="1">
      <alignment shrinkToFit="1"/>
      <protection locked="0"/>
    </xf>
    <xf numFmtId="176" fontId="1" fillId="7" borderId="19" xfId="0" applyNumberFormat="1" applyFont="1" applyFill="1" applyBorder="1" applyAlignment="1" applyProtection="1">
      <alignment shrinkToFit="1"/>
      <protection locked="0"/>
    </xf>
    <xf numFmtId="176" fontId="1" fillId="7" borderId="20" xfId="0" applyNumberFormat="1" applyFont="1" applyFill="1" applyBorder="1" applyAlignment="1" applyProtection="1">
      <alignment shrinkToFit="1"/>
      <protection locked="0"/>
    </xf>
    <xf numFmtId="176" fontId="1" fillId="7" borderId="88" xfId="0" applyNumberFormat="1" applyFont="1" applyFill="1" applyBorder="1" applyAlignment="1" applyProtection="1">
      <alignment shrinkToFit="1"/>
    </xf>
    <xf numFmtId="176" fontId="1" fillId="7" borderId="18" xfId="0" applyNumberFormat="1" applyFont="1" applyFill="1" applyBorder="1" applyAlignment="1" applyProtection="1">
      <alignment shrinkToFit="1"/>
    </xf>
    <xf numFmtId="176" fontId="1" fillId="7" borderId="42" xfId="0" applyNumberFormat="1" applyFont="1" applyFill="1" applyBorder="1" applyAlignment="1" applyProtection="1">
      <alignment shrinkToFit="1"/>
    </xf>
    <xf numFmtId="176" fontId="1" fillId="7" borderId="19" xfId="0" applyNumberFormat="1" applyFont="1" applyFill="1" applyBorder="1" applyAlignment="1" applyProtection="1">
      <alignment shrinkToFit="1"/>
    </xf>
    <xf numFmtId="176" fontId="1" fillId="7" borderId="92" xfId="0" applyNumberFormat="1" applyFont="1" applyFill="1" applyBorder="1" applyAlignment="1" applyProtection="1">
      <alignment shrinkToFit="1"/>
    </xf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7" xfId="0" applyFont="1" applyFill="1" applyBorder="1" applyAlignment="1" applyProtection="1">
      <alignment horizontal="center"/>
    </xf>
    <xf numFmtId="0" fontId="1" fillId="0" borderId="157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92" xfId="0" applyNumberFormat="1" applyFont="1" applyFill="1" applyBorder="1" applyAlignment="1" applyProtection="1">
      <alignment shrinkToFit="1"/>
    </xf>
    <xf numFmtId="0" fontId="1" fillId="0" borderId="0" xfId="0" applyFont="1"/>
    <xf numFmtId="177" fontId="1" fillId="0" borderId="0" xfId="0" applyNumberFormat="1" applyFont="1" applyProtection="1"/>
    <xf numFmtId="0" fontId="1" fillId="0" borderId="103" xfId="0" applyFont="1" applyBorder="1" applyAlignment="1">
      <alignment horizontal="right" vertical="center"/>
    </xf>
    <xf numFmtId="0" fontId="1" fillId="0" borderId="103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158" xfId="0" applyFont="1" applyBorder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0" xfId="0" applyFont="1" applyFill="1"/>
    <xf numFmtId="176" fontId="1" fillId="0" borderId="88" xfId="0" applyNumberFormat="1" applyFont="1" applyBorder="1" applyAlignment="1" applyProtection="1">
      <alignment shrinkToFit="1"/>
      <protection locked="0"/>
    </xf>
    <xf numFmtId="176" fontId="1" fillId="0" borderId="19" xfId="0" applyNumberFormat="1" applyFont="1" applyBorder="1" applyAlignment="1" applyProtection="1">
      <alignment shrinkToFit="1"/>
      <protection locked="0"/>
    </xf>
    <xf numFmtId="176" fontId="1" fillId="0" borderId="42" xfId="0" applyNumberFormat="1" applyFont="1" applyBorder="1" applyAlignment="1" applyProtection="1">
      <alignment shrinkToFit="1"/>
      <protection locked="0"/>
    </xf>
    <xf numFmtId="176" fontId="1" fillId="0" borderId="20" xfId="0" applyNumberFormat="1" applyFont="1" applyBorder="1" applyAlignment="1" applyProtection="1">
      <alignment shrinkToFit="1"/>
      <protection locked="0"/>
    </xf>
    <xf numFmtId="176" fontId="1" fillId="0" borderId="18" xfId="0" applyNumberFormat="1" applyFont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  <protection locked="0"/>
    </xf>
    <xf numFmtId="176" fontId="1" fillId="4" borderId="45" xfId="0" applyNumberFormat="1" applyFont="1" applyFill="1" applyBorder="1" applyAlignment="1" applyProtection="1">
      <alignment shrinkToFit="1"/>
      <protection locked="0"/>
    </xf>
    <xf numFmtId="176" fontId="1" fillId="0" borderId="22" xfId="0" applyNumberFormat="1" applyFont="1" applyBorder="1" applyAlignment="1" applyProtection="1">
      <alignment shrinkToFit="1"/>
      <protection locked="0"/>
    </xf>
    <xf numFmtId="176" fontId="1" fillId="0" borderId="23" xfId="0" applyNumberFormat="1" applyFont="1" applyBorder="1" applyAlignment="1" applyProtection="1">
      <alignment shrinkToFit="1"/>
      <protection locked="0"/>
    </xf>
    <xf numFmtId="176" fontId="1" fillId="0" borderId="44" xfId="0" applyNumberFormat="1" applyFont="1" applyBorder="1" applyAlignment="1" applyProtection="1">
      <alignment shrinkToFit="1"/>
      <protection locked="0"/>
    </xf>
    <xf numFmtId="176" fontId="1" fillId="0" borderId="28" xfId="0" applyNumberFormat="1" applyFont="1" applyBorder="1" applyAlignment="1" applyProtection="1">
      <alignment shrinkToFit="1"/>
      <protection locked="0"/>
    </xf>
    <xf numFmtId="176" fontId="1" fillId="0" borderId="24" xfId="0" applyNumberFormat="1" applyFont="1" applyBorder="1" applyAlignment="1" applyProtection="1">
      <alignment shrinkToFit="1"/>
      <protection locked="0"/>
    </xf>
    <xf numFmtId="176" fontId="1" fillId="0" borderId="45" xfId="0" applyNumberFormat="1" applyFont="1" applyBorder="1" applyAlignment="1" applyProtection="1">
      <alignment shrinkToFit="1"/>
      <protection locked="0"/>
    </xf>
    <xf numFmtId="176" fontId="1" fillId="0" borderId="22" xfId="0" applyNumberFormat="1" applyFont="1" applyFill="1" applyBorder="1" applyAlignment="1" applyProtection="1">
      <alignment shrinkToFit="1"/>
      <protection locked="0"/>
    </xf>
    <xf numFmtId="176" fontId="1" fillId="0" borderId="44" xfId="0" applyNumberFormat="1" applyFont="1" applyFill="1" applyBorder="1" applyAlignment="1" applyProtection="1">
      <alignment shrinkToFit="1"/>
      <protection locked="0"/>
    </xf>
    <xf numFmtId="176" fontId="1" fillId="0" borderId="45" xfId="0" applyNumberFormat="1" applyFont="1" applyFill="1" applyBorder="1" applyAlignment="1" applyProtection="1">
      <alignment shrinkToFit="1"/>
      <protection locked="0"/>
    </xf>
    <xf numFmtId="176" fontId="1" fillId="4" borderId="159" xfId="0" applyNumberFormat="1" applyFont="1" applyFill="1" applyBorder="1" applyAlignment="1" applyProtection="1">
      <alignment shrinkToFit="1"/>
      <protection locked="0"/>
    </xf>
    <xf numFmtId="177" fontId="1" fillId="0" borderId="0" xfId="0" applyNumberFormat="1" applyFont="1"/>
    <xf numFmtId="0" fontId="1" fillId="2" borderId="2" xfId="0" applyNumberFormat="1" applyFont="1" applyFill="1" applyBorder="1" applyAlignment="1" applyProtection="1">
      <alignment horizontal="center" vertical="top" shrinkToFit="1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0" borderId="88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</xf>
    <xf numFmtId="176" fontId="1" fillId="0" borderId="42" xfId="0" applyNumberFormat="1" applyFont="1" applyFill="1" applyBorder="1" applyAlignment="1" applyProtection="1">
      <alignment shrinkToFit="1"/>
    </xf>
    <xf numFmtId="176" fontId="1" fillId="0" borderId="19" xfId="0" applyNumberFormat="1" applyFont="1" applyFill="1" applyBorder="1" applyAlignment="1" applyProtection="1">
      <alignment shrinkToFit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3" xfId="0" applyFont="1" applyBorder="1" applyAlignment="1">
      <alignment horizontal="right" vertical="center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0" fontId="1" fillId="0" borderId="158" xfId="0" applyFont="1" applyBorder="1" applyAlignment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0" fontId="1" fillId="0" borderId="41" xfId="0" applyFont="1" applyBorder="1" applyAlignment="1">
      <alignment horizontal="right" vertical="center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0" fontId="1" fillId="0" borderId="9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8" borderId="9" xfId="0" applyFont="1" applyFill="1" applyBorder="1" applyProtection="1"/>
    <xf numFmtId="0" fontId="1" fillId="8" borderId="10" xfId="0" applyFont="1" applyFill="1" applyBorder="1" applyProtection="1"/>
    <xf numFmtId="0" fontId="0" fillId="8" borderId="0" xfId="0" applyFill="1"/>
    <xf numFmtId="177" fontId="1" fillId="2" borderId="0" xfId="0" applyNumberFormat="1" applyFont="1" applyFill="1" applyBorder="1" applyProtection="1"/>
    <xf numFmtId="0" fontId="0" fillId="0" borderId="4" xfId="0" applyBorder="1"/>
    <xf numFmtId="0" fontId="0" fillId="0" borderId="10" xfId="0" applyBorder="1"/>
    <xf numFmtId="0" fontId="0" fillId="0" borderId="17" xfId="0" applyBorder="1"/>
    <xf numFmtId="0" fontId="0" fillId="8" borderId="3" xfId="0" applyFill="1" applyBorder="1"/>
    <xf numFmtId="0" fontId="0" fillId="8" borderId="4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4" xfId="0" applyFill="1" applyBorder="1"/>
    <xf numFmtId="0" fontId="0" fillId="8" borderId="17" xfId="0" applyFill="1" applyBorder="1"/>
    <xf numFmtId="0" fontId="0" fillId="8" borderId="181" xfId="0" applyFill="1" applyBorder="1"/>
    <xf numFmtId="0" fontId="0" fillId="8" borderId="182" xfId="0" applyFill="1" applyBorder="1"/>
    <xf numFmtId="177" fontId="1" fillId="2" borderId="157" xfId="0" applyNumberFormat="1" applyFont="1" applyFill="1" applyBorder="1" applyProtection="1"/>
    <xf numFmtId="0" fontId="1" fillId="8" borderId="0" xfId="0" applyFont="1" applyFill="1" applyBorder="1" applyProtection="1"/>
    <xf numFmtId="177" fontId="1" fillId="2" borderId="3" xfId="0" applyNumberFormat="1" applyFont="1" applyFill="1" applyBorder="1" applyProtection="1"/>
    <xf numFmtId="177" fontId="1" fillId="2" borderId="9" xfId="0" applyNumberFormat="1" applyFont="1" applyFill="1" applyBorder="1" applyProtection="1"/>
    <xf numFmtId="177" fontId="1" fillId="2" borderId="14" xfId="0" applyNumberFormat="1" applyFont="1" applyFill="1" applyBorder="1" applyProtection="1"/>
    <xf numFmtId="0" fontId="0" fillId="0" borderId="181" xfId="0" applyBorder="1" applyAlignment="1">
      <alignment horizontal="center"/>
    </xf>
    <xf numFmtId="0" fontId="0" fillId="0" borderId="182" xfId="0" applyBorder="1" applyAlignment="1">
      <alignment horizontal="center"/>
    </xf>
    <xf numFmtId="179" fontId="8" fillId="9" borderId="0" xfId="1" applyNumberFormat="1" applyFont="1" applyFill="1" applyAlignment="1" applyProtection="1">
      <protection locked="0"/>
    </xf>
    <xf numFmtId="179" fontId="10" fillId="9" borderId="0" xfId="2" applyNumberFormat="1" applyFont="1" applyFill="1" applyBorder="1" applyAlignment="1" applyProtection="1">
      <alignment horizontal="right"/>
      <protection locked="0"/>
    </xf>
    <xf numFmtId="179" fontId="8" fillId="9" borderId="0" xfId="2" applyNumberFormat="1" applyFont="1" applyFill="1" applyBorder="1" applyAlignment="1" applyProtection="1">
      <alignment horizontal="right" shrinkToFit="1"/>
      <protection locked="0"/>
    </xf>
    <xf numFmtId="179" fontId="11" fillId="9" borderId="0" xfId="2" applyNumberFormat="1" applyFont="1" applyFill="1" applyBorder="1" applyAlignment="1" applyProtection="1">
      <alignment horizontal="right" shrinkToFit="1"/>
      <protection locked="0"/>
    </xf>
    <xf numFmtId="179" fontId="8" fillId="9" borderId="0" xfId="2" applyNumberFormat="1" applyFont="1" applyFill="1" applyBorder="1" applyAlignment="1" applyProtection="1">
      <alignment horizontal="right"/>
      <protection locked="0"/>
    </xf>
    <xf numFmtId="179" fontId="12" fillId="9" borderId="0" xfId="2" applyNumberFormat="1" applyFont="1" applyFill="1" applyBorder="1" applyAlignment="1" applyProtection="1">
      <alignment horizontal="right"/>
      <protection locked="0"/>
    </xf>
    <xf numFmtId="0" fontId="13" fillId="0" borderId="0" xfId="3" applyFont="1" applyProtection="1"/>
    <xf numFmtId="180" fontId="13" fillId="0" borderId="0" xfId="2" applyNumberFormat="1" applyFont="1" applyProtection="1"/>
    <xf numFmtId="0" fontId="14" fillId="0" borderId="0" xfId="3" applyFont="1" applyProtection="1"/>
    <xf numFmtId="0" fontId="3" fillId="0" borderId="0" xfId="4" applyFont="1" applyProtection="1"/>
    <xf numFmtId="0" fontId="13" fillId="2" borderId="0" xfId="4" applyFont="1" applyFill="1" applyProtection="1"/>
    <xf numFmtId="0" fontId="13" fillId="0" borderId="0" xfId="4" applyFont="1" applyProtection="1"/>
    <xf numFmtId="0" fontId="8" fillId="0" borderId="184" xfId="4" applyFont="1" applyFill="1" applyBorder="1" applyAlignment="1" applyProtection="1">
      <alignment vertical="center"/>
    </xf>
    <xf numFmtId="0" fontId="14" fillId="0" borderId="0" xfId="4" applyFont="1" applyProtection="1"/>
    <xf numFmtId="179" fontId="13" fillId="0" borderId="186" xfId="4" applyNumberFormat="1" applyFont="1" applyFill="1" applyBorder="1" applyAlignment="1" applyProtection="1">
      <alignment horizontal="right"/>
    </xf>
    <xf numFmtId="0" fontId="16" fillId="0" borderId="0" xfId="4" applyFont="1" applyProtection="1"/>
    <xf numFmtId="0" fontId="16" fillId="2" borderId="0" xfId="4" applyFont="1" applyFill="1" applyProtection="1"/>
    <xf numFmtId="0" fontId="13" fillId="0" borderId="0" xfId="5" applyFont="1" applyProtection="1"/>
    <xf numFmtId="0" fontId="13" fillId="2" borderId="171" xfId="5" applyFont="1" applyFill="1" applyBorder="1" applyAlignment="1" applyProtection="1">
      <alignment vertical="top" wrapText="1"/>
    </xf>
    <xf numFmtId="0" fontId="8" fillId="2" borderId="171" xfId="6" applyFont="1" applyFill="1" applyBorder="1" applyAlignment="1" applyProtection="1">
      <alignment horizontal="center" vertical="center" wrapText="1"/>
    </xf>
    <xf numFmtId="180" fontId="13" fillId="0" borderId="171" xfId="2" applyNumberFormat="1" applyFont="1" applyFill="1" applyBorder="1" applyAlignment="1" applyProtection="1">
      <alignment horizontal="center" vertical="center"/>
    </xf>
    <xf numFmtId="0" fontId="17" fillId="0" borderId="0" xfId="6" applyFont="1" applyAlignment="1" applyProtection="1">
      <alignment horizontal="center" vertical="center"/>
    </xf>
    <xf numFmtId="0" fontId="17" fillId="0" borderId="0" xfId="6" applyFont="1" applyBorder="1" applyAlignment="1" applyProtection="1">
      <alignment horizontal="center" vertical="center"/>
    </xf>
    <xf numFmtId="0" fontId="13" fillId="2" borderId="187" xfId="1" applyFont="1" applyFill="1" applyBorder="1" applyAlignment="1" applyProtection="1">
      <alignment vertical="center"/>
    </xf>
    <xf numFmtId="181" fontId="13" fillId="2" borderId="188" xfId="3" applyNumberFormat="1" applyFont="1" applyFill="1" applyBorder="1" applyAlignment="1" applyProtection="1">
      <alignment shrinkToFit="1"/>
    </xf>
    <xf numFmtId="180" fontId="13" fillId="0" borderId="41" xfId="2" applyNumberFormat="1" applyFont="1" applyFill="1" applyBorder="1" applyProtection="1"/>
    <xf numFmtId="180" fontId="13" fillId="0" borderId="0" xfId="4" applyNumberFormat="1" applyFont="1" applyProtection="1"/>
    <xf numFmtId="0" fontId="14" fillId="0" borderId="0" xfId="1" applyFont="1" applyAlignment="1" applyProtection="1">
      <alignment horizontal="right"/>
    </xf>
    <xf numFmtId="179" fontId="14" fillId="0" borderId="0" xfId="1" applyNumberFormat="1" applyFont="1" applyAlignment="1" applyProtection="1">
      <alignment shrinkToFit="1"/>
    </xf>
    <xf numFmtId="179" fontId="14" fillId="0" borderId="0" xfId="1" applyNumberFormat="1" applyFont="1" applyProtection="1"/>
    <xf numFmtId="0" fontId="13" fillId="2" borderId="189" xfId="1" applyFont="1" applyFill="1" applyBorder="1" applyAlignment="1" applyProtection="1">
      <alignment vertical="center"/>
    </xf>
    <xf numFmtId="181" fontId="13" fillId="2" borderId="190" xfId="1" applyNumberFormat="1" applyFont="1" applyFill="1" applyBorder="1" applyProtection="1"/>
    <xf numFmtId="180" fontId="13" fillId="0" borderId="190" xfId="2" applyNumberFormat="1" applyFont="1" applyFill="1" applyBorder="1" applyProtection="1"/>
    <xf numFmtId="179" fontId="14" fillId="0" borderId="0" xfId="4" applyNumberFormat="1" applyFont="1" applyProtection="1"/>
    <xf numFmtId="0" fontId="14" fillId="0" borderId="0" xfId="4" applyFont="1" applyAlignment="1" applyProtection="1">
      <alignment horizontal="right"/>
    </xf>
    <xf numFmtId="0" fontId="13" fillId="2" borderId="189" xfId="1" applyFont="1" applyFill="1" applyBorder="1" applyAlignment="1" applyProtection="1">
      <alignment vertical="center" shrinkToFit="1"/>
    </xf>
    <xf numFmtId="179" fontId="14" fillId="0" borderId="0" xfId="3" applyNumberFormat="1" applyFont="1" applyFill="1" applyProtection="1"/>
    <xf numFmtId="0" fontId="13" fillId="2" borderId="186" xfId="1" applyFont="1" applyFill="1" applyBorder="1" applyAlignment="1" applyProtection="1">
      <alignment vertical="center"/>
    </xf>
    <xf numFmtId="181" fontId="13" fillId="2" borderId="40" xfId="1" applyNumberFormat="1" applyFont="1" applyFill="1" applyBorder="1" applyProtection="1"/>
    <xf numFmtId="180" fontId="13" fillId="0" borderId="40" xfId="2" applyNumberFormat="1" applyFont="1" applyFill="1" applyBorder="1" applyProtection="1"/>
    <xf numFmtId="0" fontId="13" fillId="0" borderId="0" xfId="1" applyFont="1" applyProtection="1"/>
    <xf numFmtId="0" fontId="13" fillId="0" borderId="171" xfId="4" applyFont="1" applyFill="1" applyBorder="1" applyProtection="1"/>
    <xf numFmtId="181" fontId="13" fillId="0" borderId="171" xfId="1" applyNumberFormat="1" applyFont="1" applyBorder="1" applyProtection="1"/>
    <xf numFmtId="180" fontId="13" fillId="0" borderId="171" xfId="4" applyNumberFormat="1" applyFont="1" applyFill="1" applyBorder="1" applyProtection="1"/>
    <xf numFmtId="180" fontId="13" fillId="0" borderId="0" xfId="3" applyNumberFormat="1" applyFont="1" applyFill="1" applyBorder="1" applyAlignment="1" applyProtection="1">
      <alignment vertical="center"/>
    </xf>
    <xf numFmtId="0" fontId="13" fillId="0" borderId="0" xfId="4" applyFont="1" applyFill="1" applyBorder="1" applyProtection="1"/>
    <xf numFmtId="180" fontId="13" fillId="0" borderId="0" xfId="4" applyNumberFormat="1" applyFont="1" applyFill="1" applyBorder="1" applyProtection="1"/>
    <xf numFmtId="179" fontId="14" fillId="0" borderId="0" xfId="2" applyNumberFormat="1" applyFont="1" applyFill="1" applyBorder="1" applyAlignment="1" applyProtection="1">
      <alignment horizontal="right" vertical="center"/>
    </xf>
    <xf numFmtId="0" fontId="13" fillId="0" borderId="0" xfId="6" applyFont="1" applyProtection="1"/>
    <xf numFmtId="0" fontId="13" fillId="2" borderId="2" xfId="6" applyFont="1" applyFill="1" applyBorder="1" applyAlignment="1" applyProtection="1">
      <alignment vertical="top" wrapText="1"/>
    </xf>
    <xf numFmtId="180" fontId="13" fillId="0" borderId="2" xfId="2" applyNumberFormat="1" applyFont="1" applyFill="1" applyBorder="1" applyAlignment="1" applyProtection="1">
      <alignment horizontal="center" vertical="center"/>
    </xf>
    <xf numFmtId="0" fontId="13" fillId="0" borderId="0" xfId="6" applyFont="1" applyBorder="1" applyProtection="1"/>
    <xf numFmtId="0" fontId="13" fillId="0" borderId="0" xfId="6" applyFont="1" applyFill="1" applyAlignment="1" applyProtection="1">
      <alignment horizontal="center" vertical="center" wrapText="1"/>
    </xf>
    <xf numFmtId="0" fontId="19" fillId="0" borderId="0" xfId="6" applyFont="1" applyProtection="1"/>
    <xf numFmtId="0" fontId="20" fillId="0" borderId="0" xfId="6" applyFont="1" applyAlignment="1" applyProtection="1">
      <alignment horizontal="center" vertical="center"/>
    </xf>
    <xf numFmtId="0" fontId="20" fillId="0" borderId="0" xfId="6" applyFont="1" applyFill="1" applyAlignment="1" applyProtection="1">
      <alignment horizontal="center" vertical="center"/>
    </xf>
    <xf numFmtId="0" fontId="13" fillId="2" borderId="184" xfId="3" applyFont="1" applyFill="1" applyBorder="1" applyAlignment="1" applyProtection="1">
      <alignment vertical="center"/>
    </xf>
    <xf numFmtId="179" fontId="13" fillId="0" borderId="188" xfId="2" applyNumberFormat="1" applyFont="1" applyFill="1" applyBorder="1" applyProtection="1"/>
    <xf numFmtId="179" fontId="13" fillId="0" borderId="0" xfId="2" applyNumberFormat="1" applyFont="1" applyFill="1" applyBorder="1" applyAlignment="1" applyProtection="1">
      <alignment vertical="center"/>
    </xf>
    <xf numFmtId="0" fontId="13" fillId="0" borderId="0" xfId="3" applyFont="1" applyAlignment="1" applyProtection="1">
      <alignment shrinkToFit="1"/>
    </xf>
    <xf numFmtId="179" fontId="14" fillId="0" borderId="0" xfId="2" applyNumberFormat="1" applyFont="1" applyFill="1" applyBorder="1" applyAlignment="1" applyProtection="1">
      <alignment horizontal="right"/>
    </xf>
    <xf numFmtId="179" fontId="8" fillId="0" borderId="0" xfId="2" applyNumberFormat="1" applyFont="1" applyFill="1" applyBorder="1" applyAlignment="1" applyProtection="1">
      <alignment horizontal="right"/>
    </xf>
    <xf numFmtId="0" fontId="13" fillId="2" borderId="189" xfId="3" applyFont="1" applyFill="1" applyBorder="1" applyAlignment="1" applyProtection="1">
      <alignment vertical="center"/>
    </xf>
    <xf numFmtId="181" fontId="13" fillId="2" borderId="190" xfId="3" applyNumberFormat="1" applyFont="1" applyFill="1" applyBorder="1" applyAlignment="1" applyProtection="1">
      <alignment shrinkToFit="1"/>
    </xf>
    <xf numFmtId="179" fontId="13" fillId="0" borderId="190" xfId="2" applyNumberFormat="1" applyFont="1" applyFill="1" applyBorder="1" applyProtection="1"/>
    <xf numFmtId="182" fontId="13" fillId="0" borderId="0" xfId="3" applyNumberFormat="1" applyFont="1" applyProtection="1"/>
    <xf numFmtId="179" fontId="10" fillId="9" borderId="0" xfId="1" applyNumberFormat="1" applyFont="1" applyFill="1" applyAlignment="1" applyProtection="1">
      <protection locked="0"/>
    </xf>
    <xf numFmtId="179" fontId="11" fillId="9" borderId="0" xfId="2" applyNumberFormat="1" applyFont="1" applyFill="1" applyBorder="1" applyAlignment="1" applyProtection="1">
      <alignment horizontal="right"/>
      <protection locked="0"/>
    </xf>
    <xf numFmtId="179" fontId="12" fillId="9" borderId="0" xfId="1" applyNumberFormat="1" applyFont="1" applyFill="1" applyAlignment="1" applyProtection="1">
      <protection locked="0"/>
    </xf>
    <xf numFmtId="179" fontId="11" fillId="9" borderId="0" xfId="1" applyNumberFormat="1" applyFont="1" applyFill="1" applyAlignment="1" applyProtection="1">
      <protection locked="0"/>
    </xf>
    <xf numFmtId="0" fontId="13" fillId="0" borderId="0" xfId="4" applyFont="1" applyAlignment="1" applyProtection="1">
      <alignment vertical="center" shrinkToFit="1"/>
    </xf>
    <xf numFmtId="179" fontId="12" fillId="0" borderId="0" xfId="2" applyNumberFormat="1" applyFont="1" applyFill="1" applyBorder="1" applyAlignment="1" applyProtection="1">
      <alignment horizontal="right"/>
    </xf>
    <xf numFmtId="179" fontId="11" fillId="9" borderId="0" xfId="1" applyNumberFormat="1" applyFont="1" applyFill="1" applyProtection="1">
      <protection locked="0"/>
    </xf>
    <xf numFmtId="0" fontId="13" fillId="2" borderId="186" xfId="3" applyFont="1" applyFill="1" applyBorder="1" applyAlignment="1" applyProtection="1">
      <alignment vertical="center"/>
    </xf>
    <xf numFmtId="181" fontId="13" fillId="2" borderId="191" xfId="3" applyNumberFormat="1" applyFont="1" applyFill="1" applyBorder="1" applyAlignment="1" applyProtection="1">
      <alignment shrinkToFit="1"/>
    </xf>
    <xf numFmtId="179" fontId="13" fillId="0" borderId="191" xfId="2" applyNumberFormat="1" applyFont="1" applyFill="1" applyBorder="1" applyProtection="1"/>
    <xf numFmtId="0" fontId="13" fillId="0" borderId="0" xfId="3" applyFont="1" applyFill="1" applyProtection="1"/>
    <xf numFmtId="0" fontId="13" fillId="0" borderId="171" xfId="3" applyFont="1" applyFill="1" applyBorder="1" applyAlignment="1" applyProtection="1">
      <alignment vertical="center"/>
    </xf>
    <xf numFmtId="181" fontId="13" fillId="0" borderId="182" xfId="2" applyNumberFormat="1" applyFont="1" applyFill="1" applyBorder="1" applyAlignment="1" applyProtection="1">
      <alignment vertical="center"/>
    </xf>
    <xf numFmtId="179" fontId="13" fillId="0" borderId="171" xfId="2" applyNumberFormat="1" applyFont="1" applyFill="1" applyBorder="1" applyProtection="1"/>
    <xf numFmtId="0" fontId="13" fillId="0" borderId="0" xfId="3" applyFont="1" applyFill="1" applyAlignment="1" applyProtection="1">
      <alignment shrinkToFit="1"/>
    </xf>
    <xf numFmtId="0" fontId="19" fillId="0" borderId="0" xfId="6" applyFont="1" applyFill="1" applyProtection="1"/>
    <xf numFmtId="179" fontId="14" fillId="0" borderId="0" xfId="3" applyNumberFormat="1" applyFont="1" applyFill="1" applyAlignment="1" applyProtection="1"/>
    <xf numFmtId="179" fontId="13" fillId="0" borderId="0" xfId="3" applyNumberFormat="1" applyFont="1" applyFill="1" applyProtection="1"/>
    <xf numFmtId="0" fontId="13" fillId="2" borderId="0" xfId="3" applyFont="1" applyFill="1" applyProtection="1"/>
    <xf numFmtId="180" fontId="13" fillId="0" borderId="0" xfId="2" applyNumberFormat="1" applyFont="1" applyFill="1" applyBorder="1" applyProtection="1"/>
    <xf numFmtId="179" fontId="14" fillId="0" borderId="0" xfId="4" applyNumberFormat="1" applyFont="1" applyFill="1" applyBorder="1" applyAlignment="1" applyProtection="1">
      <alignment horizontal="right" vertical="center"/>
    </xf>
    <xf numFmtId="179" fontId="13" fillId="0" borderId="0" xfId="4" applyNumberFormat="1" applyFont="1" applyFill="1" applyBorder="1" applyAlignment="1" applyProtection="1">
      <alignment horizontal="right" vertical="center"/>
    </xf>
    <xf numFmtId="179" fontId="21" fillId="0" borderId="0" xfId="4" applyNumberFormat="1" applyFont="1" applyFill="1" applyBorder="1" applyAlignment="1" applyProtection="1">
      <alignment horizontal="right" vertical="center"/>
    </xf>
    <xf numFmtId="0" fontId="13" fillId="0" borderId="0" xfId="4" applyFont="1" applyFill="1" applyProtection="1"/>
    <xf numFmtId="0" fontId="13" fillId="0" borderId="0" xfId="4" applyFont="1" applyAlignment="1" applyProtection="1">
      <alignment shrinkToFit="1"/>
    </xf>
    <xf numFmtId="179" fontId="13" fillId="0" borderId="0" xfId="2" applyNumberFormat="1" applyFont="1" applyFill="1" applyBorder="1" applyAlignment="1" applyProtection="1">
      <alignment horizontal="right" vertical="center"/>
    </xf>
    <xf numFmtId="0" fontId="13" fillId="0" borderId="0" xfId="6" applyFont="1" applyAlignment="1" applyProtection="1">
      <alignment shrinkToFit="1"/>
    </xf>
    <xf numFmtId="181" fontId="13" fillId="0" borderId="190" xfId="2" applyNumberFormat="1" applyFont="1" applyFill="1" applyBorder="1" applyProtection="1"/>
    <xf numFmtId="179" fontId="13" fillId="0" borderId="41" xfId="2" applyNumberFormat="1" applyFont="1" applyFill="1" applyBorder="1" applyProtection="1"/>
    <xf numFmtId="179" fontId="8" fillId="0" borderId="0" xfId="4" applyNumberFormat="1" applyFont="1" applyFill="1" applyBorder="1" applyAlignment="1" applyProtection="1">
      <alignment horizontal="right"/>
    </xf>
    <xf numFmtId="179" fontId="12" fillId="9" borderId="0" xfId="4" applyNumberFormat="1" applyFont="1" applyFill="1" applyBorder="1" applyAlignment="1" applyProtection="1">
      <alignment horizontal="right"/>
      <protection locked="0"/>
    </xf>
    <xf numFmtId="0" fontId="13" fillId="2" borderId="192" xfId="3" applyFont="1" applyFill="1" applyBorder="1" applyAlignment="1" applyProtection="1">
      <alignment vertical="center"/>
    </xf>
    <xf numFmtId="181" fontId="13" fillId="0" borderId="40" xfId="2" applyNumberFormat="1" applyFont="1" applyFill="1" applyBorder="1" applyProtection="1"/>
    <xf numFmtId="0" fontId="13" fillId="2" borderId="191" xfId="3" applyFont="1" applyFill="1" applyBorder="1" applyAlignment="1" applyProtection="1">
      <alignment vertical="center"/>
    </xf>
    <xf numFmtId="181" fontId="13" fillId="0" borderId="162" xfId="2" applyNumberFormat="1" applyFont="1" applyFill="1" applyBorder="1" applyProtection="1"/>
    <xf numFmtId="0" fontId="13" fillId="0" borderId="13" xfId="3" applyFont="1" applyFill="1" applyBorder="1" applyAlignment="1" applyProtection="1">
      <alignment vertical="center"/>
    </xf>
    <xf numFmtId="181" fontId="13" fillId="0" borderId="17" xfId="2" applyNumberFormat="1" applyFont="1" applyFill="1" applyBorder="1" applyAlignment="1" applyProtection="1">
      <alignment vertical="center"/>
    </xf>
    <xf numFmtId="0" fontId="13" fillId="2" borderId="171" xfId="6" applyFont="1" applyFill="1" applyBorder="1" applyAlignment="1" applyProtection="1">
      <alignment vertical="top" wrapText="1"/>
    </xf>
    <xf numFmtId="183" fontId="14" fillId="0" borderId="0" xfId="4" applyNumberFormat="1" applyFont="1" applyProtection="1"/>
    <xf numFmtId="183" fontId="13" fillId="0" borderId="0" xfId="4" applyNumberFormat="1" applyFont="1" applyProtection="1"/>
    <xf numFmtId="0" fontId="13" fillId="2" borderId="41" xfId="3" applyFont="1" applyFill="1" applyBorder="1" applyAlignment="1" applyProtection="1">
      <alignment vertical="center"/>
    </xf>
    <xf numFmtId="181" fontId="13" fillId="2" borderId="188" xfId="3" applyNumberFormat="1" applyFont="1" applyFill="1" applyBorder="1" applyProtection="1"/>
    <xf numFmtId="179" fontId="8" fillId="0" borderId="0" xfId="1" applyNumberFormat="1" applyFont="1" applyAlignment="1" applyProtection="1"/>
    <xf numFmtId="0" fontId="13" fillId="2" borderId="190" xfId="3" applyFont="1" applyFill="1" applyBorder="1" applyAlignment="1" applyProtection="1">
      <alignment vertical="center"/>
    </xf>
    <xf numFmtId="181" fontId="13" fillId="2" borderId="190" xfId="3" applyNumberFormat="1" applyFont="1" applyFill="1" applyBorder="1" applyProtection="1"/>
    <xf numFmtId="179" fontId="14" fillId="0" borderId="0" xfId="1" applyNumberFormat="1" applyFont="1" applyFill="1" applyProtection="1"/>
    <xf numFmtId="184" fontId="16" fillId="0" borderId="0" xfId="3" applyNumberFormat="1" applyFont="1" applyProtection="1"/>
    <xf numFmtId="0" fontId="13" fillId="0" borderId="0" xfId="1" applyFont="1" applyAlignment="1" applyProtection="1">
      <alignment shrinkToFit="1"/>
    </xf>
    <xf numFmtId="179" fontId="12" fillId="9" borderId="0" xfId="1" applyNumberFormat="1" applyFont="1" applyFill="1" applyProtection="1">
      <protection locked="0"/>
    </xf>
    <xf numFmtId="181" fontId="13" fillId="2" borderId="191" xfId="3" applyNumberFormat="1" applyFont="1" applyFill="1" applyBorder="1" applyProtection="1"/>
    <xf numFmtId="181" fontId="13" fillId="0" borderId="188" xfId="2" applyNumberFormat="1" applyFont="1" applyFill="1" applyBorder="1" applyAlignment="1" applyProtection="1">
      <alignment vertical="center"/>
    </xf>
    <xf numFmtId="181" fontId="13" fillId="0" borderId="190" xfId="2" applyNumberFormat="1" applyFont="1" applyFill="1" applyBorder="1" applyAlignment="1" applyProtection="1">
      <alignment vertical="center"/>
    </xf>
    <xf numFmtId="181" fontId="13" fillId="0" borderId="191" xfId="2" applyNumberFormat="1" applyFont="1" applyFill="1" applyBorder="1" applyAlignment="1" applyProtection="1">
      <alignment vertical="center"/>
    </xf>
    <xf numFmtId="179" fontId="8" fillId="9" borderId="0" xfId="1" applyNumberFormat="1" applyFont="1" applyFill="1" applyBorder="1" applyAlignment="1" applyProtection="1">
      <protection locked="0"/>
    </xf>
    <xf numFmtId="179" fontId="14" fillId="0" borderId="0" xfId="1" applyNumberFormat="1" applyFont="1" applyFill="1" applyAlignment="1" applyProtection="1"/>
    <xf numFmtId="0" fontId="13" fillId="2" borderId="0" xfId="3" applyFont="1" applyFill="1" applyBorder="1" applyProtection="1"/>
    <xf numFmtId="0" fontId="16" fillId="0" borderId="1" xfId="4" applyFont="1" applyBorder="1" applyProtection="1"/>
    <xf numFmtId="0" fontId="13" fillId="2" borderId="0" xfId="1" applyFont="1" applyFill="1" applyProtection="1"/>
    <xf numFmtId="0" fontId="14" fillId="0" borderId="0" xfId="1" applyFont="1" applyProtection="1"/>
    <xf numFmtId="0" fontId="13" fillId="0" borderId="41" xfId="4" applyFont="1" applyFill="1" applyBorder="1" applyProtection="1"/>
    <xf numFmtId="181" fontId="13" fillId="0" borderId="188" xfId="1" applyNumberFormat="1" applyFont="1" applyBorder="1" applyProtection="1"/>
    <xf numFmtId="0" fontId="13" fillId="0" borderId="190" xfId="4" applyFont="1" applyFill="1" applyBorder="1" applyProtection="1"/>
    <xf numFmtId="181" fontId="13" fillId="0" borderId="190" xfId="1" applyNumberFormat="1" applyFont="1" applyBorder="1" applyProtection="1"/>
    <xf numFmtId="0" fontId="13" fillId="0" borderId="190" xfId="4" applyFont="1" applyFill="1" applyBorder="1" applyAlignment="1" applyProtection="1">
      <alignment shrinkToFit="1"/>
    </xf>
    <xf numFmtId="181" fontId="13" fillId="0" borderId="40" xfId="1" applyNumberFormat="1" applyFont="1" applyBorder="1" applyProtection="1"/>
    <xf numFmtId="0" fontId="13" fillId="0" borderId="8" xfId="4" applyFont="1" applyFill="1" applyBorder="1" applyAlignment="1" applyProtection="1">
      <alignment shrinkToFit="1"/>
    </xf>
    <xf numFmtId="181" fontId="13" fillId="0" borderId="191" xfId="1" applyNumberFormat="1" applyFont="1" applyBorder="1" applyProtection="1"/>
    <xf numFmtId="181" fontId="13" fillId="0" borderId="171" xfId="1" applyNumberFormat="1" applyFont="1" applyFill="1" applyBorder="1" applyProtection="1"/>
    <xf numFmtId="0" fontId="13" fillId="0" borderId="0" xfId="1" applyFont="1" applyFill="1" applyProtection="1"/>
    <xf numFmtId="0" fontId="13" fillId="0" borderId="0" xfId="1" applyFont="1" applyFill="1" applyAlignment="1" applyProtection="1">
      <alignment shrinkToFit="1"/>
    </xf>
    <xf numFmtId="0" fontId="14" fillId="0" borderId="0" xfId="1" applyFont="1" applyFill="1" applyProtection="1"/>
    <xf numFmtId="185" fontId="13" fillId="0" borderId="190" xfId="1" applyNumberFormat="1" applyFont="1" applyBorder="1" applyProtection="1"/>
    <xf numFmtId="0" fontId="18" fillId="10" borderId="190" xfId="4" applyFont="1" applyFill="1" applyBorder="1" applyAlignment="1" applyProtection="1">
      <alignment shrinkToFit="1"/>
    </xf>
    <xf numFmtId="185" fontId="18" fillId="10" borderId="190" xfId="1" applyNumberFormat="1" applyFont="1" applyFill="1" applyBorder="1" applyProtection="1"/>
    <xf numFmtId="179" fontId="18" fillId="10" borderId="190" xfId="2" applyNumberFormat="1" applyFont="1" applyFill="1" applyBorder="1" applyProtection="1"/>
    <xf numFmtId="179" fontId="12" fillId="10" borderId="0" xfId="1" applyNumberFormat="1" applyFont="1" applyFill="1" applyAlignment="1" applyProtection="1">
      <protection locked="0"/>
    </xf>
    <xf numFmtId="0" fontId="13" fillId="0" borderId="190" xfId="4" applyFont="1" applyFill="1" applyBorder="1" applyAlignment="1" applyProtection="1"/>
    <xf numFmtId="185" fontId="13" fillId="0" borderId="8" xfId="1" applyNumberFormat="1" applyFont="1" applyBorder="1" applyProtection="1"/>
    <xf numFmtId="186" fontId="13" fillId="0" borderId="0" xfId="1" applyNumberFormat="1" applyFont="1" applyProtection="1"/>
    <xf numFmtId="179" fontId="8" fillId="0" borderId="0" xfId="1" applyNumberFormat="1" applyFont="1" applyBorder="1" applyAlignment="1" applyProtection="1"/>
    <xf numFmtId="179" fontId="13" fillId="0" borderId="0" xfId="4" applyNumberFormat="1" applyFont="1" applyFill="1" applyBorder="1" applyAlignment="1" applyProtection="1">
      <alignment vertical="center"/>
    </xf>
    <xf numFmtId="0" fontId="13" fillId="0" borderId="190" xfId="4" applyFont="1" applyFill="1" applyBorder="1" applyAlignment="1" applyProtection="1">
      <alignment vertical="center" shrinkToFit="1"/>
    </xf>
    <xf numFmtId="0" fontId="13" fillId="11" borderId="190" xfId="4" applyFont="1" applyFill="1" applyBorder="1" applyAlignment="1" applyProtection="1">
      <alignment shrinkToFit="1"/>
    </xf>
    <xf numFmtId="0" fontId="13" fillId="11" borderId="190" xfId="4" applyFont="1" applyFill="1" applyBorder="1" applyProtection="1"/>
    <xf numFmtId="0" fontId="13" fillId="0" borderId="0" xfId="1" applyFont="1" applyFill="1" applyBorder="1" applyProtection="1"/>
    <xf numFmtId="185" fontId="13" fillId="0" borderId="40" xfId="1" applyNumberFormat="1" applyFont="1" applyBorder="1" applyProtection="1"/>
    <xf numFmtId="0" fontId="13" fillId="0" borderId="8" xfId="1" applyFont="1" applyFill="1" applyBorder="1" applyProtection="1"/>
    <xf numFmtId="179" fontId="14" fillId="0" borderId="0" xfId="1" applyNumberFormat="1" applyFont="1" applyFill="1" applyBorder="1" applyAlignment="1" applyProtection="1">
      <alignment vertical="center"/>
    </xf>
    <xf numFmtId="185" fontId="13" fillId="0" borderId="190" xfId="1" applyNumberFormat="1" applyFont="1" applyFill="1" applyBorder="1" applyProtection="1"/>
    <xf numFmtId="179" fontId="18" fillId="0" borderId="190" xfId="2" applyNumberFormat="1" applyFont="1" applyFill="1" applyBorder="1" applyProtection="1"/>
    <xf numFmtId="179" fontId="8" fillId="9" borderId="0" xfId="1" applyNumberFormat="1" applyFont="1" applyFill="1" applyAlignment="1" applyProtection="1">
      <alignment horizontal="right"/>
      <protection locked="0"/>
    </xf>
    <xf numFmtId="185" fontId="13" fillId="0" borderId="41" xfId="1" applyNumberFormat="1" applyFont="1" applyBorder="1" applyProtection="1"/>
    <xf numFmtId="0" fontId="13" fillId="0" borderId="8" xfId="4" applyFont="1" applyFill="1" applyBorder="1" applyProtection="1"/>
    <xf numFmtId="185" fontId="13" fillId="0" borderId="191" xfId="1" applyNumberFormat="1" applyFont="1" applyBorder="1" applyProtection="1"/>
    <xf numFmtId="185" fontId="13" fillId="0" borderId="171" xfId="1" applyNumberFormat="1" applyFont="1" applyFill="1" applyBorder="1" applyProtection="1"/>
    <xf numFmtId="0" fontId="13" fillId="0" borderId="0" xfId="1" applyFont="1" applyBorder="1" applyProtection="1"/>
    <xf numFmtId="185" fontId="13" fillId="0" borderId="188" xfId="1" applyNumberFormat="1" applyFont="1" applyBorder="1" applyProtection="1"/>
    <xf numFmtId="0" fontId="13" fillId="0" borderId="191" xfId="4" applyFont="1" applyFill="1" applyBorder="1" applyProtection="1"/>
    <xf numFmtId="0" fontId="13" fillId="0" borderId="171" xfId="3" applyFont="1" applyBorder="1" applyProtection="1"/>
    <xf numFmtId="179" fontId="14" fillId="0" borderId="0" xfId="3" applyNumberFormat="1" applyFont="1" applyProtection="1"/>
    <xf numFmtId="179" fontId="14" fillId="0" borderId="0" xfId="3" applyNumberFormat="1" applyFont="1" applyAlignment="1" applyProtection="1">
      <alignment shrinkToFit="1"/>
    </xf>
    <xf numFmtId="187" fontId="14" fillId="0" borderId="0" xfId="3" applyNumberFormat="1" applyFont="1" applyProtection="1"/>
    <xf numFmtId="180" fontId="13" fillId="0" borderId="0" xfId="2" applyNumberFormat="1" applyFont="1" applyBorder="1" applyProtection="1"/>
    <xf numFmtId="179" fontId="0" fillId="0" borderId="0" xfId="0" applyNumberFormat="1"/>
    <xf numFmtId="0" fontId="0" fillId="0" borderId="0" xfId="0" applyNumberFormat="1"/>
    <xf numFmtId="0" fontId="13" fillId="2" borderId="3" xfId="6" applyFont="1" applyFill="1" applyBorder="1" applyAlignment="1" applyProtection="1">
      <alignment vertical="top" wrapText="1"/>
    </xf>
    <xf numFmtId="0" fontId="8" fillId="2" borderId="8" xfId="6" applyFont="1" applyFill="1" applyBorder="1" applyAlignment="1" applyProtection="1">
      <alignment horizontal="center" vertical="center" wrapText="1"/>
    </xf>
    <xf numFmtId="181" fontId="0" fillId="0" borderId="0" xfId="0" applyNumberFormat="1"/>
    <xf numFmtId="179" fontId="23" fillId="0" borderId="190" xfId="2" applyNumberFormat="1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164" xfId="0" applyFont="1" applyFill="1" applyBorder="1" applyAlignment="1" applyProtection="1">
      <alignment horizontal="center"/>
    </xf>
    <xf numFmtId="0" fontId="1" fillId="2" borderId="163" xfId="0" applyFont="1" applyFill="1" applyBorder="1" applyAlignment="1" applyProtection="1">
      <alignment horizontal="center"/>
    </xf>
    <xf numFmtId="0" fontId="1" fillId="3" borderId="160" xfId="0" applyNumberFormat="1" applyFont="1" applyFill="1" applyBorder="1" applyAlignment="1" applyProtection="1">
      <alignment horizontal="distributed" vertical="center" justifyLastLine="1"/>
    </xf>
    <xf numFmtId="0" fontId="1" fillId="3" borderId="102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82" xfId="0" applyNumberFormat="1" applyFont="1" applyFill="1" applyBorder="1" applyAlignment="1" applyProtection="1">
      <alignment horizontal="distributed" vertical="center" justifyLastLine="1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49" fontId="1" fillId="2" borderId="7" xfId="0" applyNumberFormat="1" applyFont="1" applyFill="1" applyBorder="1" applyAlignment="1" applyProtection="1">
      <alignment horizontal="right" vertical="center"/>
    </xf>
    <xf numFmtId="0" fontId="6" fillId="0" borderId="161" xfId="0" applyFont="1" applyBorder="1" applyAlignment="1">
      <alignment horizontal="right" vertical="center"/>
    </xf>
    <xf numFmtId="0" fontId="1" fillId="2" borderId="21" xfId="0" applyFont="1" applyFill="1" applyBorder="1" applyAlignment="1" applyProtection="1">
      <alignment vertical="center"/>
    </xf>
    <xf numFmtId="0" fontId="6" fillId="0" borderId="10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61" xfId="0" applyFont="1" applyBorder="1" applyAlignment="1">
      <alignment vertical="center"/>
    </xf>
    <xf numFmtId="0" fontId="1" fillId="2" borderId="99" xfId="0" applyFont="1" applyFill="1" applyBorder="1" applyAlignment="1" applyProtection="1">
      <alignment horizontal="center" vertical="top"/>
    </xf>
    <xf numFmtId="0" fontId="1" fillId="2" borderId="8" xfId="0" applyFont="1" applyFill="1" applyBorder="1" applyAlignment="1" applyProtection="1">
      <alignment horizontal="center" vertical="top"/>
    </xf>
    <xf numFmtId="0" fontId="1" fillId="2" borderId="100" xfId="0" applyFont="1" applyFill="1" applyBorder="1" applyAlignment="1" applyProtection="1">
      <alignment horizontal="center" vertical="top"/>
    </xf>
    <xf numFmtId="0" fontId="1" fillId="2" borderId="99" xfId="0" applyFont="1" applyFill="1" applyBorder="1" applyAlignment="1" applyProtection="1">
      <alignment horizontal="center" vertical="top" shrinkToFit="1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100" xfId="0" applyFont="1" applyFill="1" applyBorder="1" applyAlignment="1" applyProtection="1">
      <alignment horizontal="center" vertical="top" shrinkToFit="1"/>
    </xf>
    <xf numFmtId="0" fontId="1" fillId="2" borderId="22" xfId="0" applyFont="1" applyFill="1" applyBorder="1" applyAlignment="1" applyProtection="1">
      <alignment vertical="center"/>
    </xf>
    <xf numFmtId="0" fontId="6" fillId="0" borderId="46" xfId="0" applyFont="1" applyBorder="1" applyAlignment="1">
      <alignment vertical="center"/>
    </xf>
    <xf numFmtId="0" fontId="6" fillId="0" borderId="162" xfId="0" applyFont="1" applyBorder="1" applyAlignment="1">
      <alignment vertical="center"/>
    </xf>
    <xf numFmtId="49" fontId="1" fillId="2" borderId="103" xfId="0" applyNumberFormat="1" applyFont="1" applyFill="1" applyBorder="1" applyAlignment="1" applyProtection="1">
      <alignment horizontal="right" vertical="center"/>
    </xf>
    <xf numFmtId="49" fontId="1" fillId="2" borderId="161" xfId="0" applyNumberFormat="1" applyFont="1" applyFill="1" applyBorder="1" applyAlignment="1" applyProtection="1">
      <alignment horizontal="right" vertical="center"/>
    </xf>
    <xf numFmtId="0" fontId="1" fillId="6" borderId="22" xfId="0" applyFont="1" applyFill="1" applyBorder="1" applyAlignment="1" applyProtection="1">
      <alignment vertical="center"/>
    </xf>
    <xf numFmtId="0" fontId="6" fillId="6" borderId="161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6" fillId="0" borderId="166" xfId="0" applyFont="1" applyBorder="1" applyAlignment="1">
      <alignment horizontal="right" vertical="center"/>
    </xf>
    <xf numFmtId="0" fontId="6" fillId="0" borderId="162" xfId="0" applyFont="1" applyBorder="1" applyAlignment="1">
      <alignment horizontal="right" vertical="center"/>
    </xf>
    <xf numFmtId="0" fontId="6" fillId="0" borderId="118" xfId="0" applyFont="1" applyBorder="1" applyAlignment="1">
      <alignment vertical="center"/>
    </xf>
    <xf numFmtId="0" fontId="6" fillId="0" borderId="166" xfId="0" applyFont="1" applyBorder="1" applyAlignment="1">
      <alignment vertical="center"/>
    </xf>
    <xf numFmtId="49" fontId="1" fillId="6" borderId="161" xfId="0" applyNumberFormat="1" applyFont="1" applyFill="1" applyBorder="1" applyAlignment="1" applyProtection="1">
      <alignment horizontal="right" vertical="center"/>
    </xf>
    <xf numFmtId="0" fontId="6" fillId="6" borderId="161" xfId="0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1" fillId="2" borderId="39" xfId="0" applyFont="1" applyFill="1" applyBorder="1" applyAlignment="1" applyProtection="1">
      <alignment horizontal="center"/>
    </xf>
    <xf numFmtId="178" fontId="1" fillId="3" borderId="31" xfId="0" applyNumberFormat="1" applyFont="1" applyFill="1" applyBorder="1" applyAlignment="1" applyProtection="1">
      <alignment horizontal="right" vertical="center" shrinkToFit="1"/>
    </xf>
    <xf numFmtId="178" fontId="1" fillId="3" borderId="71" xfId="0" applyNumberFormat="1" applyFont="1" applyFill="1" applyBorder="1" applyAlignment="1" applyProtection="1">
      <alignment horizontal="right" vertical="center" shrinkToFit="1"/>
    </xf>
    <xf numFmtId="181" fontId="1" fillId="3" borderId="172" xfId="0" applyNumberFormat="1" applyFont="1" applyFill="1" applyBorder="1" applyAlignment="1" applyProtection="1">
      <alignment horizontal="right" vertical="center" shrinkToFit="1"/>
    </xf>
    <xf numFmtId="181" fontId="1" fillId="3" borderId="179" xfId="0" applyNumberFormat="1" applyFont="1" applyFill="1" applyBorder="1" applyAlignment="1" applyProtection="1">
      <alignment horizontal="right" vertical="center" shrinkToFit="1"/>
    </xf>
    <xf numFmtId="178" fontId="1" fillId="3" borderId="28" xfId="0" applyNumberFormat="1" applyFont="1" applyFill="1" applyBorder="1" applyAlignment="1" applyProtection="1">
      <alignment horizontal="right" vertical="center" shrinkToFit="1"/>
    </xf>
    <xf numFmtId="178" fontId="1" fillId="3" borderId="93" xfId="0" applyNumberFormat="1" applyFont="1" applyFill="1" applyBorder="1" applyAlignment="1" applyProtection="1">
      <alignment horizontal="right" vertical="center" shrinkToFit="1"/>
    </xf>
    <xf numFmtId="181" fontId="1" fillId="3" borderId="176" xfId="0" applyNumberFormat="1" applyFont="1" applyFill="1" applyBorder="1" applyAlignment="1" applyProtection="1">
      <alignment horizontal="right" vertical="center" shrinkToFit="1"/>
    </xf>
    <xf numFmtId="181" fontId="1" fillId="3" borderId="174" xfId="0" applyNumberFormat="1" applyFont="1" applyFill="1" applyBorder="1" applyAlignment="1" applyProtection="1">
      <alignment horizontal="right" vertical="center" shrinkToFit="1"/>
    </xf>
    <xf numFmtId="181" fontId="1" fillId="3" borderId="177" xfId="0" applyNumberFormat="1" applyFont="1" applyFill="1" applyBorder="1" applyAlignment="1" applyProtection="1">
      <alignment horizontal="right" vertical="center" shrinkToFit="1"/>
    </xf>
    <xf numFmtId="178" fontId="1" fillId="3" borderId="178" xfId="0" applyNumberFormat="1" applyFont="1" applyFill="1" applyBorder="1" applyAlignment="1" applyProtection="1">
      <alignment horizontal="right" vertical="center" shrinkToFit="1"/>
    </xf>
    <xf numFmtId="181" fontId="1" fillId="3" borderId="168" xfId="0" applyNumberFormat="1" applyFont="1" applyFill="1" applyBorder="1" applyAlignment="1" applyProtection="1">
      <alignment horizontal="right" vertical="center" shrinkToFit="1"/>
    </xf>
    <xf numFmtId="181" fontId="1" fillId="3" borderId="165" xfId="0" applyNumberFormat="1" applyFont="1" applyFill="1" applyBorder="1" applyAlignment="1" applyProtection="1">
      <alignment horizontal="right" vertical="center" shrinkToFit="1"/>
    </xf>
    <xf numFmtId="178" fontId="1" fillId="3" borderId="20" xfId="0" applyNumberFormat="1" applyFont="1" applyFill="1" applyBorder="1" applyAlignment="1" applyProtection="1">
      <alignment horizontal="right" vertical="center" shrinkToFit="1"/>
    </xf>
    <xf numFmtId="0" fontId="1" fillId="2" borderId="61" xfId="0" applyFont="1" applyFill="1" applyBorder="1" applyAlignment="1" applyProtection="1">
      <alignment vertical="center"/>
    </xf>
    <xf numFmtId="0" fontId="6" fillId="0" borderId="167" xfId="0" applyFont="1" applyBorder="1" applyAlignment="1">
      <alignment vertical="center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0" fontId="1" fillId="2" borderId="158" xfId="0" applyFont="1" applyFill="1" applyBorder="1" applyAlignment="1" applyProtection="1">
      <alignment horizontal="center" vertical="top"/>
    </xf>
    <xf numFmtId="49" fontId="1" fillId="2" borderId="167" xfId="0" applyNumberFormat="1" applyFont="1" applyFill="1" applyBorder="1" applyAlignment="1" applyProtection="1">
      <alignment horizontal="right" vertical="center"/>
    </xf>
    <xf numFmtId="178" fontId="1" fillId="3" borderId="60" xfId="0" applyNumberFormat="1" applyFont="1" applyFill="1" applyBorder="1" applyAlignment="1" applyProtection="1">
      <alignment horizontal="right" vertical="center" shrinkToFit="1"/>
    </xf>
    <xf numFmtId="181" fontId="1" fillId="3" borderId="180" xfId="0" applyNumberFormat="1" applyFont="1" applyFill="1" applyBorder="1" applyAlignment="1" applyProtection="1">
      <alignment horizontal="right" vertical="center" shrinkToFit="1"/>
    </xf>
    <xf numFmtId="178" fontId="1" fillId="3" borderId="75" xfId="0" applyNumberFormat="1" applyFont="1" applyFill="1" applyBorder="1" applyAlignment="1" applyProtection="1">
      <alignment horizontal="right" vertical="center" shrinkToFit="1"/>
    </xf>
    <xf numFmtId="178" fontId="1" fillId="3" borderId="49" xfId="0" applyNumberFormat="1" applyFont="1" applyFill="1" applyBorder="1" applyAlignment="1" applyProtection="1">
      <alignment horizontal="right" vertical="center" shrinkToFit="1"/>
    </xf>
    <xf numFmtId="181" fontId="1" fillId="3" borderId="175" xfId="0" applyNumberFormat="1" applyFont="1" applyFill="1" applyBorder="1" applyAlignment="1" applyProtection="1">
      <alignment horizontal="right" vertical="center" shrinkToFit="1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2" borderId="68" xfId="0" applyFont="1" applyFill="1" applyBorder="1" applyAlignment="1" applyProtection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181" fontId="1" fillId="3" borderId="172" xfId="0" applyNumberFormat="1" applyFont="1" applyFill="1" applyBorder="1" applyAlignment="1" applyProtection="1">
      <alignment horizontal="right" vertical="center"/>
    </xf>
    <xf numFmtId="181" fontId="0" fillId="0" borderId="165" xfId="0" applyNumberFormat="1" applyBorder="1" applyAlignment="1">
      <alignment horizontal="right" vertical="center"/>
    </xf>
    <xf numFmtId="181" fontId="1" fillId="3" borderId="28" xfId="0" applyNumberFormat="1" applyFont="1" applyFill="1" applyBorder="1" applyAlignment="1" applyProtection="1">
      <alignment horizontal="right" vertical="center"/>
    </xf>
    <xf numFmtId="181" fontId="0" fillId="0" borderId="71" xfId="0" applyNumberFormat="1" applyBorder="1" applyAlignment="1">
      <alignment horizontal="right" vertical="center"/>
    </xf>
    <xf numFmtId="49" fontId="22" fillId="11" borderId="39" xfId="0" applyNumberFormat="1" applyFont="1" applyFill="1" applyBorder="1" applyAlignment="1" applyProtection="1">
      <alignment horizontal="right" vertical="center"/>
    </xf>
    <xf numFmtId="0" fontId="22" fillId="11" borderId="103" xfId="0" applyFont="1" applyFill="1" applyBorder="1" applyAlignment="1">
      <alignment horizontal="right" vertical="center"/>
    </xf>
    <xf numFmtId="0" fontId="22" fillId="11" borderId="68" xfId="0" applyFont="1" applyFill="1" applyBorder="1" applyAlignment="1" applyProtection="1">
      <alignment vertical="center" shrinkToFit="1"/>
    </xf>
    <xf numFmtId="0" fontId="22" fillId="11" borderId="39" xfId="0" applyFont="1" applyFill="1" applyBorder="1" applyAlignment="1">
      <alignment vertical="center" shrinkToFit="1"/>
    </xf>
    <xf numFmtId="0" fontId="22" fillId="11" borderId="21" xfId="0" applyFont="1" applyFill="1" applyBorder="1" applyAlignment="1">
      <alignment vertical="center" shrinkToFit="1"/>
    </xf>
    <xf numFmtId="0" fontId="22" fillId="11" borderId="103" xfId="0" applyFont="1" applyFill="1" applyBorder="1" applyAlignment="1">
      <alignment vertical="center" shrinkToFit="1"/>
    </xf>
    <xf numFmtId="181" fontId="0" fillId="0" borderId="172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1" fillId="3" borderId="168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/>
    </xf>
    <xf numFmtId="181" fontId="1" fillId="3" borderId="177" xfId="0" applyNumberFormat="1" applyFont="1" applyFill="1" applyBorder="1" applyAlignment="1" applyProtection="1">
      <alignment horizontal="right" vertical="center"/>
    </xf>
    <xf numFmtId="181" fontId="0" fillId="0" borderId="175" xfId="0" applyNumberFormat="1" applyBorder="1" applyAlignment="1">
      <alignment horizontal="right" vertical="center"/>
    </xf>
    <xf numFmtId="181" fontId="1" fillId="3" borderId="20" xfId="0" applyNumberFormat="1" applyFont="1" applyFill="1" applyBorder="1" applyAlignment="1" applyProtection="1">
      <alignment horizontal="right" vertical="center"/>
    </xf>
    <xf numFmtId="181" fontId="0" fillId="0" borderId="49" xfId="0" applyNumberFormat="1" applyBorder="1" applyAlignment="1">
      <alignment horizontal="right" vertical="center"/>
    </xf>
    <xf numFmtId="181" fontId="0" fillId="0" borderId="179" xfId="0" applyNumberFormat="1" applyBorder="1" applyAlignment="1">
      <alignment horizontal="right" vertical="center"/>
    </xf>
    <xf numFmtId="181" fontId="1" fillId="3" borderId="178" xfId="0" applyNumberFormat="1" applyFont="1" applyFill="1" applyBorder="1" applyAlignment="1" applyProtection="1">
      <alignment horizontal="right" vertical="center"/>
    </xf>
    <xf numFmtId="181" fontId="0" fillId="0" borderId="93" xfId="0" applyNumberFormat="1" applyBorder="1" applyAlignment="1">
      <alignment horizontal="right" vertical="center"/>
    </xf>
    <xf numFmtId="181" fontId="1" fillId="3" borderId="31" xfId="0" applyNumberFormat="1" applyFont="1" applyFill="1" applyBorder="1" applyAlignment="1" applyProtection="1">
      <alignment horizontal="right" vertical="center"/>
    </xf>
    <xf numFmtId="181" fontId="1" fillId="3" borderId="176" xfId="0" applyNumberFormat="1" applyFont="1" applyFill="1" applyBorder="1" applyAlignment="1" applyProtection="1">
      <alignment horizontal="right" vertical="center"/>
    </xf>
    <xf numFmtId="0" fontId="1" fillId="3" borderId="170" xfId="0" applyNumberFormat="1" applyFont="1" applyFill="1" applyBorder="1" applyAlignment="1" applyProtection="1">
      <alignment horizontal="distributed" vertical="center" justifyLastLine="1"/>
    </xf>
    <xf numFmtId="0" fontId="1" fillId="0" borderId="21" xfId="0" applyFont="1" applyBorder="1" applyAlignment="1">
      <alignment vertical="center" shrinkToFit="1"/>
    </xf>
    <xf numFmtId="0" fontId="1" fillId="0" borderId="103" xfId="0" applyFont="1" applyBorder="1" applyAlignment="1">
      <alignment vertical="center" shrinkToFit="1"/>
    </xf>
    <xf numFmtId="0" fontId="1" fillId="0" borderId="103" xfId="0" applyFont="1" applyBorder="1" applyAlignment="1">
      <alignment horizontal="right" vertical="center"/>
    </xf>
    <xf numFmtId="0" fontId="1" fillId="2" borderId="70" xfId="0" applyFont="1" applyFill="1" applyBorder="1" applyAlignment="1" applyProtection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169" xfId="0" applyFont="1" applyBorder="1" applyAlignment="1">
      <alignment vertical="center" shrinkToFit="1"/>
    </xf>
    <xf numFmtId="181" fontId="0" fillId="0" borderId="75" xfId="0" applyNumberFormat="1" applyBorder="1" applyAlignment="1">
      <alignment horizontal="right" vertical="center"/>
    </xf>
    <xf numFmtId="181" fontId="0" fillId="0" borderId="174" xfId="0" applyNumberFormat="1" applyBorder="1" applyAlignment="1">
      <alignment horizontal="right" vertical="center"/>
    </xf>
    <xf numFmtId="0" fontId="22" fillId="11" borderId="10" xfId="0" applyFont="1" applyFill="1" applyBorder="1" applyAlignment="1">
      <alignment horizontal="right" vertical="center"/>
    </xf>
    <xf numFmtId="0" fontId="22" fillId="11" borderId="9" xfId="0" applyFont="1" applyFill="1" applyBorder="1" applyAlignment="1">
      <alignment vertical="center" shrinkToFit="1"/>
    </xf>
    <xf numFmtId="0" fontId="22" fillId="11" borderId="10" xfId="0" applyFont="1" applyFill="1" applyBorder="1" applyAlignment="1">
      <alignment vertical="center" shrinkToFit="1"/>
    </xf>
    <xf numFmtId="0" fontId="1" fillId="2" borderId="68" xfId="0" applyFont="1" applyFill="1" applyBorder="1" applyAlignment="1" applyProtection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3" xfId="0" applyFont="1" applyBorder="1" applyAlignment="1">
      <alignment vertical="center"/>
    </xf>
    <xf numFmtId="49" fontId="1" fillId="0" borderId="103" xfId="0" applyNumberFormat="1" applyFont="1" applyBorder="1" applyAlignment="1">
      <alignment horizontal="right" vertical="center"/>
    </xf>
    <xf numFmtId="0" fontId="1" fillId="2" borderId="70" xfId="0" applyFont="1" applyFill="1" applyBorder="1" applyAlignment="1" applyProtection="1">
      <alignment horizontal="center"/>
    </xf>
    <xf numFmtId="0" fontId="1" fillId="3" borderId="36" xfId="0" applyNumberFormat="1" applyFont="1" applyFill="1" applyBorder="1" applyAlignment="1" applyProtection="1">
      <alignment horizontal="distributed" vertical="center" justifyLastLine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2" xfId="0" quotePrefix="1" applyNumberFormat="1" applyFont="1" applyFill="1" applyBorder="1" applyAlignment="1" applyProtection="1">
      <alignment horizontal="right" vertical="center"/>
    </xf>
    <xf numFmtId="0" fontId="1" fillId="0" borderId="158" xfId="0" applyFont="1" applyBorder="1" applyAlignment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2" borderId="41" xfId="0" applyNumberFormat="1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171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1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2" borderId="9" xfId="0" applyFont="1" applyFill="1" applyBorder="1" applyAlignment="1" applyProtection="1">
      <alignment vertical="center" shrinkToFit="1"/>
    </xf>
    <xf numFmtId="49" fontId="1" fillId="2" borderId="10" xfId="0" quotePrefix="1" applyNumberFormat="1" applyFont="1" applyFill="1" applyBorder="1" applyAlignment="1" applyProtection="1">
      <alignment horizontal="right" vertical="center"/>
    </xf>
    <xf numFmtId="0" fontId="1" fillId="0" borderId="70" xfId="0" applyFont="1" applyBorder="1" applyAlignment="1">
      <alignment vertical="center" shrinkToFit="1"/>
    </xf>
    <xf numFmtId="0" fontId="1" fillId="0" borderId="68" xfId="0" applyFont="1" applyFill="1" applyBorder="1" applyAlignment="1" applyProtection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03" xfId="0" applyFont="1" applyFill="1" applyBorder="1" applyAlignment="1">
      <alignment vertical="center" shrinkToFit="1"/>
    </xf>
    <xf numFmtId="0" fontId="1" fillId="2" borderId="39" xfId="0" applyFont="1" applyFill="1" applyBorder="1" applyAlignment="1" applyProtection="1">
      <alignment vertical="center" shrinkToFit="1"/>
    </xf>
    <xf numFmtId="0" fontId="1" fillId="2" borderId="65" xfId="0" applyFont="1" applyFill="1" applyBorder="1" applyAlignment="1" applyProtection="1">
      <alignment vertical="center" shrinkToFit="1"/>
    </xf>
    <xf numFmtId="0" fontId="1" fillId="2" borderId="169" xfId="0" applyFont="1" applyFill="1" applyBorder="1" applyAlignment="1" applyProtection="1">
      <alignment vertical="center" shrinkToFit="1"/>
    </xf>
    <xf numFmtId="49" fontId="1" fillId="2" borderId="40" xfId="0" applyNumberFormat="1" applyFont="1" applyFill="1" applyBorder="1" applyAlignment="1" applyProtection="1">
      <alignment horizontal="right" vertical="center" shrinkToFit="1"/>
    </xf>
    <xf numFmtId="0" fontId="1" fillId="0" borderId="41" xfId="0" applyFont="1" applyBorder="1" applyAlignment="1">
      <alignment horizontal="right" vertical="center"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49" fontId="1" fillId="0" borderId="13" xfId="0" applyNumberFormat="1" applyFont="1" applyFill="1" applyBorder="1" applyAlignment="1" applyProtection="1">
      <alignment horizontal="center" vertical="top"/>
    </xf>
    <xf numFmtId="0" fontId="1" fillId="0" borderId="163" xfId="0" applyFont="1" applyFill="1" applyBorder="1" applyAlignment="1" applyProtection="1">
      <alignment horizontal="center"/>
    </xf>
    <xf numFmtId="0" fontId="1" fillId="0" borderId="164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75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1" xfId="0" applyNumberFormat="1" applyFont="1" applyFill="1" applyBorder="1" applyAlignment="1" applyProtection="1">
      <alignment horizontal="distributed" vertical="center" justifyLastLine="1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72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73" xfId="0" applyNumberFormat="1" applyFont="1" applyFill="1" applyBorder="1" applyAlignment="1" applyProtection="1">
      <alignment horizontal="distributed" vertical="center" justifyLastLine="1"/>
    </xf>
    <xf numFmtId="178" fontId="1" fillId="5" borderId="174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178" fontId="1" fillId="5" borderId="177" xfId="0" applyNumberFormat="1" applyFont="1" applyFill="1" applyBorder="1" applyAlignment="1" applyProtection="1">
      <alignment horizontal="right" vertical="center"/>
    </xf>
    <xf numFmtId="178" fontId="1" fillId="5" borderId="178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center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2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Font="1" applyFill="1" applyBorder="1" applyAlignment="1" applyProtection="1">
      <alignment horizont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3" xfId="0" applyNumberFormat="1" applyFont="1" applyFill="1" applyBorder="1" applyAlignment="1" applyProtection="1">
      <alignment horizontal="distributed" vertical="center" justifyLastLine="1"/>
    </xf>
    <xf numFmtId="0" fontId="1" fillId="8" borderId="3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1" fillId="8" borderId="14" xfId="0" applyFont="1" applyFill="1" applyBorder="1" applyAlignment="1" applyProtection="1">
      <alignment horizontal="center"/>
    </xf>
    <xf numFmtId="0" fontId="1" fillId="8" borderId="17" xfId="0" applyFont="1" applyFill="1" applyBorder="1" applyAlignment="1" applyProtection="1">
      <alignment horizontal="center"/>
    </xf>
    <xf numFmtId="181" fontId="1" fillId="3" borderId="183" xfId="0" applyNumberFormat="1" applyFont="1" applyFill="1" applyBorder="1" applyAlignment="1" applyProtection="1">
      <alignment horizontal="right" vertical="center" shrinkToFit="1"/>
    </xf>
    <xf numFmtId="0" fontId="6" fillId="0" borderId="24" xfId="0" applyFont="1" applyBorder="1" applyAlignment="1">
      <alignment vertical="center"/>
    </xf>
    <xf numFmtId="0" fontId="6" fillId="0" borderId="11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6" borderId="24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181" fontId="1" fillId="3" borderId="183" xfId="0" applyNumberFormat="1" applyFont="1" applyFill="1" applyBorder="1" applyAlignment="1" applyProtection="1">
      <alignment horizontal="right" vertical="center"/>
    </xf>
    <xf numFmtId="181" fontId="0" fillId="0" borderId="183" xfId="0" applyNumberFormat="1" applyBorder="1" applyAlignment="1">
      <alignment horizontal="right" vertical="center"/>
    </xf>
    <xf numFmtId="0" fontId="1" fillId="8" borderId="157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1" fillId="0" borderId="18" xfId="0" applyFont="1" applyBorder="1" applyAlignment="1">
      <alignment vertical="center" shrinkToFit="1"/>
    </xf>
    <xf numFmtId="0" fontId="1" fillId="0" borderId="157" xfId="0" applyFont="1" applyBorder="1" applyAlignment="1">
      <alignment vertical="center" shrinkToFit="1"/>
    </xf>
    <xf numFmtId="0" fontId="1" fillId="0" borderId="62" xfId="0" applyFont="1" applyBorder="1" applyAlignment="1">
      <alignment vertical="center" shrinkToFit="1"/>
    </xf>
    <xf numFmtId="0" fontId="1" fillId="0" borderId="70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vertical="center" shrinkToFit="1"/>
    </xf>
    <xf numFmtId="49" fontId="1" fillId="11" borderId="39" xfId="0" applyNumberFormat="1" applyFont="1" applyFill="1" applyBorder="1" applyAlignment="1" applyProtection="1">
      <alignment horizontal="right" vertical="center"/>
    </xf>
    <xf numFmtId="0" fontId="1" fillId="11" borderId="10" xfId="0" applyFont="1" applyFill="1" applyBorder="1" applyAlignment="1">
      <alignment horizontal="right" vertical="center"/>
    </xf>
    <xf numFmtId="0" fontId="1" fillId="11" borderId="68" xfId="0" applyFont="1" applyFill="1" applyBorder="1" applyAlignment="1" applyProtection="1">
      <alignment vertical="center" shrinkToFit="1"/>
    </xf>
    <xf numFmtId="0" fontId="1" fillId="11" borderId="70" xfId="0" applyFont="1" applyFill="1" applyBorder="1" applyAlignment="1">
      <alignment vertical="center" shrinkToFit="1"/>
    </xf>
    <xf numFmtId="0" fontId="1" fillId="11" borderId="9" xfId="0" applyFont="1" applyFill="1" applyBorder="1" applyAlignment="1">
      <alignment vertical="center" shrinkToFit="1"/>
    </xf>
    <xf numFmtId="0" fontId="1" fillId="11" borderId="0" xfId="0" applyFont="1" applyFill="1" applyBorder="1" applyAlignment="1">
      <alignment vertical="center" shrinkToFit="1"/>
    </xf>
    <xf numFmtId="0" fontId="1" fillId="2" borderId="62" xfId="0" applyFont="1" applyFill="1" applyBorder="1" applyAlignment="1" applyProtection="1">
      <alignment vertical="center" shrinkToFit="1"/>
    </xf>
    <xf numFmtId="0" fontId="1" fillId="0" borderId="7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81" fontId="1" fillId="5" borderId="183" xfId="0" applyNumberFormat="1" applyFont="1" applyFill="1" applyBorder="1" applyAlignment="1" applyProtection="1">
      <alignment horizontal="right" vertical="center"/>
    </xf>
    <xf numFmtId="181" fontId="1" fillId="5" borderId="193" xfId="0" applyNumberFormat="1" applyFont="1" applyFill="1" applyBorder="1" applyAlignment="1" applyProtection="1">
      <alignment horizontal="right" vertical="center"/>
    </xf>
    <xf numFmtId="181" fontId="1" fillId="5" borderId="194" xfId="0" applyNumberFormat="1" applyFont="1" applyFill="1" applyBorder="1" applyAlignment="1" applyProtection="1">
      <alignment horizontal="right" vertical="center"/>
    </xf>
    <xf numFmtId="0" fontId="8" fillId="0" borderId="185" xfId="4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horizontal="center" vertical="center"/>
    </xf>
    <xf numFmtId="179" fontId="13" fillId="0" borderId="16" xfId="4" applyNumberFormat="1" applyFont="1" applyFill="1" applyBorder="1" applyAlignment="1" applyProtection="1">
      <alignment horizontal="right"/>
    </xf>
    <xf numFmtId="179" fontId="13" fillId="0" borderId="17" xfId="4" applyNumberFormat="1" applyFont="1" applyFill="1" applyBorder="1" applyAlignment="1" applyProtection="1">
      <alignment horizontal="right"/>
    </xf>
  </cellXfs>
  <cellStyles count="7">
    <cellStyle name="桁区切り 2" xfId="2"/>
    <cellStyle name="標準" xfId="0" builtinId="0"/>
    <cellStyle name="標準 2" xfId="4"/>
    <cellStyle name="標準_ＪＲ別" xfId="3"/>
    <cellStyle name="標準_ＪＲ別_事業者別運転事故件数" xfId="1"/>
    <cellStyle name="標準_別表６（その１）_1" xfId="6"/>
    <cellStyle name="標準_別表６（その１）_1_事業者別運転事故件数" xfId="5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2" name="直線コネクタ 1"/>
        <xdr:cNvCxnSpPr/>
      </xdr:nvCxnSpPr>
      <xdr:spPr>
        <a:xfrm>
          <a:off x="15875" y="447675"/>
          <a:ext cx="2705100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3" name="直線コネクタ 2"/>
        <xdr:cNvCxnSpPr/>
      </xdr:nvCxnSpPr>
      <xdr:spPr>
        <a:xfrm>
          <a:off x="15875" y="9029700"/>
          <a:ext cx="2705100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4" name="直線コネクタ 3"/>
        <xdr:cNvCxnSpPr/>
      </xdr:nvCxnSpPr>
      <xdr:spPr>
        <a:xfrm>
          <a:off x="15875" y="17611725"/>
          <a:ext cx="2705100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" y="300037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0" y="5295900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0" y="5295900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0" y="700087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5250" y="1048702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0</xdr:colOff>
      <xdr:row>70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0" y="13277850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2</xdr:col>
      <xdr:colOff>0</xdr:colOff>
      <xdr:row>91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5250" y="1707832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226</xdr:row>
      <xdr:rowOff>0</xdr:rowOff>
    </xdr:from>
    <xdr:to>
      <xdr:col>2</xdr:col>
      <xdr:colOff>0</xdr:colOff>
      <xdr:row>227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95250" y="4186237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0</xdr:rowOff>
    </xdr:from>
    <xdr:to>
      <xdr:col>2</xdr:col>
      <xdr:colOff>0</xdr:colOff>
      <xdr:row>103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5250" y="1960245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163</xdr:row>
      <xdr:rowOff>0</xdr:rowOff>
    </xdr:from>
    <xdr:to>
      <xdr:col>2</xdr:col>
      <xdr:colOff>0</xdr:colOff>
      <xdr:row>163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5250" y="3046095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208</xdr:row>
      <xdr:rowOff>0</xdr:rowOff>
    </xdr:from>
    <xdr:to>
      <xdr:col>2</xdr:col>
      <xdr:colOff>0</xdr:colOff>
      <xdr:row>208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0" y="3860482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129</xdr:row>
      <xdr:rowOff>0</xdr:rowOff>
    </xdr:from>
    <xdr:to>
      <xdr:col>2</xdr:col>
      <xdr:colOff>0</xdr:colOff>
      <xdr:row>129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95250" y="243078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182</xdr:row>
      <xdr:rowOff>0</xdr:rowOff>
    </xdr:from>
    <xdr:to>
      <xdr:col>2</xdr:col>
      <xdr:colOff>0</xdr:colOff>
      <xdr:row>182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95250" y="338994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95250" y="828675"/>
          <a:ext cx="1266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161</xdr:row>
      <xdr:rowOff>0</xdr:rowOff>
    </xdr:from>
    <xdr:to>
      <xdr:col>2</xdr:col>
      <xdr:colOff>0</xdr:colOff>
      <xdr:row>161</xdr:row>
      <xdr:rowOff>0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>
          <a:off x="95250" y="300990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215</xdr:row>
      <xdr:rowOff>0</xdr:rowOff>
    </xdr:from>
    <xdr:to>
      <xdr:col>2</xdr:col>
      <xdr:colOff>0</xdr:colOff>
      <xdr:row>215</xdr:row>
      <xdr:rowOff>0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95250" y="3987165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102</xdr:row>
      <xdr:rowOff>0</xdr:rowOff>
    </xdr:from>
    <xdr:to>
      <xdr:col>13</xdr:col>
      <xdr:colOff>0</xdr:colOff>
      <xdr:row>102</xdr:row>
      <xdr:rowOff>0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>
          <a:off x="112109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162</xdr:row>
      <xdr:rowOff>0</xdr:rowOff>
    </xdr:from>
    <xdr:to>
      <xdr:col>13</xdr:col>
      <xdr:colOff>0</xdr:colOff>
      <xdr:row>162</xdr:row>
      <xdr:rowOff>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>
          <a:off x="11210925" y="30279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208</xdr:row>
      <xdr:rowOff>0</xdr:rowOff>
    </xdr:from>
    <xdr:to>
      <xdr:col>13</xdr:col>
      <xdr:colOff>0</xdr:colOff>
      <xdr:row>208</xdr:row>
      <xdr:rowOff>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>
          <a:off x="11210925" y="386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128</xdr:row>
      <xdr:rowOff>0</xdr:rowOff>
    </xdr:from>
    <xdr:to>
      <xdr:col>13</xdr:col>
      <xdr:colOff>0</xdr:colOff>
      <xdr:row>128</xdr:row>
      <xdr:rowOff>0</xdr:rowOff>
    </xdr:to>
    <xdr:sp macro="" textlink="">
      <xdr:nvSpPr>
        <xdr:cNvPr id="21" name="Line 24"/>
        <xdr:cNvSpPr>
          <a:spLocks noChangeShapeType="1"/>
        </xdr:cNvSpPr>
      </xdr:nvSpPr>
      <xdr:spPr bwMode="auto">
        <a:xfrm>
          <a:off x="11210925" y="2412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22" name="Line 25"/>
        <xdr:cNvSpPr>
          <a:spLocks noChangeShapeType="1"/>
        </xdr:cNvSpPr>
      </xdr:nvSpPr>
      <xdr:spPr bwMode="auto">
        <a:xfrm>
          <a:off x="11210925" y="33899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160</xdr:row>
      <xdr:rowOff>0</xdr:rowOff>
    </xdr:from>
    <xdr:to>
      <xdr:col>13</xdr:col>
      <xdr:colOff>0</xdr:colOff>
      <xdr:row>160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>
          <a:off x="11210925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215</xdr:row>
      <xdr:rowOff>0</xdr:rowOff>
    </xdr:from>
    <xdr:to>
      <xdr:col>13</xdr:col>
      <xdr:colOff>0</xdr:colOff>
      <xdr:row>215</xdr:row>
      <xdr:rowOff>0</xdr:rowOff>
    </xdr:to>
    <xdr:sp macro="" textlink="">
      <xdr:nvSpPr>
        <xdr:cNvPr id="24" name="Line 29"/>
        <xdr:cNvSpPr>
          <a:spLocks noChangeShapeType="1"/>
        </xdr:cNvSpPr>
      </xdr:nvSpPr>
      <xdr:spPr bwMode="auto">
        <a:xfrm>
          <a:off x="11210925" y="39871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03"/>
  <sheetViews>
    <sheetView tabSelected="1" topLeftCell="D1" zoomScale="55" zoomScaleNormal="55" workbookViewId="0">
      <pane ySplit="8" topLeftCell="A22" activePane="bottomLeft" state="frozen"/>
      <selection pane="bottomLeft" activeCell="AS52" sqref="AS52:AV57"/>
    </sheetView>
  </sheetViews>
  <sheetFormatPr defaultRowHeight="13.5"/>
  <cols>
    <col min="1" max="3" width="8.5" customWidth="1"/>
    <col min="4" max="4" width="10.625" customWidth="1"/>
    <col min="5" max="48" width="6.125" customWidth="1"/>
    <col min="49" max="50" width="7.625" style="48" customWidth="1"/>
  </cols>
  <sheetData>
    <row r="1" spans="1:50" ht="17.25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3"/>
      <c r="AC1" s="2"/>
      <c r="AD1" s="3"/>
      <c r="AE1" s="2"/>
      <c r="AF1" s="3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40"/>
      <c r="AX1" s="40"/>
    </row>
    <row r="2" spans="1:50" ht="18" thickBot="1">
      <c r="A2" s="5" t="s">
        <v>203</v>
      </c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33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502"/>
      <c r="AX2" s="41"/>
    </row>
    <row r="3" spans="1:50" ht="17.25">
      <c r="A3" s="7" t="s">
        <v>0</v>
      </c>
      <c r="B3" s="7" t="s">
        <v>1</v>
      </c>
      <c r="C3" s="8" t="s">
        <v>2</v>
      </c>
      <c r="D3" s="9"/>
      <c r="E3" s="821" t="s">
        <v>3</v>
      </c>
      <c r="F3" s="822"/>
      <c r="G3" s="822"/>
      <c r="H3" s="822"/>
      <c r="I3" s="822"/>
      <c r="J3" s="823"/>
      <c r="K3" s="821" t="s">
        <v>304</v>
      </c>
      <c r="L3" s="822"/>
      <c r="M3" s="822"/>
      <c r="N3" s="822"/>
      <c r="O3" s="822"/>
      <c r="P3" s="823"/>
      <c r="Q3" s="821" t="s">
        <v>305</v>
      </c>
      <c r="R3" s="822"/>
      <c r="S3" s="822"/>
      <c r="T3" s="822"/>
      <c r="U3" s="822"/>
      <c r="V3" s="823"/>
      <c r="W3" s="821" t="s">
        <v>306</v>
      </c>
      <c r="X3" s="822"/>
      <c r="Y3" s="822"/>
      <c r="Z3" s="822"/>
      <c r="AA3" s="822"/>
      <c r="AB3" s="823"/>
      <c r="AC3" s="821" t="s">
        <v>307</v>
      </c>
      <c r="AD3" s="822"/>
      <c r="AE3" s="822"/>
      <c r="AF3" s="822"/>
      <c r="AG3" s="822"/>
      <c r="AH3" s="823"/>
      <c r="AI3" s="821" t="s">
        <v>308</v>
      </c>
      <c r="AJ3" s="822"/>
      <c r="AK3" s="822"/>
      <c r="AL3" s="822"/>
      <c r="AM3" s="822"/>
      <c r="AN3" s="823"/>
      <c r="AO3" s="821" t="s">
        <v>309</v>
      </c>
      <c r="AP3" s="823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294</v>
      </c>
    </row>
    <row r="4" spans="1:50" ht="17.25">
      <c r="A4" s="13"/>
      <c r="B4" s="13"/>
      <c r="C4" s="14" t="s">
        <v>8</v>
      </c>
      <c r="D4" s="15"/>
      <c r="E4" s="828" t="s">
        <v>9</v>
      </c>
      <c r="F4" s="829"/>
      <c r="G4" s="830" t="s">
        <v>10</v>
      </c>
      <c r="H4" s="829"/>
      <c r="I4" s="830" t="s">
        <v>11</v>
      </c>
      <c r="J4" s="866"/>
      <c r="K4" s="828" t="s">
        <v>12</v>
      </c>
      <c r="L4" s="829"/>
      <c r="M4" s="830" t="s">
        <v>13</v>
      </c>
      <c r="N4" s="829"/>
      <c r="O4" s="830" t="s">
        <v>11</v>
      </c>
      <c r="P4" s="866"/>
      <c r="Q4" s="828" t="s">
        <v>12</v>
      </c>
      <c r="R4" s="829"/>
      <c r="S4" s="830" t="s">
        <v>13</v>
      </c>
      <c r="T4" s="829"/>
      <c r="U4" s="830" t="s">
        <v>11</v>
      </c>
      <c r="V4" s="866"/>
      <c r="W4" s="828" t="s">
        <v>12</v>
      </c>
      <c r="X4" s="829"/>
      <c r="Y4" s="830" t="s">
        <v>13</v>
      </c>
      <c r="Z4" s="829"/>
      <c r="AA4" s="830" t="s">
        <v>11</v>
      </c>
      <c r="AB4" s="866"/>
      <c r="AC4" s="828" t="s">
        <v>12</v>
      </c>
      <c r="AD4" s="829"/>
      <c r="AE4" s="830" t="s">
        <v>13</v>
      </c>
      <c r="AF4" s="829"/>
      <c r="AG4" s="830" t="s">
        <v>11</v>
      </c>
      <c r="AH4" s="866"/>
      <c r="AI4" s="828" t="s">
        <v>12</v>
      </c>
      <c r="AJ4" s="829"/>
      <c r="AK4" s="830" t="s">
        <v>13</v>
      </c>
      <c r="AL4" s="829"/>
      <c r="AM4" s="830" t="s">
        <v>11</v>
      </c>
      <c r="AN4" s="866"/>
      <c r="AO4" s="828" t="s">
        <v>12</v>
      </c>
      <c r="AP4" s="829"/>
      <c r="AQ4" s="828" t="s">
        <v>12</v>
      </c>
      <c r="AR4" s="829"/>
      <c r="AS4" s="830" t="s">
        <v>13</v>
      </c>
      <c r="AT4" s="829"/>
      <c r="AU4" s="830" t="s">
        <v>11</v>
      </c>
      <c r="AV4" s="866"/>
      <c r="AW4" s="44" t="s">
        <v>14</v>
      </c>
      <c r="AX4" s="45" t="s">
        <v>293</v>
      </c>
    </row>
    <row r="5" spans="1:50" ht="17.25">
      <c r="A5" s="13"/>
      <c r="B5" s="13"/>
      <c r="C5" s="14"/>
      <c r="D5" s="15"/>
      <c r="E5" s="16"/>
      <c r="F5" s="17"/>
      <c r="G5" s="18"/>
      <c r="H5" s="17"/>
      <c r="I5" s="824" t="s">
        <v>16</v>
      </c>
      <c r="J5" s="825"/>
      <c r="K5" s="16"/>
      <c r="L5" s="17"/>
      <c r="M5" s="18"/>
      <c r="N5" s="17"/>
      <c r="O5" s="824" t="s">
        <v>16</v>
      </c>
      <c r="P5" s="825"/>
      <c r="Q5" s="16"/>
      <c r="R5" s="17"/>
      <c r="S5" s="18"/>
      <c r="T5" s="17"/>
      <c r="U5" s="824" t="s">
        <v>16</v>
      </c>
      <c r="V5" s="825"/>
      <c r="W5" s="16"/>
      <c r="X5" s="17"/>
      <c r="Y5" s="18"/>
      <c r="Z5" s="17"/>
      <c r="AA5" s="824" t="s">
        <v>16</v>
      </c>
      <c r="AB5" s="825"/>
      <c r="AC5" s="16"/>
      <c r="AD5" s="17"/>
      <c r="AE5" s="18"/>
      <c r="AF5" s="17"/>
      <c r="AG5" s="824" t="s">
        <v>16</v>
      </c>
      <c r="AH5" s="825"/>
      <c r="AI5" s="16"/>
      <c r="AJ5" s="17"/>
      <c r="AK5" s="18"/>
      <c r="AL5" s="17"/>
      <c r="AM5" s="824" t="s">
        <v>16</v>
      </c>
      <c r="AN5" s="825"/>
      <c r="AO5" s="16"/>
      <c r="AP5" s="17"/>
      <c r="AQ5" s="16"/>
      <c r="AR5" s="17"/>
      <c r="AS5" s="18"/>
      <c r="AT5" s="17"/>
      <c r="AU5" s="824" t="s">
        <v>16</v>
      </c>
      <c r="AV5" s="825"/>
      <c r="AW5" s="44" t="s">
        <v>286</v>
      </c>
      <c r="AX5" s="45" t="s">
        <v>292</v>
      </c>
    </row>
    <row r="6" spans="1:50" ht="17.25">
      <c r="A6" s="19" t="s">
        <v>19</v>
      </c>
      <c r="B6" s="19" t="s">
        <v>20</v>
      </c>
      <c r="C6" s="20" t="s">
        <v>21</v>
      </c>
      <c r="D6" s="21"/>
      <c r="E6" s="16"/>
      <c r="F6" s="17"/>
      <c r="G6" s="824" t="s">
        <v>22</v>
      </c>
      <c r="H6" s="827"/>
      <c r="I6" s="824" t="s">
        <v>22</v>
      </c>
      <c r="J6" s="825"/>
      <c r="K6" s="16"/>
      <c r="L6" s="17"/>
      <c r="M6" s="824" t="s">
        <v>22</v>
      </c>
      <c r="N6" s="827"/>
      <c r="O6" s="824" t="s">
        <v>22</v>
      </c>
      <c r="P6" s="825"/>
      <c r="Q6" s="16"/>
      <c r="R6" s="17"/>
      <c r="S6" s="824" t="s">
        <v>22</v>
      </c>
      <c r="T6" s="827"/>
      <c r="U6" s="824" t="s">
        <v>22</v>
      </c>
      <c r="V6" s="825"/>
      <c r="W6" s="16"/>
      <c r="X6" s="17"/>
      <c r="Y6" s="824" t="s">
        <v>22</v>
      </c>
      <c r="Z6" s="827"/>
      <c r="AA6" s="824" t="s">
        <v>22</v>
      </c>
      <c r="AB6" s="825"/>
      <c r="AC6" s="16"/>
      <c r="AD6" s="17"/>
      <c r="AE6" s="824" t="s">
        <v>22</v>
      </c>
      <c r="AF6" s="827"/>
      <c r="AG6" s="824" t="s">
        <v>22</v>
      </c>
      <c r="AH6" s="825"/>
      <c r="AI6" s="16"/>
      <c r="AJ6" s="17"/>
      <c r="AK6" s="824" t="s">
        <v>22</v>
      </c>
      <c r="AL6" s="827"/>
      <c r="AM6" s="824" t="s">
        <v>22</v>
      </c>
      <c r="AN6" s="825"/>
      <c r="AO6" s="16"/>
      <c r="AP6" s="17"/>
      <c r="AQ6" s="16"/>
      <c r="AR6" s="17"/>
      <c r="AS6" s="824" t="s">
        <v>22</v>
      </c>
      <c r="AT6" s="827"/>
      <c r="AU6" s="824" t="s">
        <v>22</v>
      </c>
      <c r="AV6" s="825"/>
      <c r="AW6" s="44" t="s">
        <v>287</v>
      </c>
      <c r="AX6" s="45" t="s">
        <v>295</v>
      </c>
    </row>
    <row r="7" spans="1:50" ht="17.25">
      <c r="A7" s="19"/>
      <c r="B7" s="19"/>
      <c r="C7" s="20"/>
      <c r="D7" s="21"/>
      <c r="E7" s="16"/>
      <c r="F7" s="17"/>
      <c r="G7" s="18"/>
      <c r="H7" s="17"/>
      <c r="I7" s="824" t="s">
        <v>25</v>
      </c>
      <c r="J7" s="825"/>
      <c r="K7" s="16"/>
      <c r="L7" s="17"/>
      <c r="M7" s="18"/>
      <c r="N7" s="17"/>
      <c r="O7" s="824" t="s">
        <v>25</v>
      </c>
      <c r="P7" s="825"/>
      <c r="Q7" s="16"/>
      <c r="R7" s="17"/>
      <c r="S7" s="18"/>
      <c r="T7" s="17"/>
      <c r="U7" s="824" t="s">
        <v>25</v>
      </c>
      <c r="V7" s="825"/>
      <c r="W7" s="16"/>
      <c r="X7" s="17"/>
      <c r="Y7" s="18"/>
      <c r="Z7" s="17"/>
      <c r="AA7" s="824" t="s">
        <v>25</v>
      </c>
      <c r="AB7" s="825"/>
      <c r="AC7" s="16"/>
      <c r="AD7" s="17"/>
      <c r="AE7" s="18"/>
      <c r="AF7" s="17"/>
      <c r="AG7" s="824" t="s">
        <v>25</v>
      </c>
      <c r="AH7" s="825"/>
      <c r="AI7" s="16"/>
      <c r="AJ7" s="17"/>
      <c r="AK7" s="18"/>
      <c r="AL7" s="17"/>
      <c r="AM7" s="824" t="s">
        <v>25</v>
      </c>
      <c r="AN7" s="825"/>
      <c r="AO7" s="16"/>
      <c r="AP7" s="17"/>
      <c r="AQ7" s="16"/>
      <c r="AR7" s="17"/>
      <c r="AS7" s="18"/>
      <c r="AT7" s="17"/>
      <c r="AU7" s="824" t="s">
        <v>25</v>
      </c>
      <c r="AV7" s="825"/>
      <c r="AW7" s="44" t="s">
        <v>288</v>
      </c>
      <c r="AX7" s="45" t="s">
        <v>291</v>
      </c>
    </row>
    <row r="8" spans="1:50" ht="17.25">
      <c r="A8" s="13" t="s">
        <v>26</v>
      </c>
      <c r="B8" s="13"/>
      <c r="C8" s="20"/>
      <c r="D8" s="22" t="s">
        <v>27</v>
      </c>
      <c r="E8" s="826" t="s">
        <v>28</v>
      </c>
      <c r="F8" s="827"/>
      <c r="G8" s="824" t="s">
        <v>28</v>
      </c>
      <c r="H8" s="827"/>
      <c r="I8" s="824"/>
      <c r="J8" s="825"/>
      <c r="K8" s="826" t="s">
        <v>28</v>
      </c>
      <c r="L8" s="827"/>
      <c r="M8" s="824" t="s">
        <v>28</v>
      </c>
      <c r="N8" s="827"/>
      <c r="O8" s="824"/>
      <c r="P8" s="825"/>
      <c r="Q8" s="826" t="s">
        <v>28</v>
      </c>
      <c r="R8" s="827"/>
      <c r="S8" s="824" t="s">
        <v>28</v>
      </c>
      <c r="T8" s="827"/>
      <c r="U8" s="824"/>
      <c r="V8" s="825"/>
      <c r="W8" s="826" t="s">
        <v>28</v>
      </c>
      <c r="X8" s="827"/>
      <c r="Y8" s="824" t="s">
        <v>28</v>
      </c>
      <c r="Z8" s="827"/>
      <c r="AA8" s="824"/>
      <c r="AB8" s="825"/>
      <c r="AC8" s="826" t="s">
        <v>28</v>
      </c>
      <c r="AD8" s="827"/>
      <c r="AE8" s="824" t="s">
        <v>28</v>
      </c>
      <c r="AF8" s="827"/>
      <c r="AG8" s="824"/>
      <c r="AH8" s="825"/>
      <c r="AI8" s="826" t="s">
        <v>28</v>
      </c>
      <c r="AJ8" s="827"/>
      <c r="AK8" s="824" t="s">
        <v>28</v>
      </c>
      <c r="AL8" s="827"/>
      <c r="AM8" s="824"/>
      <c r="AN8" s="825"/>
      <c r="AO8" s="826" t="s">
        <v>28</v>
      </c>
      <c r="AP8" s="827"/>
      <c r="AQ8" s="826" t="s">
        <v>28</v>
      </c>
      <c r="AR8" s="827"/>
      <c r="AS8" s="824" t="s">
        <v>28</v>
      </c>
      <c r="AT8" s="827"/>
      <c r="AU8" s="824"/>
      <c r="AV8" s="825"/>
      <c r="AW8" s="44" t="s">
        <v>289</v>
      </c>
      <c r="AX8" s="45" t="s">
        <v>30</v>
      </c>
    </row>
    <row r="9" spans="1:50" ht="18" thickBot="1">
      <c r="A9" s="23" t="s">
        <v>31</v>
      </c>
      <c r="B9" s="24" t="s">
        <v>27</v>
      </c>
      <c r="C9" s="835" t="s">
        <v>32</v>
      </c>
      <c r="D9" s="836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27"/>
      <c r="AT9" s="26"/>
      <c r="AU9" s="27"/>
      <c r="AV9" s="28"/>
      <c r="AW9" s="46" t="s">
        <v>290</v>
      </c>
      <c r="AX9" s="47" t="s">
        <v>217</v>
      </c>
    </row>
    <row r="10" spans="1:50" s="137" customFormat="1" ht="17.25" customHeight="1">
      <c r="A10" s="863" t="s">
        <v>168</v>
      </c>
      <c r="B10" s="837" t="s">
        <v>237</v>
      </c>
      <c r="C10" s="864" t="s">
        <v>169</v>
      </c>
      <c r="D10" s="865"/>
      <c r="E10" s="105"/>
      <c r="F10" s="106"/>
      <c r="G10" s="105"/>
      <c r="H10" s="106"/>
      <c r="I10" s="105"/>
      <c r="J10" s="107"/>
      <c r="K10" s="105"/>
      <c r="L10" s="106"/>
      <c r="M10" s="138"/>
      <c r="N10" s="106"/>
      <c r="O10" s="105"/>
      <c r="P10" s="107"/>
      <c r="Q10" s="105"/>
      <c r="R10" s="106"/>
      <c r="S10" s="105"/>
      <c r="T10" s="106"/>
      <c r="U10" s="105"/>
      <c r="V10" s="107"/>
      <c r="W10" s="105">
        <v>10</v>
      </c>
      <c r="X10" s="106"/>
      <c r="Y10" s="105">
        <v>3</v>
      </c>
      <c r="Z10" s="106"/>
      <c r="AA10" s="105">
        <v>4</v>
      </c>
      <c r="AB10" s="107"/>
      <c r="AC10" s="105"/>
      <c r="AD10" s="106"/>
      <c r="AE10" s="105"/>
      <c r="AF10" s="106"/>
      <c r="AG10" s="105"/>
      <c r="AH10" s="107"/>
      <c r="AI10" s="105">
        <v>2</v>
      </c>
      <c r="AJ10" s="106"/>
      <c r="AK10" s="105">
        <v>2</v>
      </c>
      <c r="AL10" s="106"/>
      <c r="AM10" s="105"/>
      <c r="AN10" s="107"/>
      <c r="AO10" s="105"/>
      <c r="AP10" s="106"/>
      <c r="AQ10" s="108">
        <f>AO10+AI10+AC10+W10+Q10+K10+E10</f>
        <v>12</v>
      </c>
      <c r="AR10" s="109">
        <v>0</v>
      </c>
      <c r="AS10" s="110">
        <f>AK10+AE10+Y10+S10+M10+G10</f>
        <v>5</v>
      </c>
      <c r="AT10" s="109">
        <f>AR10+AL10+AF10+Z10+T10+N10+H10</f>
        <v>0</v>
      </c>
      <c r="AU10" s="110">
        <f>AM10+AG10+AA10+U10+O10+I10</f>
        <v>4</v>
      </c>
      <c r="AV10" s="109">
        <f>AT10+AN10+AH10+AB10+V10+P10+J10</f>
        <v>0</v>
      </c>
      <c r="AW10" s="875">
        <f>'（JR走行キロ計算）'!E10</f>
        <v>0.33497180137590221</v>
      </c>
      <c r="AX10" s="876" t="str">
        <f>'（JR走行キロ計算）'!F10</f>
        <v/>
      </c>
    </row>
    <row r="11" spans="1:50" s="137" customFormat="1" ht="17.25" customHeight="1">
      <c r="A11" s="844"/>
      <c r="B11" s="838"/>
      <c r="C11" s="841"/>
      <c r="D11" s="842"/>
      <c r="E11" s="111"/>
      <c r="F11" s="112"/>
      <c r="G11" s="111"/>
      <c r="H11" s="112"/>
      <c r="I11" s="111"/>
      <c r="J11" s="113"/>
      <c r="K11" s="111"/>
      <c r="L11" s="112"/>
      <c r="M11" s="139"/>
      <c r="N11" s="112"/>
      <c r="O11" s="111"/>
      <c r="P11" s="113"/>
      <c r="Q11" s="111"/>
      <c r="R11" s="112"/>
      <c r="S11" s="111"/>
      <c r="T11" s="112"/>
      <c r="U11" s="111"/>
      <c r="V11" s="113"/>
      <c r="W11" s="111">
        <v>1</v>
      </c>
      <c r="X11" s="112"/>
      <c r="Y11" s="111"/>
      <c r="Z11" s="112"/>
      <c r="AA11" s="111">
        <v>1</v>
      </c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114">
        <f t="shared" ref="AQ11:AR13" si="0">AO11+AI11+AC11+W11+Q11+K11+E11</f>
        <v>1</v>
      </c>
      <c r="AR11" s="115">
        <f>AP11+AJ11+AD11+X11+R11+L11+F11</f>
        <v>0</v>
      </c>
      <c r="AS11" s="116">
        <f>AK11+AE11+Y11+S11+M11+G11</f>
        <v>0</v>
      </c>
      <c r="AT11" s="115">
        <f>AR11+AL11+AF11+Z11+T11+N11+H11</f>
        <v>0</v>
      </c>
      <c r="AU11" s="116">
        <f>AM11+AG11+AA11+U11+O11+I11</f>
        <v>1</v>
      </c>
      <c r="AV11" s="115">
        <f>AT11+AN11+AH11+AB11+V11+P11+J11</f>
        <v>0</v>
      </c>
      <c r="AW11" s="869"/>
      <c r="AX11" s="871"/>
    </row>
    <row r="12" spans="1:50" s="137" customFormat="1" ht="17.25" customHeight="1">
      <c r="A12" s="844"/>
      <c r="B12" s="853" t="s">
        <v>170</v>
      </c>
      <c r="C12" s="849" t="s">
        <v>99</v>
      </c>
      <c r="D12" s="842"/>
      <c r="E12" s="117">
        <v>1</v>
      </c>
      <c r="F12" s="118"/>
      <c r="G12" s="117"/>
      <c r="H12" s="118"/>
      <c r="I12" s="117"/>
      <c r="J12" s="119"/>
      <c r="K12" s="117">
        <v>1</v>
      </c>
      <c r="L12" s="118"/>
      <c r="M12" s="117"/>
      <c r="N12" s="118"/>
      <c r="O12" s="117"/>
      <c r="P12" s="119"/>
      <c r="Q12" s="117"/>
      <c r="R12" s="118"/>
      <c r="S12" s="117"/>
      <c r="T12" s="118"/>
      <c r="U12" s="117"/>
      <c r="V12" s="119"/>
      <c r="W12" s="117"/>
      <c r="X12" s="118"/>
      <c r="Y12" s="117"/>
      <c r="Z12" s="118"/>
      <c r="AA12" s="117"/>
      <c r="AB12" s="119"/>
      <c r="AC12" s="117"/>
      <c r="AD12" s="118"/>
      <c r="AE12" s="117"/>
      <c r="AF12" s="118"/>
      <c r="AG12" s="117"/>
      <c r="AH12" s="119"/>
      <c r="AI12" s="117">
        <v>1</v>
      </c>
      <c r="AJ12" s="118"/>
      <c r="AK12" s="503">
        <v>1</v>
      </c>
      <c r="AL12" s="504"/>
      <c r="AM12" s="503"/>
      <c r="AN12" s="505"/>
      <c r="AO12" s="117"/>
      <c r="AP12" s="118"/>
      <c r="AQ12" s="120">
        <f t="shared" si="0"/>
        <v>3</v>
      </c>
      <c r="AR12" s="121">
        <f t="shared" si="0"/>
        <v>0</v>
      </c>
      <c r="AS12" s="122">
        <f>AK12+AE12+Y12+S12+M12+G12</f>
        <v>1</v>
      </c>
      <c r="AT12" s="121">
        <f>AR12+AL12+AF12+Z12+T12+N12+H12</f>
        <v>0</v>
      </c>
      <c r="AU12" s="110">
        <f>AM12+AG12+AA12+U12+O12+I12</f>
        <v>0</v>
      </c>
      <c r="AV12" s="121">
        <f>AT12+AN12+AH12+AB12+V12+P12+J12</f>
        <v>0</v>
      </c>
      <c r="AW12" s="869">
        <f>'（JR走行キロ計算）'!E12</f>
        <v>0.41735123862891771</v>
      </c>
      <c r="AX12" s="871" t="str">
        <f>'（JR走行キロ計算）'!F12</f>
        <v/>
      </c>
    </row>
    <row r="13" spans="1:50" s="137" customFormat="1" ht="17.25" customHeight="1" thickBot="1">
      <c r="A13" s="844"/>
      <c r="B13" s="858"/>
      <c r="C13" s="850"/>
      <c r="D13" s="851"/>
      <c r="E13" s="123"/>
      <c r="F13" s="124"/>
      <c r="G13" s="123"/>
      <c r="H13" s="124"/>
      <c r="I13" s="123"/>
      <c r="J13" s="125"/>
      <c r="K13" s="123"/>
      <c r="L13" s="124"/>
      <c r="M13" s="123"/>
      <c r="N13" s="124"/>
      <c r="O13" s="123"/>
      <c r="P13" s="125"/>
      <c r="Q13" s="123"/>
      <c r="R13" s="124"/>
      <c r="S13" s="123"/>
      <c r="T13" s="124"/>
      <c r="U13" s="123"/>
      <c r="V13" s="125"/>
      <c r="W13" s="123"/>
      <c r="X13" s="124"/>
      <c r="Y13" s="123"/>
      <c r="Z13" s="124"/>
      <c r="AA13" s="123"/>
      <c r="AB13" s="125"/>
      <c r="AC13" s="123"/>
      <c r="AD13" s="124"/>
      <c r="AE13" s="123"/>
      <c r="AF13" s="124"/>
      <c r="AG13" s="123"/>
      <c r="AH13" s="125"/>
      <c r="AI13" s="123"/>
      <c r="AJ13" s="124"/>
      <c r="AK13" s="123"/>
      <c r="AL13" s="124"/>
      <c r="AM13" s="123"/>
      <c r="AN13" s="125"/>
      <c r="AO13" s="123"/>
      <c r="AP13" s="124"/>
      <c r="AQ13" s="126">
        <f t="shared" si="0"/>
        <v>0</v>
      </c>
      <c r="AR13" s="127">
        <f t="shared" si="0"/>
        <v>0</v>
      </c>
      <c r="AS13" s="128">
        <f>AK13+AE13+Y13+S13+M13+G13</f>
        <v>0</v>
      </c>
      <c r="AT13" s="127">
        <f>AR13+AL13+AF13+Z13+T13+N13+H13</f>
        <v>0</v>
      </c>
      <c r="AU13" s="128">
        <f>AM13+AG13+AA13+U13+O13+I13</f>
        <v>0</v>
      </c>
      <c r="AV13" s="127">
        <f>AT13+AN13+AH13+AB13+V13+P13+J13</f>
        <v>0</v>
      </c>
      <c r="AW13" s="870"/>
      <c r="AX13" s="872"/>
    </row>
    <row r="14" spans="1:50" s="137" customFormat="1" ht="17.25" customHeight="1" thickTop="1">
      <c r="A14" s="844"/>
      <c r="B14" s="831" t="s">
        <v>194</v>
      </c>
      <c r="C14" s="831"/>
      <c r="D14" s="832"/>
      <c r="E14" s="52">
        <f>SUM(E10,E12)</f>
        <v>1</v>
      </c>
      <c r="F14" s="53">
        <f t="shared" ref="F14:AP14" si="1">SUM(F10,F12)</f>
        <v>0</v>
      </c>
      <c r="G14" s="52">
        <f t="shared" si="1"/>
        <v>0</v>
      </c>
      <c r="H14" s="53">
        <f t="shared" si="1"/>
        <v>0</v>
      </c>
      <c r="I14" s="52">
        <f t="shared" si="1"/>
        <v>0</v>
      </c>
      <c r="J14" s="54">
        <f t="shared" si="1"/>
        <v>0</v>
      </c>
      <c r="K14" s="52">
        <f t="shared" si="1"/>
        <v>1</v>
      </c>
      <c r="L14" s="53">
        <f t="shared" si="1"/>
        <v>0</v>
      </c>
      <c r="M14" s="52">
        <f t="shared" si="1"/>
        <v>0</v>
      </c>
      <c r="N14" s="53">
        <f t="shared" si="1"/>
        <v>0</v>
      </c>
      <c r="O14" s="52">
        <f t="shared" si="1"/>
        <v>0</v>
      </c>
      <c r="P14" s="54">
        <f t="shared" si="1"/>
        <v>0</v>
      </c>
      <c r="Q14" s="52">
        <f t="shared" si="1"/>
        <v>0</v>
      </c>
      <c r="R14" s="53">
        <f t="shared" si="1"/>
        <v>0</v>
      </c>
      <c r="S14" s="52">
        <f t="shared" si="1"/>
        <v>0</v>
      </c>
      <c r="T14" s="53">
        <f t="shared" si="1"/>
        <v>0</v>
      </c>
      <c r="U14" s="52">
        <f t="shared" si="1"/>
        <v>0</v>
      </c>
      <c r="V14" s="54">
        <f t="shared" si="1"/>
        <v>0</v>
      </c>
      <c r="W14" s="52">
        <f t="shared" si="1"/>
        <v>10</v>
      </c>
      <c r="X14" s="53">
        <f t="shared" si="1"/>
        <v>0</v>
      </c>
      <c r="Y14" s="52">
        <f t="shared" si="1"/>
        <v>3</v>
      </c>
      <c r="Z14" s="53">
        <f t="shared" si="1"/>
        <v>0</v>
      </c>
      <c r="AA14" s="52">
        <f t="shared" si="1"/>
        <v>4</v>
      </c>
      <c r="AB14" s="54">
        <f t="shared" si="1"/>
        <v>0</v>
      </c>
      <c r="AC14" s="52">
        <f t="shared" si="1"/>
        <v>0</v>
      </c>
      <c r="AD14" s="53">
        <f t="shared" si="1"/>
        <v>0</v>
      </c>
      <c r="AE14" s="52">
        <f t="shared" si="1"/>
        <v>0</v>
      </c>
      <c r="AF14" s="53">
        <f t="shared" si="1"/>
        <v>0</v>
      </c>
      <c r="AG14" s="52">
        <f t="shared" si="1"/>
        <v>0</v>
      </c>
      <c r="AH14" s="54">
        <f t="shared" si="1"/>
        <v>0</v>
      </c>
      <c r="AI14" s="52">
        <f t="shared" si="1"/>
        <v>3</v>
      </c>
      <c r="AJ14" s="53">
        <f t="shared" si="1"/>
        <v>0</v>
      </c>
      <c r="AK14" s="52">
        <f t="shared" si="1"/>
        <v>3</v>
      </c>
      <c r="AL14" s="53">
        <f t="shared" si="1"/>
        <v>0</v>
      </c>
      <c r="AM14" s="52">
        <f t="shared" si="1"/>
        <v>0</v>
      </c>
      <c r="AN14" s="54">
        <f t="shared" si="1"/>
        <v>0</v>
      </c>
      <c r="AO14" s="52">
        <f t="shared" si="1"/>
        <v>0</v>
      </c>
      <c r="AP14" s="53">
        <f t="shared" si="1"/>
        <v>0</v>
      </c>
      <c r="AQ14" s="55">
        <f t="shared" ref="AQ14:AV14" si="2">SUM(AQ10,AQ12)</f>
        <v>15</v>
      </c>
      <c r="AR14" s="56">
        <f t="shared" si="2"/>
        <v>0</v>
      </c>
      <c r="AS14" s="57">
        <f t="shared" si="2"/>
        <v>6</v>
      </c>
      <c r="AT14" s="56">
        <f t="shared" si="2"/>
        <v>0</v>
      </c>
      <c r="AU14" s="57">
        <f t="shared" si="2"/>
        <v>4</v>
      </c>
      <c r="AV14" s="56">
        <f t="shared" si="2"/>
        <v>0</v>
      </c>
      <c r="AW14" s="877">
        <f>'（JR走行キロ計算）'!E14</f>
        <v>0.34873906764052282</v>
      </c>
      <c r="AX14" s="879" t="str">
        <f>'（JR走行キロ計算）'!F14</f>
        <v/>
      </c>
    </row>
    <row r="15" spans="1:50" s="137" customFormat="1" ht="17.25" customHeight="1" thickBot="1">
      <c r="A15" s="845"/>
      <c r="B15" s="833"/>
      <c r="C15" s="833"/>
      <c r="D15" s="834"/>
      <c r="E15" s="58">
        <f t="shared" ref="E15:AP15" si="3">SUM(E11,E13)</f>
        <v>0</v>
      </c>
      <c r="F15" s="59">
        <f>SUM(F11,F13)</f>
        <v>0</v>
      </c>
      <c r="G15" s="58">
        <f t="shared" si="3"/>
        <v>0</v>
      </c>
      <c r="H15" s="59">
        <f t="shared" si="3"/>
        <v>0</v>
      </c>
      <c r="I15" s="58">
        <f t="shared" si="3"/>
        <v>0</v>
      </c>
      <c r="J15" s="60">
        <f t="shared" si="3"/>
        <v>0</v>
      </c>
      <c r="K15" s="58">
        <f t="shared" si="3"/>
        <v>0</v>
      </c>
      <c r="L15" s="59">
        <f t="shared" si="3"/>
        <v>0</v>
      </c>
      <c r="M15" s="58">
        <f t="shared" si="3"/>
        <v>0</v>
      </c>
      <c r="N15" s="59">
        <f t="shared" si="3"/>
        <v>0</v>
      </c>
      <c r="O15" s="58">
        <f t="shared" si="3"/>
        <v>0</v>
      </c>
      <c r="P15" s="60">
        <f t="shared" si="3"/>
        <v>0</v>
      </c>
      <c r="Q15" s="58">
        <f t="shared" si="3"/>
        <v>0</v>
      </c>
      <c r="R15" s="59">
        <f t="shared" si="3"/>
        <v>0</v>
      </c>
      <c r="S15" s="58">
        <f t="shared" si="3"/>
        <v>0</v>
      </c>
      <c r="T15" s="59">
        <f t="shared" si="3"/>
        <v>0</v>
      </c>
      <c r="U15" s="58">
        <f t="shared" si="3"/>
        <v>0</v>
      </c>
      <c r="V15" s="60">
        <f t="shared" si="3"/>
        <v>0</v>
      </c>
      <c r="W15" s="58">
        <f t="shared" si="3"/>
        <v>1</v>
      </c>
      <c r="X15" s="59">
        <f t="shared" si="3"/>
        <v>0</v>
      </c>
      <c r="Y15" s="58">
        <f t="shared" si="3"/>
        <v>0</v>
      </c>
      <c r="Z15" s="59">
        <f t="shared" si="3"/>
        <v>0</v>
      </c>
      <c r="AA15" s="58">
        <f t="shared" si="3"/>
        <v>1</v>
      </c>
      <c r="AB15" s="60">
        <f t="shared" si="3"/>
        <v>0</v>
      </c>
      <c r="AC15" s="58">
        <f t="shared" si="3"/>
        <v>0</v>
      </c>
      <c r="AD15" s="59">
        <f t="shared" si="3"/>
        <v>0</v>
      </c>
      <c r="AE15" s="58">
        <f t="shared" si="3"/>
        <v>0</v>
      </c>
      <c r="AF15" s="59">
        <f t="shared" si="3"/>
        <v>0</v>
      </c>
      <c r="AG15" s="58">
        <f t="shared" si="3"/>
        <v>0</v>
      </c>
      <c r="AH15" s="60">
        <f t="shared" si="3"/>
        <v>0</v>
      </c>
      <c r="AI15" s="58">
        <f t="shared" si="3"/>
        <v>0</v>
      </c>
      <c r="AJ15" s="59">
        <f t="shared" si="3"/>
        <v>0</v>
      </c>
      <c r="AK15" s="58">
        <f t="shared" si="3"/>
        <v>0</v>
      </c>
      <c r="AL15" s="59">
        <f t="shared" si="3"/>
        <v>0</v>
      </c>
      <c r="AM15" s="58">
        <f t="shared" si="3"/>
        <v>0</v>
      </c>
      <c r="AN15" s="60">
        <f t="shared" si="3"/>
        <v>0</v>
      </c>
      <c r="AO15" s="58">
        <f t="shared" si="3"/>
        <v>0</v>
      </c>
      <c r="AP15" s="59">
        <f t="shared" si="3"/>
        <v>0</v>
      </c>
      <c r="AQ15" s="61">
        <f t="shared" ref="AQ15:AV15" si="4">SUM(AQ11,AQ13)</f>
        <v>1</v>
      </c>
      <c r="AR15" s="62">
        <f t="shared" si="4"/>
        <v>0</v>
      </c>
      <c r="AS15" s="63">
        <f t="shared" si="4"/>
        <v>0</v>
      </c>
      <c r="AT15" s="62">
        <f t="shared" si="4"/>
        <v>0</v>
      </c>
      <c r="AU15" s="63">
        <f t="shared" si="4"/>
        <v>1</v>
      </c>
      <c r="AV15" s="62">
        <f t="shared" si="4"/>
        <v>0</v>
      </c>
      <c r="AW15" s="878"/>
      <c r="AX15" s="868"/>
    </row>
    <row r="16" spans="1:50" s="137" customFormat="1" ht="17.25" customHeight="1" thickTop="1">
      <c r="A16" s="843" t="s">
        <v>174</v>
      </c>
      <c r="B16" s="852" t="s">
        <v>192</v>
      </c>
      <c r="C16" s="839" t="s">
        <v>96</v>
      </c>
      <c r="D16" s="840"/>
      <c r="E16" s="29"/>
      <c r="F16" s="30"/>
      <c r="G16" s="29"/>
      <c r="H16" s="30"/>
      <c r="I16" s="29"/>
      <c r="J16" s="31"/>
      <c r="K16" s="29">
        <v>1</v>
      </c>
      <c r="L16" s="30"/>
      <c r="M16" s="29"/>
      <c r="N16" s="30"/>
      <c r="O16" s="29"/>
      <c r="P16" s="31"/>
      <c r="Q16" s="29"/>
      <c r="R16" s="30"/>
      <c r="S16" s="29"/>
      <c r="T16" s="30"/>
      <c r="U16" s="29"/>
      <c r="V16" s="31"/>
      <c r="W16" s="29">
        <v>11</v>
      </c>
      <c r="X16" s="30"/>
      <c r="Y16" s="29">
        <v>5</v>
      </c>
      <c r="Z16" s="30"/>
      <c r="AA16" s="29">
        <v>4</v>
      </c>
      <c r="AB16" s="31"/>
      <c r="AC16" s="29"/>
      <c r="AD16" s="30"/>
      <c r="AE16" s="29"/>
      <c r="AF16" s="30"/>
      <c r="AG16" s="29"/>
      <c r="AH16" s="31"/>
      <c r="AI16" s="140">
        <v>16</v>
      </c>
      <c r="AJ16" s="141"/>
      <c r="AK16" s="140">
        <v>12</v>
      </c>
      <c r="AL16" s="30"/>
      <c r="AM16" s="29">
        <v>4</v>
      </c>
      <c r="AN16" s="31"/>
      <c r="AO16" s="29"/>
      <c r="AP16" s="30"/>
      <c r="AQ16" s="32">
        <f t="shared" ref="AQ16:AQ21" si="5">AO16+AI16+AC16+W16+Q16+K16+E16</f>
        <v>28</v>
      </c>
      <c r="AR16" s="33">
        <f t="shared" ref="AR16:AR21" si="6">AP16+AJ16+AD16+X16+R16+L16+F16</f>
        <v>0</v>
      </c>
      <c r="AS16" s="34">
        <f t="shared" ref="AS16:AS21" si="7">AK16+AE16+Y16+S16+M16+G16</f>
        <v>17</v>
      </c>
      <c r="AT16" s="33">
        <f t="shared" ref="AT16:AT21" si="8">AR16+AL16+AF16+Z16+T16+N16+H16</f>
        <v>0</v>
      </c>
      <c r="AU16" s="34">
        <f t="shared" ref="AU16:AU21" si="9">AM16+AG16+AA16+U16+O16+I16</f>
        <v>8</v>
      </c>
      <c r="AV16" s="33">
        <f t="shared" ref="AV16:AV21" si="10">AT16+AN16+AH16+AB16+V16+P16+J16</f>
        <v>0</v>
      </c>
      <c r="AW16" s="891">
        <f>'（JR走行キロ計算）'!E16</f>
        <v>0.49531211845488377</v>
      </c>
      <c r="AX16" s="890" t="str">
        <f>'（JR走行キロ計算）'!F16</f>
        <v/>
      </c>
    </row>
    <row r="17" spans="1:50" s="137" customFormat="1" ht="17.25" customHeight="1">
      <c r="A17" s="844"/>
      <c r="B17" s="838"/>
      <c r="C17" s="841"/>
      <c r="D17" s="842"/>
      <c r="E17" s="64"/>
      <c r="F17" s="65"/>
      <c r="G17" s="64"/>
      <c r="H17" s="65"/>
      <c r="I17" s="64"/>
      <c r="J17" s="66"/>
      <c r="K17" s="64"/>
      <c r="L17" s="65"/>
      <c r="M17" s="64"/>
      <c r="N17" s="65"/>
      <c r="O17" s="64"/>
      <c r="P17" s="66"/>
      <c r="Q17" s="64"/>
      <c r="R17" s="65"/>
      <c r="S17" s="64"/>
      <c r="T17" s="65"/>
      <c r="U17" s="64"/>
      <c r="V17" s="66"/>
      <c r="W17" s="64">
        <v>1</v>
      </c>
      <c r="X17" s="65"/>
      <c r="Y17" s="64"/>
      <c r="Z17" s="65"/>
      <c r="AA17" s="64">
        <v>1</v>
      </c>
      <c r="AB17" s="66"/>
      <c r="AC17" s="64"/>
      <c r="AD17" s="65"/>
      <c r="AE17" s="64"/>
      <c r="AF17" s="65"/>
      <c r="AG17" s="64"/>
      <c r="AH17" s="66"/>
      <c r="AI17" s="64"/>
      <c r="AJ17" s="65"/>
      <c r="AK17" s="64"/>
      <c r="AL17" s="65"/>
      <c r="AM17" s="64"/>
      <c r="AN17" s="66"/>
      <c r="AO17" s="64"/>
      <c r="AP17" s="65"/>
      <c r="AQ17" s="67">
        <f t="shared" si="5"/>
        <v>1</v>
      </c>
      <c r="AR17" s="68">
        <f t="shared" si="6"/>
        <v>0</v>
      </c>
      <c r="AS17" s="69">
        <f t="shared" si="7"/>
        <v>0</v>
      </c>
      <c r="AT17" s="68">
        <f t="shared" si="8"/>
        <v>0</v>
      </c>
      <c r="AU17" s="69">
        <f t="shared" si="9"/>
        <v>1</v>
      </c>
      <c r="AV17" s="68">
        <f t="shared" si="10"/>
        <v>0</v>
      </c>
      <c r="AW17" s="869"/>
      <c r="AX17" s="871"/>
    </row>
    <row r="18" spans="1:50" s="137" customFormat="1" ht="17.25" customHeight="1">
      <c r="A18" s="844"/>
      <c r="B18" s="853">
        <v>1</v>
      </c>
      <c r="C18" s="849" t="s">
        <v>169</v>
      </c>
      <c r="D18" s="842"/>
      <c r="E18" s="29"/>
      <c r="F18" s="30"/>
      <c r="G18" s="29"/>
      <c r="H18" s="30"/>
      <c r="I18" s="29"/>
      <c r="J18" s="31"/>
      <c r="K18" s="29"/>
      <c r="L18" s="30"/>
      <c r="M18" s="29"/>
      <c r="N18" s="30"/>
      <c r="O18" s="29"/>
      <c r="P18" s="31"/>
      <c r="Q18" s="29"/>
      <c r="R18" s="30"/>
      <c r="S18" s="29"/>
      <c r="T18" s="30"/>
      <c r="U18" s="29"/>
      <c r="V18" s="31"/>
      <c r="W18" s="29"/>
      <c r="X18" s="30"/>
      <c r="Y18" s="29"/>
      <c r="Z18" s="30"/>
      <c r="AA18" s="29"/>
      <c r="AB18" s="31"/>
      <c r="AC18" s="29"/>
      <c r="AD18" s="30"/>
      <c r="AE18" s="29"/>
      <c r="AF18" s="30"/>
      <c r="AG18" s="29"/>
      <c r="AH18" s="31"/>
      <c r="AI18" s="29"/>
      <c r="AJ18" s="30"/>
      <c r="AK18" s="29"/>
      <c r="AL18" s="30"/>
      <c r="AM18" s="29"/>
      <c r="AN18" s="31"/>
      <c r="AO18" s="29"/>
      <c r="AP18" s="30"/>
      <c r="AQ18" s="32">
        <f t="shared" si="5"/>
        <v>0</v>
      </c>
      <c r="AR18" s="33">
        <f t="shared" si="6"/>
        <v>0</v>
      </c>
      <c r="AS18" s="34">
        <f t="shared" si="7"/>
        <v>0</v>
      </c>
      <c r="AT18" s="33">
        <f t="shared" si="8"/>
        <v>0</v>
      </c>
      <c r="AU18" s="34">
        <f t="shared" si="9"/>
        <v>0</v>
      </c>
      <c r="AV18" s="33">
        <f t="shared" si="10"/>
        <v>0</v>
      </c>
      <c r="AW18" s="869">
        <f>'（JR走行キロ計算）'!E18</f>
        <v>0</v>
      </c>
      <c r="AX18" s="871" t="str">
        <f>'（JR走行キロ計算）'!F18</f>
        <v/>
      </c>
    </row>
    <row r="19" spans="1:50" s="137" customFormat="1" ht="17.25" customHeight="1">
      <c r="A19" s="844"/>
      <c r="B19" s="838"/>
      <c r="C19" s="841"/>
      <c r="D19" s="842" t="s">
        <v>238</v>
      </c>
      <c r="E19" s="64"/>
      <c r="F19" s="65"/>
      <c r="G19" s="64"/>
      <c r="H19" s="65"/>
      <c r="I19" s="64"/>
      <c r="J19" s="66"/>
      <c r="K19" s="64"/>
      <c r="L19" s="65"/>
      <c r="M19" s="64"/>
      <c r="N19" s="65"/>
      <c r="O19" s="64"/>
      <c r="P19" s="66"/>
      <c r="Q19" s="64"/>
      <c r="R19" s="65"/>
      <c r="S19" s="64"/>
      <c r="T19" s="65"/>
      <c r="U19" s="64"/>
      <c r="V19" s="66"/>
      <c r="W19" s="64"/>
      <c r="X19" s="65"/>
      <c r="Y19" s="64"/>
      <c r="Z19" s="65"/>
      <c r="AA19" s="64"/>
      <c r="AB19" s="66"/>
      <c r="AC19" s="64"/>
      <c r="AD19" s="65"/>
      <c r="AE19" s="64"/>
      <c r="AF19" s="65"/>
      <c r="AG19" s="64"/>
      <c r="AH19" s="66"/>
      <c r="AI19" s="64"/>
      <c r="AJ19" s="65"/>
      <c r="AK19" s="64"/>
      <c r="AL19" s="65"/>
      <c r="AM19" s="64"/>
      <c r="AN19" s="66"/>
      <c r="AO19" s="64"/>
      <c r="AP19" s="65"/>
      <c r="AQ19" s="67">
        <f t="shared" si="5"/>
        <v>0</v>
      </c>
      <c r="AR19" s="68">
        <f t="shared" si="6"/>
        <v>0</v>
      </c>
      <c r="AS19" s="69">
        <f t="shared" si="7"/>
        <v>0</v>
      </c>
      <c r="AT19" s="68">
        <f t="shared" si="8"/>
        <v>0</v>
      </c>
      <c r="AU19" s="69">
        <f t="shared" si="9"/>
        <v>0</v>
      </c>
      <c r="AV19" s="68">
        <f t="shared" si="10"/>
        <v>0</v>
      </c>
      <c r="AW19" s="869"/>
      <c r="AX19" s="871"/>
    </row>
    <row r="20" spans="1:50" s="137" customFormat="1" ht="17.25" customHeight="1">
      <c r="A20" s="844"/>
      <c r="B20" s="853">
        <v>1</v>
      </c>
      <c r="C20" s="849" t="s">
        <v>99</v>
      </c>
      <c r="D20" s="842"/>
      <c r="E20" s="49"/>
      <c r="F20" s="50"/>
      <c r="G20" s="49"/>
      <c r="H20" s="50"/>
      <c r="I20" s="49"/>
      <c r="J20" s="51"/>
      <c r="K20" s="49"/>
      <c r="L20" s="50"/>
      <c r="M20" s="49"/>
      <c r="N20" s="50"/>
      <c r="O20" s="49"/>
      <c r="P20" s="51"/>
      <c r="Q20" s="49"/>
      <c r="R20" s="50"/>
      <c r="S20" s="49"/>
      <c r="T20" s="50"/>
      <c r="U20" s="49"/>
      <c r="V20" s="51"/>
      <c r="W20" s="49">
        <v>3</v>
      </c>
      <c r="X20" s="50"/>
      <c r="Y20" s="49">
        <v>1</v>
      </c>
      <c r="Z20" s="50"/>
      <c r="AA20" s="49"/>
      <c r="AB20" s="51"/>
      <c r="AC20" s="49"/>
      <c r="AD20" s="50"/>
      <c r="AE20" s="49"/>
      <c r="AF20" s="50"/>
      <c r="AG20" s="49"/>
      <c r="AH20" s="51"/>
      <c r="AI20" s="49">
        <v>2</v>
      </c>
      <c r="AJ20" s="50"/>
      <c r="AK20" s="49">
        <v>2</v>
      </c>
      <c r="AL20" s="50"/>
      <c r="AM20" s="49"/>
      <c r="AN20" s="51"/>
      <c r="AO20" s="49"/>
      <c r="AP20" s="50"/>
      <c r="AQ20" s="37">
        <f t="shared" si="5"/>
        <v>5</v>
      </c>
      <c r="AR20" s="38">
        <f t="shared" si="6"/>
        <v>0</v>
      </c>
      <c r="AS20" s="39">
        <f t="shared" si="7"/>
        <v>3</v>
      </c>
      <c r="AT20" s="38">
        <f t="shared" si="8"/>
        <v>0</v>
      </c>
      <c r="AU20" s="39">
        <f>AM20+AG20+AA20+U20+O20+I20</f>
        <v>0</v>
      </c>
      <c r="AV20" s="38">
        <f t="shared" si="10"/>
        <v>0</v>
      </c>
      <c r="AW20" s="869">
        <f>'（JR走行キロ計算）'!E20</f>
        <v>0.39757027945246748</v>
      </c>
      <c r="AX20" s="871" t="str">
        <f>'（JR走行キロ計算）'!F20</f>
        <v/>
      </c>
    </row>
    <row r="21" spans="1:50" s="137" customFormat="1" ht="17.25" customHeight="1" thickBot="1">
      <c r="A21" s="844"/>
      <c r="B21" s="858"/>
      <c r="C21" s="850"/>
      <c r="D21" s="851"/>
      <c r="E21" s="70"/>
      <c r="F21" s="71"/>
      <c r="G21" s="70"/>
      <c r="H21" s="71"/>
      <c r="I21" s="70"/>
      <c r="J21" s="72"/>
      <c r="K21" s="70"/>
      <c r="L21" s="71"/>
      <c r="M21" s="70"/>
      <c r="N21" s="71"/>
      <c r="O21" s="70"/>
      <c r="P21" s="72"/>
      <c r="Q21" s="70"/>
      <c r="R21" s="71"/>
      <c r="S21" s="70"/>
      <c r="T21" s="71"/>
      <c r="U21" s="70"/>
      <c r="V21" s="72"/>
      <c r="W21" s="70"/>
      <c r="X21" s="71"/>
      <c r="Y21" s="70"/>
      <c r="Z21" s="71"/>
      <c r="AA21" s="70"/>
      <c r="AB21" s="72"/>
      <c r="AC21" s="70"/>
      <c r="AD21" s="71"/>
      <c r="AE21" s="70"/>
      <c r="AF21" s="71"/>
      <c r="AG21" s="70"/>
      <c r="AH21" s="72"/>
      <c r="AI21" s="70"/>
      <c r="AJ21" s="71"/>
      <c r="AK21" s="70"/>
      <c r="AL21" s="71"/>
      <c r="AM21" s="70"/>
      <c r="AN21" s="72"/>
      <c r="AO21" s="70"/>
      <c r="AP21" s="71"/>
      <c r="AQ21" s="73">
        <f t="shared" si="5"/>
        <v>0</v>
      </c>
      <c r="AR21" s="74">
        <f t="shared" si="6"/>
        <v>0</v>
      </c>
      <c r="AS21" s="75">
        <f t="shared" si="7"/>
        <v>0</v>
      </c>
      <c r="AT21" s="74">
        <f t="shared" si="8"/>
        <v>0</v>
      </c>
      <c r="AU21" s="75">
        <f t="shared" si="9"/>
        <v>0</v>
      </c>
      <c r="AV21" s="74">
        <f t="shared" si="10"/>
        <v>0</v>
      </c>
      <c r="AW21" s="870"/>
      <c r="AX21" s="872"/>
    </row>
    <row r="22" spans="1:50" s="137" customFormat="1" ht="17.25" customHeight="1" thickTop="1">
      <c r="A22" s="844"/>
      <c r="B22" s="831" t="s">
        <v>194</v>
      </c>
      <c r="C22" s="831"/>
      <c r="D22" s="832"/>
      <c r="E22" s="52">
        <f>SUM(E16,E18,E20)</f>
        <v>0</v>
      </c>
      <c r="F22" s="53">
        <f t="shared" ref="F22:AV22" si="11">SUM(F16,F18,F20)</f>
        <v>0</v>
      </c>
      <c r="G22" s="52">
        <f t="shared" si="11"/>
        <v>0</v>
      </c>
      <c r="H22" s="53">
        <f t="shared" si="11"/>
        <v>0</v>
      </c>
      <c r="I22" s="52">
        <f t="shared" si="11"/>
        <v>0</v>
      </c>
      <c r="J22" s="54">
        <f t="shared" si="11"/>
        <v>0</v>
      </c>
      <c r="K22" s="52">
        <f t="shared" si="11"/>
        <v>1</v>
      </c>
      <c r="L22" s="53">
        <f t="shared" si="11"/>
        <v>0</v>
      </c>
      <c r="M22" s="52">
        <f t="shared" si="11"/>
        <v>0</v>
      </c>
      <c r="N22" s="53">
        <f t="shared" si="11"/>
        <v>0</v>
      </c>
      <c r="O22" s="52">
        <f t="shared" si="11"/>
        <v>0</v>
      </c>
      <c r="P22" s="54">
        <f t="shared" si="11"/>
        <v>0</v>
      </c>
      <c r="Q22" s="52">
        <f t="shared" si="11"/>
        <v>0</v>
      </c>
      <c r="R22" s="53">
        <f t="shared" si="11"/>
        <v>0</v>
      </c>
      <c r="S22" s="52">
        <f t="shared" si="11"/>
        <v>0</v>
      </c>
      <c r="T22" s="53">
        <f t="shared" si="11"/>
        <v>0</v>
      </c>
      <c r="U22" s="52">
        <f t="shared" si="11"/>
        <v>0</v>
      </c>
      <c r="V22" s="54">
        <f t="shared" si="11"/>
        <v>0</v>
      </c>
      <c r="W22" s="52">
        <f t="shared" si="11"/>
        <v>14</v>
      </c>
      <c r="X22" s="53">
        <f t="shared" si="11"/>
        <v>0</v>
      </c>
      <c r="Y22" s="52">
        <f t="shared" si="11"/>
        <v>6</v>
      </c>
      <c r="Z22" s="53">
        <f t="shared" si="11"/>
        <v>0</v>
      </c>
      <c r="AA22" s="52">
        <f t="shared" si="11"/>
        <v>4</v>
      </c>
      <c r="AB22" s="54">
        <f t="shared" si="11"/>
        <v>0</v>
      </c>
      <c r="AC22" s="52">
        <f t="shared" si="11"/>
        <v>0</v>
      </c>
      <c r="AD22" s="53">
        <f t="shared" si="11"/>
        <v>0</v>
      </c>
      <c r="AE22" s="52">
        <f t="shared" si="11"/>
        <v>0</v>
      </c>
      <c r="AF22" s="53">
        <f t="shared" si="11"/>
        <v>0</v>
      </c>
      <c r="AG22" s="52">
        <f t="shared" si="11"/>
        <v>0</v>
      </c>
      <c r="AH22" s="54">
        <f t="shared" si="11"/>
        <v>0</v>
      </c>
      <c r="AI22" s="52">
        <f t="shared" si="11"/>
        <v>18</v>
      </c>
      <c r="AJ22" s="53">
        <f>SUM(AJ16,AJ18,AJ20)</f>
        <v>0</v>
      </c>
      <c r="AK22" s="52">
        <f t="shared" si="11"/>
        <v>14</v>
      </c>
      <c r="AL22" s="53">
        <f t="shared" si="11"/>
        <v>0</v>
      </c>
      <c r="AM22" s="52">
        <f t="shared" si="11"/>
        <v>4</v>
      </c>
      <c r="AN22" s="54">
        <f t="shared" si="11"/>
        <v>0</v>
      </c>
      <c r="AO22" s="52">
        <f t="shared" si="11"/>
        <v>0</v>
      </c>
      <c r="AP22" s="53">
        <f t="shared" si="11"/>
        <v>0</v>
      </c>
      <c r="AQ22" s="55">
        <f t="shared" si="11"/>
        <v>33</v>
      </c>
      <c r="AR22" s="56">
        <f t="shared" si="11"/>
        <v>0</v>
      </c>
      <c r="AS22" s="57">
        <f>SUM(AS16,AS18,AS20)</f>
        <v>20</v>
      </c>
      <c r="AT22" s="56">
        <f t="shared" si="11"/>
        <v>0</v>
      </c>
      <c r="AU22" s="57">
        <f t="shared" si="11"/>
        <v>8</v>
      </c>
      <c r="AV22" s="56">
        <f t="shared" si="11"/>
        <v>0</v>
      </c>
      <c r="AW22" s="873">
        <f>'（JR走行キロ計算）'!E22</f>
        <v>0.47457363326877827</v>
      </c>
      <c r="AX22" s="867" t="str">
        <f>'（JR走行キロ計算）'!F22</f>
        <v/>
      </c>
    </row>
    <row r="23" spans="1:50" s="137" customFormat="1" ht="17.25" customHeight="1" thickBot="1">
      <c r="A23" s="845"/>
      <c r="B23" s="833"/>
      <c r="C23" s="833"/>
      <c r="D23" s="834"/>
      <c r="E23" s="58">
        <f t="shared" ref="E23:AV23" si="12">SUM(E17,E19,E21)</f>
        <v>0</v>
      </c>
      <c r="F23" s="59">
        <f t="shared" si="12"/>
        <v>0</v>
      </c>
      <c r="G23" s="58">
        <f t="shared" si="12"/>
        <v>0</v>
      </c>
      <c r="H23" s="59">
        <f t="shared" si="12"/>
        <v>0</v>
      </c>
      <c r="I23" s="58">
        <f t="shared" si="12"/>
        <v>0</v>
      </c>
      <c r="J23" s="60">
        <f t="shared" si="12"/>
        <v>0</v>
      </c>
      <c r="K23" s="58">
        <f t="shared" si="12"/>
        <v>0</v>
      </c>
      <c r="L23" s="59">
        <f t="shared" si="12"/>
        <v>0</v>
      </c>
      <c r="M23" s="58">
        <f t="shared" si="12"/>
        <v>0</v>
      </c>
      <c r="N23" s="59">
        <f t="shared" si="12"/>
        <v>0</v>
      </c>
      <c r="O23" s="58">
        <f t="shared" si="12"/>
        <v>0</v>
      </c>
      <c r="P23" s="60">
        <f t="shared" si="12"/>
        <v>0</v>
      </c>
      <c r="Q23" s="58">
        <f t="shared" si="12"/>
        <v>0</v>
      </c>
      <c r="R23" s="59">
        <f t="shared" si="12"/>
        <v>0</v>
      </c>
      <c r="S23" s="58">
        <f t="shared" si="12"/>
        <v>0</v>
      </c>
      <c r="T23" s="59">
        <f t="shared" si="12"/>
        <v>0</v>
      </c>
      <c r="U23" s="58">
        <f t="shared" si="12"/>
        <v>0</v>
      </c>
      <c r="V23" s="60">
        <f t="shared" si="12"/>
        <v>0</v>
      </c>
      <c r="W23" s="58">
        <f t="shared" si="12"/>
        <v>1</v>
      </c>
      <c r="X23" s="59">
        <f t="shared" si="12"/>
        <v>0</v>
      </c>
      <c r="Y23" s="58">
        <f t="shared" si="12"/>
        <v>0</v>
      </c>
      <c r="Z23" s="59">
        <f t="shared" si="12"/>
        <v>0</v>
      </c>
      <c r="AA23" s="58">
        <f t="shared" si="12"/>
        <v>1</v>
      </c>
      <c r="AB23" s="60">
        <f t="shared" si="12"/>
        <v>0</v>
      </c>
      <c r="AC23" s="58">
        <f t="shared" si="12"/>
        <v>0</v>
      </c>
      <c r="AD23" s="59">
        <f t="shared" si="12"/>
        <v>0</v>
      </c>
      <c r="AE23" s="58">
        <f t="shared" si="12"/>
        <v>0</v>
      </c>
      <c r="AF23" s="59">
        <f t="shared" si="12"/>
        <v>0</v>
      </c>
      <c r="AG23" s="58">
        <f t="shared" si="12"/>
        <v>0</v>
      </c>
      <c r="AH23" s="60">
        <f t="shared" si="12"/>
        <v>0</v>
      </c>
      <c r="AI23" s="58">
        <f t="shared" si="12"/>
        <v>0</v>
      </c>
      <c r="AJ23" s="59">
        <f t="shared" si="12"/>
        <v>0</v>
      </c>
      <c r="AK23" s="58">
        <f t="shared" si="12"/>
        <v>0</v>
      </c>
      <c r="AL23" s="59">
        <f t="shared" si="12"/>
        <v>0</v>
      </c>
      <c r="AM23" s="58">
        <f t="shared" si="12"/>
        <v>0</v>
      </c>
      <c r="AN23" s="60">
        <f t="shared" si="12"/>
        <v>0</v>
      </c>
      <c r="AO23" s="58">
        <f t="shared" si="12"/>
        <v>0</v>
      </c>
      <c r="AP23" s="59">
        <f t="shared" si="12"/>
        <v>0</v>
      </c>
      <c r="AQ23" s="61">
        <f t="shared" si="12"/>
        <v>1</v>
      </c>
      <c r="AR23" s="62">
        <f t="shared" si="12"/>
        <v>0</v>
      </c>
      <c r="AS23" s="63">
        <f t="shared" si="12"/>
        <v>0</v>
      </c>
      <c r="AT23" s="62">
        <f t="shared" si="12"/>
        <v>0</v>
      </c>
      <c r="AU23" s="63">
        <f t="shared" si="12"/>
        <v>1</v>
      </c>
      <c r="AV23" s="62">
        <f t="shared" si="12"/>
        <v>0</v>
      </c>
      <c r="AW23" s="878"/>
      <c r="AX23" s="892"/>
    </row>
    <row r="24" spans="1:50" s="137" customFormat="1" ht="17.25" customHeight="1" thickTop="1">
      <c r="A24" s="846" t="s">
        <v>214</v>
      </c>
      <c r="B24" s="852" t="s">
        <v>192</v>
      </c>
      <c r="C24" s="839" t="s">
        <v>96</v>
      </c>
      <c r="D24" s="840" t="s">
        <v>239</v>
      </c>
      <c r="E24" s="29"/>
      <c r="F24" s="30"/>
      <c r="G24" s="29"/>
      <c r="H24" s="30"/>
      <c r="I24" s="29"/>
      <c r="J24" s="31"/>
      <c r="K24" s="29">
        <v>2</v>
      </c>
      <c r="L24" s="30"/>
      <c r="M24" s="29"/>
      <c r="N24" s="30"/>
      <c r="O24" s="29">
        <v>1</v>
      </c>
      <c r="P24" s="31"/>
      <c r="Q24" s="29"/>
      <c r="R24" s="30"/>
      <c r="S24" s="29"/>
      <c r="T24" s="30"/>
      <c r="U24" s="29"/>
      <c r="V24" s="31"/>
      <c r="W24" s="29">
        <v>8</v>
      </c>
      <c r="X24" s="30"/>
      <c r="Y24" s="29">
        <v>2</v>
      </c>
      <c r="Z24" s="30"/>
      <c r="AA24" s="29"/>
      <c r="AB24" s="31"/>
      <c r="AC24" s="29"/>
      <c r="AD24" s="30"/>
      <c r="AE24" s="29"/>
      <c r="AF24" s="30"/>
      <c r="AG24" s="29"/>
      <c r="AH24" s="31"/>
      <c r="AI24" s="29">
        <v>2</v>
      </c>
      <c r="AJ24" s="30"/>
      <c r="AK24" s="29">
        <v>2</v>
      </c>
      <c r="AL24" s="30"/>
      <c r="AM24" s="29"/>
      <c r="AN24" s="31"/>
      <c r="AO24" s="29"/>
      <c r="AP24" s="30"/>
      <c r="AQ24" s="32">
        <f t="shared" ref="AQ24:AQ31" si="13">AO24+AI24+AC24+W24+Q24+K24+E24</f>
        <v>12</v>
      </c>
      <c r="AR24" s="33">
        <f t="shared" ref="AR24:AR31" si="14">AP24+AJ24+AD24+X24+R24+L24+F24</f>
        <v>0</v>
      </c>
      <c r="AS24" s="34">
        <f t="shared" ref="AS24:AS31" si="15">AK24+AE24+Y24+S24+M24+G24</f>
        <v>4</v>
      </c>
      <c r="AT24" s="33">
        <f>AL24+AF24+Z24+T24+N24+H24</f>
        <v>0</v>
      </c>
      <c r="AU24" s="34">
        <f t="shared" ref="AU24:AU31" si="16">AM24+AG24+AA24+U24+O24+I24</f>
        <v>1</v>
      </c>
      <c r="AV24" s="33">
        <f t="shared" ref="AV24:AV31" si="17">AT24+AN24+AH24+AB24+V24+P24+J24</f>
        <v>0</v>
      </c>
      <c r="AW24" s="891">
        <f>'（JR走行キロ計算）'!E24</f>
        <v>0.50810465024997475</v>
      </c>
      <c r="AX24" s="879" t="str">
        <f>'（JR走行キロ計算）'!F24</f>
        <v/>
      </c>
    </row>
    <row r="25" spans="1:50" s="137" customFormat="1" ht="17.25" customHeight="1">
      <c r="A25" s="847" t="s">
        <v>95</v>
      </c>
      <c r="B25" s="838">
        <v>1</v>
      </c>
      <c r="C25" s="841" t="s">
        <v>96</v>
      </c>
      <c r="D25" s="842"/>
      <c r="E25" s="64"/>
      <c r="F25" s="65"/>
      <c r="G25" s="64"/>
      <c r="H25" s="65"/>
      <c r="I25" s="64"/>
      <c r="J25" s="66"/>
      <c r="K25" s="64"/>
      <c r="L25" s="65"/>
      <c r="M25" s="64"/>
      <c r="N25" s="65"/>
      <c r="O25" s="64"/>
      <c r="P25" s="66"/>
      <c r="Q25" s="64"/>
      <c r="R25" s="65"/>
      <c r="S25" s="64"/>
      <c r="T25" s="65"/>
      <c r="U25" s="64"/>
      <c r="V25" s="66"/>
      <c r="W25" s="64"/>
      <c r="X25" s="65"/>
      <c r="Y25" s="64"/>
      <c r="Z25" s="65"/>
      <c r="AA25" s="64"/>
      <c r="AB25" s="66"/>
      <c r="AC25" s="64"/>
      <c r="AD25" s="65"/>
      <c r="AE25" s="64"/>
      <c r="AF25" s="65"/>
      <c r="AG25" s="64"/>
      <c r="AH25" s="66"/>
      <c r="AI25" s="64"/>
      <c r="AJ25" s="65"/>
      <c r="AK25" s="64"/>
      <c r="AL25" s="65"/>
      <c r="AM25" s="64"/>
      <c r="AN25" s="66"/>
      <c r="AO25" s="64"/>
      <c r="AP25" s="65"/>
      <c r="AQ25" s="67">
        <f t="shared" si="13"/>
        <v>0</v>
      </c>
      <c r="AR25" s="68">
        <f t="shared" si="14"/>
        <v>0</v>
      </c>
      <c r="AS25" s="69">
        <f t="shared" si="15"/>
        <v>0</v>
      </c>
      <c r="AT25" s="68">
        <f t="shared" ref="AT25:AT31" si="18">AR25+AL25+AF25+Z25+T25+N25+H25</f>
        <v>0</v>
      </c>
      <c r="AU25" s="69">
        <f t="shared" si="16"/>
        <v>0</v>
      </c>
      <c r="AV25" s="68">
        <f t="shared" si="17"/>
        <v>0</v>
      </c>
      <c r="AW25" s="869"/>
      <c r="AX25" s="871"/>
    </row>
    <row r="26" spans="1:50" s="137" customFormat="1" ht="17.25" customHeight="1">
      <c r="A26" s="847"/>
      <c r="B26" s="853" t="s">
        <v>240</v>
      </c>
      <c r="C26" s="849" t="s">
        <v>97</v>
      </c>
      <c r="D26" s="842" t="s">
        <v>241</v>
      </c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31"/>
      <c r="Q26" s="29"/>
      <c r="R26" s="30"/>
      <c r="S26" s="29"/>
      <c r="T26" s="30"/>
      <c r="U26" s="29"/>
      <c r="V26" s="31"/>
      <c r="W26" s="29">
        <v>1</v>
      </c>
      <c r="X26" s="30"/>
      <c r="Y26" s="29">
        <v>1</v>
      </c>
      <c r="Z26" s="30"/>
      <c r="AA26" s="29"/>
      <c r="AB26" s="31"/>
      <c r="AC26" s="29"/>
      <c r="AD26" s="30"/>
      <c r="AE26" s="29"/>
      <c r="AF26" s="30"/>
      <c r="AG26" s="29"/>
      <c r="AH26" s="31"/>
      <c r="AI26" s="29"/>
      <c r="AJ26" s="30"/>
      <c r="AK26" s="29"/>
      <c r="AL26" s="30"/>
      <c r="AM26" s="29"/>
      <c r="AN26" s="31"/>
      <c r="AO26" s="29"/>
      <c r="AP26" s="30"/>
      <c r="AQ26" s="32">
        <f t="shared" si="13"/>
        <v>1</v>
      </c>
      <c r="AR26" s="33">
        <f t="shared" si="14"/>
        <v>0</v>
      </c>
      <c r="AS26" s="34">
        <f t="shared" si="15"/>
        <v>1</v>
      </c>
      <c r="AT26" s="33">
        <f t="shared" si="18"/>
        <v>0</v>
      </c>
      <c r="AU26" s="34">
        <f t="shared" si="16"/>
        <v>0</v>
      </c>
      <c r="AV26" s="33">
        <f t="shared" si="17"/>
        <v>0</v>
      </c>
      <c r="AW26" s="869">
        <f>'（JR走行キロ計算）'!E26</f>
        <v>0.35023276469541659</v>
      </c>
      <c r="AX26" s="871" t="str">
        <f>'（JR走行キロ計算）'!F26</f>
        <v/>
      </c>
    </row>
    <row r="27" spans="1:50" s="137" customFormat="1" ht="17.25" customHeight="1">
      <c r="A27" s="847"/>
      <c r="B27" s="838">
        <v>1</v>
      </c>
      <c r="C27" s="841" t="s">
        <v>97</v>
      </c>
      <c r="D27" s="842"/>
      <c r="E27" s="64"/>
      <c r="F27" s="65"/>
      <c r="G27" s="64"/>
      <c r="H27" s="65"/>
      <c r="I27" s="64"/>
      <c r="J27" s="66"/>
      <c r="K27" s="64"/>
      <c r="L27" s="65"/>
      <c r="M27" s="64"/>
      <c r="N27" s="65"/>
      <c r="O27" s="64"/>
      <c r="P27" s="66"/>
      <c r="Q27" s="64"/>
      <c r="R27" s="65"/>
      <c r="S27" s="64"/>
      <c r="T27" s="65"/>
      <c r="U27" s="64"/>
      <c r="V27" s="66"/>
      <c r="W27" s="64"/>
      <c r="X27" s="65"/>
      <c r="Y27" s="64"/>
      <c r="Z27" s="65"/>
      <c r="AA27" s="64"/>
      <c r="AB27" s="66"/>
      <c r="AC27" s="64"/>
      <c r="AD27" s="65"/>
      <c r="AE27" s="64"/>
      <c r="AF27" s="65"/>
      <c r="AG27" s="64"/>
      <c r="AH27" s="66"/>
      <c r="AI27" s="64"/>
      <c r="AJ27" s="65"/>
      <c r="AK27" s="64"/>
      <c r="AL27" s="65"/>
      <c r="AM27" s="64"/>
      <c r="AN27" s="66"/>
      <c r="AO27" s="64"/>
      <c r="AP27" s="65"/>
      <c r="AQ27" s="67">
        <f t="shared" si="13"/>
        <v>0</v>
      </c>
      <c r="AR27" s="68">
        <f t="shared" si="14"/>
        <v>0</v>
      </c>
      <c r="AS27" s="69">
        <f t="shared" si="15"/>
        <v>0</v>
      </c>
      <c r="AT27" s="68">
        <f t="shared" si="18"/>
        <v>0</v>
      </c>
      <c r="AU27" s="69">
        <f t="shared" si="16"/>
        <v>0</v>
      </c>
      <c r="AV27" s="68">
        <f t="shared" si="17"/>
        <v>0</v>
      </c>
      <c r="AW27" s="869"/>
      <c r="AX27" s="871"/>
    </row>
    <row r="28" spans="1:50" s="137" customFormat="1" ht="17.25" customHeight="1">
      <c r="A28" s="847"/>
      <c r="B28" s="853" t="s">
        <v>242</v>
      </c>
      <c r="C28" s="849" t="s">
        <v>98</v>
      </c>
      <c r="D28" s="842" t="s">
        <v>243</v>
      </c>
      <c r="E28" s="29"/>
      <c r="F28" s="30"/>
      <c r="G28" s="29"/>
      <c r="H28" s="30"/>
      <c r="I28" s="29"/>
      <c r="J28" s="31"/>
      <c r="K28" s="29"/>
      <c r="L28" s="30"/>
      <c r="M28" s="29"/>
      <c r="N28" s="30"/>
      <c r="O28" s="29"/>
      <c r="P28" s="31"/>
      <c r="Q28" s="29"/>
      <c r="R28" s="30"/>
      <c r="S28" s="29"/>
      <c r="T28" s="30"/>
      <c r="U28" s="29"/>
      <c r="V28" s="31"/>
      <c r="W28" s="29"/>
      <c r="X28" s="30"/>
      <c r="Y28" s="29"/>
      <c r="Z28" s="30"/>
      <c r="AA28" s="29"/>
      <c r="AB28" s="31"/>
      <c r="AC28" s="29"/>
      <c r="AD28" s="30"/>
      <c r="AE28" s="29"/>
      <c r="AF28" s="30"/>
      <c r="AG28" s="29"/>
      <c r="AH28" s="31"/>
      <c r="AI28" s="29">
        <v>3</v>
      </c>
      <c r="AJ28" s="30"/>
      <c r="AK28" s="29">
        <v>3</v>
      </c>
      <c r="AL28" s="30"/>
      <c r="AM28" s="29"/>
      <c r="AN28" s="31"/>
      <c r="AO28" s="29">
        <v>1</v>
      </c>
      <c r="AP28" s="30"/>
      <c r="AQ28" s="32">
        <f t="shared" si="13"/>
        <v>4</v>
      </c>
      <c r="AR28" s="33">
        <f t="shared" si="14"/>
        <v>0</v>
      </c>
      <c r="AS28" s="34">
        <f t="shared" si="15"/>
        <v>3</v>
      </c>
      <c r="AT28" s="33">
        <f t="shared" si="18"/>
        <v>0</v>
      </c>
      <c r="AU28" s="34">
        <f t="shared" si="16"/>
        <v>0</v>
      </c>
      <c r="AV28" s="33">
        <f t="shared" si="17"/>
        <v>0</v>
      </c>
      <c r="AW28" s="869">
        <f>'（JR走行キロ計算）'!E28</f>
        <v>0.29818021879733914</v>
      </c>
      <c r="AX28" s="871" t="str">
        <f>'（JR走行キロ計算）'!F28</f>
        <v/>
      </c>
    </row>
    <row r="29" spans="1:50" s="137" customFormat="1" ht="17.25" customHeight="1">
      <c r="A29" s="847"/>
      <c r="B29" s="838">
        <v>1</v>
      </c>
      <c r="C29" s="841" t="s">
        <v>98</v>
      </c>
      <c r="D29" s="842"/>
      <c r="E29" s="64"/>
      <c r="F29" s="65"/>
      <c r="G29" s="64"/>
      <c r="H29" s="65"/>
      <c r="I29" s="64"/>
      <c r="J29" s="66"/>
      <c r="K29" s="64"/>
      <c r="L29" s="65"/>
      <c r="M29" s="64"/>
      <c r="N29" s="65"/>
      <c r="O29" s="64"/>
      <c r="P29" s="66"/>
      <c r="Q29" s="64"/>
      <c r="R29" s="65"/>
      <c r="S29" s="64"/>
      <c r="T29" s="65"/>
      <c r="U29" s="64"/>
      <c r="V29" s="66"/>
      <c r="W29" s="64"/>
      <c r="X29" s="65"/>
      <c r="Y29" s="64"/>
      <c r="Z29" s="65"/>
      <c r="AA29" s="64"/>
      <c r="AB29" s="66"/>
      <c r="AC29" s="64"/>
      <c r="AD29" s="65"/>
      <c r="AE29" s="64"/>
      <c r="AF29" s="65"/>
      <c r="AG29" s="64"/>
      <c r="AH29" s="66"/>
      <c r="AI29" s="64"/>
      <c r="AJ29" s="65"/>
      <c r="AK29" s="64"/>
      <c r="AL29" s="65"/>
      <c r="AM29" s="64"/>
      <c r="AN29" s="66"/>
      <c r="AO29" s="64"/>
      <c r="AP29" s="65"/>
      <c r="AQ29" s="67">
        <f t="shared" si="13"/>
        <v>0</v>
      </c>
      <c r="AR29" s="68">
        <f t="shared" si="14"/>
        <v>0</v>
      </c>
      <c r="AS29" s="69">
        <f t="shared" si="15"/>
        <v>0</v>
      </c>
      <c r="AT29" s="68">
        <f t="shared" si="18"/>
        <v>0</v>
      </c>
      <c r="AU29" s="69">
        <f t="shared" si="16"/>
        <v>0</v>
      </c>
      <c r="AV29" s="68">
        <f t="shared" si="17"/>
        <v>0</v>
      </c>
      <c r="AW29" s="869"/>
      <c r="AX29" s="871"/>
    </row>
    <row r="30" spans="1:50" s="137" customFormat="1" ht="17.25" customHeight="1">
      <c r="A30" s="847"/>
      <c r="B30" s="853" t="s">
        <v>170</v>
      </c>
      <c r="C30" s="849" t="s">
        <v>99</v>
      </c>
      <c r="D30" s="842" t="s">
        <v>166</v>
      </c>
      <c r="E30" s="49"/>
      <c r="F30" s="50"/>
      <c r="G30" s="49"/>
      <c r="H30" s="50"/>
      <c r="I30" s="49"/>
      <c r="J30" s="51"/>
      <c r="K30" s="49"/>
      <c r="L30" s="50"/>
      <c r="M30" s="49"/>
      <c r="N30" s="50"/>
      <c r="O30" s="49"/>
      <c r="P30" s="51"/>
      <c r="Q30" s="49"/>
      <c r="R30" s="50"/>
      <c r="S30" s="49"/>
      <c r="T30" s="50"/>
      <c r="U30" s="49"/>
      <c r="V30" s="51"/>
      <c r="W30" s="49">
        <v>1</v>
      </c>
      <c r="X30" s="50"/>
      <c r="Y30" s="49"/>
      <c r="Z30" s="50"/>
      <c r="AA30" s="49">
        <v>2</v>
      </c>
      <c r="AB30" s="51"/>
      <c r="AC30" s="49"/>
      <c r="AD30" s="50"/>
      <c r="AE30" s="49"/>
      <c r="AF30" s="50"/>
      <c r="AG30" s="49"/>
      <c r="AH30" s="51"/>
      <c r="AI30" s="49">
        <v>2</v>
      </c>
      <c r="AJ30" s="50"/>
      <c r="AK30" s="49">
        <v>2</v>
      </c>
      <c r="AL30" s="50"/>
      <c r="AM30" s="49"/>
      <c r="AN30" s="51"/>
      <c r="AO30" s="49"/>
      <c r="AP30" s="50"/>
      <c r="AQ30" s="37">
        <f t="shared" si="13"/>
        <v>3</v>
      </c>
      <c r="AR30" s="38">
        <f t="shared" si="14"/>
        <v>0</v>
      </c>
      <c r="AS30" s="39">
        <f t="shared" si="15"/>
        <v>2</v>
      </c>
      <c r="AT30" s="38">
        <f t="shared" si="18"/>
        <v>0</v>
      </c>
      <c r="AU30" s="39">
        <f t="shared" si="16"/>
        <v>2</v>
      </c>
      <c r="AV30" s="38">
        <f t="shared" si="17"/>
        <v>0</v>
      </c>
      <c r="AW30" s="869">
        <f>'（JR走行キロ計算）'!E30</f>
        <v>0.65014970021922391</v>
      </c>
      <c r="AX30" s="871" t="str">
        <f>'（JR走行キロ計算）'!F30</f>
        <v/>
      </c>
    </row>
    <row r="31" spans="1:50" s="137" customFormat="1" ht="17.25" customHeight="1" thickBot="1">
      <c r="A31" s="847"/>
      <c r="B31" s="858"/>
      <c r="C31" s="850" t="s">
        <v>99</v>
      </c>
      <c r="D31" s="851"/>
      <c r="E31" s="70"/>
      <c r="F31" s="71"/>
      <c r="G31" s="70"/>
      <c r="H31" s="71"/>
      <c r="I31" s="70"/>
      <c r="J31" s="72"/>
      <c r="K31" s="70"/>
      <c r="L31" s="71"/>
      <c r="M31" s="70"/>
      <c r="N31" s="71"/>
      <c r="O31" s="70"/>
      <c r="P31" s="72"/>
      <c r="Q31" s="70"/>
      <c r="R31" s="71"/>
      <c r="S31" s="70"/>
      <c r="T31" s="71"/>
      <c r="U31" s="70"/>
      <c r="V31" s="72"/>
      <c r="W31" s="70"/>
      <c r="X31" s="71"/>
      <c r="Y31" s="70"/>
      <c r="Z31" s="71"/>
      <c r="AA31" s="70"/>
      <c r="AB31" s="72"/>
      <c r="AC31" s="70"/>
      <c r="AD31" s="71"/>
      <c r="AE31" s="70"/>
      <c r="AF31" s="71"/>
      <c r="AG31" s="70"/>
      <c r="AH31" s="72"/>
      <c r="AI31" s="70"/>
      <c r="AJ31" s="71"/>
      <c r="AK31" s="70"/>
      <c r="AL31" s="71"/>
      <c r="AM31" s="70"/>
      <c r="AN31" s="72"/>
      <c r="AO31" s="70"/>
      <c r="AP31" s="71"/>
      <c r="AQ31" s="73">
        <f t="shared" si="13"/>
        <v>0</v>
      </c>
      <c r="AR31" s="74">
        <f t="shared" si="14"/>
        <v>0</v>
      </c>
      <c r="AS31" s="75">
        <f t="shared" si="15"/>
        <v>0</v>
      </c>
      <c r="AT31" s="74">
        <f t="shared" si="18"/>
        <v>0</v>
      </c>
      <c r="AU31" s="75">
        <f t="shared" si="16"/>
        <v>0</v>
      </c>
      <c r="AV31" s="74">
        <f t="shared" si="17"/>
        <v>0</v>
      </c>
      <c r="AW31" s="870"/>
      <c r="AX31" s="872"/>
    </row>
    <row r="32" spans="1:50" s="137" customFormat="1" ht="17.25" customHeight="1" thickTop="1">
      <c r="A32" s="847"/>
      <c r="B32" s="831" t="s">
        <v>194</v>
      </c>
      <c r="C32" s="831"/>
      <c r="D32" s="832"/>
      <c r="E32" s="52">
        <f>SUM(E24,E26,E28,E30)</f>
        <v>0</v>
      </c>
      <c r="F32" s="53">
        <f t="shared" ref="F32:AV32" si="19">SUM(F24,F26,F28,F30)</f>
        <v>0</v>
      </c>
      <c r="G32" s="52">
        <f t="shared" si="19"/>
        <v>0</v>
      </c>
      <c r="H32" s="53">
        <f t="shared" si="19"/>
        <v>0</v>
      </c>
      <c r="I32" s="52">
        <f t="shared" si="19"/>
        <v>0</v>
      </c>
      <c r="J32" s="54">
        <f t="shared" si="19"/>
        <v>0</v>
      </c>
      <c r="K32" s="52">
        <f t="shared" si="19"/>
        <v>2</v>
      </c>
      <c r="L32" s="53">
        <f t="shared" si="19"/>
        <v>0</v>
      </c>
      <c r="M32" s="52">
        <f t="shared" si="19"/>
        <v>0</v>
      </c>
      <c r="N32" s="53">
        <f t="shared" si="19"/>
        <v>0</v>
      </c>
      <c r="O32" s="52">
        <f t="shared" si="19"/>
        <v>1</v>
      </c>
      <c r="P32" s="54">
        <f t="shared" si="19"/>
        <v>0</v>
      </c>
      <c r="Q32" s="52">
        <f>SUM(Q24,Q26,Q28,Q30)</f>
        <v>0</v>
      </c>
      <c r="R32" s="53">
        <f t="shared" si="19"/>
        <v>0</v>
      </c>
      <c r="S32" s="52">
        <f t="shared" si="19"/>
        <v>0</v>
      </c>
      <c r="T32" s="53">
        <f t="shared" si="19"/>
        <v>0</v>
      </c>
      <c r="U32" s="52">
        <f t="shared" si="19"/>
        <v>0</v>
      </c>
      <c r="V32" s="54">
        <f t="shared" si="19"/>
        <v>0</v>
      </c>
      <c r="W32" s="52">
        <f t="shared" si="19"/>
        <v>10</v>
      </c>
      <c r="X32" s="53">
        <f t="shared" si="19"/>
        <v>0</v>
      </c>
      <c r="Y32" s="52">
        <f t="shared" si="19"/>
        <v>3</v>
      </c>
      <c r="Z32" s="53">
        <f t="shared" si="19"/>
        <v>0</v>
      </c>
      <c r="AA32" s="52">
        <f t="shared" si="19"/>
        <v>2</v>
      </c>
      <c r="AB32" s="54">
        <f t="shared" si="19"/>
        <v>0</v>
      </c>
      <c r="AC32" s="52">
        <f t="shared" si="19"/>
        <v>0</v>
      </c>
      <c r="AD32" s="53">
        <f t="shared" si="19"/>
        <v>0</v>
      </c>
      <c r="AE32" s="52">
        <f t="shared" si="19"/>
        <v>0</v>
      </c>
      <c r="AF32" s="53">
        <f t="shared" si="19"/>
        <v>0</v>
      </c>
      <c r="AG32" s="52">
        <f t="shared" si="19"/>
        <v>0</v>
      </c>
      <c r="AH32" s="54">
        <f t="shared" si="19"/>
        <v>0</v>
      </c>
      <c r="AI32" s="52">
        <f t="shared" si="19"/>
        <v>7</v>
      </c>
      <c r="AJ32" s="53">
        <f t="shared" si="19"/>
        <v>0</v>
      </c>
      <c r="AK32" s="52">
        <f>SUM(AK24,AK26,AK28,AK30)</f>
        <v>7</v>
      </c>
      <c r="AL32" s="53">
        <f t="shared" si="19"/>
        <v>0</v>
      </c>
      <c r="AM32" s="52">
        <f t="shared" si="19"/>
        <v>0</v>
      </c>
      <c r="AN32" s="54">
        <f t="shared" si="19"/>
        <v>0</v>
      </c>
      <c r="AO32" s="52">
        <f t="shared" si="19"/>
        <v>1</v>
      </c>
      <c r="AP32" s="53">
        <f t="shared" si="19"/>
        <v>0</v>
      </c>
      <c r="AQ32" s="55">
        <f>SUM(AQ24,AQ26,AQ28,AQ30)</f>
        <v>20</v>
      </c>
      <c r="AR32" s="56">
        <f t="shared" si="19"/>
        <v>0</v>
      </c>
      <c r="AS32" s="57">
        <f>SUM(AS24,AS26,AS28,AS30)</f>
        <v>10</v>
      </c>
      <c r="AT32" s="56">
        <f t="shared" si="19"/>
        <v>0</v>
      </c>
      <c r="AU32" s="57">
        <f>SUM(AU24,AU26,AU28,AU30)</f>
        <v>3</v>
      </c>
      <c r="AV32" s="56">
        <f t="shared" si="19"/>
        <v>0</v>
      </c>
      <c r="AW32" s="873">
        <f>'（JR走行キロ計算）'!E32</f>
        <v>0.4494235177124774</v>
      </c>
      <c r="AX32" s="867" t="str">
        <f>'（JR走行キロ計算）'!F32</f>
        <v/>
      </c>
    </row>
    <row r="33" spans="1:50" s="137" customFormat="1" ht="17.25" customHeight="1" thickBot="1">
      <c r="A33" s="848"/>
      <c r="B33" s="833"/>
      <c r="C33" s="833"/>
      <c r="D33" s="834"/>
      <c r="E33" s="58">
        <f t="shared" ref="E33:AV33" si="20">SUM(E25,E27,E29,E31)</f>
        <v>0</v>
      </c>
      <c r="F33" s="59">
        <f t="shared" si="20"/>
        <v>0</v>
      </c>
      <c r="G33" s="58">
        <f t="shared" si="20"/>
        <v>0</v>
      </c>
      <c r="H33" s="59">
        <f t="shared" si="20"/>
        <v>0</v>
      </c>
      <c r="I33" s="58">
        <f t="shared" si="20"/>
        <v>0</v>
      </c>
      <c r="J33" s="60">
        <f t="shared" si="20"/>
        <v>0</v>
      </c>
      <c r="K33" s="58">
        <f t="shared" si="20"/>
        <v>0</v>
      </c>
      <c r="L33" s="59">
        <f t="shared" si="20"/>
        <v>0</v>
      </c>
      <c r="M33" s="58">
        <f t="shared" si="20"/>
        <v>0</v>
      </c>
      <c r="N33" s="59">
        <f t="shared" si="20"/>
        <v>0</v>
      </c>
      <c r="O33" s="58">
        <f t="shared" si="20"/>
        <v>0</v>
      </c>
      <c r="P33" s="60">
        <f t="shared" si="20"/>
        <v>0</v>
      </c>
      <c r="Q33" s="58">
        <f t="shared" si="20"/>
        <v>0</v>
      </c>
      <c r="R33" s="59">
        <f t="shared" si="20"/>
        <v>0</v>
      </c>
      <c r="S33" s="58">
        <f t="shared" si="20"/>
        <v>0</v>
      </c>
      <c r="T33" s="59">
        <f t="shared" si="20"/>
        <v>0</v>
      </c>
      <c r="U33" s="58">
        <f t="shared" si="20"/>
        <v>0</v>
      </c>
      <c r="V33" s="60">
        <f t="shared" si="20"/>
        <v>0</v>
      </c>
      <c r="W33" s="58">
        <f t="shared" si="20"/>
        <v>0</v>
      </c>
      <c r="X33" s="59">
        <f t="shared" si="20"/>
        <v>0</v>
      </c>
      <c r="Y33" s="58">
        <f t="shared" si="20"/>
        <v>0</v>
      </c>
      <c r="Z33" s="59">
        <f t="shared" si="20"/>
        <v>0</v>
      </c>
      <c r="AA33" s="58">
        <f t="shared" si="20"/>
        <v>0</v>
      </c>
      <c r="AB33" s="60">
        <f t="shared" si="20"/>
        <v>0</v>
      </c>
      <c r="AC33" s="58">
        <f t="shared" si="20"/>
        <v>0</v>
      </c>
      <c r="AD33" s="59">
        <f t="shared" si="20"/>
        <v>0</v>
      </c>
      <c r="AE33" s="58">
        <f t="shared" si="20"/>
        <v>0</v>
      </c>
      <c r="AF33" s="59">
        <f t="shared" si="20"/>
        <v>0</v>
      </c>
      <c r="AG33" s="58">
        <f t="shared" si="20"/>
        <v>0</v>
      </c>
      <c r="AH33" s="60">
        <f t="shared" si="20"/>
        <v>0</v>
      </c>
      <c r="AI33" s="58">
        <f t="shared" si="20"/>
        <v>0</v>
      </c>
      <c r="AJ33" s="59">
        <f t="shared" si="20"/>
        <v>0</v>
      </c>
      <c r="AK33" s="58">
        <f t="shared" si="20"/>
        <v>0</v>
      </c>
      <c r="AL33" s="59">
        <f t="shared" si="20"/>
        <v>0</v>
      </c>
      <c r="AM33" s="58">
        <f t="shared" si="20"/>
        <v>0</v>
      </c>
      <c r="AN33" s="60">
        <f t="shared" si="20"/>
        <v>0</v>
      </c>
      <c r="AO33" s="58">
        <f t="shared" si="20"/>
        <v>0</v>
      </c>
      <c r="AP33" s="59">
        <f t="shared" si="20"/>
        <v>0</v>
      </c>
      <c r="AQ33" s="61">
        <f t="shared" si="20"/>
        <v>0</v>
      </c>
      <c r="AR33" s="62">
        <f t="shared" si="20"/>
        <v>0</v>
      </c>
      <c r="AS33" s="63">
        <f t="shared" si="20"/>
        <v>0</v>
      </c>
      <c r="AT33" s="62">
        <f t="shared" si="20"/>
        <v>0</v>
      </c>
      <c r="AU33" s="63">
        <f t="shared" si="20"/>
        <v>0</v>
      </c>
      <c r="AV33" s="62">
        <f t="shared" si="20"/>
        <v>0</v>
      </c>
      <c r="AW33" s="874"/>
      <c r="AX33" s="868"/>
    </row>
    <row r="34" spans="1:50" s="137" customFormat="1" ht="17.25" customHeight="1" thickTop="1">
      <c r="A34" s="843" t="s">
        <v>52</v>
      </c>
      <c r="B34" s="852" t="s">
        <v>53</v>
      </c>
      <c r="C34" s="839" t="s">
        <v>96</v>
      </c>
      <c r="D34" s="840"/>
      <c r="E34" s="142"/>
      <c r="F34" s="143"/>
      <c r="G34" s="144"/>
      <c r="H34" s="143"/>
      <c r="I34" s="144"/>
      <c r="J34" s="145"/>
      <c r="K34" s="146"/>
      <c r="L34" s="143"/>
      <c r="M34" s="144"/>
      <c r="N34" s="143"/>
      <c r="O34" s="144"/>
      <c r="P34" s="147"/>
      <c r="Q34" s="142"/>
      <c r="R34" s="143"/>
      <c r="S34" s="144"/>
      <c r="T34" s="143"/>
      <c r="U34" s="144"/>
      <c r="V34" s="145"/>
      <c r="W34" s="146">
        <v>25</v>
      </c>
      <c r="X34" s="143"/>
      <c r="Y34" s="144">
        <v>17</v>
      </c>
      <c r="Z34" s="143"/>
      <c r="AA34" s="144">
        <v>4</v>
      </c>
      <c r="AB34" s="147"/>
      <c r="AC34" s="142"/>
      <c r="AD34" s="143"/>
      <c r="AE34" s="144"/>
      <c r="AF34" s="143"/>
      <c r="AG34" s="144"/>
      <c r="AH34" s="145"/>
      <c r="AI34" s="146">
        <v>145</v>
      </c>
      <c r="AJ34" s="143"/>
      <c r="AK34" s="144">
        <v>46</v>
      </c>
      <c r="AL34" s="143"/>
      <c r="AM34" s="144">
        <v>99</v>
      </c>
      <c r="AN34" s="147"/>
      <c r="AO34" s="142"/>
      <c r="AP34" s="145"/>
      <c r="AQ34" s="148">
        <f t="shared" ref="AQ34:AQ39" si="21">AO34+AI34+AC34+W34+Q34+K34+E34</f>
        <v>170</v>
      </c>
      <c r="AR34" s="149">
        <f t="shared" ref="AR34:AR39" si="22">AP34+AJ34+AD34+X34+R34+L34+F34</f>
        <v>0</v>
      </c>
      <c r="AS34" s="150">
        <f t="shared" ref="AS34:AS39" si="23">AK34+AE34+Y34+S34+M34+G34</f>
        <v>63</v>
      </c>
      <c r="AT34" s="149">
        <f t="shared" ref="AT34:AT39" si="24">AL34+AF34+Z34+T34+N34+H34</f>
        <v>0</v>
      </c>
      <c r="AU34" s="150">
        <f t="shared" ref="AU34:AU39" si="25">AM34+AG34+AA34+U34+O34+I34</f>
        <v>103</v>
      </c>
      <c r="AV34" s="151">
        <f t="shared" ref="AV34:AV39" si="26">AT34+AN34+AH34+AB34+V34+P34+J34</f>
        <v>0</v>
      </c>
      <c r="AW34" s="877">
        <f>'（JR走行キロ計算）'!E34</f>
        <v>0.92780614326753486</v>
      </c>
      <c r="AX34" s="890" t="str">
        <f>'（JR走行キロ計算）'!F34</f>
        <v/>
      </c>
    </row>
    <row r="35" spans="1:50" s="137" customFormat="1" ht="17.25" customHeight="1">
      <c r="A35" s="844"/>
      <c r="B35" s="838"/>
      <c r="C35" s="841"/>
      <c r="D35" s="842"/>
      <c r="E35" s="152"/>
      <c r="F35" s="153"/>
      <c r="G35" s="154"/>
      <c r="H35" s="153"/>
      <c r="I35" s="154"/>
      <c r="J35" s="155"/>
      <c r="K35" s="156"/>
      <c r="L35" s="153"/>
      <c r="M35" s="154"/>
      <c r="N35" s="153"/>
      <c r="O35" s="154"/>
      <c r="P35" s="157"/>
      <c r="Q35" s="152"/>
      <c r="R35" s="153"/>
      <c r="S35" s="154"/>
      <c r="T35" s="153"/>
      <c r="U35" s="154"/>
      <c r="V35" s="155"/>
      <c r="W35" s="156"/>
      <c r="X35" s="153"/>
      <c r="Y35" s="154"/>
      <c r="Z35" s="153"/>
      <c r="AA35" s="154"/>
      <c r="AB35" s="157"/>
      <c r="AC35" s="152"/>
      <c r="AD35" s="153"/>
      <c r="AE35" s="154"/>
      <c r="AF35" s="153"/>
      <c r="AG35" s="154"/>
      <c r="AH35" s="155"/>
      <c r="AI35" s="156"/>
      <c r="AJ35" s="153"/>
      <c r="AK35" s="154"/>
      <c r="AL35" s="153"/>
      <c r="AM35" s="154"/>
      <c r="AN35" s="157"/>
      <c r="AO35" s="152"/>
      <c r="AP35" s="155"/>
      <c r="AQ35" s="158">
        <f t="shared" si="21"/>
        <v>0</v>
      </c>
      <c r="AR35" s="408">
        <f t="shared" si="22"/>
        <v>0</v>
      </c>
      <c r="AS35" s="159">
        <f t="shared" si="23"/>
        <v>0</v>
      </c>
      <c r="AT35" s="408">
        <f t="shared" si="24"/>
        <v>0</v>
      </c>
      <c r="AU35" s="159">
        <f t="shared" si="25"/>
        <v>0</v>
      </c>
      <c r="AV35" s="409">
        <f t="shared" si="26"/>
        <v>0</v>
      </c>
      <c r="AW35" s="869"/>
      <c r="AX35" s="871"/>
    </row>
    <row r="36" spans="1:50" s="137" customFormat="1" ht="17.25" customHeight="1">
      <c r="A36" s="844"/>
      <c r="B36" s="853" t="s">
        <v>53</v>
      </c>
      <c r="C36" s="849" t="s">
        <v>97</v>
      </c>
      <c r="D36" s="842"/>
      <c r="E36" s="160"/>
      <c r="F36" s="161"/>
      <c r="G36" s="162"/>
      <c r="H36" s="161"/>
      <c r="I36" s="162"/>
      <c r="J36" s="163"/>
      <c r="K36" s="164"/>
      <c r="L36" s="161"/>
      <c r="M36" s="162"/>
      <c r="N36" s="161"/>
      <c r="O36" s="162"/>
      <c r="P36" s="165"/>
      <c r="Q36" s="160"/>
      <c r="R36" s="161"/>
      <c r="S36" s="162"/>
      <c r="T36" s="161"/>
      <c r="U36" s="162"/>
      <c r="V36" s="163"/>
      <c r="W36" s="164">
        <v>1</v>
      </c>
      <c r="X36" s="161"/>
      <c r="Y36" s="162"/>
      <c r="Z36" s="161"/>
      <c r="AA36" s="162"/>
      <c r="AB36" s="165"/>
      <c r="AC36" s="160"/>
      <c r="AD36" s="161"/>
      <c r="AE36" s="162"/>
      <c r="AF36" s="161"/>
      <c r="AG36" s="162"/>
      <c r="AH36" s="163"/>
      <c r="AI36" s="164">
        <v>1</v>
      </c>
      <c r="AJ36" s="161"/>
      <c r="AK36" s="162">
        <v>1</v>
      </c>
      <c r="AL36" s="161"/>
      <c r="AM36" s="162"/>
      <c r="AN36" s="165"/>
      <c r="AO36" s="160"/>
      <c r="AP36" s="163"/>
      <c r="AQ36" s="166">
        <f t="shared" si="21"/>
        <v>2</v>
      </c>
      <c r="AR36" s="149">
        <f t="shared" si="22"/>
        <v>0</v>
      </c>
      <c r="AS36" s="167">
        <f t="shared" si="23"/>
        <v>1</v>
      </c>
      <c r="AT36" s="149">
        <f t="shared" si="24"/>
        <v>0</v>
      </c>
      <c r="AU36" s="167">
        <f t="shared" si="25"/>
        <v>0</v>
      </c>
      <c r="AV36" s="151">
        <f t="shared" si="26"/>
        <v>0</v>
      </c>
      <c r="AW36" s="869">
        <f>'（JR走行キロ計算）'!E36</f>
        <v>0.15127737099292718</v>
      </c>
      <c r="AX36" s="871" t="str">
        <f>'（JR走行キロ計算）'!F36</f>
        <v/>
      </c>
    </row>
    <row r="37" spans="1:50" s="137" customFormat="1" ht="17.25" customHeight="1">
      <c r="A37" s="844"/>
      <c r="B37" s="838"/>
      <c r="C37" s="841"/>
      <c r="D37" s="842"/>
      <c r="E37" s="152"/>
      <c r="F37" s="153"/>
      <c r="G37" s="154"/>
      <c r="H37" s="153"/>
      <c r="I37" s="154"/>
      <c r="J37" s="155"/>
      <c r="K37" s="156"/>
      <c r="L37" s="153"/>
      <c r="M37" s="154"/>
      <c r="N37" s="153"/>
      <c r="O37" s="154"/>
      <c r="P37" s="157"/>
      <c r="Q37" s="152"/>
      <c r="R37" s="153"/>
      <c r="S37" s="154"/>
      <c r="T37" s="153"/>
      <c r="U37" s="154"/>
      <c r="V37" s="155"/>
      <c r="W37" s="156"/>
      <c r="X37" s="153"/>
      <c r="Y37" s="154"/>
      <c r="Z37" s="153"/>
      <c r="AA37" s="154"/>
      <c r="AB37" s="157"/>
      <c r="AC37" s="152"/>
      <c r="AD37" s="153"/>
      <c r="AE37" s="154"/>
      <c r="AF37" s="153"/>
      <c r="AG37" s="154"/>
      <c r="AH37" s="155"/>
      <c r="AI37" s="156"/>
      <c r="AJ37" s="153"/>
      <c r="AK37" s="154"/>
      <c r="AL37" s="153"/>
      <c r="AM37" s="154"/>
      <c r="AN37" s="157"/>
      <c r="AO37" s="152"/>
      <c r="AP37" s="155"/>
      <c r="AQ37" s="158">
        <f t="shared" si="21"/>
        <v>0</v>
      </c>
      <c r="AR37" s="408">
        <f t="shared" si="22"/>
        <v>0</v>
      </c>
      <c r="AS37" s="159">
        <f t="shared" si="23"/>
        <v>0</v>
      </c>
      <c r="AT37" s="408">
        <f t="shared" si="24"/>
        <v>0</v>
      </c>
      <c r="AU37" s="159">
        <f t="shared" si="25"/>
        <v>0</v>
      </c>
      <c r="AV37" s="409">
        <f t="shared" si="26"/>
        <v>0</v>
      </c>
      <c r="AW37" s="869"/>
      <c r="AX37" s="871"/>
    </row>
    <row r="38" spans="1:50" s="137" customFormat="1" ht="17.25" customHeight="1">
      <c r="A38" s="844"/>
      <c r="B38" s="853" t="s">
        <v>54</v>
      </c>
      <c r="C38" s="849" t="s">
        <v>196</v>
      </c>
      <c r="D38" s="842"/>
      <c r="E38" s="160"/>
      <c r="F38" s="161"/>
      <c r="G38" s="162"/>
      <c r="H38" s="161"/>
      <c r="I38" s="162"/>
      <c r="J38" s="163"/>
      <c r="K38" s="164"/>
      <c r="L38" s="161"/>
      <c r="M38" s="162"/>
      <c r="N38" s="161"/>
      <c r="O38" s="162"/>
      <c r="P38" s="165"/>
      <c r="Q38" s="160"/>
      <c r="R38" s="161"/>
      <c r="S38" s="162"/>
      <c r="T38" s="161"/>
      <c r="U38" s="162"/>
      <c r="V38" s="163"/>
      <c r="W38" s="164">
        <v>1</v>
      </c>
      <c r="X38" s="161"/>
      <c r="Y38" s="162">
        <v>1</v>
      </c>
      <c r="Z38" s="161"/>
      <c r="AA38" s="162"/>
      <c r="AB38" s="165"/>
      <c r="AC38" s="160"/>
      <c r="AD38" s="161"/>
      <c r="AE38" s="162"/>
      <c r="AF38" s="161"/>
      <c r="AG38" s="162"/>
      <c r="AH38" s="163"/>
      <c r="AI38" s="164">
        <v>4</v>
      </c>
      <c r="AJ38" s="161"/>
      <c r="AK38" s="162">
        <v>4</v>
      </c>
      <c r="AL38" s="161"/>
      <c r="AM38" s="162"/>
      <c r="AN38" s="165"/>
      <c r="AO38" s="160"/>
      <c r="AP38" s="163"/>
      <c r="AQ38" s="166">
        <f t="shared" si="21"/>
        <v>5</v>
      </c>
      <c r="AR38" s="149">
        <f t="shared" si="22"/>
        <v>0</v>
      </c>
      <c r="AS38" s="167">
        <f t="shared" si="23"/>
        <v>5</v>
      </c>
      <c r="AT38" s="149">
        <f t="shared" si="24"/>
        <v>0</v>
      </c>
      <c r="AU38" s="167">
        <f t="shared" si="25"/>
        <v>0</v>
      </c>
      <c r="AV38" s="151">
        <f t="shared" si="26"/>
        <v>0</v>
      </c>
      <c r="AW38" s="869">
        <f>'（JR走行キロ計算）'!E38</f>
        <v>0.43100643018493195</v>
      </c>
      <c r="AX38" s="871" t="str">
        <f>'（JR走行キロ計算）'!F38</f>
        <v/>
      </c>
    </row>
    <row r="39" spans="1:50" s="137" customFormat="1" ht="17.25" customHeight="1" thickBot="1">
      <c r="A39" s="844"/>
      <c r="B39" s="858"/>
      <c r="C39" s="850"/>
      <c r="D39" s="851"/>
      <c r="E39" s="168"/>
      <c r="F39" s="169"/>
      <c r="G39" s="170"/>
      <c r="H39" s="169"/>
      <c r="I39" s="170"/>
      <c r="J39" s="171"/>
      <c r="K39" s="172"/>
      <c r="L39" s="169"/>
      <c r="M39" s="170"/>
      <c r="N39" s="169"/>
      <c r="O39" s="170"/>
      <c r="P39" s="173"/>
      <c r="Q39" s="168"/>
      <c r="R39" s="169"/>
      <c r="S39" s="170"/>
      <c r="T39" s="169"/>
      <c r="U39" s="170"/>
      <c r="V39" s="171"/>
      <c r="W39" s="172"/>
      <c r="X39" s="169"/>
      <c r="Y39" s="170"/>
      <c r="Z39" s="169"/>
      <c r="AA39" s="170"/>
      <c r="AB39" s="173"/>
      <c r="AC39" s="168"/>
      <c r="AD39" s="169"/>
      <c r="AE39" s="170"/>
      <c r="AF39" s="169"/>
      <c r="AG39" s="170"/>
      <c r="AH39" s="171"/>
      <c r="AI39" s="172"/>
      <c r="AJ39" s="169"/>
      <c r="AK39" s="170"/>
      <c r="AL39" s="169"/>
      <c r="AM39" s="170"/>
      <c r="AN39" s="173"/>
      <c r="AO39" s="168"/>
      <c r="AP39" s="171"/>
      <c r="AQ39" s="174">
        <f t="shared" si="21"/>
        <v>0</v>
      </c>
      <c r="AR39" s="408">
        <f t="shared" si="22"/>
        <v>0</v>
      </c>
      <c r="AS39" s="175">
        <f t="shared" si="23"/>
        <v>0</v>
      </c>
      <c r="AT39" s="408">
        <f t="shared" si="24"/>
        <v>0</v>
      </c>
      <c r="AU39" s="175">
        <f t="shared" si="25"/>
        <v>0</v>
      </c>
      <c r="AV39" s="409">
        <f t="shared" si="26"/>
        <v>0</v>
      </c>
      <c r="AW39" s="870"/>
      <c r="AX39" s="872"/>
    </row>
    <row r="40" spans="1:50" s="137" customFormat="1" ht="17.25" customHeight="1" thickTop="1">
      <c r="A40" s="844"/>
      <c r="B40" s="831" t="s">
        <v>194</v>
      </c>
      <c r="C40" s="831"/>
      <c r="D40" s="832"/>
      <c r="E40" s="52">
        <f t="shared" ref="E40:J41" si="27">SUM(E34,E36,E38)</f>
        <v>0</v>
      </c>
      <c r="F40" s="176">
        <f t="shared" si="27"/>
        <v>0</v>
      </c>
      <c r="G40" s="177">
        <f t="shared" si="27"/>
        <v>0</v>
      </c>
      <c r="H40" s="52">
        <f t="shared" si="27"/>
        <v>0</v>
      </c>
      <c r="I40" s="177">
        <f t="shared" si="27"/>
        <v>0</v>
      </c>
      <c r="J40" s="178">
        <f t="shared" si="27"/>
        <v>0</v>
      </c>
      <c r="K40" s="52">
        <f>SUM(K34,K36,K38)</f>
        <v>0</v>
      </c>
      <c r="L40" s="53">
        <f t="shared" ref="L40:V40" si="28">SUM(L34,L36,L38)</f>
        <v>0</v>
      </c>
      <c r="M40" s="52">
        <f t="shared" si="28"/>
        <v>0</v>
      </c>
      <c r="N40" s="53">
        <f t="shared" si="28"/>
        <v>0</v>
      </c>
      <c r="O40" s="52">
        <f t="shared" si="28"/>
        <v>0</v>
      </c>
      <c r="P40" s="54">
        <f t="shared" si="28"/>
        <v>0</v>
      </c>
      <c r="Q40" s="52">
        <f>SUM(Q34,Q36,Q38)</f>
        <v>0</v>
      </c>
      <c r="R40" s="53">
        <f t="shared" si="28"/>
        <v>0</v>
      </c>
      <c r="S40" s="52">
        <f t="shared" si="28"/>
        <v>0</v>
      </c>
      <c r="T40" s="53">
        <f t="shared" si="28"/>
        <v>0</v>
      </c>
      <c r="U40" s="52">
        <f t="shared" si="28"/>
        <v>0</v>
      </c>
      <c r="V40" s="54">
        <f t="shared" si="28"/>
        <v>0</v>
      </c>
      <c r="W40" s="52">
        <f t="shared" ref="W40:AB41" si="29">SUM(W34,W36,W38)</f>
        <v>27</v>
      </c>
      <c r="X40" s="53">
        <f t="shared" si="29"/>
        <v>0</v>
      </c>
      <c r="Y40" s="52">
        <f t="shared" si="29"/>
        <v>18</v>
      </c>
      <c r="Z40" s="53">
        <f t="shared" si="29"/>
        <v>0</v>
      </c>
      <c r="AA40" s="52">
        <f t="shared" si="29"/>
        <v>4</v>
      </c>
      <c r="AB40" s="54">
        <f t="shared" si="29"/>
        <v>0</v>
      </c>
      <c r="AC40" s="52">
        <f t="shared" ref="AC40:AH40" si="30">SUM(AC34,AC36,AC38)</f>
        <v>0</v>
      </c>
      <c r="AD40" s="53">
        <f t="shared" si="30"/>
        <v>0</v>
      </c>
      <c r="AE40" s="52">
        <f t="shared" si="30"/>
        <v>0</v>
      </c>
      <c r="AF40" s="53">
        <f t="shared" si="30"/>
        <v>0</v>
      </c>
      <c r="AG40" s="52">
        <f t="shared" si="30"/>
        <v>0</v>
      </c>
      <c r="AH40" s="54">
        <f t="shared" si="30"/>
        <v>0</v>
      </c>
      <c r="AI40" s="52">
        <f t="shared" ref="AI40:AN41" si="31">SUM(AI34,AI36,AI38)</f>
        <v>150</v>
      </c>
      <c r="AJ40" s="53">
        <f t="shared" si="31"/>
        <v>0</v>
      </c>
      <c r="AK40" s="52">
        <f t="shared" si="31"/>
        <v>51</v>
      </c>
      <c r="AL40" s="53">
        <f t="shared" si="31"/>
        <v>0</v>
      </c>
      <c r="AM40" s="52">
        <f t="shared" si="31"/>
        <v>99</v>
      </c>
      <c r="AN40" s="54">
        <f t="shared" si="31"/>
        <v>0</v>
      </c>
      <c r="AO40" s="52">
        <f>SUM(AO34,AO36,AO38)</f>
        <v>0</v>
      </c>
      <c r="AP40" s="53">
        <f>SUM(AP34,AP36,AP38)</f>
        <v>0</v>
      </c>
      <c r="AQ40" s="55">
        <f t="shared" ref="AQ40:AV41" si="32">SUM(AQ34,AQ36,AQ38)</f>
        <v>177</v>
      </c>
      <c r="AR40" s="56">
        <f t="shared" si="32"/>
        <v>0</v>
      </c>
      <c r="AS40" s="57">
        <f t="shared" si="32"/>
        <v>69</v>
      </c>
      <c r="AT40" s="56">
        <f t="shared" si="32"/>
        <v>0</v>
      </c>
      <c r="AU40" s="57">
        <f t="shared" si="32"/>
        <v>103</v>
      </c>
      <c r="AV40" s="56">
        <f t="shared" si="32"/>
        <v>0</v>
      </c>
      <c r="AW40" s="873">
        <f>'（JR走行キロ計算）'!E40</f>
        <v>0.85075934405089515</v>
      </c>
      <c r="AX40" s="867" t="str">
        <f>'（JR走行キロ計算）'!F40</f>
        <v/>
      </c>
    </row>
    <row r="41" spans="1:50" s="137" customFormat="1" ht="17.25" customHeight="1" thickBot="1">
      <c r="A41" s="845"/>
      <c r="B41" s="833"/>
      <c r="C41" s="833"/>
      <c r="D41" s="834"/>
      <c r="E41" s="58">
        <f t="shared" si="27"/>
        <v>0</v>
      </c>
      <c r="F41" s="179">
        <f t="shared" si="27"/>
        <v>0</v>
      </c>
      <c r="G41" s="180">
        <f t="shared" si="27"/>
        <v>0</v>
      </c>
      <c r="H41" s="58">
        <f t="shared" si="27"/>
        <v>0</v>
      </c>
      <c r="I41" s="180">
        <f t="shared" si="27"/>
        <v>0</v>
      </c>
      <c r="J41" s="181">
        <f t="shared" si="27"/>
        <v>0</v>
      </c>
      <c r="K41" s="58">
        <f t="shared" ref="K41:V41" si="33">SUM(K35,K37,K39)</f>
        <v>0</v>
      </c>
      <c r="L41" s="59">
        <f t="shared" si="33"/>
        <v>0</v>
      </c>
      <c r="M41" s="58">
        <f t="shared" si="33"/>
        <v>0</v>
      </c>
      <c r="N41" s="59">
        <f t="shared" si="33"/>
        <v>0</v>
      </c>
      <c r="O41" s="58">
        <f t="shared" si="33"/>
        <v>0</v>
      </c>
      <c r="P41" s="60">
        <f t="shared" si="33"/>
        <v>0</v>
      </c>
      <c r="Q41" s="58">
        <f>SUM(Q35,Q37,Q39)</f>
        <v>0</v>
      </c>
      <c r="R41" s="59">
        <f t="shared" si="33"/>
        <v>0</v>
      </c>
      <c r="S41" s="58">
        <f t="shared" si="33"/>
        <v>0</v>
      </c>
      <c r="T41" s="59">
        <f t="shared" si="33"/>
        <v>0</v>
      </c>
      <c r="U41" s="58">
        <f t="shared" si="33"/>
        <v>0</v>
      </c>
      <c r="V41" s="60">
        <f t="shared" si="33"/>
        <v>0</v>
      </c>
      <c r="W41" s="58">
        <f t="shared" si="29"/>
        <v>0</v>
      </c>
      <c r="X41" s="59">
        <f t="shared" si="29"/>
        <v>0</v>
      </c>
      <c r="Y41" s="58">
        <f t="shared" si="29"/>
        <v>0</v>
      </c>
      <c r="Z41" s="59">
        <f t="shared" si="29"/>
        <v>0</v>
      </c>
      <c r="AA41" s="58">
        <f t="shared" si="29"/>
        <v>0</v>
      </c>
      <c r="AB41" s="60">
        <f t="shared" si="29"/>
        <v>0</v>
      </c>
      <c r="AC41" s="58">
        <f t="shared" ref="AC41:AH41" si="34">SUM(AC35,AC37,AC39)</f>
        <v>0</v>
      </c>
      <c r="AD41" s="59">
        <f t="shared" si="34"/>
        <v>0</v>
      </c>
      <c r="AE41" s="58">
        <f t="shared" si="34"/>
        <v>0</v>
      </c>
      <c r="AF41" s="59">
        <f t="shared" si="34"/>
        <v>0</v>
      </c>
      <c r="AG41" s="58">
        <f t="shared" si="34"/>
        <v>0</v>
      </c>
      <c r="AH41" s="60">
        <f t="shared" si="34"/>
        <v>0</v>
      </c>
      <c r="AI41" s="58">
        <f t="shared" si="31"/>
        <v>0</v>
      </c>
      <c r="AJ41" s="59">
        <f t="shared" si="31"/>
        <v>0</v>
      </c>
      <c r="AK41" s="58">
        <f t="shared" si="31"/>
        <v>0</v>
      </c>
      <c r="AL41" s="59">
        <f t="shared" si="31"/>
        <v>0</v>
      </c>
      <c r="AM41" s="58">
        <f t="shared" si="31"/>
        <v>0</v>
      </c>
      <c r="AN41" s="60">
        <f t="shared" si="31"/>
        <v>0</v>
      </c>
      <c r="AO41" s="58">
        <f>SUM(AO35,AO37,AO39)</f>
        <v>0</v>
      </c>
      <c r="AP41" s="59">
        <f>SUM(AP35,AP37,AP39)</f>
        <v>0</v>
      </c>
      <c r="AQ41" s="61">
        <f t="shared" si="32"/>
        <v>0</v>
      </c>
      <c r="AR41" s="62">
        <f t="shared" si="32"/>
        <v>0</v>
      </c>
      <c r="AS41" s="63">
        <f t="shared" si="32"/>
        <v>0</v>
      </c>
      <c r="AT41" s="62">
        <f t="shared" si="32"/>
        <v>0</v>
      </c>
      <c r="AU41" s="63">
        <f t="shared" si="32"/>
        <v>0</v>
      </c>
      <c r="AV41" s="62">
        <f t="shared" si="32"/>
        <v>0</v>
      </c>
      <c r="AW41" s="878"/>
      <c r="AX41" s="892"/>
    </row>
    <row r="42" spans="1:50" s="137" customFormat="1" ht="17.25" customHeight="1" thickTop="1">
      <c r="A42" s="843" t="s">
        <v>190</v>
      </c>
      <c r="B42" s="852" t="s">
        <v>244</v>
      </c>
      <c r="C42" s="839" t="s">
        <v>188</v>
      </c>
      <c r="D42" s="840"/>
      <c r="E42" s="29"/>
      <c r="F42" s="30"/>
      <c r="G42" s="29"/>
      <c r="H42" s="30"/>
      <c r="I42" s="29"/>
      <c r="J42" s="31"/>
      <c r="K42" s="29"/>
      <c r="L42" s="30"/>
      <c r="M42" s="29"/>
      <c r="N42" s="30"/>
      <c r="O42" s="29"/>
      <c r="P42" s="31"/>
      <c r="Q42" s="29"/>
      <c r="R42" s="30"/>
      <c r="S42" s="29"/>
      <c r="T42" s="30"/>
      <c r="U42" s="29"/>
      <c r="V42" s="31"/>
      <c r="W42" s="29"/>
      <c r="X42" s="30"/>
      <c r="Y42" s="29"/>
      <c r="Z42" s="30"/>
      <c r="AA42" s="29"/>
      <c r="AB42" s="31"/>
      <c r="AC42" s="29"/>
      <c r="AD42" s="30"/>
      <c r="AE42" s="29"/>
      <c r="AF42" s="30"/>
      <c r="AG42" s="29"/>
      <c r="AH42" s="31"/>
      <c r="AI42" s="29"/>
      <c r="AJ42" s="30"/>
      <c r="AK42" s="29"/>
      <c r="AL42" s="30"/>
      <c r="AM42" s="29"/>
      <c r="AN42" s="31"/>
      <c r="AO42" s="29"/>
      <c r="AP42" s="30"/>
      <c r="AQ42" s="32">
        <f t="shared" ref="AQ42:AQ49" si="35">AO42+AI42+AC42+W42+Q42+K42+E42</f>
        <v>0</v>
      </c>
      <c r="AR42" s="33">
        <f t="shared" ref="AR42:AR49" si="36">AP42+AJ42+AD42+X42+R42+L42+F42</f>
        <v>0</v>
      </c>
      <c r="AS42" s="34">
        <f t="shared" ref="AS42:AS49" si="37">AK42+AE42+Y42+S42+M42+G42</f>
        <v>0</v>
      </c>
      <c r="AT42" s="33">
        <f>AR42+AL42+AF42+Z42+T42+N42+H42</f>
        <v>0</v>
      </c>
      <c r="AU42" s="34">
        <f t="shared" ref="AU42:AU49" si="38">AM42+AG42+AA42+U42+O42+I42</f>
        <v>0</v>
      </c>
      <c r="AV42" s="33">
        <f t="shared" ref="AV42:AV49" si="39">AT42+AN42+AH42+AB42+V42+P42+J42</f>
        <v>0</v>
      </c>
      <c r="AW42" s="891">
        <f>'（JR走行キロ計算）'!E42</f>
        <v>0</v>
      </c>
      <c r="AX42" s="879" t="str">
        <f>'（JR走行キロ計算）'!F42</f>
        <v/>
      </c>
    </row>
    <row r="43" spans="1:50" s="137" customFormat="1" ht="17.25" customHeight="1">
      <c r="A43" s="844"/>
      <c r="B43" s="838"/>
      <c r="C43" s="841"/>
      <c r="D43" s="842"/>
      <c r="E43" s="64"/>
      <c r="F43" s="65"/>
      <c r="G43" s="64"/>
      <c r="H43" s="65"/>
      <c r="I43" s="64"/>
      <c r="J43" s="66"/>
      <c r="K43" s="64"/>
      <c r="L43" s="65"/>
      <c r="M43" s="64"/>
      <c r="N43" s="65"/>
      <c r="O43" s="64"/>
      <c r="P43" s="66"/>
      <c r="Q43" s="64"/>
      <c r="R43" s="65"/>
      <c r="S43" s="64"/>
      <c r="T43" s="65"/>
      <c r="U43" s="64"/>
      <c r="V43" s="66"/>
      <c r="W43" s="64"/>
      <c r="X43" s="65"/>
      <c r="Y43" s="64"/>
      <c r="Z43" s="65"/>
      <c r="AA43" s="64"/>
      <c r="AB43" s="66"/>
      <c r="AC43" s="64"/>
      <c r="AD43" s="65"/>
      <c r="AE43" s="64"/>
      <c r="AF43" s="65"/>
      <c r="AG43" s="64"/>
      <c r="AH43" s="66"/>
      <c r="AI43" s="64"/>
      <c r="AJ43" s="65"/>
      <c r="AK43" s="64"/>
      <c r="AL43" s="65"/>
      <c r="AM43" s="64"/>
      <c r="AN43" s="66"/>
      <c r="AO43" s="64"/>
      <c r="AP43" s="65"/>
      <c r="AQ43" s="67">
        <f t="shared" si="35"/>
        <v>0</v>
      </c>
      <c r="AR43" s="68">
        <f t="shared" si="36"/>
        <v>0</v>
      </c>
      <c r="AS43" s="69">
        <f t="shared" si="37"/>
        <v>0</v>
      </c>
      <c r="AT43" s="68">
        <f>AR43+AL43+AF43+Z43+T43+N43+H43</f>
        <v>0</v>
      </c>
      <c r="AU43" s="69">
        <f t="shared" si="38"/>
        <v>0</v>
      </c>
      <c r="AV43" s="68">
        <f t="shared" si="39"/>
        <v>0</v>
      </c>
      <c r="AW43" s="869"/>
      <c r="AX43" s="871"/>
    </row>
    <row r="44" spans="1:50" s="137" customFormat="1" ht="17.25" customHeight="1">
      <c r="A44" s="844"/>
      <c r="B44" s="853" t="s">
        <v>245</v>
      </c>
      <c r="C44" s="849" t="s">
        <v>189</v>
      </c>
      <c r="D44" s="842"/>
      <c r="E44" s="29"/>
      <c r="F44" s="30"/>
      <c r="G44" s="29"/>
      <c r="H44" s="30"/>
      <c r="I44" s="29"/>
      <c r="J44" s="31"/>
      <c r="K44" s="29"/>
      <c r="L44" s="30"/>
      <c r="M44" s="29"/>
      <c r="N44" s="30"/>
      <c r="O44" s="29"/>
      <c r="P44" s="31"/>
      <c r="Q44" s="29"/>
      <c r="R44" s="30"/>
      <c r="S44" s="29"/>
      <c r="T44" s="30"/>
      <c r="U44" s="29"/>
      <c r="V44" s="31"/>
      <c r="W44" s="29">
        <v>4</v>
      </c>
      <c r="X44" s="30"/>
      <c r="Y44" s="29">
        <v>1</v>
      </c>
      <c r="Z44" s="30"/>
      <c r="AA44" s="29">
        <v>2</v>
      </c>
      <c r="AB44" s="31"/>
      <c r="AC44" s="29"/>
      <c r="AD44" s="30"/>
      <c r="AE44" s="29"/>
      <c r="AF44" s="30"/>
      <c r="AG44" s="29"/>
      <c r="AH44" s="31"/>
      <c r="AI44" s="29">
        <v>7</v>
      </c>
      <c r="AJ44" s="30"/>
      <c r="AK44" s="29">
        <v>5</v>
      </c>
      <c r="AL44" s="30"/>
      <c r="AM44" s="29">
        <v>2</v>
      </c>
      <c r="AN44" s="31"/>
      <c r="AO44" s="29"/>
      <c r="AP44" s="30"/>
      <c r="AQ44" s="32">
        <f t="shared" si="35"/>
        <v>11</v>
      </c>
      <c r="AR44" s="33">
        <f t="shared" si="36"/>
        <v>0</v>
      </c>
      <c r="AS44" s="34">
        <f t="shared" si="37"/>
        <v>6</v>
      </c>
      <c r="AT44" s="33">
        <f t="shared" ref="AT44:AT49" si="40">AL44+AF44+Z44+T44+N44+H44</f>
        <v>0</v>
      </c>
      <c r="AU44" s="34">
        <f t="shared" si="38"/>
        <v>4</v>
      </c>
      <c r="AV44" s="33">
        <f t="shared" si="39"/>
        <v>0</v>
      </c>
      <c r="AW44" s="869">
        <f>'（JR走行キロ計算）'!E44</f>
        <v>0.14114474909839941</v>
      </c>
      <c r="AX44" s="871" t="str">
        <f>'（JR走行キロ計算）'!F44</f>
        <v/>
      </c>
    </row>
    <row r="45" spans="1:50" s="137" customFormat="1" ht="17.25" customHeight="1">
      <c r="A45" s="844"/>
      <c r="B45" s="838"/>
      <c r="C45" s="841"/>
      <c r="D45" s="842"/>
      <c r="E45" s="64"/>
      <c r="F45" s="65"/>
      <c r="G45" s="64"/>
      <c r="H45" s="65"/>
      <c r="I45" s="64"/>
      <c r="J45" s="66"/>
      <c r="K45" s="64"/>
      <c r="L45" s="65"/>
      <c r="M45" s="64"/>
      <c r="N45" s="65"/>
      <c r="O45" s="64"/>
      <c r="P45" s="66"/>
      <c r="Q45" s="64"/>
      <c r="R45" s="65"/>
      <c r="S45" s="64"/>
      <c r="T45" s="65"/>
      <c r="U45" s="64"/>
      <c r="V45" s="66"/>
      <c r="W45" s="64"/>
      <c r="X45" s="65"/>
      <c r="Y45" s="64"/>
      <c r="Z45" s="65"/>
      <c r="AA45" s="64"/>
      <c r="AB45" s="66"/>
      <c r="AC45" s="64"/>
      <c r="AD45" s="65"/>
      <c r="AE45" s="64"/>
      <c r="AF45" s="65"/>
      <c r="AG45" s="64"/>
      <c r="AH45" s="66"/>
      <c r="AI45" s="64"/>
      <c r="AJ45" s="65"/>
      <c r="AK45" s="64"/>
      <c r="AL45" s="65"/>
      <c r="AM45" s="64"/>
      <c r="AN45" s="66"/>
      <c r="AO45" s="64"/>
      <c r="AP45" s="65"/>
      <c r="AQ45" s="67">
        <f t="shared" si="35"/>
        <v>0</v>
      </c>
      <c r="AR45" s="68">
        <f t="shared" si="36"/>
        <v>0</v>
      </c>
      <c r="AS45" s="69">
        <f t="shared" si="37"/>
        <v>0</v>
      </c>
      <c r="AT45" s="68">
        <f t="shared" si="40"/>
        <v>0</v>
      </c>
      <c r="AU45" s="69">
        <f t="shared" si="38"/>
        <v>0</v>
      </c>
      <c r="AV45" s="68">
        <f t="shared" si="39"/>
        <v>0</v>
      </c>
      <c r="AW45" s="869"/>
      <c r="AX45" s="871"/>
    </row>
    <row r="46" spans="1:50" s="137" customFormat="1" ht="17.25" customHeight="1">
      <c r="A46" s="844"/>
      <c r="B46" s="853" t="s">
        <v>240</v>
      </c>
      <c r="C46" s="849" t="s">
        <v>98</v>
      </c>
      <c r="D46" s="842"/>
      <c r="E46" s="29"/>
      <c r="F46" s="30"/>
      <c r="G46" s="29"/>
      <c r="H46" s="30"/>
      <c r="I46" s="29"/>
      <c r="J46" s="31"/>
      <c r="K46" s="29"/>
      <c r="L46" s="30"/>
      <c r="M46" s="29"/>
      <c r="N46" s="30"/>
      <c r="O46" s="29"/>
      <c r="P46" s="31"/>
      <c r="Q46" s="29"/>
      <c r="R46" s="30"/>
      <c r="S46" s="29"/>
      <c r="T46" s="30"/>
      <c r="U46" s="29"/>
      <c r="V46" s="31"/>
      <c r="W46" s="29"/>
      <c r="X46" s="30"/>
      <c r="Y46" s="29"/>
      <c r="Z46" s="30"/>
      <c r="AA46" s="29"/>
      <c r="AB46" s="31"/>
      <c r="AC46" s="29"/>
      <c r="AD46" s="30"/>
      <c r="AE46" s="29"/>
      <c r="AF46" s="30"/>
      <c r="AG46" s="29"/>
      <c r="AH46" s="31"/>
      <c r="AI46" s="29">
        <v>2</v>
      </c>
      <c r="AJ46" s="30"/>
      <c r="AK46" s="29">
        <v>2</v>
      </c>
      <c r="AL46" s="30"/>
      <c r="AM46" s="29"/>
      <c r="AN46" s="31"/>
      <c r="AO46" s="29"/>
      <c r="AP46" s="30"/>
      <c r="AQ46" s="32">
        <f t="shared" si="35"/>
        <v>2</v>
      </c>
      <c r="AR46" s="33">
        <f t="shared" si="36"/>
        <v>0</v>
      </c>
      <c r="AS46" s="34">
        <f t="shared" si="37"/>
        <v>2</v>
      </c>
      <c r="AT46" s="33">
        <f t="shared" si="40"/>
        <v>0</v>
      </c>
      <c r="AU46" s="34">
        <f t="shared" si="38"/>
        <v>0</v>
      </c>
      <c r="AV46" s="33">
        <f t="shared" si="39"/>
        <v>0</v>
      </c>
      <c r="AW46" s="869">
        <f>'（JR走行キロ計算）'!E46</f>
        <v>0.28347709661680431</v>
      </c>
      <c r="AX46" s="871" t="str">
        <f>'（JR走行キロ計算）'!F46</f>
        <v/>
      </c>
    </row>
    <row r="47" spans="1:50" s="137" customFormat="1" ht="17.25" customHeight="1">
      <c r="A47" s="844"/>
      <c r="B47" s="838"/>
      <c r="C47" s="841"/>
      <c r="D47" s="842"/>
      <c r="E47" s="64"/>
      <c r="F47" s="65"/>
      <c r="G47" s="64"/>
      <c r="H47" s="65"/>
      <c r="I47" s="64"/>
      <c r="J47" s="66"/>
      <c r="K47" s="64"/>
      <c r="L47" s="65"/>
      <c r="M47" s="64"/>
      <c r="N47" s="65"/>
      <c r="O47" s="64"/>
      <c r="P47" s="66"/>
      <c r="Q47" s="64"/>
      <c r="R47" s="65"/>
      <c r="S47" s="64"/>
      <c r="T47" s="65"/>
      <c r="U47" s="64"/>
      <c r="V47" s="66"/>
      <c r="W47" s="64"/>
      <c r="X47" s="65"/>
      <c r="Y47" s="64"/>
      <c r="Z47" s="65"/>
      <c r="AA47" s="64"/>
      <c r="AB47" s="66"/>
      <c r="AC47" s="64"/>
      <c r="AD47" s="65"/>
      <c r="AE47" s="64"/>
      <c r="AF47" s="65"/>
      <c r="AG47" s="64"/>
      <c r="AH47" s="66"/>
      <c r="AI47" s="64"/>
      <c r="AJ47" s="65"/>
      <c r="AK47" s="64"/>
      <c r="AL47" s="65"/>
      <c r="AM47" s="64"/>
      <c r="AN47" s="66"/>
      <c r="AO47" s="64"/>
      <c r="AP47" s="65"/>
      <c r="AQ47" s="67">
        <f t="shared" si="35"/>
        <v>0</v>
      </c>
      <c r="AR47" s="68">
        <f t="shared" si="36"/>
        <v>0</v>
      </c>
      <c r="AS47" s="69">
        <f t="shared" si="37"/>
        <v>0</v>
      </c>
      <c r="AT47" s="68">
        <f t="shared" si="40"/>
        <v>0</v>
      </c>
      <c r="AU47" s="69">
        <f t="shared" si="38"/>
        <v>0</v>
      </c>
      <c r="AV47" s="68">
        <f t="shared" si="39"/>
        <v>0</v>
      </c>
      <c r="AW47" s="869"/>
      <c r="AX47" s="871"/>
    </row>
    <row r="48" spans="1:50" s="137" customFormat="1" ht="17.25" customHeight="1">
      <c r="A48" s="844"/>
      <c r="B48" s="853" t="s">
        <v>240</v>
      </c>
      <c r="C48" s="849" t="s">
        <v>99</v>
      </c>
      <c r="D48" s="842"/>
      <c r="E48" s="49"/>
      <c r="F48" s="50"/>
      <c r="G48" s="49"/>
      <c r="H48" s="50"/>
      <c r="I48" s="49"/>
      <c r="J48" s="51"/>
      <c r="K48" s="49"/>
      <c r="L48" s="50"/>
      <c r="M48" s="49"/>
      <c r="N48" s="50"/>
      <c r="O48" s="49"/>
      <c r="P48" s="51"/>
      <c r="Q48" s="49"/>
      <c r="R48" s="50"/>
      <c r="S48" s="49"/>
      <c r="T48" s="50"/>
      <c r="U48" s="49"/>
      <c r="V48" s="51"/>
      <c r="W48" s="49">
        <v>2</v>
      </c>
      <c r="X48" s="50"/>
      <c r="Y48" s="49"/>
      <c r="Z48" s="50"/>
      <c r="AA48" s="49">
        <v>1</v>
      </c>
      <c r="AB48" s="51"/>
      <c r="AC48" s="49"/>
      <c r="AD48" s="50"/>
      <c r="AE48" s="49"/>
      <c r="AF48" s="50"/>
      <c r="AG48" s="49"/>
      <c r="AH48" s="51"/>
      <c r="AI48" s="49">
        <v>2</v>
      </c>
      <c r="AJ48" s="50"/>
      <c r="AK48" s="49">
        <v>1</v>
      </c>
      <c r="AL48" s="50"/>
      <c r="AM48" s="49">
        <v>1</v>
      </c>
      <c r="AN48" s="51"/>
      <c r="AO48" s="49"/>
      <c r="AP48" s="50"/>
      <c r="AQ48" s="32">
        <f t="shared" si="35"/>
        <v>4</v>
      </c>
      <c r="AR48" s="33">
        <f t="shared" si="36"/>
        <v>0</v>
      </c>
      <c r="AS48" s="34">
        <f t="shared" si="37"/>
        <v>1</v>
      </c>
      <c r="AT48" s="33">
        <f t="shared" si="40"/>
        <v>0</v>
      </c>
      <c r="AU48" s="34">
        <f t="shared" si="38"/>
        <v>2</v>
      </c>
      <c r="AV48" s="33">
        <f t="shared" si="39"/>
        <v>0</v>
      </c>
      <c r="AW48" s="869">
        <f>'（JR走行キロ計算）'!E48</f>
        <v>0.3894418346324432</v>
      </c>
      <c r="AX48" s="871" t="str">
        <f>'（JR走行キロ計算）'!F48</f>
        <v/>
      </c>
    </row>
    <row r="49" spans="1:50" s="137" customFormat="1" ht="17.25" customHeight="1" thickBot="1">
      <c r="A49" s="844"/>
      <c r="B49" s="858"/>
      <c r="C49" s="850"/>
      <c r="D49" s="851"/>
      <c r="E49" s="70"/>
      <c r="F49" s="71"/>
      <c r="G49" s="70"/>
      <c r="H49" s="71"/>
      <c r="I49" s="70"/>
      <c r="J49" s="72"/>
      <c r="K49" s="70"/>
      <c r="L49" s="71"/>
      <c r="M49" s="70"/>
      <c r="N49" s="71"/>
      <c r="O49" s="70"/>
      <c r="P49" s="72"/>
      <c r="Q49" s="70"/>
      <c r="R49" s="71"/>
      <c r="S49" s="70"/>
      <c r="T49" s="71"/>
      <c r="U49" s="70"/>
      <c r="V49" s="72"/>
      <c r="W49" s="70"/>
      <c r="X49" s="71"/>
      <c r="Y49" s="70"/>
      <c r="Z49" s="71"/>
      <c r="AA49" s="70"/>
      <c r="AB49" s="72"/>
      <c r="AC49" s="70"/>
      <c r="AD49" s="71"/>
      <c r="AE49" s="70"/>
      <c r="AF49" s="71"/>
      <c r="AG49" s="70"/>
      <c r="AH49" s="72"/>
      <c r="AI49" s="70"/>
      <c r="AJ49" s="71"/>
      <c r="AK49" s="70"/>
      <c r="AL49" s="71"/>
      <c r="AM49" s="70"/>
      <c r="AN49" s="72"/>
      <c r="AO49" s="70"/>
      <c r="AP49" s="71"/>
      <c r="AQ49" s="67">
        <f t="shared" si="35"/>
        <v>0</v>
      </c>
      <c r="AR49" s="68">
        <f t="shared" si="36"/>
        <v>0</v>
      </c>
      <c r="AS49" s="69">
        <f t="shared" si="37"/>
        <v>0</v>
      </c>
      <c r="AT49" s="68">
        <f t="shared" si="40"/>
        <v>0</v>
      </c>
      <c r="AU49" s="69">
        <f t="shared" si="38"/>
        <v>0</v>
      </c>
      <c r="AV49" s="68">
        <f t="shared" si="39"/>
        <v>0</v>
      </c>
      <c r="AW49" s="870"/>
      <c r="AX49" s="872"/>
    </row>
    <row r="50" spans="1:50" s="137" customFormat="1" ht="17.25" customHeight="1" thickTop="1">
      <c r="A50" s="844"/>
      <c r="B50" s="831" t="s">
        <v>194</v>
      </c>
      <c r="C50" s="831"/>
      <c r="D50" s="832"/>
      <c r="E50" s="52">
        <f>SUM(E42,E44,E46,E48)</f>
        <v>0</v>
      </c>
      <c r="F50" s="53">
        <f t="shared" ref="F50:AV50" si="41">SUM(F42,F44,F46,F48)</f>
        <v>0</v>
      </c>
      <c r="G50" s="52">
        <f t="shared" si="41"/>
        <v>0</v>
      </c>
      <c r="H50" s="53">
        <f t="shared" si="41"/>
        <v>0</v>
      </c>
      <c r="I50" s="52">
        <f t="shared" si="41"/>
        <v>0</v>
      </c>
      <c r="J50" s="54">
        <f t="shared" si="41"/>
        <v>0</v>
      </c>
      <c r="K50" s="52">
        <f t="shared" si="41"/>
        <v>0</v>
      </c>
      <c r="L50" s="53">
        <f t="shared" si="41"/>
        <v>0</v>
      </c>
      <c r="M50" s="52">
        <f t="shared" si="41"/>
        <v>0</v>
      </c>
      <c r="N50" s="53">
        <f t="shared" si="41"/>
        <v>0</v>
      </c>
      <c r="O50" s="52">
        <f t="shared" si="41"/>
        <v>0</v>
      </c>
      <c r="P50" s="54">
        <f t="shared" si="41"/>
        <v>0</v>
      </c>
      <c r="Q50" s="52">
        <f t="shared" si="41"/>
        <v>0</v>
      </c>
      <c r="R50" s="53">
        <f t="shared" si="41"/>
        <v>0</v>
      </c>
      <c r="S50" s="52">
        <f t="shared" si="41"/>
        <v>0</v>
      </c>
      <c r="T50" s="53">
        <f t="shared" si="41"/>
        <v>0</v>
      </c>
      <c r="U50" s="52">
        <f t="shared" si="41"/>
        <v>0</v>
      </c>
      <c r="V50" s="54">
        <f t="shared" si="41"/>
        <v>0</v>
      </c>
      <c r="W50" s="52">
        <f>SUM(W42,W44,W46,W48)</f>
        <v>6</v>
      </c>
      <c r="X50" s="53">
        <f t="shared" si="41"/>
        <v>0</v>
      </c>
      <c r="Y50" s="52">
        <f t="shared" si="41"/>
        <v>1</v>
      </c>
      <c r="Z50" s="53">
        <f t="shared" si="41"/>
        <v>0</v>
      </c>
      <c r="AA50" s="52">
        <f t="shared" si="41"/>
        <v>3</v>
      </c>
      <c r="AB50" s="54">
        <f t="shared" si="41"/>
        <v>0</v>
      </c>
      <c r="AC50" s="52">
        <f t="shared" si="41"/>
        <v>0</v>
      </c>
      <c r="AD50" s="53">
        <f t="shared" si="41"/>
        <v>0</v>
      </c>
      <c r="AE50" s="52">
        <f t="shared" si="41"/>
        <v>0</v>
      </c>
      <c r="AF50" s="53">
        <f t="shared" si="41"/>
        <v>0</v>
      </c>
      <c r="AG50" s="52">
        <f t="shared" si="41"/>
        <v>0</v>
      </c>
      <c r="AH50" s="54">
        <f t="shared" si="41"/>
        <v>0</v>
      </c>
      <c r="AI50" s="52">
        <f>SUM(AI42,AI44,AI46,AI48)</f>
        <v>11</v>
      </c>
      <c r="AJ50" s="53">
        <f t="shared" si="41"/>
        <v>0</v>
      </c>
      <c r="AK50" s="52">
        <f t="shared" si="41"/>
        <v>8</v>
      </c>
      <c r="AL50" s="53">
        <f t="shared" si="41"/>
        <v>0</v>
      </c>
      <c r="AM50" s="52">
        <f t="shared" si="41"/>
        <v>3</v>
      </c>
      <c r="AN50" s="54">
        <f t="shared" si="41"/>
        <v>0</v>
      </c>
      <c r="AO50" s="52">
        <f t="shared" si="41"/>
        <v>0</v>
      </c>
      <c r="AP50" s="53">
        <f t="shared" si="41"/>
        <v>0</v>
      </c>
      <c r="AQ50" s="55">
        <f>SUM(AQ42,AQ44,AQ46,AQ48)</f>
        <v>17</v>
      </c>
      <c r="AR50" s="56">
        <f t="shared" si="41"/>
        <v>0</v>
      </c>
      <c r="AS50" s="57">
        <f t="shared" si="41"/>
        <v>9</v>
      </c>
      <c r="AT50" s="56">
        <f t="shared" si="41"/>
        <v>0</v>
      </c>
      <c r="AU50" s="57">
        <f t="shared" si="41"/>
        <v>6</v>
      </c>
      <c r="AV50" s="56">
        <f t="shared" si="41"/>
        <v>0</v>
      </c>
      <c r="AW50" s="873">
        <f>'（JR走行キロ計算）'!E50</f>
        <v>0.17734971278667822</v>
      </c>
      <c r="AX50" s="867" t="str">
        <f>'（JR走行キロ計算）'!F50</f>
        <v/>
      </c>
    </row>
    <row r="51" spans="1:50" s="137" customFormat="1" ht="17.25" customHeight="1" thickBot="1">
      <c r="A51" s="845"/>
      <c r="B51" s="833"/>
      <c r="C51" s="833"/>
      <c r="D51" s="834"/>
      <c r="E51" s="58">
        <f t="shared" ref="E51:AV51" si="42">SUM(E43,E45,E47,E49)</f>
        <v>0</v>
      </c>
      <c r="F51" s="59">
        <f t="shared" si="42"/>
        <v>0</v>
      </c>
      <c r="G51" s="58">
        <f t="shared" si="42"/>
        <v>0</v>
      </c>
      <c r="H51" s="59">
        <f t="shared" si="42"/>
        <v>0</v>
      </c>
      <c r="I51" s="58">
        <f t="shared" si="42"/>
        <v>0</v>
      </c>
      <c r="J51" s="60">
        <f t="shared" si="42"/>
        <v>0</v>
      </c>
      <c r="K51" s="58">
        <f t="shared" si="42"/>
        <v>0</v>
      </c>
      <c r="L51" s="59">
        <f t="shared" si="42"/>
        <v>0</v>
      </c>
      <c r="M51" s="58">
        <f t="shared" si="42"/>
        <v>0</v>
      </c>
      <c r="N51" s="59">
        <f t="shared" si="42"/>
        <v>0</v>
      </c>
      <c r="O51" s="58">
        <f t="shared" si="42"/>
        <v>0</v>
      </c>
      <c r="P51" s="60">
        <f t="shared" si="42"/>
        <v>0</v>
      </c>
      <c r="Q51" s="58">
        <f t="shared" si="42"/>
        <v>0</v>
      </c>
      <c r="R51" s="59">
        <f t="shared" si="42"/>
        <v>0</v>
      </c>
      <c r="S51" s="58">
        <f t="shared" si="42"/>
        <v>0</v>
      </c>
      <c r="T51" s="59">
        <f t="shared" si="42"/>
        <v>0</v>
      </c>
      <c r="U51" s="58">
        <f t="shared" si="42"/>
        <v>0</v>
      </c>
      <c r="V51" s="60">
        <f t="shared" si="42"/>
        <v>0</v>
      </c>
      <c r="W51" s="58">
        <f t="shared" si="42"/>
        <v>0</v>
      </c>
      <c r="X51" s="59">
        <f t="shared" si="42"/>
        <v>0</v>
      </c>
      <c r="Y51" s="58">
        <f t="shared" si="42"/>
        <v>0</v>
      </c>
      <c r="Z51" s="59">
        <f t="shared" si="42"/>
        <v>0</v>
      </c>
      <c r="AA51" s="58">
        <f t="shared" si="42"/>
        <v>0</v>
      </c>
      <c r="AB51" s="60">
        <f t="shared" si="42"/>
        <v>0</v>
      </c>
      <c r="AC51" s="58">
        <f t="shared" si="42"/>
        <v>0</v>
      </c>
      <c r="AD51" s="59">
        <f t="shared" si="42"/>
        <v>0</v>
      </c>
      <c r="AE51" s="58">
        <f t="shared" si="42"/>
        <v>0</v>
      </c>
      <c r="AF51" s="59">
        <f t="shared" si="42"/>
        <v>0</v>
      </c>
      <c r="AG51" s="58">
        <f t="shared" si="42"/>
        <v>0</v>
      </c>
      <c r="AH51" s="60">
        <f t="shared" si="42"/>
        <v>0</v>
      </c>
      <c r="AI51" s="58">
        <f t="shared" si="42"/>
        <v>0</v>
      </c>
      <c r="AJ51" s="59">
        <f t="shared" si="42"/>
        <v>0</v>
      </c>
      <c r="AK51" s="58">
        <f t="shared" si="42"/>
        <v>0</v>
      </c>
      <c r="AL51" s="59">
        <f t="shared" si="42"/>
        <v>0</v>
      </c>
      <c r="AM51" s="58">
        <f t="shared" si="42"/>
        <v>0</v>
      </c>
      <c r="AN51" s="60">
        <f t="shared" si="42"/>
        <v>0</v>
      </c>
      <c r="AO51" s="58">
        <f t="shared" si="42"/>
        <v>0</v>
      </c>
      <c r="AP51" s="59">
        <f t="shared" si="42"/>
        <v>0</v>
      </c>
      <c r="AQ51" s="61">
        <f t="shared" si="42"/>
        <v>0</v>
      </c>
      <c r="AR51" s="62">
        <f t="shared" si="42"/>
        <v>0</v>
      </c>
      <c r="AS51" s="63">
        <f t="shared" si="42"/>
        <v>0</v>
      </c>
      <c r="AT51" s="62">
        <f t="shared" si="42"/>
        <v>0</v>
      </c>
      <c r="AU51" s="63">
        <f t="shared" si="42"/>
        <v>0</v>
      </c>
      <c r="AV51" s="62">
        <f t="shared" si="42"/>
        <v>0</v>
      </c>
      <c r="AW51" s="874"/>
      <c r="AX51" s="868"/>
    </row>
    <row r="52" spans="1:50" s="137" customFormat="1" ht="17.25" customHeight="1" thickTop="1">
      <c r="A52" s="843" t="s">
        <v>136</v>
      </c>
      <c r="B52" s="852" t="s">
        <v>246</v>
      </c>
      <c r="C52" s="839" t="s">
        <v>97</v>
      </c>
      <c r="D52" s="840"/>
      <c r="E52" s="29"/>
      <c r="F52" s="30"/>
      <c r="G52" s="29"/>
      <c r="H52" s="30"/>
      <c r="I52" s="29"/>
      <c r="J52" s="31"/>
      <c r="K52" s="29"/>
      <c r="L52" s="30"/>
      <c r="M52" s="29"/>
      <c r="N52" s="30"/>
      <c r="O52" s="29"/>
      <c r="P52" s="31"/>
      <c r="Q52" s="29"/>
      <c r="R52" s="30"/>
      <c r="S52" s="29"/>
      <c r="T52" s="30"/>
      <c r="U52" s="29"/>
      <c r="V52" s="31"/>
      <c r="W52" s="29"/>
      <c r="X52" s="30"/>
      <c r="Y52" s="29"/>
      <c r="Z52" s="30"/>
      <c r="AA52" s="29"/>
      <c r="AB52" s="31"/>
      <c r="AC52" s="29"/>
      <c r="AD52" s="30"/>
      <c r="AE52" s="29"/>
      <c r="AF52" s="30"/>
      <c r="AG52" s="29"/>
      <c r="AH52" s="31"/>
      <c r="AI52" s="29"/>
      <c r="AJ52" s="30"/>
      <c r="AK52" s="29"/>
      <c r="AL52" s="30"/>
      <c r="AM52" s="29"/>
      <c r="AN52" s="31"/>
      <c r="AO52" s="29"/>
      <c r="AP52" s="30"/>
      <c r="AQ52" s="32">
        <f t="shared" ref="AQ52:AQ57" si="43">AO52+AI52+AC52+W52+Q52+K52+E52</f>
        <v>0</v>
      </c>
      <c r="AR52" s="33">
        <f t="shared" ref="AR52:AR57" si="44">AP52+AJ52+AD52+X52+R52+L52+F52</f>
        <v>0</v>
      </c>
      <c r="AS52" s="34">
        <f t="shared" ref="AS52:AS57" si="45">AK52+AE52+Y52+S52+M52+G52</f>
        <v>0</v>
      </c>
      <c r="AT52" s="33">
        <f t="shared" ref="AT52:AT57" si="46">AR52+AL52+AF52+Z52+T52+N52+H52</f>
        <v>0</v>
      </c>
      <c r="AU52" s="34">
        <f t="shared" ref="AU52:AU57" si="47">AM52+AG52+AA52+U52+O52+I52</f>
        <v>0</v>
      </c>
      <c r="AV52" s="33">
        <f t="shared" ref="AV52:AV57" si="48">AT52+AN52+AH52+AB52+V52+P52+J52</f>
        <v>0</v>
      </c>
      <c r="AW52" s="877">
        <f>'（JR走行キロ計算）'!E52</f>
        <v>0</v>
      </c>
      <c r="AX52" s="890" t="str">
        <f>'（JR走行キロ計算）'!F52</f>
        <v/>
      </c>
    </row>
    <row r="53" spans="1:50" s="137" customFormat="1" ht="17.25" customHeight="1">
      <c r="A53" s="844"/>
      <c r="B53" s="838"/>
      <c r="C53" s="841"/>
      <c r="D53" s="842"/>
      <c r="E53" s="64"/>
      <c r="F53" s="65"/>
      <c r="G53" s="64"/>
      <c r="H53" s="65"/>
      <c r="I53" s="64"/>
      <c r="J53" s="66"/>
      <c r="K53" s="64"/>
      <c r="L53" s="65"/>
      <c r="M53" s="64"/>
      <c r="N53" s="65"/>
      <c r="O53" s="64"/>
      <c r="P53" s="66"/>
      <c r="Q53" s="64"/>
      <c r="R53" s="65"/>
      <c r="S53" s="64"/>
      <c r="T53" s="65"/>
      <c r="U53" s="64"/>
      <c r="V53" s="66"/>
      <c r="W53" s="64"/>
      <c r="X53" s="65"/>
      <c r="Y53" s="64"/>
      <c r="Z53" s="65"/>
      <c r="AA53" s="64"/>
      <c r="AB53" s="66"/>
      <c r="AC53" s="64"/>
      <c r="AD53" s="65"/>
      <c r="AE53" s="64"/>
      <c r="AF53" s="65"/>
      <c r="AG53" s="64"/>
      <c r="AH53" s="66"/>
      <c r="AI53" s="64"/>
      <c r="AJ53" s="65"/>
      <c r="AK53" s="64"/>
      <c r="AL53" s="65"/>
      <c r="AM53" s="64"/>
      <c r="AN53" s="66"/>
      <c r="AO53" s="64"/>
      <c r="AP53" s="65"/>
      <c r="AQ53" s="67">
        <f t="shared" si="43"/>
        <v>0</v>
      </c>
      <c r="AR53" s="68">
        <f t="shared" si="44"/>
        <v>0</v>
      </c>
      <c r="AS53" s="69">
        <f t="shared" si="45"/>
        <v>0</v>
      </c>
      <c r="AT53" s="68">
        <f t="shared" si="46"/>
        <v>0</v>
      </c>
      <c r="AU53" s="69">
        <f t="shared" si="47"/>
        <v>0</v>
      </c>
      <c r="AV53" s="68">
        <f t="shared" si="48"/>
        <v>0</v>
      </c>
      <c r="AW53" s="869"/>
      <c r="AX53" s="871"/>
    </row>
    <row r="54" spans="1:50" s="137" customFormat="1" ht="17.25" customHeight="1">
      <c r="A54" s="844"/>
      <c r="B54" s="853" t="s">
        <v>247</v>
      </c>
      <c r="C54" s="849" t="s">
        <v>137</v>
      </c>
      <c r="D54" s="842"/>
      <c r="E54" s="29"/>
      <c r="F54" s="30"/>
      <c r="G54" s="29"/>
      <c r="H54" s="30"/>
      <c r="I54" s="29"/>
      <c r="J54" s="31"/>
      <c r="K54" s="29">
        <v>1</v>
      </c>
      <c r="L54" s="30"/>
      <c r="M54" s="29"/>
      <c r="N54" s="30"/>
      <c r="O54" s="29">
        <v>1</v>
      </c>
      <c r="P54" s="31"/>
      <c r="Q54" s="29"/>
      <c r="R54" s="30"/>
      <c r="S54" s="29"/>
      <c r="T54" s="30"/>
      <c r="U54" s="29"/>
      <c r="V54" s="31"/>
      <c r="W54" s="29">
        <v>10</v>
      </c>
      <c r="X54" s="30"/>
      <c r="Y54" s="29">
        <v>5</v>
      </c>
      <c r="Z54" s="30"/>
      <c r="AA54" s="29">
        <v>1</v>
      </c>
      <c r="AB54" s="31"/>
      <c r="AC54" s="29"/>
      <c r="AD54" s="30"/>
      <c r="AE54" s="29"/>
      <c r="AF54" s="30"/>
      <c r="AG54" s="29"/>
      <c r="AH54" s="31"/>
      <c r="AI54" s="29">
        <v>24</v>
      </c>
      <c r="AJ54" s="30"/>
      <c r="AK54" s="29">
        <v>11</v>
      </c>
      <c r="AL54" s="30"/>
      <c r="AM54" s="29">
        <v>13</v>
      </c>
      <c r="AN54" s="31"/>
      <c r="AO54" s="29">
        <v>1</v>
      </c>
      <c r="AP54" s="30"/>
      <c r="AQ54" s="32">
        <f t="shared" si="43"/>
        <v>36</v>
      </c>
      <c r="AR54" s="33">
        <f t="shared" si="44"/>
        <v>0</v>
      </c>
      <c r="AS54" s="34">
        <f>AK54+AE54+Y54+S54+M54+G54</f>
        <v>16</v>
      </c>
      <c r="AT54" s="33">
        <f t="shared" si="46"/>
        <v>0</v>
      </c>
      <c r="AU54" s="34">
        <f t="shared" si="47"/>
        <v>15</v>
      </c>
      <c r="AV54" s="33">
        <f t="shared" si="48"/>
        <v>0</v>
      </c>
      <c r="AW54" s="869">
        <f>'（JR走行キロ計算）'!E54</f>
        <v>0.36204293587857561</v>
      </c>
      <c r="AX54" s="871" t="str">
        <f>'（JR走行キロ計算）'!F54</f>
        <v/>
      </c>
    </row>
    <row r="55" spans="1:50" s="137" customFormat="1" ht="17.25" customHeight="1">
      <c r="A55" s="844"/>
      <c r="B55" s="838"/>
      <c r="C55" s="841"/>
      <c r="D55" s="842" t="s">
        <v>243</v>
      </c>
      <c r="E55" s="64"/>
      <c r="F55" s="65"/>
      <c r="G55" s="64"/>
      <c r="H55" s="65"/>
      <c r="I55" s="64"/>
      <c r="J55" s="66"/>
      <c r="K55" s="64"/>
      <c r="L55" s="65"/>
      <c r="M55" s="64"/>
      <c r="N55" s="65"/>
      <c r="O55" s="64"/>
      <c r="P55" s="66"/>
      <c r="Q55" s="64"/>
      <c r="R55" s="65"/>
      <c r="S55" s="64"/>
      <c r="T55" s="65"/>
      <c r="U55" s="64"/>
      <c r="V55" s="66"/>
      <c r="W55" s="64"/>
      <c r="X55" s="65"/>
      <c r="Y55" s="64"/>
      <c r="Z55" s="65"/>
      <c r="AA55" s="64"/>
      <c r="AB55" s="66"/>
      <c r="AC55" s="64"/>
      <c r="AD55" s="65"/>
      <c r="AE55" s="64"/>
      <c r="AF55" s="65"/>
      <c r="AG55" s="64"/>
      <c r="AH55" s="66"/>
      <c r="AI55" s="64"/>
      <c r="AJ55" s="65"/>
      <c r="AK55" s="64"/>
      <c r="AL55" s="65"/>
      <c r="AM55" s="64"/>
      <c r="AN55" s="66"/>
      <c r="AO55" s="64"/>
      <c r="AP55" s="65"/>
      <c r="AQ55" s="67">
        <f t="shared" si="43"/>
        <v>0</v>
      </c>
      <c r="AR55" s="68">
        <f t="shared" si="44"/>
        <v>0</v>
      </c>
      <c r="AS55" s="69">
        <f t="shared" si="45"/>
        <v>0</v>
      </c>
      <c r="AT55" s="68">
        <f t="shared" si="46"/>
        <v>0</v>
      </c>
      <c r="AU55" s="69">
        <f t="shared" si="47"/>
        <v>0</v>
      </c>
      <c r="AV55" s="68">
        <f t="shared" si="48"/>
        <v>0</v>
      </c>
      <c r="AW55" s="869"/>
      <c r="AX55" s="871"/>
    </row>
    <row r="56" spans="1:50" s="137" customFormat="1" ht="17.25" customHeight="1">
      <c r="A56" s="844"/>
      <c r="B56" s="853">
        <v>1</v>
      </c>
      <c r="C56" s="849" t="s">
        <v>99</v>
      </c>
      <c r="D56" s="842"/>
      <c r="E56" s="49"/>
      <c r="F56" s="50"/>
      <c r="G56" s="49"/>
      <c r="H56" s="50"/>
      <c r="I56" s="49"/>
      <c r="J56" s="51"/>
      <c r="K56" s="49"/>
      <c r="L56" s="50"/>
      <c r="M56" s="49"/>
      <c r="N56" s="50"/>
      <c r="O56" s="49"/>
      <c r="P56" s="51"/>
      <c r="Q56" s="49"/>
      <c r="R56" s="50"/>
      <c r="S56" s="49"/>
      <c r="T56" s="50"/>
      <c r="U56" s="49"/>
      <c r="V56" s="51"/>
      <c r="W56" s="49">
        <v>1</v>
      </c>
      <c r="X56" s="50"/>
      <c r="Y56" s="49">
        <v>1</v>
      </c>
      <c r="Z56" s="50"/>
      <c r="AA56" s="49"/>
      <c r="AB56" s="51"/>
      <c r="AC56" s="49"/>
      <c r="AD56" s="50"/>
      <c r="AE56" s="49"/>
      <c r="AF56" s="50"/>
      <c r="AG56" s="49"/>
      <c r="AH56" s="51"/>
      <c r="AI56" s="49">
        <v>5</v>
      </c>
      <c r="AJ56" s="50"/>
      <c r="AK56" s="49">
        <v>5</v>
      </c>
      <c r="AL56" s="50"/>
      <c r="AM56" s="49"/>
      <c r="AN56" s="51"/>
      <c r="AO56" s="49"/>
      <c r="AP56" s="50"/>
      <c r="AQ56" s="32">
        <f t="shared" si="43"/>
        <v>6</v>
      </c>
      <c r="AR56" s="33">
        <f t="shared" si="44"/>
        <v>0</v>
      </c>
      <c r="AS56" s="34">
        <f t="shared" si="45"/>
        <v>6</v>
      </c>
      <c r="AT56" s="33">
        <f t="shared" si="46"/>
        <v>0</v>
      </c>
      <c r="AU56" s="34">
        <f t="shared" si="47"/>
        <v>0</v>
      </c>
      <c r="AV56" s="33">
        <f t="shared" si="48"/>
        <v>0</v>
      </c>
      <c r="AW56" s="869">
        <f>'（JR走行キロ計算）'!E56</f>
        <v>0.82323216038757774</v>
      </c>
      <c r="AX56" s="871" t="str">
        <f>'（JR走行キロ計算）'!F56</f>
        <v/>
      </c>
    </row>
    <row r="57" spans="1:50" s="137" customFormat="1" ht="17.25" customHeight="1" thickBot="1">
      <c r="A57" s="844"/>
      <c r="B57" s="858"/>
      <c r="C57" s="850"/>
      <c r="D57" s="851" t="s">
        <v>236</v>
      </c>
      <c r="E57" s="70"/>
      <c r="F57" s="71"/>
      <c r="G57" s="70"/>
      <c r="H57" s="71"/>
      <c r="I57" s="70"/>
      <c r="J57" s="72"/>
      <c r="K57" s="70"/>
      <c r="L57" s="71"/>
      <c r="M57" s="70"/>
      <c r="N57" s="71"/>
      <c r="O57" s="70"/>
      <c r="P57" s="72"/>
      <c r="Q57" s="70"/>
      <c r="R57" s="71"/>
      <c r="S57" s="70"/>
      <c r="T57" s="71"/>
      <c r="U57" s="70"/>
      <c r="V57" s="72"/>
      <c r="W57" s="70"/>
      <c r="X57" s="71"/>
      <c r="Y57" s="70"/>
      <c r="Z57" s="71"/>
      <c r="AA57" s="70"/>
      <c r="AB57" s="72"/>
      <c r="AC57" s="70"/>
      <c r="AD57" s="71"/>
      <c r="AE57" s="70"/>
      <c r="AF57" s="71"/>
      <c r="AG57" s="70"/>
      <c r="AH57" s="72"/>
      <c r="AI57" s="70"/>
      <c r="AJ57" s="71"/>
      <c r="AK57" s="70"/>
      <c r="AL57" s="71"/>
      <c r="AM57" s="70"/>
      <c r="AN57" s="72"/>
      <c r="AO57" s="70"/>
      <c r="AP57" s="71"/>
      <c r="AQ57" s="67">
        <f t="shared" si="43"/>
        <v>0</v>
      </c>
      <c r="AR57" s="68">
        <f t="shared" si="44"/>
        <v>0</v>
      </c>
      <c r="AS57" s="69">
        <f t="shared" si="45"/>
        <v>0</v>
      </c>
      <c r="AT57" s="68">
        <f t="shared" si="46"/>
        <v>0</v>
      </c>
      <c r="AU57" s="69">
        <f t="shared" si="47"/>
        <v>0</v>
      </c>
      <c r="AV57" s="68">
        <f t="shared" si="48"/>
        <v>0</v>
      </c>
      <c r="AW57" s="870"/>
      <c r="AX57" s="872"/>
    </row>
    <row r="58" spans="1:50" s="137" customFormat="1" ht="17.25" customHeight="1" thickTop="1">
      <c r="A58" s="844"/>
      <c r="B58" s="831" t="s">
        <v>194</v>
      </c>
      <c r="C58" s="831"/>
      <c r="D58" s="832"/>
      <c r="E58" s="52">
        <f>SUM(E52,E54,E56)</f>
        <v>0</v>
      </c>
      <c r="F58" s="53">
        <f t="shared" ref="F58:AV58" si="49">SUM(F52,F54,F56)</f>
        <v>0</v>
      </c>
      <c r="G58" s="52">
        <f t="shared" si="49"/>
        <v>0</v>
      </c>
      <c r="H58" s="53">
        <f t="shared" si="49"/>
        <v>0</v>
      </c>
      <c r="I58" s="52">
        <f t="shared" si="49"/>
        <v>0</v>
      </c>
      <c r="J58" s="54">
        <f t="shared" si="49"/>
        <v>0</v>
      </c>
      <c r="K58" s="52">
        <f t="shared" si="49"/>
        <v>1</v>
      </c>
      <c r="L58" s="53">
        <f t="shared" si="49"/>
        <v>0</v>
      </c>
      <c r="M58" s="52">
        <f t="shared" si="49"/>
        <v>0</v>
      </c>
      <c r="N58" s="53">
        <f t="shared" si="49"/>
        <v>0</v>
      </c>
      <c r="O58" s="52">
        <f t="shared" si="49"/>
        <v>1</v>
      </c>
      <c r="P58" s="54">
        <f t="shared" si="49"/>
        <v>0</v>
      </c>
      <c r="Q58" s="52">
        <f t="shared" si="49"/>
        <v>0</v>
      </c>
      <c r="R58" s="53">
        <f t="shared" si="49"/>
        <v>0</v>
      </c>
      <c r="S58" s="52">
        <f t="shared" si="49"/>
        <v>0</v>
      </c>
      <c r="T58" s="53">
        <f t="shared" si="49"/>
        <v>0</v>
      </c>
      <c r="U58" s="52">
        <f t="shared" si="49"/>
        <v>0</v>
      </c>
      <c r="V58" s="54">
        <f t="shared" si="49"/>
        <v>0</v>
      </c>
      <c r="W58" s="52">
        <f>SUM(W52,W54,W56)</f>
        <v>11</v>
      </c>
      <c r="X58" s="53">
        <f t="shared" si="49"/>
        <v>0</v>
      </c>
      <c r="Y58" s="52">
        <f t="shared" si="49"/>
        <v>6</v>
      </c>
      <c r="Z58" s="53">
        <f t="shared" si="49"/>
        <v>0</v>
      </c>
      <c r="AA58" s="52">
        <f t="shared" si="49"/>
        <v>1</v>
      </c>
      <c r="AB58" s="54">
        <f t="shared" si="49"/>
        <v>0</v>
      </c>
      <c r="AC58" s="52">
        <f t="shared" si="49"/>
        <v>0</v>
      </c>
      <c r="AD58" s="53">
        <f t="shared" si="49"/>
        <v>0</v>
      </c>
      <c r="AE58" s="52">
        <f t="shared" si="49"/>
        <v>0</v>
      </c>
      <c r="AF58" s="53">
        <f t="shared" si="49"/>
        <v>0</v>
      </c>
      <c r="AG58" s="52">
        <f t="shared" si="49"/>
        <v>0</v>
      </c>
      <c r="AH58" s="54">
        <f t="shared" si="49"/>
        <v>0</v>
      </c>
      <c r="AI58" s="52">
        <f t="shared" si="49"/>
        <v>29</v>
      </c>
      <c r="AJ58" s="53">
        <f t="shared" si="49"/>
        <v>0</v>
      </c>
      <c r="AK58" s="52">
        <f t="shared" si="49"/>
        <v>16</v>
      </c>
      <c r="AL58" s="53">
        <f t="shared" si="49"/>
        <v>0</v>
      </c>
      <c r="AM58" s="52">
        <f t="shared" si="49"/>
        <v>13</v>
      </c>
      <c r="AN58" s="54">
        <f t="shared" si="49"/>
        <v>0</v>
      </c>
      <c r="AO58" s="52">
        <f t="shared" si="49"/>
        <v>1</v>
      </c>
      <c r="AP58" s="53">
        <f t="shared" si="49"/>
        <v>0</v>
      </c>
      <c r="AQ58" s="55">
        <f t="shared" si="49"/>
        <v>42</v>
      </c>
      <c r="AR58" s="56">
        <f t="shared" si="49"/>
        <v>0</v>
      </c>
      <c r="AS58" s="57">
        <f t="shared" si="49"/>
        <v>22</v>
      </c>
      <c r="AT58" s="56">
        <f t="shared" si="49"/>
        <v>0</v>
      </c>
      <c r="AU58" s="57">
        <f t="shared" si="49"/>
        <v>15</v>
      </c>
      <c r="AV58" s="56">
        <f t="shared" si="49"/>
        <v>0</v>
      </c>
      <c r="AW58" s="873">
        <f>'（JR走行キロ計算）'!E58</f>
        <v>0.35302628843878409</v>
      </c>
      <c r="AX58" s="867" t="str">
        <f>'（JR走行キロ計算）'!F58</f>
        <v/>
      </c>
    </row>
    <row r="59" spans="1:50" s="137" customFormat="1" ht="17.25" customHeight="1" thickBot="1">
      <c r="A59" s="845"/>
      <c r="B59" s="833"/>
      <c r="C59" s="833"/>
      <c r="D59" s="834"/>
      <c r="E59" s="58">
        <f t="shared" ref="E59:AV59" si="50">SUM(E53,E55,E57)</f>
        <v>0</v>
      </c>
      <c r="F59" s="59">
        <f t="shared" si="50"/>
        <v>0</v>
      </c>
      <c r="G59" s="58">
        <f t="shared" si="50"/>
        <v>0</v>
      </c>
      <c r="H59" s="59">
        <f t="shared" si="50"/>
        <v>0</v>
      </c>
      <c r="I59" s="58">
        <f t="shared" si="50"/>
        <v>0</v>
      </c>
      <c r="J59" s="60">
        <f t="shared" si="50"/>
        <v>0</v>
      </c>
      <c r="K59" s="58">
        <f t="shared" si="50"/>
        <v>0</v>
      </c>
      <c r="L59" s="59">
        <f t="shared" si="50"/>
        <v>0</v>
      </c>
      <c r="M59" s="58">
        <f t="shared" si="50"/>
        <v>0</v>
      </c>
      <c r="N59" s="59">
        <f t="shared" si="50"/>
        <v>0</v>
      </c>
      <c r="O59" s="58">
        <f t="shared" si="50"/>
        <v>0</v>
      </c>
      <c r="P59" s="60">
        <f t="shared" si="50"/>
        <v>0</v>
      </c>
      <c r="Q59" s="58">
        <f t="shared" si="50"/>
        <v>0</v>
      </c>
      <c r="R59" s="59">
        <f t="shared" si="50"/>
        <v>0</v>
      </c>
      <c r="S59" s="58">
        <f t="shared" si="50"/>
        <v>0</v>
      </c>
      <c r="T59" s="59">
        <f t="shared" si="50"/>
        <v>0</v>
      </c>
      <c r="U59" s="58">
        <f t="shared" si="50"/>
        <v>0</v>
      </c>
      <c r="V59" s="60">
        <f t="shared" si="50"/>
        <v>0</v>
      </c>
      <c r="W59" s="58">
        <f t="shared" si="50"/>
        <v>0</v>
      </c>
      <c r="X59" s="59">
        <f t="shared" si="50"/>
        <v>0</v>
      </c>
      <c r="Y59" s="58">
        <f t="shared" si="50"/>
        <v>0</v>
      </c>
      <c r="Z59" s="59">
        <f t="shared" si="50"/>
        <v>0</v>
      </c>
      <c r="AA59" s="58">
        <f t="shared" si="50"/>
        <v>0</v>
      </c>
      <c r="AB59" s="60">
        <f t="shared" si="50"/>
        <v>0</v>
      </c>
      <c r="AC59" s="58">
        <f t="shared" si="50"/>
        <v>0</v>
      </c>
      <c r="AD59" s="59">
        <f t="shared" si="50"/>
        <v>0</v>
      </c>
      <c r="AE59" s="58">
        <f t="shared" si="50"/>
        <v>0</v>
      </c>
      <c r="AF59" s="59">
        <f t="shared" si="50"/>
        <v>0</v>
      </c>
      <c r="AG59" s="58">
        <f t="shared" si="50"/>
        <v>0</v>
      </c>
      <c r="AH59" s="60">
        <f t="shared" si="50"/>
        <v>0</v>
      </c>
      <c r="AI59" s="58">
        <f t="shared" si="50"/>
        <v>0</v>
      </c>
      <c r="AJ59" s="59">
        <f t="shared" si="50"/>
        <v>0</v>
      </c>
      <c r="AK59" s="58">
        <f t="shared" si="50"/>
        <v>0</v>
      </c>
      <c r="AL59" s="59">
        <f t="shared" si="50"/>
        <v>0</v>
      </c>
      <c r="AM59" s="58">
        <f t="shared" si="50"/>
        <v>0</v>
      </c>
      <c r="AN59" s="60">
        <f t="shared" si="50"/>
        <v>0</v>
      </c>
      <c r="AO59" s="58">
        <f t="shared" si="50"/>
        <v>0</v>
      </c>
      <c r="AP59" s="59">
        <f t="shared" si="50"/>
        <v>0</v>
      </c>
      <c r="AQ59" s="61">
        <f t="shared" si="50"/>
        <v>0</v>
      </c>
      <c r="AR59" s="62">
        <f t="shared" si="50"/>
        <v>0</v>
      </c>
      <c r="AS59" s="63">
        <f t="shared" si="50"/>
        <v>0</v>
      </c>
      <c r="AT59" s="62">
        <f t="shared" si="50"/>
        <v>0</v>
      </c>
      <c r="AU59" s="63">
        <f t="shared" si="50"/>
        <v>0</v>
      </c>
      <c r="AV59" s="62">
        <f t="shared" si="50"/>
        <v>0</v>
      </c>
      <c r="AW59" s="874"/>
      <c r="AX59" s="868"/>
    </row>
    <row r="60" spans="1:50" s="137" customFormat="1" ht="17.25" customHeight="1" thickTop="1">
      <c r="A60" s="843" t="s">
        <v>139</v>
      </c>
      <c r="B60" s="852" t="s">
        <v>192</v>
      </c>
      <c r="C60" s="839" t="s">
        <v>140</v>
      </c>
      <c r="D60" s="840"/>
      <c r="E60" s="29"/>
      <c r="F60" s="30"/>
      <c r="G60" s="29"/>
      <c r="H60" s="30"/>
      <c r="I60" s="29"/>
      <c r="J60" s="31"/>
      <c r="K60" s="29"/>
      <c r="L60" s="30"/>
      <c r="M60" s="29"/>
      <c r="N60" s="30"/>
      <c r="O60" s="29"/>
      <c r="P60" s="31"/>
      <c r="Q60" s="29"/>
      <c r="R60" s="30"/>
      <c r="S60" s="29"/>
      <c r="T60" s="30"/>
      <c r="U60" s="29"/>
      <c r="V60" s="31"/>
      <c r="W60" s="29">
        <v>14</v>
      </c>
      <c r="X60" s="30"/>
      <c r="Y60" s="29">
        <v>5</v>
      </c>
      <c r="Z60" s="30"/>
      <c r="AA60" s="29">
        <v>48</v>
      </c>
      <c r="AB60" s="31"/>
      <c r="AC60" s="29"/>
      <c r="AD60" s="30"/>
      <c r="AE60" s="29"/>
      <c r="AF60" s="30"/>
      <c r="AG60" s="29"/>
      <c r="AH60" s="31"/>
      <c r="AI60" s="29">
        <v>13</v>
      </c>
      <c r="AJ60" s="30"/>
      <c r="AK60" s="29">
        <v>10</v>
      </c>
      <c r="AL60" s="30"/>
      <c r="AM60" s="29">
        <v>3</v>
      </c>
      <c r="AN60" s="31"/>
      <c r="AO60" s="29"/>
      <c r="AP60" s="30"/>
      <c r="AQ60" s="32">
        <f t="shared" ref="AQ60:AQ67" si="51">AO60+AI60+AC60+W60+Q60+K60+E60</f>
        <v>27</v>
      </c>
      <c r="AR60" s="33">
        <f t="shared" ref="AR60:AR67" si="52">AP60+AJ60+AD60+X60+R60+L60+F60</f>
        <v>0</v>
      </c>
      <c r="AS60" s="34">
        <f t="shared" ref="AS60:AS67" si="53">AK60+AE60+Y60+S60+M60+G60</f>
        <v>15</v>
      </c>
      <c r="AT60" s="33">
        <f t="shared" ref="AT60:AT67" si="54">AL60+AF60+Z60+T60+N60+H60</f>
        <v>0</v>
      </c>
      <c r="AU60" s="34">
        <f t="shared" ref="AU60:AU67" si="55">AM60+AG60+AA60+U60+O60+I60</f>
        <v>51</v>
      </c>
      <c r="AV60" s="33">
        <f t="shared" ref="AV60:AV67" si="56">AT60+AN60+AH60+AB60+V60+P60+J60</f>
        <v>0</v>
      </c>
      <c r="AW60" s="877">
        <f>'（JR走行キロ計算）'!E60</f>
        <v>0.3771640220551718</v>
      </c>
      <c r="AX60" s="890" t="str">
        <f>'（JR走行キロ計算）'!F60</f>
        <v/>
      </c>
    </row>
    <row r="61" spans="1:50" s="137" customFormat="1" ht="17.25" customHeight="1">
      <c r="A61" s="844"/>
      <c r="B61" s="838"/>
      <c r="C61" s="841"/>
      <c r="D61" s="842"/>
      <c r="E61" s="64"/>
      <c r="F61" s="65"/>
      <c r="G61" s="64"/>
      <c r="H61" s="65"/>
      <c r="I61" s="64"/>
      <c r="J61" s="66"/>
      <c r="K61" s="64"/>
      <c r="L61" s="65"/>
      <c r="M61" s="64"/>
      <c r="N61" s="65"/>
      <c r="O61" s="64"/>
      <c r="P61" s="66"/>
      <c r="Q61" s="64"/>
      <c r="R61" s="65"/>
      <c r="S61" s="64"/>
      <c r="T61" s="65"/>
      <c r="U61" s="64"/>
      <c r="V61" s="66"/>
      <c r="W61" s="64">
        <v>1</v>
      </c>
      <c r="X61" s="65"/>
      <c r="Y61" s="64"/>
      <c r="Z61" s="65"/>
      <c r="AA61" s="64">
        <v>44</v>
      </c>
      <c r="AB61" s="66"/>
      <c r="AC61" s="64"/>
      <c r="AD61" s="65"/>
      <c r="AE61" s="64"/>
      <c r="AF61" s="65"/>
      <c r="AG61" s="64"/>
      <c r="AH61" s="66"/>
      <c r="AI61" s="64"/>
      <c r="AJ61" s="65"/>
      <c r="AK61" s="64"/>
      <c r="AL61" s="65"/>
      <c r="AM61" s="64"/>
      <c r="AN61" s="66"/>
      <c r="AO61" s="64"/>
      <c r="AP61" s="65"/>
      <c r="AQ61" s="67">
        <f t="shared" si="51"/>
        <v>1</v>
      </c>
      <c r="AR61" s="68">
        <f t="shared" si="52"/>
        <v>0</v>
      </c>
      <c r="AS61" s="69">
        <f t="shared" si="53"/>
        <v>0</v>
      </c>
      <c r="AT61" s="68">
        <f t="shared" si="54"/>
        <v>0</v>
      </c>
      <c r="AU61" s="69">
        <f t="shared" si="55"/>
        <v>44</v>
      </c>
      <c r="AV61" s="68">
        <f t="shared" si="56"/>
        <v>0</v>
      </c>
      <c r="AW61" s="869"/>
      <c r="AX61" s="871"/>
    </row>
    <row r="62" spans="1:50" s="404" customFormat="1" ht="17.25" hidden="1" customHeight="1">
      <c r="A62" s="844"/>
      <c r="B62" s="861" t="s">
        <v>170</v>
      </c>
      <c r="C62" s="854" t="s">
        <v>197</v>
      </c>
      <c r="D62" s="855"/>
      <c r="E62" s="398"/>
      <c r="F62" s="399"/>
      <c r="G62" s="398"/>
      <c r="H62" s="399"/>
      <c r="I62" s="398"/>
      <c r="J62" s="400"/>
      <c r="K62" s="398"/>
      <c r="L62" s="399"/>
      <c r="M62" s="398"/>
      <c r="N62" s="399"/>
      <c r="O62" s="398"/>
      <c r="P62" s="400"/>
      <c r="Q62" s="398"/>
      <c r="R62" s="399"/>
      <c r="S62" s="398"/>
      <c r="T62" s="399"/>
      <c r="U62" s="398"/>
      <c r="V62" s="400"/>
      <c r="W62" s="398"/>
      <c r="X62" s="399"/>
      <c r="Y62" s="398"/>
      <c r="Z62" s="399"/>
      <c r="AA62" s="398"/>
      <c r="AB62" s="400"/>
      <c r="AC62" s="398"/>
      <c r="AD62" s="399"/>
      <c r="AE62" s="398"/>
      <c r="AF62" s="399"/>
      <c r="AG62" s="398"/>
      <c r="AH62" s="400"/>
      <c r="AI62" s="398"/>
      <c r="AJ62" s="399"/>
      <c r="AK62" s="398"/>
      <c r="AL62" s="399"/>
      <c r="AM62" s="398"/>
      <c r="AN62" s="400"/>
      <c r="AO62" s="398"/>
      <c r="AP62" s="399"/>
      <c r="AQ62" s="401">
        <f t="shared" si="51"/>
        <v>0</v>
      </c>
      <c r="AR62" s="402">
        <f t="shared" si="52"/>
        <v>0</v>
      </c>
      <c r="AS62" s="403">
        <f t="shared" si="53"/>
        <v>0</v>
      </c>
      <c r="AT62" s="402">
        <f t="shared" si="54"/>
        <v>0</v>
      </c>
      <c r="AU62" s="403">
        <f t="shared" si="55"/>
        <v>0</v>
      </c>
      <c r="AV62" s="33">
        <f t="shared" si="56"/>
        <v>0</v>
      </c>
      <c r="AW62" s="869" t="str">
        <f>'（JR走行キロ計算）'!E62</f>
        <v/>
      </c>
      <c r="AX62" s="871" t="str">
        <f>'（JR走行キロ計算）'!F62</f>
        <v/>
      </c>
    </row>
    <row r="63" spans="1:50" s="404" customFormat="1" ht="17.25" hidden="1" customHeight="1">
      <c r="A63" s="844"/>
      <c r="B63" s="862"/>
      <c r="C63" s="856"/>
      <c r="D63" s="855" t="s">
        <v>100</v>
      </c>
      <c r="E63" s="398"/>
      <c r="F63" s="399"/>
      <c r="G63" s="398"/>
      <c r="H63" s="399"/>
      <c r="I63" s="398"/>
      <c r="J63" s="400"/>
      <c r="K63" s="398"/>
      <c r="L63" s="399"/>
      <c r="M63" s="398"/>
      <c r="N63" s="399"/>
      <c r="O63" s="398"/>
      <c r="P63" s="400"/>
      <c r="Q63" s="398"/>
      <c r="R63" s="399"/>
      <c r="S63" s="398"/>
      <c r="T63" s="399"/>
      <c r="U63" s="398"/>
      <c r="V63" s="400"/>
      <c r="W63" s="398"/>
      <c r="X63" s="399"/>
      <c r="Y63" s="398"/>
      <c r="Z63" s="399"/>
      <c r="AA63" s="398"/>
      <c r="AB63" s="400"/>
      <c r="AC63" s="398"/>
      <c r="AD63" s="399"/>
      <c r="AE63" s="398"/>
      <c r="AF63" s="399"/>
      <c r="AG63" s="398"/>
      <c r="AH63" s="400"/>
      <c r="AI63" s="398"/>
      <c r="AJ63" s="399"/>
      <c r="AK63" s="398"/>
      <c r="AL63" s="399"/>
      <c r="AM63" s="398"/>
      <c r="AN63" s="400"/>
      <c r="AO63" s="398"/>
      <c r="AP63" s="399"/>
      <c r="AQ63" s="401">
        <f t="shared" si="51"/>
        <v>0</v>
      </c>
      <c r="AR63" s="402">
        <f t="shared" si="52"/>
        <v>0</v>
      </c>
      <c r="AS63" s="403">
        <f t="shared" si="53"/>
        <v>0</v>
      </c>
      <c r="AT63" s="402">
        <f t="shared" si="54"/>
        <v>0</v>
      </c>
      <c r="AU63" s="403">
        <f t="shared" si="55"/>
        <v>0</v>
      </c>
      <c r="AV63" s="33">
        <f t="shared" si="56"/>
        <v>0</v>
      </c>
      <c r="AW63" s="869"/>
      <c r="AX63" s="871"/>
    </row>
    <row r="64" spans="1:50" s="404" customFormat="1" ht="17.25" hidden="1" customHeight="1">
      <c r="A64" s="844"/>
      <c r="B64" s="861" t="s">
        <v>248</v>
      </c>
      <c r="C64" s="854" t="s">
        <v>198</v>
      </c>
      <c r="D64" s="855"/>
      <c r="E64" s="398"/>
      <c r="F64" s="399"/>
      <c r="G64" s="398"/>
      <c r="H64" s="399"/>
      <c r="I64" s="398"/>
      <c r="J64" s="400"/>
      <c r="K64" s="398"/>
      <c r="L64" s="399"/>
      <c r="M64" s="398"/>
      <c r="N64" s="399"/>
      <c r="O64" s="398"/>
      <c r="P64" s="400"/>
      <c r="Q64" s="398"/>
      <c r="R64" s="399"/>
      <c r="S64" s="398"/>
      <c r="T64" s="399"/>
      <c r="U64" s="398"/>
      <c r="V64" s="400"/>
      <c r="W64" s="398"/>
      <c r="X64" s="399"/>
      <c r="Y64" s="398"/>
      <c r="Z64" s="399"/>
      <c r="AA64" s="398"/>
      <c r="AB64" s="400"/>
      <c r="AC64" s="398"/>
      <c r="AD64" s="399"/>
      <c r="AE64" s="398"/>
      <c r="AF64" s="399"/>
      <c r="AG64" s="398"/>
      <c r="AH64" s="400"/>
      <c r="AI64" s="398"/>
      <c r="AJ64" s="399"/>
      <c r="AK64" s="398"/>
      <c r="AL64" s="399"/>
      <c r="AM64" s="398"/>
      <c r="AN64" s="400"/>
      <c r="AO64" s="398"/>
      <c r="AP64" s="399"/>
      <c r="AQ64" s="401">
        <f t="shared" si="51"/>
        <v>0</v>
      </c>
      <c r="AR64" s="402">
        <f t="shared" si="52"/>
        <v>0</v>
      </c>
      <c r="AS64" s="403">
        <f t="shared" si="53"/>
        <v>0</v>
      </c>
      <c r="AT64" s="402">
        <f t="shared" si="54"/>
        <v>0</v>
      </c>
      <c r="AU64" s="403">
        <f t="shared" si="55"/>
        <v>0</v>
      </c>
      <c r="AV64" s="33">
        <f t="shared" si="56"/>
        <v>0</v>
      </c>
      <c r="AW64" s="869" t="str">
        <f>'（JR走行キロ計算）'!E64</f>
        <v/>
      </c>
      <c r="AX64" s="871" t="str">
        <f>'（JR走行キロ計算）'!F64</f>
        <v/>
      </c>
    </row>
    <row r="65" spans="1:50" s="404" customFormat="1" ht="17.25" hidden="1" customHeight="1">
      <c r="A65" s="844"/>
      <c r="B65" s="862"/>
      <c r="C65" s="856"/>
      <c r="D65" s="855" t="s">
        <v>100</v>
      </c>
      <c r="E65" s="398"/>
      <c r="F65" s="399"/>
      <c r="G65" s="398"/>
      <c r="H65" s="399"/>
      <c r="I65" s="398"/>
      <c r="J65" s="400"/>
      <c r="K65" s="398"/>
      <c r="L65" s="399"/>
      <c r="M65" s="398"/>
      <c r="N65" s="399"/>
      <c r="O65" s="398"/>
      <c r="P65" s="400"/>
      <c r="Q65" s="398"/>
      <c r="R65" s="399"/>
      <c r="S65" s="398"/>
      <c r="T65" s="399"/>
      <c r="U65" s="398"/>
      <c r="V65" s="400"/>
      <c r="W65" s="398"/>
      <c r="X65" s="399"/>
      <c r="Y65" s="398"/>
      <c r="Z65" s="399"/>
      <c r="AA65" s="398"/>
      <c r="AB65" s="400"/>
      <c r="AC65" s="398"/>
      <c r="AD65" s="399"/>
      <c r="AE65" s="398"/>
      <c r="AF65" s="399"/>
      <c r="AG65" s="398"/>
      <c r="AH65" s="400"/>
      <c r="AI65" s="398"/>
      <c r="AJ65" s="399"/>
      <c r="AK65" s="398"/>
      <c r="AL65" s="399"/>
      <c r="AM65" s="398"/>
      <c r="AN65" s="400"/>
      <c r="AO65" s="398"/>
      <c r="AP65" s="399"/>
      <c r="AQ65" s="401">
        <f t="shared" si="51"/>
        <v>0</v>
      </c>
      <c r="AR65" s="402">
        <f t="shared" si="52"/>
        <v>0</v>
      </c>
      <c r="AS65" s="403">
        <f t="shared" si="53"/>
        <v>0</v>
      </c>
      <c r="AT65" s="402">
        <f t="shared" si="54"/>
        <v>0</v>
      </c>
      <c r="AU65" s="403">
        <f t="shared" si="55"/>
        <v>0</v>
      </c>
      <c r="AV65" s="33">
        <f t="shared" si="56"/>
        <v>0</v>
      </c>
      <c r="AW65" s="869"/>
      <c r="AX65" s="871"/>
    </row>
    <row r="66" spans="1:50" s="137" customFormat="1" ht="17.25" customHeight="1">
      <c r="A66" s="844"/>
      <c r="B66" s="853" t="s">
        <v>249</v>
      </c>
      <c r="C66" s="849" t="s">
        <v>99</v>
      </c>
      <c r="D66" s="842"/>
      <c r="E66" s="29"/>
      <c r="F66" s="30"/>
      <c r="G66" s="29"/>
      <c r="H66" s="30"/>
      <c r="I66" s="29"/>
      <c r="J66" s="31"/>
      <c r="K66" s="29"/>
      <c r="L66" s="30"/>
      <c r="M66" s="29"/>
      <c r="N66" s="30"/>
      <c r="O66" s="29"/>
      <c r="P66" s="31"/>
      <c r="Q66" s="29"/>
      <c r="R66" s="30"/>
      <c r="S66" s="29"/>
      <c r="T66" s="30"/>
      <c r="U66" s="29"/>
      <c r="V66" s="31"/>
      <c r="W66" s="29">
        <v>1</v>
      </c>
      <c r="X66" s="30"/>
      <c r="Y66" s="29"/>
      <c r="Z66" s="30"/>
      <c r="AA66" s="29"/>
      <c r="AB66" s="31"/>
      <c r="AC66" s="29"/>
      <c r="AD66" s="30"/>
      <c r="AE66" s="29"/>
      <c r="AF66" s="30"/>
      <c r="AG66" s="29"/>
      <c r="AH66" s="31"/>
      <c r="AI66" s="29">
        <v>4</v>
      </c>
      <c r="AJ66" s="30"/>
      <c r="AK66" s="29">
        <v>4</v>
      </c>
      <c r="AL66" s="30"/>
      <c r="AM66" s="29"/>
      <c r="AN66" s="31"/>
      <c r="AO66" s="29"/>
      <c r="AP66" s="30"/>
      <c r="AQ66" s="32">
        <f t="shared" si="51"/>
        <v>5</v>
      </c>
      <c r="AR66" s="33">
        <f t="shared" si="52"/>
        <v>0</v>
      </c>
      <c r="AS66" s="34">
        <f t="shared" si="53"/>
        <v>4</v>
      </c>
      <c r="AT66" s="33">
        <f t="shared" si="54"/>
        <v>0</v>
      </c>
      <c r="AU66" s="34">
        <f t="shared" si="55"/>
        <v>0</v>
      </c>
      <c r="AV66" s="33">
        <f t="shared" si="56"/>
        <v>0</v>
      </c>
      <c r="AW66" s="869">
        <f>'（JR走行キロ計算）'!E66</f>
        <v>0.52832442331804219</v>
      </c>
      <c r="AX66" s="871" t="str">
        <f>'（JR走行キロ計算）'!F66</f>
        <v/>
      </c>
    </row>
    <row r="67" spans="1:50" s="137" customFormat="1" ht="17.25" customHeight="1" thickBot="1">
      <c r="A67" s="844"/>
      <c r="B67" s="838"/>
      <c r="C67" s="841"/>
      <c r="D67" s="842" t="s">
        <v>100</v>
      </c>
      <c r="E67" s="64"/>
      <c r="F67" s="65"/>
      <c r="G67" s="64"/>
      <c r="H67" s="65"/>
      <c r="I67" s="64"/>
      <c r="J67" s="66"/>
      <c r="K67" s="64"/>
      <c r="L67" s="65"/>
      <c r="M67" s="64"/>
      <c r="N67" s="65"/>
      <c r="O67" s="64"/>
      <c r="P67" s="66"/>
      <c r="Q67" s="64"/>
      <c r="R67" s="65"/>
      <c r="S67" s="64"/>
      <c r="T67" s="65"/>
      <c r="U67" s="64"/>
      <c r="V67" s="66"/>
      <c r="W67" s="64"/>
      <c r="X67" s="65"/>
      <c r="Y67" s="64"/>
      <c r="Z67" s="65"/>
      <c r="AA67" s="64"/>
      <c r="AB67" s="66"/>
      <c r="AC67" s="64"/>
      <c r="AD67" s="65"/>
      <c r="AE67" s="64"/>
      <c r="AF67" s="65"/>
      <c r="AG67" s="64"/>
      <c r="AH67" s="66"/>
      <c r="AI67" s="64"/>
      <c r="AJ67" s="65"/>
      <c r="AK67" s="64"/>
      <c r="AL67" s="65"/>
      <c r="AM67" s="64"/>
      <c r="AN67" s="66"/>
      <c r="AO67" s="64"/>
      <c r="AP67" s="65"/>
      <c r="AQ67" s="67">
        <f t="shared" si="51"/>
        <v>0</v>
      </c>
      <c r="AR67" s="68">
        <f t="shared" si="52"/>
        <v>0</v>
      </c>
      <c r="AS67" s="69">
        <f t="shared" si="53"/>
        <v>0</v>
      </c>
      <c r="AT67" s="68">
        <f t="shared" si="54"/>
        <v>0</v>
      </c>
      <c r="AU67" s="69">
        <f t="shared" si="55"/>
        <v>0</v>
      </c>
      <c r="AV67" s="68">
        <f t="shared" si="56"/>
        <v>0</v>
      </c>
      <c r="AW67" s="870"/>
      <c r="AX67" s="872"/>
    </row>
    <row r="68" spans="1:50" s="137" customFormat="1" ht="17.25" customHeight="1" thickTop="1">
      <c r="A68" s="844"/>
      <c r="B68" s="831" t="s">
        <v>194</v>
      </c>
      <c r="C68" s="831"/>
      <c r="D68" s="832"/>
      <c r="E68" s="52">
        <f>SUM(E60,E62,E64,E66)</f>
        <v>0</v>
      </c>
      <c r="F68" s="53">
        <f t="shared" ref="F68:AV68" si="57">SUM(F60,F62,F64,F66)</f>
        <v>0</v>
      </c>
      <c r="G68" s="52">
        <f t="shared" si="57"/>
        <v>0</v>
      </c>
      <c r="H68" s="53">
        <f t="shared" si="57"/>
        <v>0</v>
      </c>
      <c r="I68" s="52">
        <f t="shared" si="57"/>
        <v>0</v>
      </c>
      <c r="J68" s="54">
        <f t="shared" si="57"/>
        <v>0</v>
      </c>
      <c r="K68" s="52">
        <f t="shared" si="57"/>
        <v>0</v>
      </c>
      <c r="L68" s="53">
        <f t="shared" si="57"/>
        <v>0</v>
      </c>
      <c r="M68" s="52">
        <f t="shared" si="57"/>
        <v>0</v>
      </c>
      <c r="N68" s="53">
        <f t="shared" si="57"/>
        <v>0</v>
      </c>
      <c r="O68" s="52">
        <f t="shared" si="57"/>
        <v>0</v>
      </c>
      <c r="P68" s="54">
        <f t="shared" si="57"/>
        <v>0</v>
      </c>
      <c r="Q68" s="52">
        <f t="shared" si="57"/>
        <v>0</v>
      </c>
      <c r="R68" s="53">
        <f t="shared" si="57"/>
        <v>0</v>
      </c>
      <c r="S68" s="52">
        <f t="shared" si="57"/>
        <v>0</v>
      </c>
      <c r="T68" s="53">
        <f t="shared" si="57"/>
        <v>0</v>
      </c>
      <c r="U68" s="52">
        <f t="shared" si="57"/>
        <v>0</v>
      </c>
      <c r="V68" s="54">
        <f t="shared" si="57"/>
        <v>0</v>
      </c>
      <c r="W68" s="52">
        <f t="shared" si="57"/>
        <v>15</v>
      </c>
      <c r="X68" s="53">
        <f t="shared" si="57"/>
        <v>0</v>
      </c>
      <c r="Y68" s="52">
        <f t="shared" si="57"/>
        <v>5</v>
      </c>
      <c r="Z68" s="53">
        <f t="shared" si="57"/>
        <v>0</v>
      </c>
      <c r="AA68" s="52">
        <f t="shared" si="57"/>
        <v>48</v>
      </c>
      <c r="AB68" s="54">
        <f t="shared" si="57"/>
        <v>0</v>
      </c>
      <c r="AC68" s="52">
        <f t="shared" si="57"/>
        <v>0</v>
      </c>
      <c r="AD68" s="53">
        <f t="shared" si="57"/>
        <v>0</v>
      </c>
      <c r="AE68" s="52">
        <f t="shared" si="57"/>
        <v>0</v>
      </c>
      <c r="AF68" s="53">
        <f t="shared" si="57"/>
        <v>0</v>
      </c>
      <c r="AG68" s="52">
        <f t="shared" si="57"/>
        <v>0</v>
      </c>
      <c r="AH68" s="54">
        <f t="shared" si="57"/>
        <v>0</v>
      </c>
      <c r="AI68" s="52">
        <f t="shared" si="57"/>
        <v>17</v>
      </c>
      <c r="AJ68" s="53">
        <f t="shared" si="57"/>
        <v>0</v>
      </c>
      <c r="AK68" s="52">
        <f t="shared" si="57"/>
        <v>14</v>
      </c>
      <c r="AL68" s="53">
        <f t="shared" si="57"/>
        <v>0</v>
      </c>
      <c r="AM68" s="52">
        <f t="shared" si="57"/>
        <v>3</v>
      </c>
      <c r="AN68" s="54">
        <f t="shared" si="57"/>
        <v>0</v>
      </c>
      <c r="AO68" s="52">
        <f t="shared" si="57"/>
        <v>0</v>
      </c>
      <c r="AP68" s="53">
        <f t="shared" si="57"/>
        <v>0</v>
      </c>
      <c r="AQ68" s="55">
        <f t="shared" si="57"/>
        <v>32</v>
      </c>
      <c r="AR68" s="56">
        <f t="shared" si="57"/>
        <v>0</v>
      </c>
      <c r="AS68" s="57">
        <f t="shared" si="57"/>
        <v>19</v>
      </c>
      <c r="AT68" s="56">
        <f t="shared" si="57"/>
        <v>0</v>
      </c>
      <c r="AU68" s="57">
        <f t="shared" si="57"/>
        <v>51</v>
      </c>
      <c r="AV68" s="56">
        <f t="shared" si="57"/>
        <v>0</v>
      </c>
      <c r="AW68" s="873">
        <f>'（JR走行キロ計算）'!E68</f>
        <v>0.39481424469116444</v>
      </c>
      <c r="AX68" s="867" t="str">
        <f>'（JR走行キロ計算）'!F68</f>
        <v/>
      </c>
    </row>
    <row r="69" spans="1:50" s="137" customFormat="1" ht="17.25" customHeight="1" thickBot="1">
      <c r="A69" s="845"/>
      <c r="B69" s="833"/>
      <c r="C69" s="833"/>
      <c r="D69" s="834"/>
      <c r="E69" s="58">
        <f t="shared" ref="E69:AV69" si="58">SUM(E61,E63,E65,E67)</f>
        <v>0</v>
      </c>
      <c r="F69" s="59">
        <f t="shared" si="58"/>
        <v>0</v>
      </c>
      <c r="G69" s="58">
        <f t="shared" si="58"/>
        <v>0</v>
      </c>
      <c r="H69" s="59">
        <f t="shared" si="58"/>
        <v>0</v>
      </c>
      <c r="I69" s="58">
        <f t="shared" si="58"/>
        <v>0</v>
      </c>
      <c r="J69" s="60">
        <f t="shared" si="58"/>
        <v>0</v>
      </c>
      <c r="K69" s="58">
        <f t="shared" si="58"/>
        <v>0</v>
      </c>
      <c r="L69" s="59">
        <f t="shared" si="58"/>
        <v>0</v>
      </c>
      <c r="M69" s="58">
        <f t="shared" si="58"/>
        <v>0</v>
      </c>
      <c r="N69" s="59">
        <f t="shared" si="58"/>
        <v>0</v>
      </c>
      <c r="O69" s="58">
        <f t="shared" si="58"/>
        <v>0</v>
      </c>
      <c r="P69" s="60">
        <f t="shared" si="58"/>
        <v>0</v>
      </c>
      <c r="Q69" s="58">
        <f t="shared" si="58"/>
        <v>0</v>
      </c>
      <c r="R69" s="59">
        <f t="shared" si="58"/>
        <v>0</v>
      </c>
      <c r="S69" s="58">
        <f t="shared" si="58"/>
        <v>0</v>
      </c>
      <c r="T69" s="59">
        <f t="shared" si="58"/>
        <v>0</v>
      </c>
      <c r="U69" s="58">
        <f t="shared" si="58"/>
        <v>0</v>
      </c>
      <c r="V69" s="60">
        <f t="shared" si="58"/>
        <v>0</v>
      </c>
      <c r="W69" s="58">
        <f t="shared" si="58"/>
        <v>1</v>
      </c>
      <c r="X69" s="59">
        <f t="shared" si="58"/>
        <v>0</v>
      </c>
      <c r="Y69" s="58">
        <f t="shared" si="58"/>
        <v>0</v>
      </c>
      <c r="Z69" s="59">
        <f t="shared" si="58"/>
        <v>0</v>
      </c>
      <c r="AA69" s="58">
        <f t="shared" si="58"/>
        <v>44</v>
      </c>
      <c r="AB69" s="60">
        <f t="shared" si="58"/>
        <v>0</v>
      </c>
      <c r="AC69" s="58">
        <f t="shared" si="58"/>
        <v>0</v>
      </c>
      <c r="AD69" s="59">
        <f t="shared" si="58"/>
        <v>0</v>
      </c>
      <c r="AE69" s="58">
        <f t="shared" si="58"/>
        <v>0</v>
      </c>
      <c r="AF69" s="59">
        <f t="shared" si="58"/>
        <v>0</v>
      </c>
      <c r="AG69" s="58">
        <f t="shared" si="58"/>
        <v>0</v>
      </c>
      <c r="AH69" s="60">
        <f t="shared" si="58"/>
        <v>0</v>
      </c>
      <c r="AI69" s="58">
        <f t="shared" si="58"/>
        <v>0</v>
      </c>
      <c r="AJ69" s="59">
        <f t="shared" si="58"/>
        <v>0</v>
      </c>
      <c r="AK69" s="58">
        <f t="shared" si="58"/>
        <v>0</v>
      </c>
      <c r="AL69" s="59">
        <f t="shared" si="58"/>
        <v>0</v>
      </c>
      <c r="AM69" s="58">
        <f t="shared" si="58"/>
        <v>0</v>
      </c>
      <c r="AN69" s="60">
        <f t="shared" si="58"/>
        <v>0</v>
      </c>
      <c r="AO69" s="58">
        <f t="shared" si="58"/>
        <v>0</v>
      </c>
      <c r="AP69" s="59">
        <f t="shared" si="58"/>
        <v>0</v>
      </c>
      <c r="AQ69" s="61">
        <f t="shared" si="58"/>
        <v>1</v>
      </c>
      <c r="AR69" s="62">
        <f t="shared" si="58"/>
        <v>0</v>
      </c>
      <c r="AS69" s="63">
        <f t="shared" si="58"/>
        <v>0</v>
      </c>
      <c r="AT69" s="62">
        <f t="shared" si="58"/>
        <v>0</v>
      </c>
      <c r="AU69" s="63">
        <f t="shared" si="58"/>
        <v>44</v>
      </c>
      <c r="AV69" s="62">
        <f t="shared" si="58"/>
        <v>0</v>
      </c>
      <c r="AW69" s="878"/>
      <c r="AX69" s="868"/>
    </row>
    <row r="70" spans="1:50" s="137" customFormat="1" ht="17.25" customHeight="1" thickTop="1">
      <c r="A70" s="843" t="s">
        <v>167</v>
      </c>
      <c r="B70" s="853" t="s">
        <v>248</v>
      </c>
      <c r="C70" s="849" t="s">
        <v>197</v>
      </c>
      <c r="D70" s="842"/>
      <c r="E70" s="182"/>
      <c r="F70" s="183"/>
      <c r="G70" s="182"/>
      <c r="H70" s="183"/>
      <c r="I70" s="182"/>
      <c r="J70" s="184"/>
      <c r="K70" s="182"/>
      <c r="L70" s="183"/>
      <c r="M70" s="182"/>
      <c r="N70" s="183"/>
      <c r="O70" s="182"/>
      <c r="P70" s="184"/>
      <c r="Q70" s="185"/>
      <c r="R70" s="186"/>
      <c r="S70" s="185"/>
      <c r="T70" s="186"/>
      <c r="U70" s="185"/>
      <c r="V70" s="187"/>
      <c r="W70" s="185">
        <v>6</v>
      </c>
      <c r="X70" s="186"/>
      <c r="Y70" s="185">
        <v>2</v>
      </c>
      <c r="Z70" s="186"/>
      <c r="AA70" s="185">
        <v>2</v>
      </c>
      <c r="AB70" s="187"/>
      <c r="AC70" s="185"/>
      <c r="AD70" s="186"/>
      <c r="AE70" s="185"/>
      <c r="AF70" s="186"/>
      <c r="AG70" s="185"/>
      <c r="AH70" s="187"/>
      <c r="AI70" s="185">
        <v>6</v>
      </c>
      <c r="AJ70" s="186"/>
      <c r="AK70" s="185">
        <v>3</v>
      </c>
      <c r="AL70" s="186"/>
      <c r="AM70" s="185">
        <v>3</v>
      </c>
      <c r="AN70" s="187"/>
      <c r="AO70" s="185"/>
      <c r="AP70" s="186"/>
      <c r="AQ70" s="203">
        <f t="shared" ref="AQ70:AQ73" si="59">AO70+AI70+AC70+W70+Q70+K70+E70</f>
        <v>12</v>
      </c>
      <c r="AR70" s="204">
        <f t="shared" ref="AR70:AR73" si="60">AP70+AJ70+AD70+X70+R70+L70+F70</f>
        <v>0</v>
      </c>
      <c r="AS70" s="205">
        <f t="shared" ref="AS70:AS73" si="61">AK70+AE70+Y70+S70+M70+G70</f>
        <v>5</v>
      </c>
      <c r="AT70" s="204">
        <f t="shared" ref="AT70:AT73" si="62">AL70+AF70+Z70+T70+N70+H70</f>
        <v>0</v>
      </c>
      <c r="AU70" s="205">
        <f t="shared" ref="AU70:AU73" si="63">AM70+AG70+AA70+U70+O70+I70</f>
        <v>5</v>
      </c>
      <c r="AV70" s="204">
        <f t="shared" ref="AV70:AV73" si="64">AT70+AN70+AH70+AB70+V70+P70+J70</f>
        <v>0</v>
      </c>
      <c r="AW70" s="891">
        <f>'（JR走行キロ計算）'!E70</f>
        <v>0.57424598630767865</v>
      </c>
      <c r="AX70" s="890" t="str">
        <f>'（JR走行キロ計算）'!F70</f>
        <v/>
      </c>
    </row>
    <row r="71" spans="1:50" s="137" customFormat="1" ht="17.25" customHeight="1">
      <c r="A71" s="844"/>
      <c r="B71" s="838"/>
      <c r="C71" s="841"/>
      <c r="D71" s="842"/>
      <c r="E71" s="188"/>
      <c r="F71" s="189"/>
      <c r="G71" s="188"/>
      <c r="H71" s="189"/>
      <c r="I71" s="188"/>
      <c r="J71" s="190"/>
      <c r="K71" s="188"/>
      <c r="L71" s="189"/>
      <c r="M71" s="188"/>
      <c r="N71" s="189"/>
      <c r="O71" s="188"/>
      <c r="P71" s="190"/>
      <c r="Q71" s="191"/>
      <c r="R71" s="192"/>
      <c r="S71" s="191"/>
      <c r="T71" s="192"/>
      <c r="U71" s="191"/>
      <c r="V71" s="193"/>
      <c r="W71" s="191"/>
      <c r="X71" s="192"/>
      <c r="Y71" s="191"/>
      <c r="Z71" s="192"/>
      <c r="AA71" s="191"/>
      <c r="AB71" s="193"/>
      <c r="AC71" s="191"/>
      <c r="AD71" s="192"/>
      <c r="AE71" s="191"/>
      <c r="AF71" s="192"/>
      <c r="AG71" s="191"/>
      <c r="AH71" s="193"/>
      <c r="AI71" s="191"/>
      <c r="AJ71" s="192"/>
      <c r="AK71" s="191"/>
      <c r="AL71" s="192"/>
      <c r="AM71" s="191"/>
      <c r="AN71" s="193"/>
      <c r="AO71" s="191"/>
      <c r="AP71" s="192"/>
      <c r="AQ71" s="194">
        <f t="shared" si="59"/>
        <v>0</v>
      </c>
      <c r="AR71" s="195">
        <f t="shared" si="60"/>
        <v>0</v>
      </c>
      <c r="AS71" s="196">
        <f t="shared" si="61"/>
        <v>0</v>
      </c>
      <c r="AT71" s="195">
        <f t="shared" si="62"/>
        <v>0</v>
      </c>
      <c r="AU71" s="196">
        <f t="shared" si="63"/>
        <v>0</v>
      </c>
      <c r="AV71" s="195">
        <f t="shared" si="64"/>
        <v>0</v>
      </c>
      <c r="AW71" s="869"/>
      <c r="AX71" s="871"/>
    </row>
    <row r="72" spans="1:50" s="137" customFormat="1" ht="17.25" customHeight="1">
      <c r="A72" s="844"/>
      <c r="B72" s="853" t="s">
        <v>248</v>
      </c>
      <c r="C72" s="849" t="s">
        <v>196</v>
      </c>
      <c r="D72" s="842"/>
      <c r="E72" s="197"/>
      <c r="F72" s="198"/>
      <c r="G72" s="197"/>
      <c r="H72" s="198"/>
      <c r="I72" s="197"/>
      <c r="J72" s="199"/>
      <c r="K72" s="197"/>
      <c r="L72" s="198"/>
      <c r="M72" s="197"/>
      <c r="N72" s="198"/>
      <c r="O72" s="197"/>
      <c r="P72" s="199"/>
      <c r="Q72" s="200"/>
      <c r="R72" s="201"/>
      <c r="S72" s="200"/>
      <c r="T72" s="201"/>
      <c r="U72" s="200"/>
      <c r="V72" s="202"/>
      <c r="W72" s="200"/>
      <c r="X72" s="201"/>
      <c r="Y72" s="200"/>
      <c r="Z72" s="201"/>
      <c r="AA72" s="200"/>
      <c r="AB72" s="202"/>
      <c r="AC72" s="200"/>
      <c r="AD72" s="201"/>
      <c r="AE72" s="200"/>
      <c r="AF72" s="201"/>
      <c r="AG72" s="200"/>
      <c r="AH72" s="202"/>
      <c r="AI72" s="200">
        <v>1</v>
      </c>
      <c r="AJ72" s="201"/>
      <c r="AK72" s="200">
        <v>1</v>
      </c>
      <c r="AL72" s="201"/>
      <c r="AM72" s="200"/>
      <c r="AN72" s="202"/>
      <c r="AO72" s="200"/>
      <c r="AP72" s="201"/>
      <c r="AQ72" s="203">
        <f t="shared" si="59"/>
        <v>1</v>
      </c>
      <c r="AR72" s="204">
        <f t="shared" si="60"/>
        <v>0</v>
      </c>
      <c r="AS72" s="205">
        <f t="shared" si="61"/>
        <v>1</v>
      </c>
      <c r="AT72" s="204">
        <f t="shared" si="62"/>
        <v>0</v>
      </c>
      <c r="AU72" s="205">
        <f t="shared" si="63"/>
        <v>0</v>
      </c>
      <c r="AV72" s="204">
        <f t="shared" si="64"/>
        <v>0</v>
      </c>
      <c r="AW72" s="869">
        <f>'（JR走行キロ計算）'!E72</f>
        <v>2.1866048586359956</v>
      </c>
      <c r="AX72" s="871" t="str">
        <f>'（JR走行キロ計算）'!F72</f>
        <v/>
      </c>
    </row>
    <row r="73" spans="1:50" s="137" customFormat="1" ht="17.25" customHeight="1" thickBot="1">
      <c r="A73" s="844"/>
      <c r="B73" s="858"/>
      <c r="C73" s="850"/>
      <c r="D73" s="851"/>
      <c r="E73" s="206"/>
      <c r="F73" s="207"/>
      <c r="G73" s="206"/>
      <c r="H73" s="207"/>
      <c r="I73" s="206"/>
      <c r="J73" s="208"/>
      <c r="K73" s="206"/>
      <c r="L73" s="207"/>
      <c r="M73" s="206"/>
      <c r="N73" s="207"/>
      <c r="O73" s="206"/>
      <c r="P73" s="208"/>
      <c r="Q73" s="209"/>
      <c r="R73" s="210"/>
      <c r="S73" s="209"/>
      <c r="T73" s="210"/>
      <c r="U73" s="209"/>
      <c r="V73" s="211"/>
      <c r="W73" s="209"/>
      <c r="X73" s="210"/>
      <c r="Y73" s="209"/>
      <c r="Z73" s="210"/>
      <c r="AA73" s="209"/>
      <c r="AB73" s="211"/>
      <c r="AC73" s="209"/>
      <c r="AD73" s="210"/>
      <c r="AE73" s="209"/>
      <c r="AF73" s="210"/>
      <c r="AG73" s="209"/>
      <c r="AH73" s="211"/>
      <c r="AI73" s="209"/>
      <c r="AJ73" s="210"/>
      <c r="AK73" s="209"/>
      <c r="AL73" s="210"/>
      <c r="AM73" s="209"/>
      <c r="AN73" s="211"/>
      <c r="AO73" s="209"/>
      <c r="AP73" s="210"/>
      <c r="AQ73" s="212">
        <f t="shared" si="59"/>
        <v>0</v>
      </c>
      <c r="AR73" s="213">
        <f t="shared" si="60"/>
        <v>0</v>
      </c>
      <c r="AS73" s="214">
        <f t="shared" si="61"/>
        <v>0</v>
      </c>
      <c r="AT73" s="213">
        <f t="shared" si="62"/>
        <v>0</v>
      </c>
      <c r="AU73" s="214">
        <f t="shared" si="63"/>
        <v>0</v>
      </c>
      <c r="AV73" s="213">
        <f t="shared" si="64"/>
        <v>0</v>
      </c>
      <c r="AW73" s="870"/>
      <c r="AX73" s="872"/>
    </row>
    <row r="74" spans="1:50" s="137" customFormat="1" ht="17.25" customHeight="1" thickTop="1">
      <c r="A74" s="844"/>
      <c r="B74" s="831" t="s">
        <v>194</v>
      </c>
      <c r="C74" s="831"/>
      <c r="D74" s="832"/>
      <c r="E74" s="52">
        <f>SUM(E70,E72)</f>
        <v>0</v>
      </c>
      <c r="F74" s="53">
        <f t="shared" ref="F74:AV74" si="65">SUM(F70,F72)</f>
        <v>0</v>
      </c>
      <c r="G74" s="52">
        <f t="shared" si="65"/>
        <v>0</v>
      </c>
      <c r="H74" s="53">
        <f t="shared" si="65"/>
        <v>0</v>
      </c>
      <c r="I74" s="52">
        <f t="shared" si="65"/>
        <v>0</v>
      </c>
      <c r="J74" s="54">
        <f t="shared" si="65"/>
        <v>0</v>
      </c>
      <c r="K74" s="52">
        <f t="shared" si="65"/>
        <v>0</v>
      </c>
      <c r="L74" s="53">
        <f t="shared" si="65"/>
        <v>0</v>
      </c>
      <c r="M74" s="52">
        <f t="shared" si="65"/>
        <v>0</v>
      </c>
      <c r="N74" s="53">
        <f t="shared" si="65"/>
        <v>0</v>
      </c>
      <c r="O74" s="52">
        <f t="shared" si="65"/>
        <v>0</v>
      </c>
      <c r="P74" s="54">
        <f t="shared" si="65"/>
        <v>0</v>
      </c>
      <c r="Q74" s="52">
        <f t="shared" si="65"/>
        <v>0</v>
      </c>
      <c r="R74" s="53">
        <f t="shared" si="65"/>
        <v>0</v>
      </c>
      <c r="S74" s="52">
        <f t="shared" si="65"/>
        <v>0</v>
      </c>
      <c r="T74" s="53">
        <f t="shared" si="65"/>
        <v>0</v>
      </c>
      <c r="U74" s="52">
        <f t="shared" si="65"/>
        <v>0</v>
      </c>
      <c r="V74" s="54">
        <f t="shared" si="65"/>
        <v>0</v>
      </c>
      <c r="W74" s="52">
        <f t="shared" si="65"/>
        <v>6</v>
      </c>
      <c r="X74" s="53">
        <f t="shared" si="65"/>
        <v>0</v>
      </c>
      <c r="Y74" s="52">
        <f t="shared" si="65"/>
        <v>2</v>
      </c>
      <c r="Z74" s="53">
        <f t="shared" si="65"/>
        <v>0</v>
      </c>
      <c r="AA74" s="52">
        <f t="shared" si="65"/>
        <v>2</v>
      </c>
      <c r="AB74" s="54">
        <f t="shared" si="65"/>
        <v>0</v>
      </c>
      <c r="AC74" s="52">
        <f t="shared" si="65"/>
        <v>0</v>
      </c>
      <c r="AD74" s="53">
        <f t="shared" si="65"/>
        <v>0</v>
      </c>
      <c r="AE74" s="52">
        <f t="shared" si="65"/>
        <v>0</v>
      </c>
      <c r="AF74" s="53">
        <f t="shared" si="65"/>
        <v>0</v>
      </c>
      <c r="AG74" s="52">
        <f t="shared" si="65"/>
        <v>0</v>
      </c>
      <c r="AH74" s="54">
        <f t="shared" si="65"/>
        <v>0</v>
      </c>
      <c r="AI74" s="52">
        <f t="shared" si="65"/>
        <v>7</v>
      </c>
      <c r="AJ74" s="53">
        <f t="shared" si="65"/>
        <v>0</v>
      </c>
      <c r="AK74" s="52">
        <f t="shared" si="65"/>
        <v>4</v>
      </c>
      <c r="AL74" s="53">
        <f t="shared" si="65"/>
        <v>0</v>
      </c>
      <c r="AM74" s="52">
        <f t="shared" si="65"/>
        <v>3</v>
      </c>
      <c r="AN74" s="54">
        <f t="shared" si="65"/>
        <v>0</v>
      </c>
      <c r="AO74" s="52">
        <f t="shared" si="65"/>
        <v>0</v>
      </c>
      <c r="AP74" s="53">
        <f t="shared" si="65"/>
        <v>0</v>
      </c>
      <c r="AQ74" s="55">
        <f t="shared" si="65"/>
        <v>13</v>
      </c>
      <c r="AR74" s="56">
        <f t="shared" si="65"/>
        <v>0</v>
      </c>
      <c r="AS74" s="57">
        <f t="shared" si="65"/>
        <v>6</v>
      </c>
      <c r="AT74" s="56">
        <f t="shared" si="65"/>
        <v>0</v>
      </c>
      <c r="AU74" s="57">
        <f t="shared" si="65"/>
        <v>5</v>
      </c>
      <c r="AV74" s="56">
        <f t="shared" si="65"/>
        <v>0</v>
      </c>
      <c r="AW74" s="873">
        <f>'（JR走行キロ計算）'!E74</f>
        <v>0.60877674367942225</v>
      </c>
      <c r="AX74" s="867" t="str">
        <f>'（JR走行キロ計算）'!F74</f>
        <v/>
      </c>
    </row>
    <row r="75" spans="1:50" s="137" customFormat="1" ht="17.25" customHeight="1" thickBot="1">
      <c r="A75" s="845"/>
      <c r="B75" s="833"/>
      <c r="C75" s="833"/>
      <c r="D75" s="834"/>
      <c r="E75" s="58">
        <f t="shared" ref="E75:AV75" si="66">SUM(E71,E73)</f>
        <v>0</v>
      </c>
      <c r="F75" s="59">
        <f t="shared" si="66"/>
        <v>0</v>
      </c>
      <c r="G75" s="58">
        <f t="shared" si="66"/>
        <v>0</v>
      </c>
      <c r="H75" s="59">
        <f t="shared" si="66"/>
        <v>0</v>
      </c>
      <c r="I75" s="58">
        <f t="shared" si="66"/>
        <v>0</v>
      </c>
      <c r="J75" s="60">
        <f t="shared" si="66"/>
        <v>0</v>
      </c>
      <c r="K75" s="58">
        <f t="shared" si="66"/>
        <v>0</v>
      </c>
      <c r="L75" s="59">
        <f t="shared" si="66"/>
        <v>0</v>
      </c>
      <c r="M75" s="58">
        <f t="shared" si="66"/>
        <v>0</v>
      </c>
      <c r="N75" s="59">
        <f t="shared" si="66"/>
        <v>0</v>
      </c>
      <c r="O75" s="58">
        <f t="shared" si="66"/>
        <v>0</v>
      </c>
      <c r="P75" s="60">
        <f t="shared" si="66"/>
        <v>0</v>
      </c>
      <c r="Q75" s="58">
        <f t="shared" si="66"/>
        <v>0</v>
      </c>
      <c r="R75" s="59">
        <f t="shared" si="66"/>
        <v>0</v>
      </c>
      <c r="S75" s="58">
        <f t="shared" si="66"/>
        <v>0</v>
      </c>
      <c r="T75" s="59">
        <f t="shared" si="66"/>
        <v>0</v>
      </c>
      <c r="U75" s="58">
        <f t="shared" si="66"/>
        <v>0</v>
      </c>
      <c r="V75" s="60">
        <f t="shared" si="66"/>
        <v>0</v>
      </c>
      <c r="W75" s="58">
        <f t="shared" si="66"/>
        <v>0</v>
      </c>
      <c r="X75" s="59">
        <f t="shared" si="66"/>
        <v>0</v>
      </c>
      <c r="Y75" s="58">
        <f t="shared" si="66"/>
        <v>0</v>
      </c>
      <c r="Z75" s="59">
        <f t="shared" si="66"/>
        <v>0</v>
      </c>
      <c r="AA75" s="58">
        <f t="shared" si="66"/>
        <v>0</v>
      </c>
      <c r="AB75" s="60">
        <f t="shared" si="66"/>
        <v>0</v>
      </c>
      <c r="AC75" s="58">
        <f t="shared" si="66"/>
        <v>0</v>
      </c>
      <c r="AD75" s="59">
        <f t="shared" si="66"/>
        <v>0</v>
      </c>
      <c r="AE75" s="58">
        <f t="shared" si="66"/>
        <v>0</v>
      </c>
      <c r="AF75" s="59">
        <f t="shared" si="66"/>
        <v>0</v>
      </c>
      <c r="AG75" s="58">
        <f t="shared" si="66"/>
        <v>0</v>
      </c>
      <c r="AH75" s="60">
        <f t="shared" si="66"/>
        <v>0</v>
      </c>
      <c r="AI75" s="58">
        <f t="shared" si="66"/>
        <v>0</v>
      </c>
      <c r="AJ75" s="59">
        <f t="shared" si="66"/>
        <v>0</v>
      </c>
      <c r="AK75" s="58">
        <f t="shared" si="66"/>
        <v>0</v>
      </c>
      <c r="AL75" s="59">
        <f t="shared" si="66"/>
        <v>0</v>
      </c>
      <c r="AM75" s="58">
        <f t="shared" si="66"/>
        <v>0</v>
      </c>
      <c r="AN75" s="60">
        <f t="shared" si="66"/>
        <v>0</v>
      </c>
      <c r="AO75" s="58">
        <f t="shared" si="66"/>
        <v>0</v>
      </c>
      <c r="AP75" s="59">
        <f t="shared" si="66"/>
        <v>0</v>
      </c>
      <c r="AQ75" s="61">
        <f t="shared" si="66"/>
        <v>0</v>
      </c>
      <c r="AR75" s="62">
        <f t="shared" si="66"/>
        <v>0</v>
      </c>
      <c r="AS75" s="63">
        <f t="shared" si="66"/>
        <v>0</v>
      </c>
      <c r="AT75" s="62">
        <f t="shared" si="66"/>
        <v>0</v>
      </c>
      <c r="AU75" s="63">
        <f t="shared" si="66"/>
        <v>0</v>
      </c>
      <c r="AV75" s="62">
        <f t="shared" si="66"/>
        <v>0</v>
      </c>
      <c r="AW75" s="874"/>
      <c r="AX75" s="868"/>
    </row>
    <row r="76" spans="1:50" s="137" customFormat="1" ht="17.25" customHeight="1" thickTop="1">
      <c r="A76" s="843" t="s">
        <v>193</v>
      </c>
      <c r="B76" s="852" t="s">
        <v>192</v>
      </c>
      <c r="C76" s="839" t="s">
        <v>98</v>
      </c>
      <c r="D76" s="840"/>
      <c r="E76" s="29"/>
      <c r="F76" s="30"/>
      <c r="G76" s="29"/>
      <c r="H76" s="30"/>
      <c r="I76" s="29"/>
      <c r="J76" s="31"/>
      <c r="K76" s="29"/>
      <c r="L76" s="30"/>
      <c r="M76" s="29"/>
      <c r="N76" s="30"/>
      <c r="O76" s="29"/>
      <c r="P76" s="31"/>
      <c r="Q76" s="29"/>
      <c r="R76" s="30"/>
      <c r="S76" s="29"/>
      <c r="T76" s="30"/>
      <c r="U76" s="29"/>
      <c r="V76" s="31"/>
      <c r="W76" s="29"/>
      <c r="X76" s="30"/>
      <c r="Y76" s="29"/>
      <c r="Z76" s="30"/>
      <c r="AA76" s="29"/>
      <c r="AB76" s="31"/>
      <c r="AC76" s="29"/>
      <c r="AD76" s="30"/>
      <c r="AE76" s="29"/>
      <c r="AF76" s="30"/>
      <c r="AG76" s="29"/>
      <c r="AH76" s="31"/>
      <c r="AI76" s="29"/>
      <c r="AJ76" s="30"/>
      <c r="AK76" s="29"/>
      <c r="AL76" s="30"/>
      <c r="AM76" s="29"/>
      <c r="AN76" s="31"/>
      <c r="AO76" s="29"/>
      <c r="AP76" s="30"/>
      <c r="AQ76" s="32">
        <f t="shared" ref="AQ76:AQ81" si="67">AO76+AI76+AC76+W76+Q76+K76+E76</f>
        <v>0</v>
      </c>
      <c r="AR76" s="33">
        <f t="shared" ref="AR76:AR81" si="68">AP76+AJ76+AD76+X76+R76+L76+F76</f>
        <v>0</v>
      </c>
      <c r="AS76" s="34">
        <f t="shared" ref="AS76:AS81" si="69">AK76+AE76+Y76+S76+M76+G76</f>
        <v>0</v>
      </c>
      <c r="AT76" s="33">
        <f t="shared" ref="AT76:AT81" si="70">AL76+AF76+Z76+T76+N76+H76</f>
        <v>0</v>
      </c>
      <c r="AU76" s="34">
        <f t="shared" ref="AU76:AU81" si="71">AM76+AG76+AA76+U76+O76+I76</f>
        <v>0</v>
      </c>
      <c r="AV76" s="33">
        <f t="shared" ref="AV76:AV81" si="72">AT76+AN76+AH76+AB76+V76+P76+J76</f>
        <v>0</v>
      </c>
      <c r="AW76" s="877">
        <f>'（JR走行キロ計算）'!E76</f>
        <v>0</v>
      </c>
      <c r="AX76" s="890" t="str">
        <f>'（JR走行キロ計算）'!F76</f>
        <v/>
      </c>
    </row>
    <row r="77" spans="1:50" s="137" customFormat="1" ht="17.25" customHeight="1">
      <c r="A77" s="844"/>
      <c r="B77" s="838"/>
      <c r="C77" s="841"/>
      <c r="D77" s="842"/>
      <c r="E77" s="64"/>
      <c r="F77" s="65"/>
      <c r="G77" s="64"/>
      <c r="H77" s="65"/>
      <c r="I77" s="64"/>
      <c r="J77" s="66"/>
      <c r="K77" s="64"/>
      <c r="L77" s="65"/>
      <c r="M77" s="64"/>
      <c r="N77" s="65"/>
      <c r="O77" s="64"/>
      <c r="P77" s="66"/>
      <c r="Q77" s="64"/>
      <c r="R77" s="65"/>
      <c r="S77" s="64"/>
      <c r="T77" s="65"/>
      <c r="U77" s="64"/>
      <c r="V77" s="66"/>
      <c r="W77" s="64"/>
      <c r="X77" s="65"/>
      <c r="Y77" s="64"/>
      <c r="Z77" s="65"/>
      <c r="AA77" s="64"/>
      <c r="AB77" s="66"/>
      <c r="AC77" s="64"/>
      <c r="AD77" s="65"/>
      <c r="AE77" s="64"/>
      <c r="AF77" s="65"/>
      <c r="AG77" s="64"/>
      <c r="AH77" s="66"/>
      <c r="AI77" s="64"/>
      <c r="AJ77" s="65"/>
      <c r="AK77" s="64"/>
      <c r="AL77" s="65"/>
      <c r="AM77" s="64"/>
      <c r="AN77" s="66"/>
      <c r="AO77" s="64"/>
      <c r="AP77" s="65"/>
      <c r="AQ77" s="67">
        <f t="shared" si="67"/>
        <v>0</v>
      </c>
      <c r="AR77" s="68">
        <f t="shared" si="68"/>
        <v>0</v>
      </c>
      <c r="AS77" s="69">
        <f t="shared" si="69"/>
        <v>0</v>
      </c>
      <c r="AT77" s="68">
        <f t="shared" si="70"/>
        <v>0</v>
      </c>
      <c r="AU77" s="69">
        <f t="shared" si="71"/>
        <v>0</v>
      </c>
      <c r="AV77" s="68">
        <f t="shared" si="72"/>
        <v>0</v>
      </c>
      <c r="AW77" s="869"/>
      <c r="AX77" s="871"/>
    </row>
    <row r="78" spans="1:50" s="137" customFormat="1" ht="17.25" customHeight="1">
      <c r="A78" s="844"/>
      <c r="B78" s="853" t="s">
        <v>255</v>
      </c>
      <c r="C78" s="849" t="s">
        <v>198</v>
      </c>
      <c r="D78" s="842"/>
      <c r="E78" s="29"/>
      <c r="F78" s="30"/>
      <c r="G78" s="29"/>
      <c r="H78" s="30"/>
      <c r="I78" s="29"/>
      <c r="J78" s="31"/>
      <c r="K78" s="29">
        <v>1</v>
      </c>
      <c r="L78" s="30"/>
      <c r="M78" s="29"/>
      <c r="N78" s="30"/>
      <c r="O78" s="29">
        <v>18</v>
      </c>
      <c r="P78" s="31"/>
      <c r="Q78" s="29"/>
      <c r="R78" s="30"/>
      <c r="S78" s="29"/>
      <c r="T78" s="30"/>
      <c r="U78" s="29"/>
      <c r="V78" s="31"/>
      <c r="W78" s="29">
        <v>23</v>
      </c>
      <c r="X78" s="30"/>
      <c r="Y78" s="29">
        <v>8</v>
      </c>
      <c r="Z78" s="30"/>
      <c r="AA78" s="29">
        <v>8</v>
      </c>
      <c r="AB78" s="31"/>
      <c r="AC78" s="29"/>
      <c r="AD78" s="30"/>
      <c r="AE78" s="29"/>
      <c r="AF78" s="30"/>
      <c r="AG78" s="29"/>
      <c r="AH78" s="31"/>
      <c r="AI78" s="29">
        <v>18</v>
      </c>
      <c r="AJ78" s="30"/>
      <c r="AK78" s="29">
        <v>13</v>
      </c>
      <c r="AL78" s="30"/>
      <c r="AM78" s="29">
        <v>5</v>
      </c>
      <c r="AN78" s="31"/>
      <c r="AO78" s="29"/>
      <c r="AP78" s="30"/>
      <c r="AQ78" s="32">
        <f t="shared" si="67"/>
        <v>42</v>
      </c>
      <c r="AR78" s="33">
        <f t="shared" si="68"/>
        <v>0</v>
      </c>
      <c r="AS78" s="34">
        <f t="shared" si="69"/>
        <v>21</v>
      </c>
      <c r="AT78" s="33">
        <f t="shared" si="70"/>
        <v>0</v>
      </c>
      <c r="AU78" s="34">
        <f t="shared" si="71"/>
        <v>31</v>
      </c>
      <c r="AV78" s="33">
        <f t="shared" si="72"/>
        <v>0</v>
      </c>
      <c r="AW78" s="869">
        <f>'（JR走行キロ計算）'!E78</f>
        <v>0.58463200401146642</v>
      </c>
      <c r="AX78" s="871" t="str">
        <f>'（JR走行キロ計算）'!F78</f>
        <v/>
      </c>
    </row>
    <row r="79" spans="1:50" s="137" customFormat="1" ht="17.25" customHeight="1">
      <c r="A79" s="844"/>
      <c r="B79" s="838"/>
      <c r="C79" s="841"/>
      <c r="D79" s="842" t="s">
        <v>100</v>
      </c>
      <c r="E79" s="64"/>
      <c r="F79" s="65"/>
      <c r="G79" s="64"/>
      <c r="H79" s="65"/>
      <c r="I79" s="64"/>
      <c r="J79" s="66"/>
      <c r="K79" s="64">
        <v>1</v>
      </c>
      <c r="L79" s="65"/>
      <c r="M79" s="64"/>
      <c r="N79" s="65"/>
      <c r="O79" s="64">
        <v>16</v>
      </c>
      <c r="P79" s="66"/>
      <c r="Q79" s="64"/>
      <c r="R79" s="65"/>
      <c r="S79" s="64"/>
      <c r="T79" s="65"/>
      <c r="U79" s="64"/>
      <c r="V79" s="66"/>
      <c r="W79" s="64">
        <v>1</v>
      </c>
      <c r="X79" s="65"/>
      <c r="Y79" s="64"/>
      <c r="Z79" s="65"/>
      <c r="AA79" s="64">
        <v>3</v>
      </c>
      <c r="AB79" s="66"/>
      <c r="AC79" s="64"/>
      <c r="AD79" s="65"/>
      <c r="AE79" s="64"/>
      <c r="AF79" s="65"/>
      <c r="AG79" s="64"/>
      <c r="AH79" s="66"/>
      <c r="AI79" s="64"/>
      <c r="AJ79" s="65"/>
      <c r="AK79" s="64"/>
      <c r="AL79" s="65"/>
      <c r="AM79" s="64"/>
      <c r="AN79" s="66"/>
      <c r="AO79" s="64"/>
      <c r="AP79" s="65"/>
      <c r="AQ79" s="67">
        <f t="shared" si="67"/>
        <v>2</v>
      </c>
      <c r="AR79" s="68">
        <f t="shared" si="68"/>
        <v>0</v>
      </c>
      <c r="AS79" s="69">
        <f t="shared" si="69"/>
        <v>0</v>
      </c>
      <c r="AT79" s="68">
        <f t="shared" si="70"/>
        <v>0</v>
      </c>
      <c r="AU79" s="69">
        <f t="shared" si="71"/>
        <v>19</v>
      </c>
      <c r="AV79" s="68">
        <f t="shared" si="72"/>
        <v>0</v>
      </c>
      <c r="AW79" s="869"/>
      <c r="AX79" s="871"/>
    </row>
    <row r="80" spans="1:50" s="137" customFormat="1" ht="17.25" customHeight="1">
      <c r="A80" s="844"/>
      <c r="B80" s="853">
        <v>1</v>
      </c>
      <c r="C80" s="849" t="s">
        <v>196</v>
      </c>
      <c r="D80" s="842"/>
      <c r="E80" s="29"/>
      <c r="F80" s="30"/>
      <c r="G80" s="29"/>
      <c r="H80" s="30"/>
      <c r="I80" s="29"/>
      <c r="J80" s="31"/>
      <c r="K80" s="29"/>
      <c r="L80" s="30"/>
      <c r="M80" s="29"/>
      <c r="N80" s="30"/>
      <c r="O80" s="29"/>
      <c r="P80" s="31"/>
      <c r="Q80" s="29"/>
      <c r="R80" s="30"/>
      <c r="S80" s="29"/>
      <c r="T80" s="30"/>
      <c r="U80" s="29"/>
      <c r="V80" s="31"/>
      <c r="W80" s="29">
        <v>1</v>
      </c>
      <c r="X80" s="30"/>
      <c r="Y80" s="29">
        <v>1</v>
      </c>
      <c r="Z80" s="30"/>
      <c r="AA80" s="29"/>
      <c r="AB80" s="31"/>
      <c r="AC80" s="29"/>
      <c r="AD80" s="30"/>
      <c r="AE80" s="29"/>
      <c r="AF80" s="30"/>
      <c r="AG80" s="29"/>
      <c r="AH80" s="31"/>
      <c r="AI80" s="29">
        <v>3</v>
      </c>
      <c r="AJ80" s="30"/>
      <c r="AK80" s="29">
        <v>3</v>
      </c>
      <c r="AL80" s="30"/>
      <c r="AM80" s="29"/>
      <c r="AN80" s="31"/>
      <c r="AO80" s="29"/>
      <c r="AP80" s="30"/>
      <c r="AQ80" s="32">
        <f t="shared" si="67"/>
        <v>4</v>
      </c>
      <c r="AR80" s="33">
        <f t="shared" si="68"/>
        <v>0</v>
      </c>
      <c r="AS80" s="34">
        <f t="shared" si="69"/>
        <v>4</v>
      </c>
      <c r="AT80" s="33">
        <f t="shared" si="70"/>
        <v>0</v>
      </c>
      <c r="AU80" s="34">
        <f t="shared" si="71"/>
        <v>0</v>
      </c>
      <c r="AV80" s="33">
        <f t="shared" si="72"/>
        <v>0</v>
      </c>
      <c r="AW80" s="869">
        <f>'（JR走行キロ計算）'!E80</f>
        <v>1.3488677940953311</v>
      </c>
      <c r="AX80" s="871" t="str">
        <f>'（JR走行キロ計算）'!F80</f>
        <v/>
      </c>
    </row>
    <row r="81" spans="1:50" s="137" customFormat="1" ht="17.25" customHeight="1" thickBot="1">
      <c r="A81" s="844"/>
      <c r="B81" s="857"/>
      <c r="C81" s="859"/>
      <c r="D81" s="860"/>
      <c r="E81" s="221"/>
      <c r="F81" s="222"/>
      <c r="G81" s="221"/>
      <c r="H81" s="222"/>
      <c r="I81" s="221"/>
      <c r="J81" s="223"/>
      <c r="K81" s="221"/>
      <c r="L81" s="222"/>
      <c r="M81" s="221"/>
      <c r="N81" s="222"/>
      <c r="O81" s="221"/>
      <c r="P81" s="223"/>
      <c r="Q81" s="221"/>
      <c r="R81" s="222"/>
      <c r="S81" s="221"/>
      <c r="T81" s="222"/>
      <c r="U81" s="221"/>
      <c r="V81" s="223"/>
      <c r="W81" s="221"/>
      <c r="X81" s="222"/>
      <c r="Y81" s="221"/>
      <c r="Z81" s="222"/>
      <c r="AA81" s="221"/>
      <c r="AB81" s="223"/>
      <c r="AC81" s="221"/>
      <c r="AD81" s="222"/>
      <c r="AE81" s="221"/>
      <c r="AF81" s="222"/>
      <c r="AG81" s="221"/>
      <c r="AH81" s="223"/>
      <c r="AI81" s="221"/>
      <c r="AJ81" s="222"/>
      <c r="AK81" s="221"/>
      <c r="AL81" s="222"/>
      <c r="AM81" s="221"/>
      <c r="AN81" s="223"/>
      <c r="AO81" s="221"/>
      <c r="AP81" s="222"/>
      <c r="AQ81" s="224">
        <f t="shared" si="67"/>
        <v>0</v>
      </c>
      <c r="AR81" s="225">
        <f t="shared" si="68"/>
        <v>0</v>
      </c>
      <c r="AS81" s="226">
        <f t="shared" si="69"/>
        <v>0</v>
      </c>
      <c r="AT81" s="225">
        <f t="shared" si="70"/>
        <v>0</v>
      </c>
      <c r="AU81" s="226">
        <f t="shared" si="71"/>
        <v>0</v>
      </c>
      <c r="AV81" s="225">
        <f t="shared" si="72"/>
        <v>0</v>
      </c>
      <c r="AW81" s="870"/>
      <c r="AX81" s="872"/>
    </row>
    <row r="82" spans="1:50" s="137" customFormat="1" ht="17.25" customHeight="1" thickTop="1">
      <c r="A82" s="844"/>
      <c r="B82" s="831" t="s">
        <v>194</v>
      </c>
      <c r="C82" s="831"/>
      <c r="D82" s="832"/>
      <c r="E82" s="52">
        <f>SUM(E76,E78,E80)</f>
        <v>0</v>
      </c>
      <c r="F82" s="53">
        <f t="shared" ref="F82:AV82" si="73">SUM(F76,F78,F80)</f>
        <v>0</v>
      </c>
      <c r="G82" s="52">
        <f t="shared" si="73"/>
        <v>0</v>
      </c>
      <c r="H82" s="53">
        <f t="shared" si="73"/>
        <v>0</v>
      </c>
      <c r="I82" s="52">
        <f t="shared" si="73"/>
        <v>0</v>
      </c>
      <c r="J82" s="54">
        <f t="shared" si="73"/>
        <v>0</v>
      </c>
      <c r="K82" s="52">
        <f t="shared" si="73"/>
        <v>1</v>
      </c>
      <c r="L82" s="53">
        <f t="shared" si="73"/>
        <v>0</v>
      </c>
      <c r="M82" s="52">
        <f t="shared" si="73"/>
        <v>0</v>
      </c>
      <c r="N82" s="53">
        <f t="shared" si="73"/>
        <v>0</v>
      </c>
      <c r="O82" s="52">
        <f t="shared" si="73"/>
        <v>18</v>
      </c>
      <c r="P82" s="54">
        <f t="shared" si="73"/>
        <v>0</v>
      </c>
      <c r="Q82" s="52">
        <f t="shared" si="73"/>
        <v>0</v>
      </c>
      <c r="R82" s="53">
        <f t="shared" si="73"/>
        <v>0</v>
      </c>
      <c r="S82" s="52">
        <f t="shared" si="73"/>
        <v>0</v>
      </c>
      <c r="T82" s="53">
        <f t="shared" si="73"/>
        <v>0</v>
      </c>
      <c r="U82" s="52">
        <f t="shared" si="73"/>
        <v>0</v>
      </c>
      <c r="V82" s="54">
        <f t="shared" si="73"/>
        <v>0</v>
      </c>
      <c r="W82" s="52">
        <f t="shared" si="73"/>
        <v>24</v>
      </c>
      <c r="X82" s="53">
        <f t="shared" si="73"/>
        <v>0</v>
      </c>
      <c r="Y82" s="52">
        <f t="shared" si="73"/>
        <v>9</v>
      </c>
      <c r="Z82" s="53">
        <f t="shared" si="73"/>
        <v>0</v>
      </c>
      <c r="AA82" s="52">
        <f t="shared" si="73"/>
        <v>8</v>
      </c>
      <c r="AB82" s="54">
        <f t="shared" si="73"/>
        <v>0</v>
      </c>
      <c r="AC82" s="52">
        <f t="shared" si="73"/>
        <v>0</v>
      </c>
      <c r="AD82" s="53">
        <f t="shared" si="73"/>
        <v>0</v>
      </c>
      <c r="AE82" s="52">
        <f t="shared" si="73"/>
        <v>0</v>
      </c>
      <c r="AF82" s="53">
        <f t="shared" si="73"/>
        <v>0</v>
      </c>
      <c r="AG82" s="52">
        <f t="shared" si="73"/>
        <v>0</v>
      </c>
      <c r="AH82" s="54">
        <f t="shared" si="73"/>
        <v>0</v>
      </c>
      <c r="AI82" s="52">
        <f t="shared" si="73"/>
        <v>21</v>
      </c>
      <c r="AJ82" s="53">
        <f t="shared" si="73"/>
        <v>0</v>
      </c>
      <c r="AK82" s="52">
        <f t="shared" si="73"/>
        <v>16</v>
      </c>
      <c r="AL82" s="53">
        <f t="shared" si="73"/>
        <v>0</v>
      </c>
      <c r="AM82" s="52">
        <f t="shared" si="73"/>
        <v>5</v>
      </c>
      <c r="AN82" s="54">
        <f t="shared" si="73"/>
        <v>0</v>
      </c>
      <c r="AO82" s="52">
        <f t="shared" si="73"/>
        <v>0</v>
      </c>
      <c r="AP82" s="53">
        <f t="shared" si="73"/>
        <v>0</v>
      </c>
      <c r="AQ82" s="55">
        <f t="shared" si="73"/>
        <v>46</v>
      </c>
      <c r="AR82" s="56">
        <f t="shared" si="73"/>
        <v>0</v>
      </c>
      <c r="AS82" s="57">
        <f t="shared" si="73"/>
        <v>25</v>
      </c>
      <c r="AT82" s="56">
        <f t="shared" si="73"/>
        <v>0</v>
      </c>
      <c r="AU82" s="57">
        <f t="shared" si="73"/>
        <v>31</v>
      </c>
      <c r="AV82" s="56">
        <f t="shared" si="73"/>
        <v>0</v>
      </c>
      <c r="AW82" s="873">
        <f>'（JR走行キロ計算）'!E82</f>
        <v>0.57130833976589257</v>
      </c>
      <c r="AX82" s="867" t="str">
        <f>'（JR走行キロ計算）'!F82</f>
        <v/>
      </c>
    </row>
    <row r="83" spans="1:50" s="137" customFormat="1" ht="17.25" customHeight="1" thickBot="1">
      <c r="A83" s="845"/>
      <c r="B83" s="833"/>
      <c r="C83" s="833"/>
      <c r="D83" s="834"/>
      <c r="E83" s="58">
        <f t="shared" ref="E83:AV83" si="74">SUM(E77,E79,E81)</f>
        <v>0</v>
      </c>
      <c r="F83" s="59">
        <f t="shared" si="74"/>
        <v>0</v>
      </c>
      <c r="G83" s="58">
        <f t="shared" si="74"/>
        <v>0</v>
      </c>
      <c r="H83" s="59">
        <f t="shared" si="74"/>
        <v>0</v>
      </c>
      <c r="I83" s="58">
        <f t="shared" si="74"/>
        <v>0</v>
      </c>
      <c r="J83" s="60">
        <f t="shared" si="74"/>
        <v>0</v>
      </c>
      <c r="K83" s="58">
        <f t="shared" si="74"/>
        <v>1</v>
      </c>
      <c r="L83" s="59">
        <f t="shared" si="74"/>
        <v>0</v>
      </c>
      <c r="M83" s="58">
        <f t="shared" si="74"/>
        <v>0</v>
      </c>
      <c r="N83" s="59">
        <f t="shared" si="74"/>
        <v>0</v>
      </c>
      <c r="O83" s="58">
        <f t="shared" si="74"/>
        <v>16</v>
      </c>
      <c r="P83" s="60">
        <f t="shared" si="74"/>
        <v>0</v>
      </c>
      <c r="Q83" s="58">
        <f t="shared" si="74"/>
        <v>0</v>
      </c>
      <c r="R83" s="59">
        <f t="shared" si="74"/>
        <v>0</v>
      </c>
      <c r="S83" s="58">
        <f t="shared" si="74"/>
        <v>0</v>
      </c>
      <c r="T83" s="59">
        <f t="shared" si="74"/>
        <v>0</v>
      </c>
      <c r="U83" s="58">
        <f t="shared" si="74"/>
        <v>0</v>
      </c>
      <c r="V83" s="60">
        <f t="shared" si="74"/>
        <v>0</v>
      </c>
      <c r="W83" s="58">
        <f t="shared" si="74"/>
        <v>1</v>
      </c>
      <c r="X83" s="59">
        <f t="shared" si="74"/>
        <v>0</v>
      </c>
      <c r="Y83" s="58">
        <f t="shared" si="74"/>
        <v>0</v>
      </c>
      <c r="Z83" s="59">
        <f t="shared" si="74"/>
        <v>0</v>
      </c>
      <c r="AA83" s="58">
        <f t="shared" si="74"/>
        <v>3</v>
      </c>
      <c r="AB83" s="60">
        <f t="shared" si="74"/>
        <v>0</v>
      </c>
      <c r="AC83" s="58">
        <f t="shared" si="74"/>
        <v>0</v>
      </c>
      <c r="AD83" s="59">
        <f t="shared" si="74"/>
        <v>0</v>
      </c>
      <c r="AE83" s="58">
        <f t="shared" si="74"/>
        <v>0</v>
      </c>
      <c r="AF83" s="59">
        <f t="shared" si="74"/>
        <v>0</v>
      </c>
      <c r="AG83" s="58">
        <f t="shared" si="74"/>
        <v>0</v>
      </c>
      <c r="AH83" s="60">
        <f t="shared" si="74"/>
        <v>0</v>
      </c>
      <c r="AI83" s="58">
        <f t="shared" si="74"/>
        <v>0</v>
      </c>
      <c r="AJ83" s="59">
        <f t="shared" si="74"/>
        <v>0</v>
      </c>
      <c r="AK83" s="58">
        <f t="shared" si="74"/>
        <v>0</v>
      </c>
      <c r="AL83" s="59">
        <f t="shared" si="74"/>
        <v>0</v>
      </c>
      <c r="AM83" s="58">
        <f t="shared" si="74"/>
        <v>0</v>
      </c>
      <c r="AN83" s="60">
        <f t="shared" si="74"/>
        <v>0</v>
      </c>
      <c r="AO83" s="58">
        <f t="shared" si="74"/>
        <v>0</v>
      </c>
      <c r="AP83" s="59">
        <f t="shared" si="74"/>
        <v>0</v>
      </c>
      <c r="AQ83" s="61">
        <f t="shared" si="74"/>
        <v>2</v>
      </c>
      <c r="AR83" s="62">
        <f t="shared" si="74"/>
        <v>0</v>
      </c>
      <c r="AS83" s="63">
        <f t="shared" si="74"/>
        <v>0</v>
      </c>
      <c r="AT83" s="62">
        <f t="shared" si="74"/>
        <v>0</v>
      </c>
      <c r="AU83" s="63">
        <f t="shared" si="74"/>
        <v>19</v>
      </c>
      <c r="AV83" s="62">
        <f t="shared" si="74"/>
        <v>0</v>
      </c>
      <c r="AW83" s="874"/>
      <c r="AX83" s="892"/>
    </row>
    <row r="84" spans="1:50" s="137" customFormat="1" ht="17.25" customHeight="1" thickTop="1">
      <c r="A84" s="843" t="s">
        <v>250</v>
      </c>
      <c r="B84" s="889">
        <v>1</v>
      </c>
      <c r="C84" s="880" t="s">
        <v>169</v>
      </c>
      <c r="D84" s="881"/>
      <c r="E84" s="215">
        <f>SUM(E10,E18)</f>
        <v>0</v>
      </c>
      <c r="F84" s="216">
        <f t="shared" ref="F84:AV84" si="75">SUM(F10,F18)</f>
        <v>0</v>
      </c>
      <c r="G84" s="215">
        <f t="shared" si="75"/>
        <v>0</v>
      </c>
      <c r="H84" s="216">
        <f t="shared" si="75"/>
        <v>0</v>
      </c>
      <c r="I84" s="215">
        <f t="shared" si="75"/>
        <v>0</v>
      </c>
      <c r="J84" s="217">
        <f t="shared" si="75"/>
        <v>0</v>
      </c>
      <c r="K84" s="215">
        <f t="shared" si="75"/>
        <v>0</v>
      </c>
      <c r="L84" s="216">
        <f t="shared" si="75"/>
        <v>0</v>
      </c>
      <c r="M84" s="215">
        <f t="shared" si="75"/>
        <v>0</v>
      </c>
      <c r="N84" s="216">
        <f t="shared" si="75"/>
        <v>0</v>
      </c>
      <c r="O84" s="215">
        <f t="shared" si="75"/>
        <v>0</v>
      </c>
      <c r="P84" s="217">
        <f t="shared" si="75"/>
        <v>0</v>
      </c>
      <c r="Q84" s="215">
        <f t="shared" si="75"/>
        <v>0</v>
      </c>
      <c r="R84" s="216">
        <f t="shared" si="75"/>
        <v>0</v>
      </c>
      <c r="S84" s="215">
        <f t="shared" si="75"/>
        <v>0</v>
      </c>
      <c r="T84" s="216">
        <f t="shared" si="75"/>
        <v>0</v>
      </c>
      <c r="U84" s="215">
        <f t="shared" si="75"/>
        <v>0</v>
      </c>
      <c r="V84" s="217">
        <f t="shared" si="75"/>
        <v>0</v>
      </c>
      <c r="W84" s="215">
        <f t="shared" si="75"/>
        <v>10</v>
      </c>
      <c r="X84" s="216">
        <f t="shared" si="75"/>
        <v>0</v>
      </c>
      <c r="Y84" s="215">
        <f t="shared" si="75"/>
        <v>3</v>
      </c>
      <c r="Z84" s="216">
        <f t="shared" si="75"/>
        <v>0</v>
      </c>
      <c r="AA84" s="215">
        <f t="shared" si="75"/>
        <v>4</v>
      </c>
      <c r="AB84" s="217">
        <f t="shared" si="75"/>
        <v>0</v>
      </c>
      <c r="AC84" s="215">
        <f t="shared" si="75"/>
        <v>0</v>
      </c>
      <c r="AD84" s="216">
        <f t="shared" si="75"/>
        <v>0</v>
      </c>
      <c r="AE84" s="215">
        <f t="shared" si="75"/>
        <v>0</v>
      </c>
      <c r="AF84" s="216">
        <f t="shared" si="75"/>
        <v>0</v>
      </c>
      <c r="AG84" s="215">
        <f t="shared" si="75"/>
        <v>0</v>
      </c>
      <c r="AH84" s="217">
        <f t="shared" si="75"/>
        <v>0</v>
      </c>
      <c r="AI84" s="215">
        <f t="shared" si="75"/>
        <v>2</v>
      </c>
      <c r="AJ84" s="216">
        <f t="shared" si="75"/>
        <v>0</v>
      </c>
      <c r="AK84" s="215">
        <f t="shared" si="75"/>
        <v>2</v>
      </c>
      <c r="AL84" s="216">
        <f t="shared" si="75"/>
        <v>0</v>
      </c>
      <c r="AM84" s="215">
        <f t="shared" si="75"/>
        <v>0</v>
      </c>
      <c r="AN84" s="217">
        <f t="shared" si="75"/>
        <v>0</v>
      </c>
      <c r="AO84" s="215">
        <f t="shared" si="75"/>
        <v>0</v>
      </c>
      <c r="AP84" s="216">
        <f t="shared" si="75"/>
        <v>0</v>
      </c>
      <c r="AQ84" s="218">
        <f>SUM(AQ10,AQ18)</f>
        <v>12</v>
      </c>
      <c r="AR84" s="219">
        <f t="shared" si="75"/>
        <v>0</v>
      </c>
      <c r="AS84" s="220">
        <f t="shared" si="75"/>
        <v>5</v>
      </c>
      <c r="AT84" s="219">
        <f t="shared" si="75"/>
        <v>0</v>
      </c>
      <c r="AU84" s="220">
        <f t="shared" si="75"/>
        <v>4</v>
      </c>
      <c r="AV84" s="219">
        <f t="shared" si="75"/>
        <v>0</v>
      </c>
      <c r="AW84" s="877">
        <f>'（JR走行キロ計算）'!E84</f>
        <v>0.33100154696331319</v>
      </c>
      <c r="AX84" s="879" t="str">
        <f>'（JR走行キロ計算）'!F84</f>
        <v/>
      </c>
    </row>
    <row r="85" spans="1:50" s="137" customFormat="1" ht="17.25" customHeight="1">
      <c r="A85" s="844"/>
      <c r="B85" s="838"/>
      <c r="C85" s="841"/>
      <c r="D85" s="842"/>
      <c r="E85" s="64">
        <f t="shared" ref="E85:AV85" si="76">SUM(E11,E19)</f>
        <v>0</v>
      </c>
      <c r="F85" s="65">
        <f>SUM(F11,F19)</f>
        <v>0</v>
      </c>
      <c r="G85" s="64">
        <f t="shared" si="76"/>
        <v>0</v>
      </c>
      <c r="H85" s="65">
        <f t="shared" si="76"/>
        <v>0</v>
      </c>
      <c r="I85" s="64">
        <f t="shared" si="76"/>
        <v>0</v>
      </c>
      <c r="J85" s="66">
        <f t="shared" si="76"/>
        <v>0</v>
      </c>
      <c r="K85" s="64">
        <f t="shared" si="76"/>
        <v>0</v>
      </c>
      <c r="L85" s="65">
        <f t="shared" si="76"/>
        <v>0</v>
      </c>
      <c r="M85" s="64">
        <f t="shared" si="76"/>
        <v>0</v>
      </c>
      <c r="N85" s="65">
        <f t="shared" si="76"/>
        <v>0</v>
      </c>
      <c r="O85" s="64">
        <f t="shared" si="76"/>
        <v>0</v>
      </c>
      <c r="P85" s="66">
        <f t="shared" si="76"/>
        <v>0</v>
      </c>
      <c r="Q85" s="64">
        <f t="shared" si="76"/>
        <v>0</v>
      </c>
      <c r="R85" s="65">
        <f t="shared" si="76"/>
        <v>0</v>
      </c>
      <c r="S85" s="64">
        <f t="shared" si="76"/>
        <v>0</v>
      </c>
      <c r="T85" s="65">
        <f t="shared" si="76"/>
        <v>0</v>
      </c>
      <c r="U85" s="64">
        <f t="shared" si="76"/>
        <v>0</v>
      </c>
      <c r="V85" s="66">
        <f t="shared" si="76"/>
        <v>0</v>
      </c>
      <c r="W85" s="64">
        <f t="shared" si="76"/>
        <v>1</v>
      </c>
      <c r="X85" s="65">
        <f t="shared" si="76"/>
        <v>0</v>
      </c>
      <c r="Y85" s="64">
        <f t="shared" si="76"/>
        <v>0</v>
      </c>
      <c r="Z85" s="65">
        <f t="shared" si="76"/>
        <v>0</v>
      </c>
      <c r="AA85" s="64">
        <f t="shared" si="76"/>
        <v>1</v>
      </c>
      <c r="AB85" s="66">
        <f t="shared" si="76"/>
        <v>0</v>
      </c>
      <c r="AC85" s="64">
        <f t="shared" si="76"/>
        <v>0</v>
      </c>
      <c r="AD85" s="65">
        <f t="shared" si="76"/>
        <v>0</v>
      </c>
      <c r="AE85" s="64">
        <f t="shared" si="76"/>
        <v>0</v>
      </c>
      <c r="AF85" s="65">
        <f t="shared" si="76"/>
        <v>0</v>
      </c>
      <c r="AG85" s="64">
        <f t="shared" si="76"/>
        <v>0</v>
      </c>
      <c r="AH85" s="66">
        <f t="shared" si="76"/>
        <v>0</v>
      </c>
      <c r="AI85" s="64">
        <f t="shared" si="76"/>
        <v>0</v>
      </c>
      <c r="AJ85" s="65">
        <f t="shared" si="76"/>
        <v>0</v>
      </c>
      <c r="AK85" s="64">
        <f t="shared" si="76"/>
        <v>0</v>
      </c>
      <c r="AL85" s="65">
        <f t="shared" si="76"/>
        <v>0</v>
      </c>
      <c r="AM85" s="64">
        <f t="shared" si="76"/>
        <v>0</v>
      </c>
      <c r="AN85" s="66">
        <f t="shared" si="76"/>
        <v>0</v>
      </c>
      <c r="AO85" s="64">
        <f t="shared" si="76"/>
        <v>0</v>
      </c>
      <c r="AP85" s="65">
        <f t="shared" si="76"/>
        <v>0</v>
      </c>
      <c r="AQ85" s="67">
        <f t="shared" si="76"/>
        <v>1</v>
      </c>
      <c r="AR85" s="68">
        <f t="shared" si="76"/>
        <v>0</v>
      </c>
      <c r="AS85" s="69">
        <f t="shared" si="76"/>
        <v>0</v>
      </c>
      <c r="AT85" s="68">
        <f t="shared" si="76"/>
        <v>0</v>
      </c>
      <c r="AU85" s="69">
        <f t="shared" si="76"/>
        <v>1</v>
      </c>
      <c r="AV85" s="68">
        <f t="shared" si="76"/>
        <v>0</v>
      </c>
      <c r="AW85" s="869"/>
      <c r="AX85" s="871"/>
    </row>
    <row r="86" spans="1:50" s="137" customFormat="1" ht="17.25" customHeight="1">
      <c r="A86" s="844"/>
      <c r="B86" s="853" t="s">
        <v>251</v>
      </c>
      <c r="C86" s="849" t="s">
        <v>96</v>
      </c>
      <c r="D86" s="842"/>
      <c r="E86" s="29">
        <f t="shared" ref="E86:AV86" si="77">SUM(E16,E24,E34,E42)</f>
        <v>0</v>
      </c>
      <c r="F86" s="30">
        <f t="shared" si="77"/>
        <v>0</v>
      </c>
      <c r="G86" s="29">
        <f t="shared" si="77"/>
        <v>0</v>
      </c>
      <c r="H86" s="30">
        <f t="shared" si="77"/>
        <v>0</v>
      </c>
      <c r="I86" s="29">
        <f t="shared" si="77"/>
        <v>0</v>
      </c>
      <c r="J86" s="31">
        <f t="shared" si="77"/>
        <v>0</v>
      </c>
      <c r="K86" s="29">
        <f t="shared" si="77"/>
        <v>3</v>
      </c>
      <c r="L86" s="30">
        <f t="shared" si="77"/>
        <v>0</v>
      </c>
      <c r="M86" s="29">
        <f t="shared" si="77"/>
        <v>0</v>
      </c>
      <c r="N86" s="30">
        <f t="shared" si="77"/>
        <v>0</v>
      </c>
      <c r="O86" s="29">
        <f t="shared" si="77"/>
        <v>1</v>
      </c>
      <c r="P86" s="31">
        <f t="shared" si="77"/>
        <v>0</v>
      </c>
      <c r="Q86" s="29">
        <f t="shared" si="77"/>
        <v>0</v>
      </c>
      <c r="R86" s="30">
        <f t="shared" si="77"/>
        <v>0</v>
      </c>
      <c r="S86" s="29">
        <f t="shared" si="77"/>
        <v>0</v>
      </c>
      <c r="T86" s="30">
        <f t="shared" si="77"/>
        <v>0</v>
      </c>
      <c r="U86" s="29">
        <f t="shared" si="77"/>
        <v>0</v>
      </c>
      <c r="V86" s="31">
        <f t="shared" si="77"/>
        <v>0</v>
      </c>
      <c r="W86" s="29">
        <f t="shared" si="77"/>
        <v>44</v>
      </c>
      <c r="X86" s="30">
        <f t="shared" si="77"/>
        <v>0</v>
      </c>
      <c r="Y86" s="29">
        <f t="shared" si="77"/>
        <v>24</v>
      </c>
      <c r="Z86" s="30">
        <f t="shared" si="77"/>
        <v>0</v>
      </c>
      <c r="AA86" s="29">
        <f t="shared" si="77"/>
        <v>8</v>
      </c>
      <c r="AB86" s="31">
        <f t="shared" si="77"/>
        <v>0</v>
      </c>
      <c r="AC86" s="29">
        <f t="shared" si="77"/>
        <v>0</v>
      </c>
      <c r="AD86" s="30">
        <f t="shared" si="77"/>
        <v>0</v>
      </c>
      <c r="AE86" s="29">
        <f t="shared" si="77"/>
        <v>0</v>
      </c>
      <c r="AF86" s="30">
        <f t="shared" si="77"/>
        <v>0</v>
      </c>
      <c r="AG86" s="29">
        <f t="shared" si="77"/>
        <v>0</v>
      </c>
      <c r="AH86" s="31">
        <f t="shared" si="77"/>
        <v>0</v>
      </c>
      <c r="AI86" s="29">
        <f t="shared" si="77"/>
        <v>163</v>
      </c>
      <c r="AJ86" s="30">
        <f t="shared" si="77"/>
        <v>0</v>
      </c>
      <c r="AK86" s="29">
        <f t="shared" si="77"/>
        <v>60</v>
      </c>
      <c r="AL86" s="30">
        <f t="shared" si="77"/>
        <v>0</v>
      </c>
      <c r="AM86" s="29">
        <f t="shared" si="77"/>
        <v>103</v>
      </c>
      <c r="AN86" s="31">
        <f t="shared" si="77"/>
        <v>0</v>
      </c>
      <c r="AO86" s="29">
        <f t="shared" si="77"/>
        <v>0</v>
      </c>
      <c r="AP86" s="30">
        <f t="shared" si="77"/>
        <v>0</v>
      </c>
      <c r="AQ86" s="32">
        <f t="shared" si="77"/>
        <v>210</v>
      </c>
      <c r="AR86" s="33">
        <f t="shared" si="77"/>
        <v>0</v>
      </c>
      <c r="AS86" s="34">
        <f t="shared" si="77"/>
        <v>84</v>
      </c>
      <c r="AT86" s="33">
        <f t="shared" si="77"/>
        <v>0</v>
      </c>
      <c r="AU86" s="34">
        <f t="shared" si="77"/>
        <v>112</v>
      </c>
      <c r="AV86" s="33">
        <f t="shared" si="77"/>
        <v>0</v>
      </c>
      <c r="AW86" s="869">
        <f>'（JR走行キロ計算）'!E86</f>
        <v>0.79554373976952064</v>
      </c>
      <c r="AX86" s="871" t="str">
        <f>'（JR走行キロ計算）'!F86</f>
        <v/>
      </c>
    </row>
    <row r="87" spans="1:50" s="137" customFormat="1" ht="17.25" customHeight="1">
      <c r="A87" s="844"/>
      <c r="B87" s="838"/>
      <c r="C87" s="841"/>
      <c r="D87" s="842"/>
      <c r="E87" s="64">
        <f t="shared" ref="E87:AV87" si="78">SUM(E17,E25,E35,E43)</f>
        <v>0</v>
      </c>
      <c r="F87" s="65">
        <f t="shared" si="78"/>
        <v>0</v>
      </c>
      <c r="G87" s="64">
        <f t="shared" si="78"/>
        <v>0</v>
      </c>
      <c r="H87" s="65">
        <f t="shared" si="78"/>
        <v>0</v>
      </c>
      <c r="I87" s="64">
        <f t="shared" si="78"/>
        <v>0</v>
      </c>
      <c r="J87" s="66">
        <f t="shared" si="78"/>
        <v>0</v>
      </c>
      <c r="K87" s="64">
        <f t="shared" si="78"/>
        <v>0</v>
      </c>
      <c r="L87" s="65">
        <f t="shared" si="78"/>
        <v>0</v>
      </c>
      <c r="M87" s="64">
        <f t="shared" si="78"/>
        <v>0</v>
      </c>
      <c r="N87" s="65">
        <f t="shared" si="78"/>
        <v>0</v>
      </c>
      <c r="O87" s="64">
        <f t="shared" si="78"/>
        <v>0</v>
      </c>
      <c r="P87" s="66">
        <f t="shared" si="78"/>
        <v>0</v>
      </c>
      <c r="Q87" s="64">
        <f t="shared" si="78"/>
        <v>0</v>
      </c>
      <c r="R87" s="65">
        <f t="shared" si="78"/>
        <v>0</v>
      </c>
      <c r="S87" s="64">
        <f t="shared" si="78"/>
        <v>0</v>
      </c>
      <c r="T87" s="65">
        <f t="shared" si="78"/>
        <v>0</v>
      </c>
      <c r="U87" s="64">
        <f t="shared" si="78"/>
        <v>0</v>
      </c>
      <c r="V87" s="66">
        <f t="shared" si="78"/>
        <v>0</v>
      </c>
      <c r="W87" s="64">
        <f t="shared" si="78"/>
        <v>1</v>
      </c>
      <c r="X87" s="65">
        <f t="shared" si="78"/>
        <v>0</v>
      </c>
      <c r="Y87" s="64">
        <f t="shared" si="78"/>
        <v>0</v>
      </c>
      <c r="Z87" s="65">
        <f t="shared" si="78"/>
        <v>0</v>
      </c>
      <c r="AA87" s="64">
        <f t="shared" si="78"/>
        <v>1</v>
      </c>
      <c r="AB87" s="66">
        <f t="shared" si="78"/>
        <v>0</v>
      </c>
      <c r="AC87" s="64">
        <f t="shared" si="78"/>
        <v>0</v>
      </c>
      <c r="AD87" s="65">
        <f t="shared" si="78"/>
        <v>0</v>
      </c>
      <c r="AE87" s="64">
        <f t="shared" si="78"/>
        <v>0</v>
      </c>
      <c r="AF87" s="65">
        <f t="shared" si="78"/>
        <v>0</v>
      </c>
      <c r="AG87" s="64">
        <f t="shared" si="78"/>
        <v>0</v>
      </c>
      <c r="AH87" s="66">
        <f t="shared" si="78"/>
        <v>0</v>
      </c>
      <c r="AI87" s="64">
        <f t="shared" si="78"/>
        <v>0</v>
      </c>
      <c r="AJ87" s="65">
        <f t="shared" si="78"/>
        <v>0</v>
      </c>
      <c r="AK87" s="64">
        <f t="shared" si="78"/>
        <v>0</v>
      </c>
      <c r="AL87" s="65">
        <f t="shared" si="78"/>
        <v>0</v>
      </c>
      <c r="AM87" s="64">
        <f t="shared" si="78"/>
        <v>0</v>
      </c>
      <c r="AN87" s="66">
        <f t="shared" si="78"/>
        <v>0</v>
      </c>
      <c r="AO87" s="64">
        <f t="shared" si="78"/>
        <v>0</v>
      </c>
      <c r="AP87" s="65">
        <f t="shared" si="78"/>
        <v>0</v>
      </c>
      <c r="AQ87" s="67">
        <f t="shared" si="78"/>
        <v>1</v>
      </c>
      <c r="AR87" s="68">
        <f t="shared" si="78"/>
        <v>0</v>
      </c>
      <c r="AS87" s="69">
        <f t="shared" si="78"/>
        <v>0</v>
      </c>
      <c r="AT87" s="68">
        <f t="shared" si="78"/>
        <v>0</v>
      </c>
      <c r="AU87" s="69">
        <f t="shared" si="78"/>
        <v>1</v>
      </c>
      <c r="AV87" s="68">
        <f t="shared" si="78"/>
        <v>0</v>
      </c>
      <c r="AW87" s="869"/>
      <c r="AX87" s="871"/>
    </row>
    <row r="88" spans="1:50" s="137" customFormat="1" ht="17.25" customHeight="1">
      <c r="A88" s="844"/>
      <c r="B88" s="853" t="s">
        <v>252</v>
      </c>
      <c r="C88" s="849" t="s">
        <v>97</v>
      </c>
      <c r="D88" s="842"/>
      <c r="E88" s="29">
        <f t="shared" ref="E88:AV88" si="79">SUM(E26,E36,E44,E52)</f>
        <v>0</v>
      </c>
      <c r="F88" s="30">
        <f t="shared" si="79"/>
        <v>0</v>
      </c>
      <c r="G88" s="29">
        <f t="shared" si="79"/>
        <v>0</v>
      </c>
      <c r="H88" s="30">
        <f t="shared" si="79"/>
        <v>0</v>
      </c>
      <c r="I88" s="29">
        <f t="shared" si="79"/>
        <v>0</v>
      </c>
      <c r="J88" s="31">
        <f t="shared" si="79"/>
        <v>0</v>
      </c>
      <c r="K88" s="29">
        <f t="shared" si="79"/>
        <v>0</v>
      </c>
      <c r="L88" s="30">
        <f t="shared" si="79"/>
        <v>0</v>
      </c>
      <c r="M88" s="29">
        <f t="shared" si="79"/>
        <v>0</v>
      </c>
      <c r="N88" s="30">
        <f t="shared" si="79"/>
        <v>0</v>
      </c>
      <c r="O88" s="29">
        <f t="shared" si="79"/>
        <v>0</v>
      </c>
      <c r="P88" s="31">
        <f t="shared" si="79"/>
        <v>0</v>
      </c>
      <c r="Q88" s="29">
        <f t="shared" si="79"/>
        <v>0</v>
      </c>
      <c r="R88" s="30">
        <f t="shared" si="79"/>
        <v>0</v>
      </c>
      <c r="S88" s="29">
        <f t="shared" si="79"/>
        <v>0</v>
      </c>
      <c r="T88" s="30">
        <f t="shared" si="79"/>
        <v>0</v>
      </c>
      <c r="U88" s="29">
        <f t="shared" si="79"/>
        <v>0</v>
      </c>
      <c r="V88" s="31">
        <f t="shared" si="79"/>
        <v>0</v>
      </c>
      <c r="W88" s="29">
        <f t="shared" si="79"/>
        <v>6</v>
      </c>
      <c r="X88" s="30">
        <f t="shared" si="79"/>
        <v>0</v>
      </c>
      <c r="Y88" s="29">
        <f t="shared" si="79"/>
        <v>2</v>
      </c>
      <c r="Z88" s="30">
        <f t="shared" si="79"/>
        <v>0</v>
      </c>
      <c r="AA88" s="29">
        <f t="shared" si="79"/>
        <v>2</v>
      </c>
      <c r="AB88" s="31">
        <f t="shared" si="79"/>
        <v>0</v>
      </c>
      <c r="AC88" s="29">
        <f t="shared" si="79"/>
        <v>0</v>
      </c>
      <c r="AD88" s="30">
        <f t="shared" si="79"/>
        <v>0</v>
      </c>
      <c r="AE88" s="29">
        <f t="shared" si="79"/>
        <v>0</v>
      </c>
      <c r="AF88" s="30">
        <f t="shared" si="79"/>
        <v>0</v>
      </c>
      <c r="AG88" s="29">
        <f t="shared" si="79"/>
        <v>0</v>
      </c>
      <c r="AH88" s="31">
        <f t="shared" si="79"/>
        <v>0</v>
      </c>
      <c r="AI88" s="29">
        <f t="shared" si="79"/>
        <v>8</v>
      </c>
      <c r="AJ88" s="30">
        <f t="shared" si="79"/>
        <v>0</v>
      </c>
      <c r="AK88" s="29">
        <f t="shared" si="79"/>
        <v>6</v>
      </c>
      <c r="AL88" s="30">
        <f t="shared" si="79"/>
        <v>0</v>
      </c>
      <c r="AM88" s="29">
        <f t="shared" si="79"/>
        <v>2</v>
      </c>
      <c r="AN88" s="31">
        <f t="shared" si="79"/>
        <v>0</v>
      </c>
      <c r="AO88" s="29">
        <f t="shared" si="79"/>
        <v>0</v>
      </c>
      <c r="AP88" s="30">
        <f t="shared" si="79"/>
        <v>0</v>
      </c>
      <c r="AQ88" s="32">
        <f t="shared" si="79"/>
        <v>14</v>
      </c>
      <c r="AR88" s="33">
        <f t="shared" si="79"/>
        <v>0</v>
      </c>
      <c r="AS88" s="34">
        <f t="shared" si="79"/>
        <v>8</v>
      </c>
      <c r="AT88" s="33">
        <f t="shared" si="79"/>
        <v>0</v>
      </c>
      <c r="AU88" s="34">
        <f t="shared" si="79"/>
        <v>4</v>
      </c>
      <c r="AV88" s="33">
        <f t="shared" si="79"/>
        <v>0</v>
      </c>
      <c r="AW88" s="869">
        <f>'（JR走行キロ計算）'!E88</f>
        <v>0.13175551089775711</v>
      </c>
      <c r="AX88" s="871" t="str">
        <f>'（JR走行キロ計算）'!F88</f>
        <v/>
      </c>
    </row>
    <row r="89" spans="1:50" s="137" customFormat="1" ht="17.25" customHeight="1">
      <c r="A89" s="844"/>
      <c r="B89" s="838"/>
      <c r="C89" s="841"/>
      <c r="D89" s="842"/>
      <c r="E89" s="64">
        <f t="shared" ref="E89:AV89" si="80">SUM(E27,E37,E45,E53)</f>
        <v>0</v>
      </c>
      <c r="F89" s="65">
        <f t="shared" si="80"/>
        <v>0</v>
      </c>
      <c r="G89" s="64">
        <f t="shared" si="80"/>
        <v>0</v>
      </c>
      <c r="H89" s="65">
        <f t="shared" si="80"/>
        <v>0</v>
      </c>
      <c r="I89" s="64">
        <f t="shared" si="80"/>
        <v>0</v>
      </c>
      <c r="J89" s="66">
        <f t="shared" si="80"/>
        <v>0</v>
      </c>
      <c r="K89" s="64">
        <f t="shared" si="80"/>
        <v>0</v>
      </c>
      <c r="L89" s="65">
        <f t="shared" si="80"/>
        <v>0</v>
      </c>
      <c r="M89" s="64">
        <f t="shared" si="80"/>
        <v>0</v>
      </c>
      <c r="N89" s="65">
        <f t="shared" si="80"/>
        <v>0</v>
      </c>
      <c r="O89" s="64">
        <f t="shared" si="80"/>
        <v>0</v>
      </c>
      <c r="P89" s="66">
        <f t="shared" si="80"/>
        <v>0</v>
      </c>
      <c r="Q89" s="64">
        <f t="shared" si="80"/>
        <v>0</v>
      </c>
      <c r="R89" s="65">
        <f t="shared" si="80"/>
        <v>0</v>
      </c>
      <c r="S89" s="64">
        <f t="shared" si="80"/>
        <v>0</v>
      </c>
      <c r="T89" s="65">
        <f t="shared" si="80"/>
        <v>0</v>
      </c>
      <c r="U89" s="64">
        <f t="shared" si="80"/>
        <v>0</v>
      </c>
      <c r="V89" s="66">
        <f t="shared" si="80"/>
        <v>0</v>
      </c>
      <c r="W89" s="64">
        <f t="shared" si="80"/>
        <v>0</v>
      </c>
      <c r="X89" s="65">
        <f t="shared" si="80"/>
        <v>0</v>
      </c>
      <c r="Y89" s="64">
        <f t="shared" si="80"/>
        <v>0</v>
      </c>
      <c r="Z89" s="65">
        <f t="shared" si="80"/>
        <v>0</v>
      </c>
      <c r="AA89" s="64">
        <f t="shared" si="80"/>
        <v>0</v>
      </c>
      <c r="AB89" s="66">
        <f t="shared" si="80"/>
        <v>0</v>
      </c>
      <c r="AC89" s="64">
        <f t="shared" si="80"/>
        <v>0</v>
      </c>
      <c r="AD89" s="65">
        <f t="shared" si="80"/>
        <v>0</v>
      </c>
      <c r="AE89" s="64">
        <f t="shared" si="80"/>
        <v>0</v>
      </c>
      <c r="AF89" s="65">
        <f t="shared" si="80"/>
        <v>0</v>
      </c>
      <c r="AG89" s="64">
        <f t="shared" si="80"/>
        <v>0</v>
      </c>
      <c r="AH89" s="66">
        <f t="shared" si="80"/>
        <v>0</v>
      </c>
      <c r="AI89" s="64">
        <f t="shared" si="80"/>
        <v>0</v>
      </c>
      <c r="AJ89" s="65">
        <f t="shared" si="80"/>
        <v>0</v>
      </c>
      <c r="AK89" s="64">
        <f t="shared" si="80"/>
        <v>0</v>
      </c>
      <c r="AL89" s="65">
        <f t="shared" si="80"/>
        <v>0</v>
      </c>
      <c r="AM89" s="64">
        <f t="shared" si="80"/>
        <v>0</v>
      </c>
      <c r="AN89" s="66">
        <f t="shared" si="80"/>
        <v>0</v>
      </c>
      <c r="AO89" s="64">
        <f t="shared" si="80"/>
        <v>0</v>
      </c>
      <c r="AP89" s="65">
        <f t="shared" si="80"/>
        <v>0</v>
      </c>
      <c r="AQ89" s="67">
        <f t="shared" si="80"/>
        <v>0</v>
      </c>
      <c r="AR89" s="68">
        <f t="shared" si="80"/>
        <v>0</v>
      </c>
      <c r="AS89" s="69">
        <f t="shared" si="80"/>
        <v>0</v>
      </c>
      <c r="AT89" s="68">
        <f t="shared" si="80"/>
        <v>0</v>
      </c>
      <c r="AU89" s="69">
        <f t="shared" si="80"/>
        <v>0</v>
      </c>
      <c r="AV89" s="68">
        <f t="shared" si="80"/>
        <v>0</v>
      </c>
      <c r="AW89" s="869"/>
      <c r="AX89" s="871"/>
    </row>
    <row r="90" spans="1:50" s="137" customFormat="1" ht="17.25" customHeight="1">
      <c r="A90" s="844"/>
      <c r="B90" s="853" t="s">
        <v>253</v>
      </c>
      <c r="C90" s="849" t="s">
        <v>98</v>
      </c>
      <c r="D90" s="842"/>
      <c r="E90" s="29">
        <f t="shared" ref="E90:AV90" si="81">SUM(E28,E46,E54,E60,E76)</f>
        <v>0</v>
      </c>
      <c r="F90" s="30">
        <f t="shared" si="81"/>
        <v>0</v>
      </c>
      <c r="G90" s="29">
        <f t="shared" si="81"/>
        <v>0</v>
      </c>
      <c r="H90" s="30">
        <f t="shared" si="81"/>
        <v>0</v>
      </c>
      <c r="I90" s="29">
        <f t="shared" si="81"/>
        <v>0</v>
      </c>
      <c r="J90" s="31">
        <f t="shared" si="81"/>
        <v>0</v>
      </c>
      <c r="K90" s="29">
        <f t="shared" si="81"/>
        <v>1</v>
      </c>
      <c r="L90" s="30">
        <f t="shared" si="81"/>
        <v>0</v>
      </c>
      <c r="M90" s="29">
        <f t="shared" si="81"/>
        <v>0</v>
      </c>
      <c r="N90" s="30">
        <f t="shared" si="81"/>
        <v>0</v>
      </c>
      <c r="O90" s="29">
        <f t="shared" si="81"/>
        <v>1</v>
      </c>
      <c r="P90" s="31">
        <f t="shared" si="81"/>
        <v>0</v>
      </c>
      <c r="Q90" s="29">
        <f t="shared" si="81"/>
        <v>0</v>
      </c>
      <c r="R90" s="30">
        <f t="shared" si="81"/>
        <v>0</v>
      </c>
      <c r="S90" s="29">
        <f t="shared" si="81"/>
        <v>0</v>
      </c>
      <c r="T90" s="30">
        <f t="shared" si="81"/>
        <v>0</v>
      </c>
      <c r="U90" s="29">
        <f t="shared" si="81"/>
        <v>0</v>
      </c>
      <c r="V90" s="31">
        <f t="shared" si="81"/>
        <v>0</v>
      </c>
      <c r="W90" s="29">
        <f t="shared" si="81"/>
        <v>24</v>
      </c>
      <c r="X90" s="30">
        <f t="shared" si="81"/>
        <v>0</v>
      </c>
      <c r="Y90" s="29">
        <f t="shared" si="81"/>
        <v>10</v>
      </c>
      <c r="Z90" s="30">
        <f t="shared" si="81"/>
        <v>0</v>
      </c>
      <c r="AA90" s="29">
        <f t="shared" si="81"/>
        <v>49</v>
      </c>
      <c r="AB90" s="31">
        <f t="shared" si="81"/>
        <v>0</v>
      </c>
      <c r="AC90" s="29">
        <f t="shared" si="81"/>
        <v>0</v>
      </c>
      <c r="AD90" s="30">
        <f t="shared" si="81"/>
        <v>0</v>
      </c>
      <c r="AE90" s="29">
        <f t="shared" si="81"/>
        <v>0</v>
      </c>
      <c r="AF90" s="30">
        <f t="shared" si="81"/>
        <v>0</v>
      </c>
      <c r="AG90" s="29">
        <f t="shared" si="81"/>
        <v>0</v>
      </c>
      <c r="AH90" s="31">
        <f t="shared" si="81"/>
        <v>0</v>
      </c>
      <c r="AI90" s="29">
        <f t="shared" si="81"/>
        <v>42</v>
      </c>
      <c r="AJ90" s="30">
        <f t="shared" si="81"/>
        <v>0</v>
      </c>
      <c r="AK90" s="29">
        <f t="shared" si="81"/>
        <v>26</v>
      </c>
      <c r="AL90" s="30">
        <f t="shared" si="81"/>
        <v>0</v>
      </c>
      <c r="AM90" s="29">
        <f t="shared" si="81"/>
        <v>16</v>
      </c>
      <c r="AN90" s="31">
        <f t="shared" si="81"/>
        <v>0</v>
      </c>
      <c r="AO90" s="29">
        <f t="shared" si="81"/>
        <v>2</v>
      </c>
      <c r="AP90" s="30">
        <f t="shared" si="81"/>
        <v>0</v>
      </c>
      <c r="AQ90" s="32">
        <f t="shared" si="81"/>
        <v>69</v>
      </c>
      <c r="AR90" s="33">
        <f t="shared" si="81"/>
        <v>0</v>
      </c>
      <c r="AS90" s="34">
        <f t="shared" si="81"/>
        <v>36</v>
      </c>
      <c r="AT90" s="33">
        <f t="shared" si="81"/>
        <v>0</v>
      </c>
      <c r="AU90" s="34">
        <f t="shared" si="81"/>
        <v>66</v>
      </c>
      <c r="AV90" s="33">
        <f t="shared" si="81"/>
        <v>0</v>
      </c>
      <c r="AW90" s="869">
        <f>'（JR走行キロ計算）'!E90</f>
        <v>0.34989150120627605</v>
      </c>
      <c r="AX90" s="871" t="str">
        <f>'（JR走行キロ計算）'!F90</f>
        <v/>
      </c>
    </row>
    <row r="91" spans="1:50" s="137" customFormat="1" ht="17.25" customHeight="1">
      <c r="A91" s="844"/>
      <c r="B91" s="838"/>
      <c r="C91" s="841"/>
      <c r="D91" s="842"/>
      <c r="E91" s="64">
        <f t="shared" ref="E91:AV91" si="82">SUM(E29,E47,E55,E61,E77)</f>
        <v>0</v>
      </c>
      <c r="F91" s="65">
        <f t="shared" si="82"/>
        <v>0</v>
      </c>
      <c r="G91" s="64">
        <f t="shared" si="82"/>
        <v>0</v>
      </c>
      <c r="H91" s="65">
        <f t="shared" si="82"/>
        <v>0</v>
      </c>
      <c r="I91" s="64">
        <f t="shared" si="82"/>
        <v>0</v>
      </c>
      <c r="J91" s="66">
        <f t="shared" si="82"/>
        <v>0</v>
      </c>
      <c r="K91" s="64">
        <f t="shared" si="82"/>
        <v>0</v>
      </c>
      <c r="L91" s="65">
        <f t="shared" si="82"/>
        <v>0</v>
      </c>
      <c r="M91" s="64">
        <f t="shared" si="82"/>
        <v>0</v>
      </c>
      <c r="N91" s="65">
        <f t="shared" si="82"/>
        <v>0</v>
      </c>
      <c r="O91" s="64">
        <f t="shared" si="82"/>
        <v>0</v>
      </c>
      <c r="P91" s="66">
        <f t="shared" si="82"/>
        <v>0</v>
      </c>
      <c r="Q91" s="64">
        <f t="shared" si="82"/>
        <v>0</v>
      </c>
      <c r="R91" s="65">
        <f t="shared" si="82"/>
        <v>0</v>
      </c>
      <c r="S91" s="64">
        <f t="shared" si="82"/>
        <v>0</v>
      </c>
      <c r="T91" s="65">
        <f t="shared" si="82"/>
        <v>0</v>
      </c>
      <c r="U91" s="64">
        <f t="shared" si="82"/>
        <v>0</v>
      </c>
      <c r="V91" s="66">
        <f t="shared" si="82"/>
        <v>0</v>
      </c>
      <c r="W91" s="64">
        <f t="shared" si="82"/>
        <v>1</v>
      </c>
      <c r="X91" s="65">
        <f t="shared" si="82"/>
        <v>0</v>
      </c>
      <c r="Y91" s="64">
        <f t="shared" si="82"/>
        <v>0</v>
      </c>
      <c r="Z91" s="65">
        <f t="shared" si="82"/>
        <v>0</v>
      </c>
      <c r="AA91" s="64">
        <f t="shared" si="82"/>
        <v>44</v>
      </c>
      <c r="AB91" s="66">
        <f t="shared" si="82"/>
        <v>0</v>
      </c>
      <c r="AC91" s="64">
        <f t="shared" si="82"/>
        <v>0</v>
      </c>
      <c r="AD91" s="65">
        <f t="shared" si="82"/>
        <v>0</v>
      </c>
      <c r="AE91" s="64">
        <f t="shared" si="82"/>
        <v>0</v>
      </c>
      <c r="AF91" s="65">
        <f t="shared" si="82"/>
        <v>0</v>
      </c>
      <c r="AG91" s="64">
        <f t="shared" si="82"/>
        <v>0</v>
      </c>
      <c r="AH91" s="66">
        <f t="shared" si="82"/>
        <v>0</v>
      </c>
      <c r="AI91" s="64">
        <f t="shared" si="82"/>
        <v>0</v>
      </c>
      <c r="AJ91" s="65">
        <f t="shared" si="82"/>
        <v>0</v>
      </c>
      <c r="AK91" s="64">
        <f t="shared" si="82"/>
        <v>0</v>
      </c>
      <c r="AL91" s="65">
        <f t="shared" si="82"/>
        <v>0</v>
      </c>
      <c r="AM91" s="64">
        <f t="shared" si="82"/>
        <v>0</v>
      </c>
      <c r="AN91" s="66">
        <f t="shared" si="82"/>
        <v>0</v>
      </c>
      <c r="AO91" s="64">
        <f t="shared" si="82"/>
        <v>0</v>
      </c>
      <c r="AP91" s="65">
        <f t="shared" si="82"/>
        <v>0</v>
      </c>
      <c r="AQ91" s="67">
        <f t="shared" si="82"/>
        <v>1</v>
      </c>
      <c r="AR91" s="68">
        <f t="shared" si="82"/>
        <v>0</v>
      </c>
      <c r="AS91" s="69">
        <f t="shared" si="82"/>
        <v>0</v>
      </c>
      <c r="AT91" s="68">
        <f t="shared" si="82"/>
        <v>0</v>
      </c>
      <c r="AU91" s="69">
        <f t="shared" si="82"/>
        <v>44</v>
      </c>
      <c r="AV91" s="68">
        <f t="shared" si="82"/>
        <v>0</v>
      </c>
      <c r="AW91" s="869"/>
      <c r="AX91" s="871"/>
    </row>
    <row r="92" spans="1:50" s="137" customFormat="1" ht="17.25" customHeight="1">
      <c r="A92" s="844"/>
      <c r="B92" s="853">
        <v>1</v>
      </c>
      <c r="C92" s="849" t="s">
        <v>197</v>
      </c>
      <c r="D92" s="842"/>
      <c r="E92" s="29">
        <f t="shared" ref="E92:AV92" si="83">SUM(E70,E62)</f>
        <v>0</v>
      </c>
      <c r="F92" s="30">
        <f t="shared" si="83"/>
        <v>0</v>
      </c>
      <c r="G92" s="29">
        <f t="shared" si="83"/>
        <v>0</v>
      </c>
      <c r="H92" s="30">
        <f t="shared" si="83"/>
        <v>0</v>
      </c>
      <c r="I92" s="29">
        <f t="shared" si="83"/>
        <v>0</v>
      </c>
      <c r="J92" s="31">
        <f t="shared" si="83"/>
        <v>0</v>
      </c>
      <c r="K92" s="29">
        <f t="shared" si="83"/>
        <v>0</v>
      </c>
      <c r="L92" s="30">
        <f t="shared" si="83"/>
        <v>0</v>
      </c>
      <c r="M92" s="29">
        <f t="shared" si="83"/>
        <v>0</v>
      </c>
      <c r="N92" s="30">
        <f t="shared" si="83"/>
        <v>0</v>
      </c>
      <c r="O92" s="29">
        <f t="shared" si="83"/>
        <v>0</v>
      </c>
      <c r="P92" s="31">
        <f t="shared" si="83"/>
        <v>0</v>
      </c>
      <c r="Q92" s="29">
        <f t="shared" si="83"/>
        <v>0</v>
      </c>
      <c r="R92" s="30">
        <f t="shared" si="83"/>
        <v>0</v>
      </c>
      <c r="S92" s="29">
        <f t="shared" si="83"/>
        <v>0</v>
      </c>
      <c r="T92" s="30">
        <f t="shared" si="83"/>
        <v>0</v>
      </c>
      <c r="U92" s="29">
        <f t="shared" si="83"/>
        <v>0</v>
      </c>
      <c r="V92" s="31">
        <f t="shared" si="83"/>
        <v>0</v>
      </c>
      <c r="W92" s="29">
        <f t="shared" si="83"/>
        <v>6</v>
      </c>
      <c r="X92" s="30">
        <f t="shared" si="83"/>
        <v>0</v>
      </c>
      <c r="Y92" s="29">
        <f t="shared" si="83"/>
        <v>2</v>
      </c>
      <c r="Z92" s="30">
        <f t="shared" si="83"/>
        <v>0</v>
      </c>
      <c r="AA92" s="29">
        <f t="shared" si="83"/>
        <v>2</v>
      </c>
      <c r="AB92" s="31">
        <f t="shared" si="83"/>
        <v>0</v>
      </c>
      <c r="AC92" s="29">
        <f t="shared" si="83"/>
        <v>0</v>
      </c>
      <c r="AD92" s="30">
        <f t="shared" si="83"/>
        <v>0</v>
      </c>
      <c r="AE92" s="29">
        <f t="shared" si="83"/>
        <v>0</v>
      </c>
      <c r="AF92" s="30">
        <f t="shared" si="83"/>
        <v>0</v>
      </c>
      <c r="AG92" s="29">
        <f t="shared" si="83"/>
        <v>0</v>
      </c>
      <c r="AH92" s="31">
        <f t="shared" si="83"/>
        <v>0</v>
      </c>
      <c r="AI92" s="29">
        <f t="shared" si="83"/>
        <v>6</v>
      </c>
      <c r="AJ92" s="30">
        <f t="shared" si="83"/>
        <v>0</v>
      </c>
      <c r="AK92" s="29">
        <f t="shared" si="83"/>
        <v>3</v>
      </c>
      <c r="AL92" s="30">
        <f t="shared" si="83"/>
        <v>0</v>
      </c>
      <c r="AM92" s="29">
        <f t="shared" si="83"/>
        <v>3</v>
      </c>
      <c r="AN92" s="31">
        <f t="shared" si="83"/>
        <v>0</v>
      </c>
      <c r="AO92" s="29">
        <f t="shared" si="83"/>
        <v>0</v>
      </c>
      <c r="AP92" s="30">
        <f t="shared" si="83"/>
        <v>0</v>
      </c>
      <c r="AQ92" s="32">
        <f t="shared" si="83"/>
        <v>12</v>
      </c>
      <c r="AR92" s="33">
        <f t="shared" si="83"/>
        <v>0</v>
      </c>
      <c r="AS92" s="34">
        <f t="shared" si="83"/>
        <v>5</v>
      </c>
      <c r="AT92" s="33">
        <f t="shared" si="83"/>
        <v>0</v>
      </c>
      <c r="AU92" s="34">
        <f t="shared" si="83"/>
        <v>5</v>
      </c>
      <c r="AV92" s="33">
        <f t="shared" si="83"/>
        <v>0</v>
      </c>
      <c r="AW92" s="869">
        <f>'（JR走行キロ計算）'!E92</f>
        <v>0.57424598630767865</v>
      </c>
      <c r="AX92" s="871" t="str">
        <f>'（JR走行キロ計算）'!F92</f>
        <v/>
      </c>
    </row>
    <row r="93" spans="1:50" s="137" customFormat="1" ht="17.25" customHeight="1">
      <c r="A93" s="844"/>
      <c r="B93" s="838"/>
      <c r="C93" s="841"/>
      <c r="D93" s="842"/>
      <c r="E93" s="64">
        <f t="shared" ref="E93:AV93" si="84">SUM(E71,E63)</f>
        <v>0</v>
      </c>
      <c r="F93" s="65">
        <f t="shared" si="84"/>
        <v>0</v>
      </c>
      <c r="G93" s="64">
        <f t="shared" si="84"/>
        <v>0</v>
      </c>
      <c r="H93" s="65">
        <f t="shared" si="84"/>
        <v>0</v>
      </c>
      <c r="I93" s="64">
        <f t="shared" si="84"/>
        <v>0</v>
      </c>
      <c r="J93" s="66">
        <f t="shared" si="84"/>
        <v>0</v>
      </c>
      <c r="K93" s="64">
        <f t="shared" si="84"/>
        <v>0</v>
      </c>
      <c r="L93" s="65">
        <f t="shared" si="84"/>
        <v>0</v>
      </c>
      <c r="M93" s="64">
        <f t="shared" si="84"/>
        <v>0</v>
      </c>
      <c r="N93" s="65">
        <f t="shared" si="84"/>
        <v>0</v>
      </c>
      <c r="O93" s="64">
        <f t="shared" si="84"/>
        <v>0</v>
      </c>
      <c r="P93" s="66">
        <f t="shared" si="84"/>
        <v>0</v>
      </c>
      <c r="Q93" s="64">
        <f t="shared" si="84"/>
        <v>0</v>
      </c>
      <c r="R93" s="65">
        <f t="shared" si="84"/>
        <v>0</v>
      </c>
      <c r="S93" s="64">
        <f t="shared" si="84"/>
        <v>0</v>
      </c>
      <c r="T93" s="65">
        <f t="shared" si="84"/>
        <v>0</v>
      </c>
      <c r="U93" s="64">
        <f t="shared" si="84"/>
        <v>0</v>
      </c>
      <c r="V93" s="66">
        <f t="shared" si="84"/>
        <v>0</v>
      </c>
      <c r="W93" s="64">
        <f t="shared" si="84"/>
        <v>0</v>
      </c>
      <c r="X93" s="65">
        <f t="shared" si="84"/>
        <v>0</v>
      </c>
      <c r="Y93" s="64">
        <f t="shared" si="84"/>
        <v>0</v>
      </c>
      <c r="Z93" s="65">
        <f t="shared" si="84"/>
        <v>0</v>
      </c>
      <c r="AA93" s="64">
        <f t="shared" si="84"/>
        <v>0</v>
      </c>
      <c r="AB93" s="66">
        <f t="shared" si="84"/>
        <v>0</v>
      </c>
      <c r="AC93" s="64">
        <f t="shared" si="84"/>
        <v>0</v>
      </c>
      <c r="AD93" s="65">
        <f t="shared" si="84"/>
        <v>0</v>
      </c>
      <c r="AE93" s="64">
        <f t="shared" si="84"/>
        <v>0</v>
      </c>
      <c r="AF93" s="65">
        <f t="shared" si="84"/>
        <v>0</v>
      </c>
      <c r="AG93" s="64">
        <f t="shared" si="84"/>
        <v>0</v>
      </c>
      <c r="AH93" s="66">
        <f t="shared" si="84"/>
        <v>0</v>
      </c>
      <c r="AI93" s="64">
        <f t="shared" si="84"/>
        <v>0</v>
      </c>
      <c r="AJ93" s="65">
        <f t="shared" si="84"/>
        <v>0</v>
      </c>
      <c r="AK93" s="64">
        <f t="shared" si="84"/>
        <v>0</v>
      </c>
      <c r="AL93" s="65">
        <f t="shared" si="84"/>
        <v>0</v>
      </c>
      <c r="AM93" s="64">
        <f t="shared" si="84"/>
        <v>0</v>
      </c>
      <c r="AN93" s="66">
        <f t="shared" si="84"/>
        <v>0</v>
      </c>
      <c r="AO93" s="64">
        <f t="shared" si="84"/>
        <v>0</v>
      </c>
      <c r="AP93" s="65">
        <f t="shared" si="84"/>
        <v>0</v>
      </c>
      <c r="AQ93" s="67">
        <f t="shared" si="84"/>
        <v>0</v>
      </c>
      <c r="AR93" s="68">
        <f t="shared" si="84"/>
        <v>0</v>
      </c>
      <c r="AS93" s="69">
        <f t="shared" si="84"/>
        <v>0</v>
      </c>
      <c r="AT93" s="68">
        <f t="shared" si="84"/>
        <v>0</v>
      </c>
      <c r="AU93" s="69">
        <f t="shared" si="84"/>
        <v>0</v>
      </c>
      <c r="AV93" s="68">
        <f t="shared" si="84"/>
        <v>0</v>
      </c>
      <c r="AW93" s="869"/>
      <c r="AX93" s="871"/>
    </row>
    <row r="94" spans="1:50" s="137" customFormat="1" ht="17.25" customHeight="1">
      <c r="A94" s="844"/>
      <c r="B94" s="853" t="s">
        <v>254</v>
      </c>
      <c r="C94" s="849" t="s">
        <v>198</v>
      </c>
      <c r="D94" s="842"/>
      <c r="E94" s="29">
        <f t="shared" ref="E94:AV94" si="85">SUM(E78,E64)</f>
        <v>0</v>
      </c>
      <c r="F94" s="30">
        <f t="shared" si="85"/>
        <v>0</v>
      </c>
      <c r="G94" s="29">
        <f t="shared" si="85"/>
        <v>0</v>
      </c>
      <c r="H94" s="30">
        <f t="shared" si="85"/>
        <v>0</v>
      </c>
      <c r="I94" s="29">
        <f t="shared" si="85"/>
        <v>0</v>
      </c>
      <c r="J94" s="31">
        <f t="shared" si="85"/>
        <v>0</v>
      </c>
      <c r="K94" s="29">
        <f t="shared" si="85"/>
        <v>1</v>
      </c>
      <c r="L94" s="30">
        <f t="shared" si="85"/>
        <v>0</v>
      </c>
      <c r="M94" s="29">
        <f t="shared" si="85"/>
        <v>0</v>
      </c>
      <c r="N94" s="30">
        <f t="shared" si="85"/>
        <v>0</v>
      </c>
      <c r="O94" s="29">
        <f t="shared" si="85"/>
        <v>18</v>
      </c>
      <c r="P94" s="31">
        <f t="shared" si="85"/>
        <v>0</v>
      </c>
      <c r="Q94" s="29">
        <f t="shared" si="85"/>
        <v>0</v>
      </c>
      <c r="R94" s="30">
        <f t="shared" si="85"/>
        <v>0</v>
      </c>
      <c r="S94" s="29">
        <f t="shared" si="85"/>
        <v>0</v>
      </c>
      <c r="T94" s="30">
        <f t="shared" si="85"/>
        <v>0</v>
      </c>
      <c r="U94" s="29">
        <f t="shared" si="85"/>
        <v>0</v>
      </c>
      <c r="V94" s="31">
        <f t="shared" si="85"/>
        <v>0</v>
      </c>
      <c r="W94" s="29">
        <f t="shared" si="85"/>
        <v>23</v>
      </c>
      <c r="X94" s="30">
        <f t="shared" si="85"/>
        <v>0</v>
      </c>
      <c r="Y94" s="29">
        <f t="shared" si="85"/>
        <v>8</v>
      </c>
      <c r="Z94" s="30">
        <f t="shared" si="85"/>
        <v>0</v>
      </c>
      <c r="AA94" s="29">
        <f t="shared" si="85"/>
        <v>8</v>
      </c>
      <c r="AB94" s="31">
        <f t="shared" si="85"/>
        <v>0</v>
      </c>
      <c r="AC94" s="29">
        <f t="shared" si="85"/>
        <v>0</v>
      </c>
      <c r="AD94" s="30">
        <f t="shared" si="85"/>
        <v>0</v>
      </c>
      <c r="AE94" s="29">
        <f t="shared" si="85"/>
        <v>0</v>
      </c>
      <c r="AF94" s="30">
        <f t="shared" si="85"/>
        <v>0</v>
      </c>
      <c r="AG94" s="29">
        <f t="shared" si="85"/>
        <v>0</v>
      </c>
      <c r="AH94" s="31">
        <f t="shared" si="85"/>
        <v>0</v>
      </c>
      <c r="AI94" s="29">
        <f t="shared" si="85"/>
        <v>18</v>
      </c>
      <c r="AJ94" s="30">
        <f t="shared" si="85"/>
        <v>0</v>
      </c>
      <c r="AK94" s="29">
        <f t="shared" si="85"/>
        <v>13</v>
      </c>
      <c r="AL94" s="30">
        <f t="shared" si="85"/>
        <v>0</v>
      </c>
      <c r="AM94" s="29">
        <f t="shared" si="85"/>
        <v>5</v>
      </c>
      <c r="AN94" s="31">
        <f t="shared" si="85"/>
        <v>0</v>
      </c>
      <c r="AO94" s="29">
        <f t="shared" si="85"/>
        <v>0</v>
      </c>
      <c r="AP94" s="30">
        <f t="shared" si="85"/>
        <v>0</v>
      </c>
      <c r="AQ94" s="32">
        <f t="shared" si="85"/>
        <v>42</v>
      </c>
      <c r="AR94" s="33">
        <f t="shared" si="85"/>
        <v>0</v>
      </c>
      <c r="AS94" s="34">
        <f t="shared" si="85"/>
        <v>21</v>
      </c>
      <c r="AT94" s="33">
        <f t="shared" si="85"/>
        <v>0</v>
      </c>
      <c r="AU94" s="34">
        <f t="shared" si="85"/>
        <v>31</v>
      </c>
      <c r="AV94" s="33">
        <f t="shared" si="85"/>
        <v>0</v>
      </c>
      <c r="AW94" s="869">
        <f>'（JR走行キロ計算）'!E94</f>
        <v>0.58463200401146642</v>
      </c>
      <c r="AX94" s="871" t="str">
        <f>'（JR走行キロ計算）'!F94</f>
        <v/>
      </c>
    </row>
    <row r="95" spans="1:50" s="137" customFormat="1" ht="17.25" customHeight="1">
      <c r="A95" s="844"/>
      <c r="B95" s="838"/>
      <c r="C95" s="841"/>
      <c r="D95" s="842"/>
      <c r="E95" s="64">
        <f t="shared" ref="E95:AV95" si="86">SUM(E79,E65)</f>
        <v>0</v>
      </c>
      <c r="F95" s="65">
        <f t="shared" si="86"/>
        <v>0</v>
      </c>
      <c r="G95" s="64">
        <f t="shared" si="86"/>
        <v>0</v>
      </c>
      <c r="H95" s="65">
        <f t="shared" si="86"/>
        <v>0</v>
      </c>
      <c r="I95" s="64">
        <f t="shared" si="86"/>
        <v>0</v>
      </c>
      <c r="J95" s="66">
        <f t="shared" si="86"/>
        <v>0</v>
      </c>
      <c r="K95" s="64">
        <f t="shared" si="86"/>
        <v>1</v>
      </c>
      <c r="L95" s="65">
        <f t="shared" si="86"/>
        <v>0</v>
      </c>
      <c r="M95" s="64">
        <f t="shared" si="86"/>
        <v>0</v>
      </c>
      <c r="N95" s="65">
        <f t="shared" si="86"/>
        <v>0</v>
      </c>
      <c r="O95" s="64">
        <f t="shared" si="86"/>
        <v>16</v>
      </c>
      <c r="P95" s="66">
        <f t="shared" si="86"/>
        <v>0</v>
      </c>
      <c r="Q95" s="64">
        <f t="shared" si="86"/>
        <v>0</v>
      </c>
      <c r="R95" s="65">
        <f t="shared" si="86"/>
        <v>0</v>
      </c>
      <c r="S95" s="64">
        <f t="shared" si="86"/>
        <v>0</v>
      </c>
      <c r="T95" s="65">
        <f t="shared" si="86"/>
        <v>0</v>
      </c>
      <c r="U95" s="64">
        <f t="shared" si="86"/>
        <v>0</v>
      </c>
      <c r="V95" s="66">
        <f t="shared" si="86"/>
        <v>0</v>
      </c>
      <c r="W95" s="64">
        <f t="shared" si="86"/>
        <v>1</v>
      </c>
      <c r="X95" s="65">
        <f t="shared" si="86"/>
        <v>0</v>
      </c>
      <c r="Y95" s="64">
        <f t="shared" si="86"/>
        <v>0</v>
      </c>
      <c r="Z95" s="65">
        <f t="shared" si="86"/>
        <v>0</v>
      </c>
      <c r="AA95" s="64">
        <f t="shared" si="86"/>
        <v>3</v>
      </c>
      <c r="AB95" s="66">
        <f t="shared" si="86"/>
        <v>0</v>
      </c>
      <c r="AC95" s="64">
        <f t="shared" si="86"/>
        <v>0</v>
      </c>
      <c r="AD95" s="65">
        <f t="shared" si="86"/>
        <v>0</v>
      </c>
      <c r="AE95" s="64">
        <f t="shared" si="86"/>
        <v>0</v>
      </c>
      <c r="AF95" s="65">
        <f t="shared" si="86"/>
        <v>0</v>
      </c>
      <c r="AG95" s="64">
        <f t="shared" si="86"/>
        <v>0</v>
      </c>
      <c r="AH95" s="66">
        <f t="shared" si="86"/>
        <v>0</v>
      </c>
      <c r="AI95" s="64">
        <f t="shared" si="86"/>
        <v>0</v>
      </c>
      <c r="AJ95" s="65">
        <f t="shared" si="86"/>
        <v>0</v>
      </c>
      <c r="AK95" s="64">
        <f t="shared" si="86"/>
        <v>0</v>
      </c>
      <c r="AL95" s="65">
        <f t="shared" si="86"/>
        <v>0</v>
      </c>
      <c r="AM95" s="64">
        <f t="shared" si="86"/>
        <v>0</v>
      </c>
      <c r="AN95" s="66">
        <f t="shared" si="86"/>
        <v>0</v>
      </c>
      <c r="AO95" s="64">
        <f t="shared" si="86"/>
        <v>0</v>
      </c>
      <c r="AP95" s="65">
        <f t="shared" si="86"/>
        <v>0</v>
      </c>
      <c r="AQ95" s="67">
        <f t="shared" si="86"/>
        <v>2</v>
      </c>
      <c r="AR95" s="68">
        <f t="shared" si="86"/>
        <v>0</v>
      </c>
      <c r="AS95" s="69">
        <f t="shared" si="86"/>
        <v>0</v>
      </c>
      <c r="AT95" s="68">
        <f t="shared" si="86"/>
        <v>0</v>
      </c>
      <c r="AU95" s="69">
        <f t="shared" si="86"/>
        <v>19</v>
      </c>
      <c r="AV95" s="68">
        <f t="shared" si="86"/>
        <v>0</v>
      </c>
      <c r="AW95" s="869"/>
      <c r="AX95" s="871"/>
    </row>
    <row r="96" spans="1:50" s="137" customFormat="1" ht="17.25" customHeight="1">
      <c r="A96" s="844"/>
      <c r="B96" s="853">
        <v>1</v>
      </c>
      <c r="C96" s="849" t="s">
        <v>196</v>
      </c>
      <c r="D96" s="842"/>
      <c r="E96" s="29">
        <f t="shared" ref="E96:AV96" si="87">SUM(E12,E20,E30,E38,E48,E56,E66,E72,E80)</f>
        <v>1</v>
      </c>
      <c r="F96" s="30">
        <f t="shared" si="87"/>
        <v>0</v>
      </c>
      <c r="G96" s="29">
        <f t="shared" si="87"/>
        <v>0</v>
      </c>
      <c r="H96" s="30">
        <f t="shared" si="87"/>
        <v>0</v>
      </c>
      <c r="I96" s="29">
        <f t="shared" si="87"/>
        <v>0</v>
      </c>
      <c r="J96" s="31">
        <f t="shared" si="87"/>
        <v>0</v>
      </c>
      <c r="K96" s="29">
        <f t="shared" si="87"/>
        <v>1</v>
      </c>
      <c r="L96" s="30">
        <f t="shared" si="87"/>
        <v>0</v>
      </c>
      <c r="M96" s="29">
        <f t="shared" si="87"/>
        <v>0</v>
      </c>
      <c r="N96" s="30">
        <f t="shared" si="87"/>
        <v>0</v>
      </c>
      <c r="O96" s="29">
        <f t="shared" si="87"/>
        <v>0</v>
      </c>
      <c r="P96" s="31">
        <f t="shared" si="87"/>
        <v>0</v>
      </c>
      <c r="Q96" s="29">
        <f t="shared" si="87"/>
        <v>0</v>
      </c>
      <c r="R96" s="30">
        <f t="shared" si="87"/>
        <v>0</v>
      </c>
      <c r="S96" s="29">
        <f t="shared" si="87"/>
        <v>0</v>
      </c>
      <c r="T96" s="30">
        <f t="shared" si="87"/>
        <v>0</v>
      </c>
      <c r="U96" s="29">
        <f t="shared" si="87"/>
        <v>0</v>
      </c>
      <c r="V96" s="31">
        <f t="shared" si="87"/>
        <v>0</v>
      </c>
      <c r="W96" s="29">
        <f t="shared" si="87"/>
        <v>10</v>
      </c>
      <c r="X96" s="30">
        <f t="shared" si="87"/>
        <v>0</v>
      </c>
      <c r="Y96" s="29">
        <f t="shared" si="87"/>
        <v>4</v>
      </c>
      <c r="Z96" s="30">
        <f t="shared" si="87"/>
        <v>0</v>
      </c>
      <c r="AA96" s="29">
        <f t="shared" si="87"/>
        <v>3</v>
      </c>
      <c r="AB96" s="31">
        <f t="shared" si="87"/>
        <v>0</v>
      </c>
      <c r="AC96" s="29">
        <f t="shared" si="87"/>
        <v>0</v>
      </c>
      <c r="AD96" s="30">
        <f t="shared" si="87"/>
        <v>0</v>
      </c>
      <c r="AE96" s="29">
        <f t="shared" si="87"/>
        <v>0</v>
      </c>
      <c r="AF96" s="30">
        <f t="shared" si="87"/>
        <v>0</v>
      </c>
      <c r="AG96" s="29">
        <f t="shared" si="87"/>
        <v>0</v>
      </c>
      <c r="AH96" s="31">
        <f t="shared" si="87"/>
        <v>0</v>
      </c>
      <c r="AI96" s="29">
        <f t="shared" si="87"/>
        <v>24</v>
      </c>
      <c r="AJ96" s="30">
        <f t="shared" si="87"/>
        <v>0</v>
      </c>
      <c r="AK96" s="29">
        <f t="shared" si="87"/>
        <v>23</v>
      </c>
      <c r="AL96" s="30">
        <f t="shared" si="87"/>
        <v>0</v>
      </c>
      <c r="AM96" s="29">
        <f t="shared" si="87"/>
        <v>1</v>
      </c>
      <c r="AN96" s="31">
        <f t="shared" si="87"/>
        <v>0</v>
      </c>
      <c r="AO96" s="29">
        <f t="shared" si="87"/>
        <v>0</v>
      </c>
      <c r="AP96" s="30">
        <f t="shared" si="87"/>
        <v>0</v>
      </c>
      <c r="AQ96" s="32">
        <f t="shared" si="87"/>
        <v>36</v>
      </c>
      <c r="AR96" s="33">
        <f t="shared" si="87"/>
        <v>0</v>
      </c>
      <c r="AS96" s="34">
        <f t="shared" si="87"/>
        <v>27</v>
      </c>
      <c r="AT96" s="33">
        <f t="shared" si="87"/>
        <v>0</v>
      </c>
      <c r="AU96" s="34">
        <f t="shared" si="87"/>
        <v>4</v>
      </c>
      <c r="AV96" s="33">
        <f t="shared" si="87"/>
        <v>0</v>
      </c>
      <c r="AW96" s="869">
        <f>'（JR走行キロ計算）'!E96</f>
        <v>0.54195828306525984</v>
      </c>
      <c r="AX96" s="871" t="str">
        <f>'（JR走行キロ計算）'!F96</f>
        <v/>
      </c>
    </row>
    <row r="97" spans="1:50" s="137" customFormat="1" ht="17.25" customHeight="1" thickBot="1">
      <c r="A97" s="888"/>
      <c r="B97" s="857"/>
      <c r="C97" s="859"/>
      <c r="D97" s="860"/>
      <c r="E97" s="221">
        <f t="shared" ref="E97:AV97" si="88">SUM(E13,E21,E31,E39,E49,E57,E67,E73,E81)</f>
        <v>0</v>
      </c>
      <c r="F97" s="222">
        <f t="shared" si="88"/>
        <v>0</v>
      </c>
      <c r="G97" s="221">
        <f t="shared" si="88"/>
        <v>0</v>
      </c>
      <c r="H97" s="222">
        <f t="shared" si="88"/>
        <v>0</v>
      </c>
      <c r="I97" s="221">
        <f t="shared" si="88"/>
        <v>0</v>
      </c>
      <c r="J97" s="223">
        <f t="shared" si="88"/>
        <v>0</v>
      </c>
      <c r="K97" s="221">
        <f t="shared" si="88"/>
        <v>0</v>
      </c>
      <c r="L97" s="222">
        <f t="shared" si="88"/>
        <v>0</v>
      </c>
      <c r="M97" s="221">
        <f t="shared" si="88"/>
        <v>0</v>
      </c>
      <c r="N97" s="222">
        <f t="shared" si="88"/>
        <v>0</v>
      </c>
      <c r="O97" s="221">
        <f t="shared" si="88"/>
        <v>0</v>
      </c>
      <c r="P97" s="223">
        <f t="shared" si="88"/>
        <v>0</v>
      </c>
      <c r="Q97" s="221">
        <f t="shared" si="88"/>
        <v>0</v>
      </c>
      <c r="R97" s="222">
        <f t="shared" si="88"/>
        <v>0</v>
      </c>
      <c r="S97" s="221">
        <f t="shared" si="88"/>
        <v>0</v>
      </c>
      <c r="T97" s="222">
        <f t="shared" si="88"/>
        <v>0</v>
      </c>
      <c r="U97" s="221">
        <f t="shared" si="88"/>
        <v>0</v>
      </c>
      <c r="V97" s="223">
        <f t="shared" si="88"/>
        <v>0</v>
      </c>
      <c r="W97" s="221">
        <f t="shared" si="88"/>
        <v>0</v>
      </c>
      <c r="X97" s="222">
        <f t="shared" si="88"/>
        <v>0</v>
      </c>
      <c r="Y97" s="221">
        <f t="shared" si="88"/>
        <v>0</v>
      </c>
      <c r="Z97" s="222">
        <f t="shared" si="88"/>
        <v>0</v>
      </c>
      <c r="AA97" s="221">
        <f t="shared" si="88"/>
        <v>0</v>
      </c>
      <c r="AB97" s="223">
        <f t="shared" si="88"/>
        <v>0</v>
      </c>
      <c r="AC97" s="221">
        <f t="shared" si="88"/>
        <v>0</v>
      </c>
      <c r="AD97" s="222">
        <f t="shared" si="88"/>
        <v>0</v>
      </c>
      <c r="AE97" s="221">
        <f t="shared" si="88"/>
        <v>0</v>
      </c>
      <c r="AF97" s="222">
        <f t="shared" si="88"/>
        <v>0</v>
      </c>
      <c r="AG97" s="221">
        <f t="shared" si="88"/>
        <v>0</v>
      </c>
      <c r="AH97" s="223">
        <f t="shared" si="88"/>
        <v>0</v>
      </c>
      <c r="AI97" s="221">
        <f t="shared" si="88"/>
        <v>0</v>
      </c>
      <c r="AJ97" s="222">
        <f t="shared" si="88"/>
        <v>0</v>
      </c>
      <c r="AK97" s="221">
        <f t="shared" si="88"/>
        <v>0</v>
      </c>
      <c r="AL97" s="222">
        <f t="shared" si="88"/>
        <v>0</v>
      </c>
      <c r="AM97" s="221">
        <f t="shared" si="88"/>
        <v>0</v>
      </c>
      <c r="AN97" s="223">
        <f t="shared" si="88"/>
        <v>0</v>
      </c>
      <c r="AO97" s="221">
        <f t="shared" si="88"/>
        <v>0</v>
      </c>
      <c r="AP97" s="222">
        <f t="shared" si="88"/>
        <v>0</v>
      </c>
      <c r="AQ97" s="224">
        <f t="shared" si="88"/>
        <v>0</v>
      </c>
      <c r="AR97" s="225">
        <f t="shared" si="88"/>
        <v>0</v>
      </c>
      <c r="AS97" s="226">
        <f t="shared" si="88"/>
        <v>0</v>
      </c>
      <c r="AT97" s="225">
        <f t="shared" si="88"/>
        <v>0</v>
      </c>
      <c r="AU97" s="226">
        <f t="shared" si="88"/>
        <v>0</v>
      </c>
      <c r="AV97" s="225">
        <f t="shared" si="88"/>
        <v>0</v>
      </c>
      <c r="AW97" s="870"/>
      <c r="AX97" s="872"/>
    </row>
    <row r="98" spans="1:50" s="137" customFormat="1" ht="17.25" customHeight="1" thickTop="1">
      <c r="A98" s="882" t="s">
        <v>195</v>
      </c>
      <c r="B98" s="883"/>
      <c r="C98" s="883"/>
      <c r="D98" s="884"/>
      <c r="E98" s="227">
        <f>E84+E86+E88+E90+E92+E94+E96</f>
        <v>1</v>
      </c>
      <c r="F98" s="228">
        <f t="shared" ref="F98:AV99" si="89">F84+F86+F88+F90+F92+F94+F96</f>
        <v>0</v>
      </c>
      <c r="G98" s="229">
        <f t="shared" si="89"/>
        <v>0</v>
      </c>
      <c r="H98" s="228">
        <f t="shared" si="89"/>
        <v>0</v>
      </c>
      <c r="I98" s="229">
        <f t="shared" si="89"/>
        <v>0</v>
      </c>
      <c r="J98" s="230">
        <f t="shared" si="89"/>
        <v>0</v>
      </c>
      <c r="K98" s="229">
        <f t="shared" si="89"/>
        <v>6</v>
      </c>
      <c r="L98" s="228">
        <f t="shared" si="89"/>
        <v>0</v>
      </c>
      <c r="M98" s="229">
        <f t="shared" si="89"/>
        <v>0</v>
      </c>
      <c r="N98" s="228">
        <f t="shared" si="89"/>
        <v>0</v>
      </c>
      <c r="O98" s="229">
        <f t="shared" si="89"/>
        <v>20</v>
      </c>
      <c r="P98" s="230">
        <f t="shared" si="89"/>
        <v>0</v>
      </c>
      <c r="Q98" s="229">
        <f t="shared" si="89"/>
        <v>0</v>
      </c>
      <c r="R98" s="228">
        <f t="shared" si="89"/>
        <v>0</v>
      </c>
      <c r="S98" s="229">
        <f t="shared" si="89"/>
        <v>0</v>
      </c>
      <c r="T98" s="228">
        <f t="shared" si="89"/>
        <v>0</v>
      </c>
      <c r="U98" s="229">
        <f t="shared" si="89"/>
        <v>0</v>
      </c>
      <c r="V98" s="230">
        <f t="shared" si="89"/>
        <v>0</v>
      </c>
      <c r="W98" s="229">
        <f t="shared" si="89"/>
        <v>123</v>
      </c>
      <c r="X98" s="228">
        <f t="shared" si="89"/>
        <v>0</v>
      </c>
      <c r="Y98" s="229">
        <f t="shared" si="89"/>
        <v>53</v>
      </c>
      <c r="Z98" s="228">
        <f t="shared" si="89"/>
        <v>0</v>
      </c>
      <c r="AA98" s="229">
        <f t="shared" si="89"/>
        <v>76</v>
      </c>
      <c r="AB98" s="230">
        <f t="shared" si="89"/>
        <v>0</v>
      </c>
      <c r="AC98" s="229">
        <f t="shared" si="89"/>
        <v>0</v>
      </c>
      <c r="AD98" s="228">
        <f t="shared" si="89"/>
        <v>0</v>
      </c>
      <c r="AE98" s="229">
        <f t="shared" si="89"/>
        <v>0</v>
      </c>
      <c r="AF98" s="228">
        <f t="shared" si="89"/>
        <v>0</v>
      </c>
      <c r="AG98" s="229">
        <f t="shared" si="89"/>
        <v>0</v>
      </c>
      <c r="AH98" s="230">
        <f t="shared" si="89"/>
        <v>0</v>
      </c>
      <c r="AI98" s="229">
        <f t="shared" si="89"/>
        <v>263</v>
      </c>
      <c r="AJ98" s="228">
        <f t="shared" si="89"/>
        <v>0</v>
      </c>
      <c r="AK98" s="229">
        <f t="shared" si="89"/>
        <v>133</v>
      </c>
      <c r="AL98" s="228">
        <f t="shared" si="89"/>
        <v>0</v>
      </c>
      <c r="AM98" s="229">
        <f t="shared" si="89"/>
        <v>130</v>
      </c>
      <c r="AN98" s="230">
        <f t="shared" si="89"/>
        <v>0</v>
      </c>
      <c r="AO98" s="229">
        <f t="shared" si="89"/>
        <v>2</v>
      </c>
      <c r="AP98" s="228">
        <f t="shared" si="89"/>
        <v>0</v>
      </c>
      <c r="AQ98" s="231">
        <f t="shared" si="89"/>
        <v>395</v>
      </c>
      <c r="AR98" s="232">
        <f t="shared" si="89"/>
        <v>0</v>
      </c>
      <c r="AS98" s="233">
        <f t="shared" si="89"/>
        <v>186</v>
      </c>
      <c r="AT98" s="232">
        <f t="shared" si="89"/>
        <v>0</v>
      </c>
      <c r="AU98" s="233">
        <f t="shared" si="89"/>
        <v>226</v>
      </c>
      <c r="AV98" s="234">
        <f t="shared" si="89"/>
        <v>0</v>
      </c>
      <c r="AW98" s="873">
        <f>'（JR走行キロ計算）'!E98</f>
        <v>0.51779631823657168</v>
      </c>
      <c r="AX98" s="867" t="str">
        <f>'（JR走行キロ計算）'!F98</f>
        <v/>
      </c>
    </row>
    <row r="99" spans="1:50" s="137" customFormat="1" ht="17.25" customHeight="1" thickBot="1">
      <c r="A99" s="885"/>
      <c r="B99" s="886"/>
      <c r="C99" s="886"/>
      <c r="D99" s="887"/>
      <c r="E99" s="235">
        <f>E85+E87+E89+E91+E93+E95+E97</f>
        <v>0</v>
      </c>
      <c r="F99" s="236">
        <f t="shared" ref="F99:AV99" si="90">F85+F87+F89+F91+F93+F95+F97</f>
        <v>0</v>
      </c>
      <c r="G99" s="237">
        <f t="shared" si="90"/>
        <v>0</v>
      </c>
      <c r="H99" s="236">
        <f t="shared" si="90"/>
        <v>0</v>
      </c>
      <c r="I99" s="237">
        <f t="shared" si="90"/>
        <v>0</v>
      </c>
      <c r="J99" s="238">
        <f t="shared" si="90"/>
        <v>0</v>
      </c>
      <c r="K99" s="237">
        <f t="shared" si="90"/>
        <v>1</v>
      </c>
      <c r="L99" s="236">
        <f t="shared" si="90"/>
        <v>0</v>
      </c>
      <c r="M99" s="237">
        <f t="shared" si="90"/>
        <v>0</v>
      </c>
      <c r="N99" s="236">
        <f t="shared" si="90"/>
        <v>0</v>
      </c>
      <c r="O99" s="237">
        <f t="shared" si="90"/>
        <v>16</v>
      </c>
      <c r="P99" s="238">
        <f t="shared" si="90"/>
        <v>0</v>
      </c>
      <c r="Q99" s="237">
        <f t="shared" si="90"/>
        <v>0</v>
      </c>
      <c r="R99" s="236">
        <f t="shared" si="90"/>
        <v>0</v>
      </c>
      <c r="S99" s="237">
        <f t="shared" si="90"/>
        <v>0</v>
      </c>
      <c r="T99" s="236">
        <f t="shared" si="90"/>
        <v>0</v>
      </c>
      <c r="U99" s="237">
        <f t="shared" si="90"/>
        <v>0</v>
      </c>
      <c r="V99" s="238">
        <f t="shared" si="90"/>
        <v>0</v>
      </c>
      <c r="W99" s="237">
        <f t="shared" si="90"/>
        <v>4</v>
      </c>
      <c r="X99" s="236">
        <f t="shared" si="90"/>
        <v>0</v>
      </c>
      <c r="Y99" s="237">
        <f t="shared" si="90"/>
        <v>0</v>
      </c>
      <c r="Z99" s="236">
        <f t="shared" si="90"/>
        <v>0</v>
      </c>
      <c r="AA99" s="237">
        <f t="shared" si="90"/>
        <v>49</v>
      </c>
      <c r="AB99" s="238">
        <f t="shared" si="90"/>
        <v>0</v>
      </c>
      <c r="AC99" s="237">
        <f t="shared" si="90"/>
        <v>0</v>
      </c>
      <c r="AD99" s="236">
        <f t="shared" si="90"/>
        <v>0</v>
      </c>
      <c r="AE99" s="237">
        <f t="shared" si="90"/>
        <v>0</v>
      </c>
      <c r="AF99" s="236">
        <f t="shared" si="90"/>
        <v>0</v>
      </c>
      <c r="AG99" s="237">
        <f t="shared" si="90"/>
        <v>0</v>
      </c>
      <c r="AH99" s="238">
        <f t="shared" si="90"/>
        <v>0</v>
      </c>
      <c r="AI99" s="237">
        <f t="shared" si="90"/>
        <v>0</v>
      </c>
      <c r="AJ99" s="236">
        <f t="shared" si="90"/>
        <v>0</v>
      </c>
      <c r="AK99" s="237">
        <f t="shared" si="90"/>
        <v>0</v>
      </c>
      <c r="AL99" s="236">
        <f t="shared" si="90"/>
        <v>0</v>
      </c>
      <c r="AM99" s="237">
        <f t="shared" si="90"/>
        <v>0</v>
      </c>
      <c r="AN99" s="238">
        <f t="shared" si="90"/>
        <v>0</v>
      </c>
      <c r="AO99" s="237">
        <f t="shared" si="90"/>
        <v>0</v>
      </c>
      <c r="AP99" s="236">
        <f t="shared" si="90"/>
        <v>0</v>
      </c>
      <c r="AQ99" s="239">
        <f>AQ85+AQ87+AQ89+AQ91+AQ93+AQ95+AQ97</f>
        <v>5</v>
      </c>
      <c r="AR99" s="240">
        <f t="shared" si="89"/>
        <v>0</v>
      </c>
      <c r="AS99" s="241">
        <f t="shared" si="90"/>
        <v>0</v>
      </c>
      <c r="AT99" s="240">
        <f t="shared" si="90"/>
        <v>0</v>
      </c>
      <c r="AU99" s="241">
        <f t="shared" si="90"/>
        <v>65</v>
      </c>
      <c r="AV99" s="242">
        <f t="shared" si="90"/>
        <v>0</v>
      </c>
      <c r="AW99" s="894"/>
      <c r="AX99" s="893"/>
    </row>
    <row r="100" spans="1:50" ht="17.25">
      <c r="A100" s="35" t="s">
        <v>269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50" ht="17.25">
      <c r="A101" s="35" t="s">
        <v>34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50" ht="17.25">
      <c r="A102" s="35" t="s">
        <v>296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50" ht="17.25">
      <c r="A103" s="1" t="s">
        <v>270</v>
      </c>
      <c r="B103" s="1"/>
      <c r="C103" s="1"/>
    </row>
  </sheetData>
  <mergeCells count="253">
    <mergeCell ref="AX66:AX67"/>
    <mergeCell ref="AX64:AX65"/>
    <mergeCell ref="AX68:AX69"/>
    <mergeCell ref="AW66:AW67"/>
    <mergeCell ref="AW60:AW61"/>
    <mergeCell ref="AW58:AW59"/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X76:AX77"/>
    <mergeCell ref="AX78:AX79"/>
    <mergeCell ref="AX80:AX81"/>
    <mergeCell ref="AX82:AX83"/>
    <mergeCell ref="AX84:AX85"/>
    <mergeCell ref="AX86:AX87"/>
    <mergeCell ref="AX88:AX89"/>
    <mergeCell ref="AX90:AX91"/>
    <mergeCell ref="AX92:AX93"/>
    <mergeCell ref="AX40:AX41"/>
    <mergeCell ref="AX42:AX43"/>
    <mergeCell ref="AX44:AX45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26:AX27"/>
    <mergeCell ref="AX28:AX29"/>
    <mergeCell ref="AW26:AW27"/>
    <mergeCell ref="AW28:AW29"/>
    <mergeCell ref="AW34:AW35"/>
    <mergeCell ref="AX34:AX35"/>
    <mergeCell ref="AX36:AX37"/>
    <mergeCell ref="AX38:AX39"/>
    <mergeCell ref="AW38:AW39"/>
    <mergeCell ref="AW36:AW37"/>
    <mergeCell ref="AX16:AX17"/>
    <mergeCell ref="AX18:AX19"/>
    <mergeCell ref="AX20:AX21"/>
    <mergeCell ref="AW16:AW17"/>
    <mergeCell ref="AW18:AW19"/>
    <mergeCell ref="AW20:AW21"/>
    <mergeCell ref="AW22:AW23"/>
    <mergeCell ref="AX22:AX23"/>
    <mergeCell ref="AW24:AW25"/>
    <mergeCell ref="AX24:AX25"/>
    <mergeCell ref="B60:B6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I5:J5"/>
    <mergeCell ref="B90:B91"/>
    <mergeCell ref="B68:D69"/>
    <mergeCell ref="B48:B49"/>
    <mergeCell ref="C96:D97"/>
    <mergeCell ref="B82:D83"/>
    <mergeCell ref="C92:D93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52:D53"/>
    <mergeCell ref="B54:B55"/>
    <mergeCell ref="B64:B65"/>
    <mergeCell ref="B52:B53"/>
    <mergeCell ref="C84:D85"/>
    <mergeCell ref="C48:D49"/>
    <mergeCell ref="B66:B67"/>
    <mergeCell ref="B78:B79"/>
    <mergeCell ref="AS4:AT4"/>
    <mergeCell ref="AX32:AX33"/>
    <mergeCell ref="O4:P4"/>
    <mergeCell ref="Q4:R4"/>
    <mergeCell ref="C12:D13"/>
    <mergeCell ref="C18:D19"/>
    <mergeCell ref="C16:D17"/>
    <mergeCell ref="C20:D21"/>
    <mergeCell ref="S4:T4"/>
    <mergeCell ref="U4:V4"/>
    <mergeCell ref="W4:X4"/>
    <mergeCell ref="C26:D27"/>
    <mergeCell ref="C28:D29"/>
    <mergeCell ref="C30:D31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U4:AV4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G4:H4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U5:V5"/>
    <mergeCell ref="AA5:AB5"/>
    <mergeCell ref="AU5:AV5"/>
    <mergeCell ref="A10:A15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18:B19"/>
    <mergeCell ref="B20:B21"/>
    <mergeCell ref="B24:B25"/>
    <mergeCell ref="C24:D25"/>
    <mergeCell ref="A76:A83"/>
    <mergeCell ref="C60:D61"/>
    <mergeCell ref="B32:D33"/>
    <mergeCell ref="B40:D41"/>
    <mergeCell ref="B50:D51"/>
    <mergeCell ref="B58:D59"/>
    <mergeCell ref="A24:A33"/>
    <mergeCell ref="C56:D57"/>
    <mergeCell ref="B34:B35"/>
    <mergeCell ref="C76:D77"/>
    <mergeCell ref="B74:D75"/>
    <mergeCell ref="C72:D73"/>
    <mergeCell ref="C54:D55"/>
    <mergeCell ref="C70:D71"/>
    <mergeCell ref="B44:B45"/>
    <mergeCell ref="C64:D65"/>
    <mergeCell ref="B80:B81"/>
    <mergeCell ref="B56:B57"/>
    <mergeCell ref="B70:B71"/>
    <mergeCell ref="C80:D81"/>
    <mergeCell ref="A70:A75"/>
    <mergeCell ref="A52:A59"/>
    <mergeCell ref="B62:B63"/>
    <mergeCell ref="B14:D15"/>
    <mergeCell ref="C9:D9"/>
    <mergeCell ref="E8:F8"/>
    <mergeCell ref="G8:H8"/>
    <mergeCell ref="K8:L8"/>
    <mergeCell ref="M8:N8"/>
    <mergeCell ref="B10:B11"/>
    <mergeCell ref="AC8:AD8"/>
    <mergeCell ref="U7:V8"/>
    <mergeCell ref="AA7:AB8"/>
    <mergeCell ref="AC3:AH3"/>
    <mergeCell ref="AI3:AN3"/>
    <mergeCell ref="AO3:AP3"/>
    <mergeCell ref="I7:J8"/>
    <mergeCell ref="O7:P8"/>
    <mergeCell ref="Q8:R8"/>
    <mergeCell ref="AO8:AP8"/>
    <mergeCell ref="S8:T8"/>
    <mergeCell ref="W8:X8"/>
    <mergeCell ref="Y8:Z8"/>
    <mergeCell ref="AE8:AF8"/>
    <mergeCell ref="AI8:AJ8"/>
    <mergeCell ref="AK8:AL8"/>
    <mergeCell ref="AE6:AF6"/>
    <mergeCell ref="E3:J3"/>
    <mergeCell ref="E4:F4"/>
    <mergeCell ref="K3:P3"/>
    <mergeCell ref="Q3:V3"/>
    <mergeCell ref="W3:AB3"/>
    <mergeCell ref="Y6:Z6"/>
    <mergeCell ref="AA6:AB6"/>
    <mergeCell ref="AG5:AH5"/>
    <mergeCell ref="AM5:AN5"/>
    <mergeCell ref="Y4:Z4"/>
  </mergeCells>
  <phoneticPr fontId="2"/>
  <pageMargins left="0.78740157480314965" right="0.78740157480314965" top="0.82677165354330717" bottom="0.51" header="0.82677165354330717" footer="0.51181102362204722"/>
  <pageSetup paperSize="8" scale="60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  <ignoredErrors>
    <ignoredError sqref="E14:AV15 E82:AP98 E99:AP99 E50:AQ75" unlockedFormula="1"/>
    <ignoredError sqref="AS52:AV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5"/>
  <sheetViews>
    <sheetView zoomScale="55" zoomScaleNormal="55" zoomScaleSheetLayoutView="80" workbookViewId="0">
      <pane xSplit="4" ySplit="9" topLeftCell="E385" activePane="bottomRight" state="frozen"/>
      <selection pane="topRight" activeCell="E1" sqref="E1"/>
      <selection pane="bottomLeft" activeCell="A10" sqref="A10"/>
      <selection pane="bottomRight" activeCell="N397" sqref="N397"/>
    </sheetView>
  </sheetViews>
  <sheetFormatPr defaultRowHeight="17.25"/>
  <cols>
    <col min="1" max="3" width="8.5" style="573" customWidth="1"/>
    <col min="4" max="4" width="10.625" style="573" customWidth="1"/>
    <col min="5" max="48" width="6.125" style="573" customWidth="1"/>
    <col min="49" max="49" width="10.5" style="599" customWidth="1"/>
    <col min="50" max="50" width="9.875" style="599" customWidth="1"/>
    <col min="51" max="51" width="9" style="573"/>
    <col min="52" max="53" width="9" style="573" customWidth="1"/>
    <col min="54" max="16384" width="9" style="573"/>
  </cols>
  <sheetData>
    <row r="1" spans="1:5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7"/>
      <c r="AX1" s="77"/>
    </row>
    <row r="2" spans="1:50" ht="18" thickBot="1">
      <c r="A2" s="316" t="s">
        <v>204</v>
      </c>
      <c r="B2" s="317"/>
      <c r="C2" s="3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26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78"/>
      <c r="AS2" s="1"/>
      <c r="AT2" s="1"/>
      <c r="AU2" s="1"/>
      <c r="AV2" s="1"/>
      <c r="AW2" s="318"/>
      <c r="AX2" s="574"/>
    </row>
    <row r="3" spans="1:50">
      <c r="A3" s="7" t="s">
        <v>0</v>
      </c>
      <c r="B3" s="7" t="s">
        <v>1</v>
      </c>
      <c r="C3" s="8" t="s">
        <v>2</v>
      </c>
      <c r="D3" s="9"/>
      <c r="E3" s="821" t="s">
        <v>3</v>
      </c>
      <c r="F3" s="822"/>
      <c r="G3" s="822"/>
      <c r="H3" s="822"/>
      <c r="I3" s="822"/>
      <c r="J3" s="823"/>
      <c r="K3" s="821" t="s">
        <v>304</v>
      </c>
      <c r="L3" s="822"/>
      <c r="M3" s="822"/>
      <c r="N3" s="822"/>
      <c r="O3" s="822"/>
      <c r="P3" s="823"/>
      <c r="Q3" s="821" t="s">
        <v>305</v>
      </c>
      <c r="R3" s="822"/>
      <c r="S3" s="822"/>
      <c r="T3" s="822"/>
      <c r="U3" s="822"/>
      <c r="V3" s="823"/>
      <c r="W3" s="821" t="s">
        <v>306</v>
      </c>
      <c r="X3" s="822"/>
      <c r="Y3" s="822"/>
      <c r="Z3" s="822"/>
      <c r="AA3" s="822"/>
      <c r="AB3" s="823"/>
      <c r="AC3" s="821" t="s">
        <v>307</v>
      </c>
      <c r="AD3" s="822"/>
      <c r="AE3" s="822"/>
      <c r="AF3" s="822"/>
      <c r="AG3" s="822"/>
      <c r="AH3" s="823"/>
      <c r="AI3" s="821" t="s">
        <v>308</v>
      </c>
      <c r="AJ3" s="822"/>
      <c r="AK3" s="822"/>
      <c r="AL3" s="822"/>
      <c r="AM3" s="822"/>
      <c r="AN3" s="823"/>
      <c r="AO3" s="821" t="s">
        <v>309</v>
      </c>
      <c r="AP3" s="823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294</v>
      </c>
    </row>
    <row r="4" spans="1:50">
      <c r="A4" s="13"/>
      <c r="B4" s="13"/>
      <c r="C4" s="14" t="s">
        <v>8</v>
      </c>
      <c r="D4" s="15"/>
      <c r="E4" s="828" t="s">
        <v>311</v>
      </c>
      <c r="F4" s="829"/>
      <c r="G4" s="830" t="s">
        <v>312</v>
      </c>
      <c r="H4" s="829"/>
      <c r="I4" s="830" t="s">
        <v>11</v>
      </c>
      <c r="J4" s="866"/>
      <c r="K4" s="828" t="s">
        <v>313</v>
      </c>
      <c r="L4" s="829"/>
      <c r="M4" s="830" t="s">
        <v>314</v>
      </c>
      <c r="N4" s="829"/>
      <c r="O4" s="830" t="s">
        <v>11</v>
      </c>
      <c r="P4" s="866"/>
      <c r="Q4" s="828" t="s">
        <v>313</v>
      </c>
      <c r="R4" s="829"/>
      <c r="S4" s="830" t="s">
        <v>314</v>
      </c>
      <c r="T4" s="829"/>
      <c r="U4" s="830" t="s">
        <v>11</v>
      </c>
      <c r="V4" s="866"/>
      <c r="W4" s="828" t="s">
        <v>313</v>
      </c>
      <c r="X4" s="829"/>
      <c r="Y4" s="830" t="s">
        <v>314</v>
      </c>
      <c r="Z4" s="829"/>
      <c r="AA4" s="830" t="s">
        <v>11</v>
      </c>
      <c r="AB4" s="866"/>
      <c r="AC4" s="828" t="s">
        <v>313</v>
      </c>
      <c r="AD4" s="829"/>
      <c r="AE4" s="830" t="s">
        <v>314</v>
      </c>
      <c r="AF4" s="829"/>
      <c r="AG4" s="830" t="s">
        <v>11</v>
      </c>
      <c r="AH4" s="866"/>
      <c r="AI4" s="828" t="s">
        <v>313</v>
      </c>
      <c r="AJ4" s="829"/>
      <c r="AK4" s="830" t="s">
        <v>314</v>
      </c>
      <c r="AL4" s="829"/>
      <c r="AM4" s="830" t="s">
        <v>11</v>
      </c>
      <c r="AN4" s="866"/>
      <c r="AO4" s="828" t="s">
        <v>313</v>
      </c>
      <c r="AP4" s="829"/>
      <c r="AQ4" s="828" t="s">
        <v>313</v>
      </c>
      <c r="AR4" s="829"/>
      <c r="AS4" s="944" t="s">
        <v>314</v>
      </c>
      <c r="AT4" s="829"/>
      <c r="AU4" s="944" t="s">
        <v>11</v>
      </c>
      <c r="AV4" s="866"/>
      <c r="AW4" s="44" t="s">
        <v>14</v>
      </c>
      <c r="AX4" s="45" t="s">
        <v>315</v>
      </c>
    </row>
    <row r="5" spans="1:50">
      <c r="A5" s="13"/>
      <c r="B5" s="13"/>
      <c r="C5" s="14"/>
      <c r="D5" s="15"/>
      <c r="E5" s="16"/>
      <c r="F5" s="17"/>
      <c r="G5" s="18"/>
      <c r="H5" s="17"/>
      <c r="I5" s="824" t="s">
        <v>16</v>
      </c>
      <c r="J5" s="825"/>
      <c r="K5" s="16"/>
      <c r="L5" s="17"/>
      <c r="M5" s="18"/>
      <c r="N5" s="17"/>
      <c r="O5" s="824" t="s">
        <v>16</v>
      </c>
      <c r="P5" s="825"/>
      <c r="Q5" s="16"/>
      <c r="R5" s="17"/>
      <c r="S5" s="18"/>
      <c r="T5" s="17"/>
      <c r="U5" s="824" t="s">
        <v>16</v>
      </c>
      <c r="V5" s="825"/>
      <c r="W5" s="16"/>
      <c r="X5" s="17"/>
      <c r="Y5" s="18"/>
      <c r="Z5" s="17"/>
      <c r="AA5" s="824" t="s">
        <v>16</v>
      </c>
      <c r="AB5" s="825"/>
      <c r="AC5" s="16"/>
      <c r="AD5" s="17"/>
      <c r="AE5" s="18"/>
      <c r="AF5" s="17"/>
      <c r="AG5" s="824" t="s">
        <v>16</v>
      </c>
      <c r="AH5" s="825"/>
      <c r="AI5" s="16"/>
      <c r="AJ5" s="17"/>
      <c r="AK5" s="18"/>
      <c r="AL5" s="17"/>
      <c r="AM5" s="824" t="s">
        <v>16</v>
      </c>
      <c r="AN5" s="825"/>
      <c r="AO5" s="16"/>
      <c r="AP5" s="17"/>
      <c r="AQ5" s="16"/>
      <c r="AR5" s="17"/>
      <c r="AS5" s="36"/>
      <c r="AT5" s="17"/>
      <c r="AU5" s="914" t="s">
        <v>16</v>
      </c>
      <c r="AV5" s="825"/>
      <c r="AW5" s="44" t="s">
        <v>286</v>
      </c>
      <c r="AX5" s="45" t="s">
        <v>316</v>
      </c>
    </row>
    <row r="6" spans="1:50">
      <c r="A6" s="19" t="s">
        <v>19</v>
      </c>
      <c r="B6" s="19" t="s">
        <v>20</v>
      </c>
      <c r="C6" s="20" t="s">
        <v>21</v>
      </c>
      <c r="D6" s="21"/>
      <c r="E6" s="16"/>
      <c r="F6" s="17"/>
      <c r="G6" s="824" t="s">
        <v>317</v>
      </c>
      <c r="H6" s="827"/>
      <c r="I6" s="824" t="s">
        <v>317</v>
      </c>
      <c r="J6" s="825"/>
      <c r="K6" s="16"/>
      <c r="L6" s="17"/>
      <c r="M6" s="824" t="s">
        <v>317</v>
      </c>
      <c r="N6" s="827"/>
      <c r="O6" s="824" t="s">
        <v>317</v>
      </c>
      <c r="P6" s="825"/>
      <c r="Q6" s="16"/>
      <c r="R6" s="17"/>
      <c r="S6" s="824" t="s">
        <v>317</v>
      </c>
      <c r="T6" s="827"/>
      <c r="U6" s="824" t="s">
        <v>317</v>
      </c>
      <c r="V6" s="825"/>
      <c r="W6" s="16"/>
      <c r="X6" s="17"/>
      <c r="Y6" s="824" t="s">
        <v>317</v>
      </c>
      <c r="Z6" s="827"/>
      <c r="AA6" s="824" t="s">
        <v>317</v>
      </c>
      <c r="AB6" s="825"/>
      <c r="AC6" s="16"/>
      <c r="AD6" s="17"/>
      <c r="AE6" s="824" t="s">
        <v>317</v>
      </c>
      <c r="AF6" s="827"/>
      <c r="AG6" s="824" t="s">
        <v>317</v>
      </c>
      <c r="AH6" s="825"/>
      <c r="AI6" s="16"/>
      <c r="AJ6" s="17"/>
      <c r="AK6" s="824" t="s">
        <v>317</v>
      </c>
      <c r="AL6" s="827"/>
      <c r="AM6" s="824" t="s">
        <v>317</v>
      </c>
      <c r="AN6" s="825"/>
      <c r="AO6" s="16"/>
      <c r="AP6" s="17"/>
      <c r="AQ6" s="16"/>
      <c r="AR6" s="17"/>
      <c r="AS6" s="914" t="s">
        <v>317</v>
      </c>
      <c r="AT6" s="827"/>
      <c r="AU6" s="914" t="s">
        <v>317</v>
      </c>
      <c r="AV6" s="825"/>
      <c r="AW6" s="44" t="s">
        <v>287</v>
      </c>
      <c r="AX6" s="45" t="s">
        <v>318</v>
      </c>
    </row>
    <row r="7" spans="1:50">
      <c r="A7" s="19"/>
      <c r="B7" s="19"/>
      <c r="C7" s="20"/>
      <c r="D7" s="21"/>
      <c r="E7" s="16"/>
      <c r="F7" s="17"/>
      <c r="G7" s="18"/>
      <c r="H7" s="17"/>
      <c r="I7" s="824" t="s">
        <v>319</v>
      </c>
      <c r="J7" s="825"/>
      <c r="K7" s="16"/>
      <c r="L7" s="17"/>
      <c r="M7" s="18"/>
      <c r="N7" s="17"/>
      <c r="O7" s="824" t="s">
        <v>319</v>
      </c>
      <c r="P7" s="825"/>
      <c r="Q7" s="16"/>
      <c r="R7" s="17"/>
      <c r="S7" s="18"/>
      <c r="T7" s="17"/>
      <c r="U7" s="824" t="s">
        <v>319</v>
      </c>
      <c r="V7" s="825"/>
      <c r="W7" s="16"/>
      <c r="X7" s="17"/>
      <c r="Y7" s="18"/>
      <c r="Z7" s="17"/>
      <c r="AA7" s="824" t="s">
        <v>319</v>
      </c>
      <c r="AB7" s="825"/>
      <c r="AC7" s="16"/>
      <c r="AD7" s="17"/>
      <c r="AE7" s="18"/>
      <c r="AF7" s="17"/>
      <c r="AG7" s="824" t="s">
        <v>319</v>
      </c>
      <c r="AH7" s="825"/>
      <c r="AI7" s="16"/>
      <c r="AJ7" s="17"/>
      <c r="AK7" s="18"/>
      <c r="AL7" s="17"/>
      <c r="AM7" s="824" t="s">
        <v>319</v>
      </c>
      <c r="AN7" s="825"/>
      <c r="AO7" s="16"/>
      <c r="AP7" s="17"/>
      <c r="AQ7" s="16"/>
      <c r="AR7" s="17"/>
      <c r="AS7" s="36"/>
      <c r="AT7" s="17"/>
      <c r="AU7" s="914" t="s">
        <v>319</v>
      </c>
      <c r="AV7" s="825"/>
      <c r="AW7" s="44" t="s">
        <v>288</v>
      </c>
      <c r="AX7" s="45" t="s">
        <v>291</v>
      </c>
    </row>
    <row r="8" spans="1:50">
      <c r="A8" s="13" t="s">
        <v>320</v>
      </c>
      <c r="B8" s="13"/>
      <c r="C8" s="20"/>
      <c r="D8" s="22" t="s">
        <v>27</v>
      </c>
      <c r="E8" s="826" t="s">
        <v>319</v>
      </c>
      <c r="F8" s="827"/>
      <c r="G8" s="824" t="s">
        <v>319</v>
      </c>
      <c r="H8" s="827"/>
      <c r="I8" s="824"/>
      <c r="J8" s="825"/>
      <c r="K8" s="826" t="s">
        <v>319</v>
      </c>
      <c r="L8" s="827"/>
      <c r="M8" s="824" t="s">
        <v>319</v>
      </c>
      <c r="N8" s="827"/>
      <c r="O8" s="824"/>
      <c r="P8" s="825"/>
      <c r="Q8" s="826" t="s">
        <v>319</v>
      </c>
      <c r="R8" s="827"/>
      <c r="S8" s="824" t="s">
        <v>319</v>
      </c>
      <c r="T8" s="827"/>
      <c r="U8" s="824"/>
      <c r="V8" s="825"/>
      <c r="W8" s="826" t="s">
        <v>319</v>
      </c>
      <c r="X8" s="827"/>
      <c r="Y8" s="824" t="s">
        <v>319</v>
      </c>
      <c r="Z8" s="827"/>
      <c r="AA8" s="824"/>
      <c r="AB8" s="825"/>
      <c r="AC8" s="826" t="s">
        <v>319</v>
      </c>
      <c r="AD8" s="827"/>
      <c r="AE8" s="824" t="s">
        <v>319</v>
      </c>
      <c r="AF8" s="827"/>
      <c r="AG8" s="824"/>
      <c r="AH8" s="825"/>
      <c r="AI8" s="826" t="s">
        <v>319</v>
      </c>
      <c r="AJ8" s="827"/>
      <c r="AK8" s="824" t="s">
        <v>319</v>
      </c>
      <c r="AL8" s="827"/>
      <c r="AM8" s="824"/>
      <c r="AN8" s="825"/>
      <c r="AO8" s="826" t="s">
        <v>319</v>
      </c>
      <c r="AP8" s="827"/>
      <c r="AQ8" s="826" t="s">
        <v>319</v>
      </c>
      <c r="AR8" s="827"/>
      <c r="AS8" s="914" t="s">
        <v>319</v>
      </c>
      <c r="AT8" s="827"/>
      <c r="AU8" s="914"/>
      <c r="AV8" s="825"/>
      <c r="AW8" s="44" t="s">
        <v>289</v>
      </c>
      <c r="AX8" s="45" t="s">
        <v>30</v>
      </c>
    </row>
    <row r="9" spans="1:50" ht="18" thickBot="1">
      <c r="A9" s="23" t="s">
        <v>31</v>
      </c>
      <c r="B9" s="24" t="s">
        <v>27</v>
      </c>
      <c r="C9" s="835" t="s">
        <v>32</v>
      </c>
      <c r="D9" s="836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423"/>
      <c r="AT9" s="26"/>
      <c r="AU9" s="423"/>
      <c r="AV9" s="28"/>
      <c r="AW9" s="46" t="s">
        <v>290</v>
      </c>
      <c r="AX9" s="47" t="s">
        <v>217</v>
      </c>
    </row>
    <row r="10" spans="1:50" ht="17.25" customHeight="1">
      <c r="A10" s="969" t="s">
        <v>168</v>
      </c>
      <c r="B10" s="895" t="s">
        <v>321</v>
      </c>
      <c r="C10" s="897" t="s">
        <v>171</v>
      </c>
      <c r="D10" s="898"/>
      <c r="E10" s="105"/>
      <c r="F10" s="106"/>
      <c r="G10" s="105"/>
      <c r="H10" s="106"/>
      <c r="I10" s="105"/>
      <c r="J10" s="107"/>
      <c r="K10" s="105"/>
      <c r="L10" s="106"/>
      <c r="M10" s="105"/>
      <c r="N10" s="106"/>
      <c r="O10" s="105"/>
      <c r="P10" s="107"/>
      <c r="Q10" s="105"/>
      <c r="R10" s="106"/>
      <c r="S10" s="105"/>
      <c r="T10" s="106"/>
      <c r="U10" s="105"/>
      <c r="V10" s="107"/>
      <c r="W10" s="105"/>
      <c r="X10" s="106"/>
      <c r="Y10" s="105"/>
      <c r="Z10" s="106"/>
      <c r="AA10" s="105"/>
      <c r="AB10" s="107"/>
      <c r="AC10" s="105"/>
      <c r="AD10" s="106"/>
      <c r="AE10" s="105"/>
      <c r="AF10" s="106"/>
      <c r="AG10" s="105"/>
      <c r="AH10" s="107"/>
      <c r="AI10" s="105"/>
      <c r="AJ10" s="106"/>
      <c r="AK10" s="105"/>
      <c r="AL10" s="106"/>
      <c r="AM10" s="105"/>
      <c r="AN10" s="107"/>
      <c r="AO10" s="105"/>
      <c r="AP10" s="106"/>
      <c r="AQ10" s="412">
        <f t="shared" ref="AQ10:AQ15" si="0">AO10+AI10+AC10+W10+Q10+K10+E10</f>
        <v>0</v>
      </c>
      <c r="AR10" s="122">
        <f t="shared" ref="AR10:AR15" si="1">AP10+AJ10+AD10+X10+R10+L10+F10</f>
        <v>0</v>
      </c>
      <c r="AS10" s="428">
        <f t="shared" ref="AS10:AS15" si="2">AK10+AE10+Y10+S10+M10+G10</f>
        <v>0</v>
      </c>
      <c r="AT10" s="121">
        <f t="shared" ref="AT10:AT15" si="3">AL10+AF10+Z10+T10+N10+H10</f>
        <v>0</v>
      </c>
      <c r="AU10" s="425">
        <f t="shared" ref="AU10:AU15" si="4">AM10+AG10+AA10+U10+O10+I10</f>
        <v>0</v>
      </c>
      <c r="AV10" s="110">
        <f t="shared" ref="AV10:AV15" si="5">AN10+AH10+AB10+V10+P10+J10</f>
        <v>0</v>
      </c>
      <c r="AW10" s="915">
        <f>'（民鉄走行キロ計算）'!E10</f>
        <v>0</v>
      </c>
      <c r="AX10" s="920" t="str">
        <f>'（民鉄走行キロ計算）'!F10</f>
        <v/>
      </c>
    </row>
    <row r="11" spans="1:50" ht="17.25" customHeight="1">
      <c r="A11" s="970"/>
      <c r="B11" s="927"/>
      <c r="C11" s="925"/>
      <c r="D11" s="926"/>
      <c r="E11" s="111"/>
      <c r="F11" s="112"/>
      <c r="G11" s="111"/>
      <c r="H11" s="112"/>
      <c r="I11" s="111"/>
      <c r="J11" s="113"/>
      <c r="K11" s="111"/>
      <c r="L11" s="112"/>
      <c r="M11" s="111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413">
        <f t="shared" si="0"/>
        <v>0</v>
      </c>
      <c r="AR11" s="424">
        <f t="shared" si="1"/>
        <v>0</v>
      </c>
      <c r="AS11" s="429">
        <f t="shared" si="2"/>
        <v>0</v>
      </c>
      <c r="AT11" s="115">
        <f t="shared" si="3"/>
        <v>0</v>
      </c>
      <c r="AU11" s="426">
        <f t="shared" si="4"/>
        <v>0</v>
      </c>
      <c r="AV11" s="116">
        <f t="shared" si="5"/>
        <v>0</v>
      </c>
      <c r="AW11" s="911"/>
      <c r="AX11" s="912"/>
    </row>
    <row r="12" spans="1:50" ht="17.25" customHeight="1">
      <c r="A12" s="970"/>
      <c r="B12" s="895" t="s">
        <v>322</v>
      </c>
      <c r="C12" s="939" t="s">
        <v>172</v>
      </c>
      <c r="D12" s="940"/>
      <c r="E12" s="105"/>
      <c r="F12" s="106"/>
      <c r="G12" s="105"/>
      <c r="H12" s="106"/>
      <c r="I12" s="105"/>
      <c r="J12" s="107"/>
      <c r="K12" s="105"/>
      <c r="L12" s="106"/>
      <c r="M12" s="105"/>
      <c r="N12" s="106"/>
      <c r="O12" s="105"/>
      <c r="P12" s="107"/>
      <c r="Q12" s="105"/>
      <c r="R12" s="106"/>
      <c r="S12" s="105"/>
      <c r="T12" s="106"/>
      <c r="U12" s="105"/>
      <c r="V12" s="107"/>
      <c r="W12" s="105"/>
      <c r="X12" s="106"/>
      <c r="Y12" s="105"/>
      <c r="Z12" s="106"/>
      <c r="AA12" s="105"/>
      <c r="AB12" s="107"/>
      <c r="AC12" s="105"/>
      <c r="AD12" s="106"/>
      <c r="AE12" s="105"/>
      <c r="AF12" s="106"/>
      <c r="AG12" s="105"/>
      <c r="AH12" s="107"/>
      <c r="AI12" s="105"/>
      <c r="AJ12" s="106"/>
      <c r="AK12" s="105"/>
      <c r="AL12" s="106"/>
      <c r="AM12" s="105"/>
      <c r="AN12" s="107"/>
      <c r="AO12" s="105"/>
      <c r="AP12" s="106"/>
      <c r="AQ12" s="414">
        <f t="shared" si="0"/>
        <v>0</v>
      </c>
      <c r="AR12" s="110">
        <f t="shared" si="1"/>
        <v>0</v>
      </c>
      <c r="AS12" s="430">
        <f t="shared" si="2"/>
        <v>0</v>
      </c>
      <c r="AT12" s="109">
        <f t="shared" si="3"/>
        <v>0</v>
      </c>
      <c r="AU12" s="427">
        <f t="shared" si="4"/>
        <v>0</v>
      </c>
      <c r="AV12" s="110">
        <f t="shared" si="5"/>
        <v>0</v>
      </c>
      <c r="AW12" s="901">
        <f>'（民鉄走行キロ計算）'!E12</f>
        <v>0</v>
      </c>
      <c r="AX12" s="903">
        <f>'（民鉄走行キロ計算）'!F12</f>
        <v>0</v>
      </c>
    </row>
    <row r="13" spans="1:50" ht="17.25" customHeight="1">
      <c r="A13" s="970"/>
      <c r="B13" s="943"/>
      <c r="C13" s="941"/>
      <c r="D13" s="942"/>
      <c r="E13" s="111"/>
      <c r="F13" s="112"/>
      <c r="G13" s="111"/>
      <c r="H13" s="112"/>
      <c r="I13" s="111"/>
      <c r="J13" s="113"/>
      <c r="K13" s="111"/>
      <c r="L13" s="112"/>
      <c r="M13" s="111"/>
      <c r="N13" s="112"/>
      <c r="O13" s="111"/>
      <c r="P13" s="113"/>
      <c r="Q13" s="111"/>
      <c r="R13" s="112"/>
      <c r="S13" s="111"/>
      <c r="T13" s="112"/>
      <c r="U13" s="111"/>
      <c r="V13" s="113"/>
      <c r="W13" s="111"/>
      <c r="X13" s="112"/>
      <c r="Y13" s="111"/>
      <c r="Z13" s="112"/>
      <c r="AA13" s="111"/>
      <c r="AB13" s="113"/>
      <c r="AC13" s="111"/>
      <c r="AD13" s="112"/>
      <c r="AE13" s="111"/>
      <c r="AF13" s="112"/>
      <c r="AG13" s="111"/>
      <c r="AH13" s="113"/>
      <c r="AI13" s="111"/>
      <c r="AJ13" s="112"/>
      <c r="AK13" s="111"/>
      <c r="AL13" s="112"/>
      <c r="AM13" s="111"/>
      <c r="AN13" s="113"/>
      <c r="AO13" s="111"/>
      <c r="AP13" s="112"/>
      <c r="AQ13" s="413">
        <f t="shared" si="0"/>
        <v>0</v>
      </c>
      <c r="AR13" s="116">
        <f t="shared" si="1"/>
        <v>0</v>
      </c>
      <c r="AS13" s="429">
        <f t="shared" si="2"/>
        <v>0</v>
      </c>
      <c r="AT13" s="115">
        <f t="shared" si="3"/>
        <v>0</v>
      </c>
      <c r="AU13" s="426">
        <f t="shared" si="4"/>
        <v>0</v>
      </c>
      <c r="AV13" s="116">
        <f t="shared" si="5"/>
        <v>0</v>
      </c>
      <c r="AW13" s="911"/>
      <c r="AX13" s="912"/>
    </row>
    <row r="14" spans="1:50" ht="17.25" customHeight="1">
      <c r="A14" s="970"/>
      <c r="B14" s="895" t="s">
        <v>323</v>
      </c>
      <c r="C14" s="939" t="s">
        <v>173</v>
      </c>
      <c r="D14" s="940"/>
      <c r="E14" s="105"/>
      <c r="F14" s="106"/>
      <c r="G14" s="105"/>
      <c r="H14" s="106"/>
      <c r="I14" s="105"/>
      <c r="J14" s="107"/>
      <c r="K14" s="105"/>
      <c r="L14" s="106"/>
      <c r="M14" s="105"/>
      <c r="N14" s="106"/>
      <c r="O14" s="105"/>
      <c r="P14" s="107"/>
      <c r="Q14" s="105"/>
      <c r="R14" s="106"/>
      <c r="S14" s="105"/>
      <c r="T14" s="106"/>
      <c r="U14" s="105"/>
      <c r="V14" s="107"/>
      <c r="W14" s="105"/>
      <c r="X14" s="106"/>
      <c r="Y14" s="105"/>
      <c r="Z14" s="106"/>
      <c r="AA14" s="105"/>
      <c r="AB14" s="107"/>
      <c r="AC14" s="105"/>
      <c r="AD14" s="106"/>
      <c r="AE14" s="105"/>
      <c r="AF14" s="106"/>
      <c r="AG14" s="105"/>
      <c r="AH14" s="107"/>
      <c r="AI14" s="105"/>
      <c r="AJ14" s="106"/>
      <c r="AK14" s="105"/>
      <c r="AL14" s="106"/>
      <c r="AM14" s="105"/>
      <c r="AN14" s="107"/>
      <c r="AO14" s="105"/>
      <c r="AP14" s="106"/>
      <c r="AQ14" s="414">
        <f t="shared" si="0"/>
        <v>0</v>
      </c>
      <c r="AR14" s="110">
        <f t="shared" si="1"/>
        <v>0</v>
      </c>
      <c r="AS14" s="430">
        <f t="shared" si="2"/>
        <v>0</v>
      </c>
      <c r="AT14" s="109">
        <f t="shared" si="3"/>
        <v>0</v>
      </c>
      <c r="AU14" s="427">
        <f t="shared" si="4"/>
        <v>0</v>
      </c>
      <c r="AV14" s="110">
        <f t="shared" si="5"/>
        <v>0</v>
      </c>
      <c r="AW14" s="901" t="str">
        <f>'（民鉄走行キロ計算）'!E14</f>
        <v/>
      </c>
      <c r="AX14" s="903">
        <f>'（民鉄走行キロ計算）'!F14</f>
        <v>0</v>
      </c>
    </row>
    <row r="15" spans="1:50" ht="17.25" customHeight="1" thickBot="1">
      <c r="A15" s="970"/>
      <c r="B15" s="943"/>
      <c r="C15" s="941"/>
      <c r="D15" s="942"/>
      <c r="E15" s="111"/>
      <c r="F15" s="112"/>
      <c r="G15" s="111"/>
      <c r="H15" s="112"/>
      <c r="I15" s="111"/>
      <c r="J15" s="113"/>
      <c r="K15" s="111"/>
      <c r="L15" s="112"/>
      <c r="M15" s="111"/>
      <c r="N15" s="112"/>
      <c r="O15" s="111"/>
      <c r="P15" s="113"/>
      <c r="Q15" s="111"/>
      <c r="R15" s="112"/>
      <c r="S15" s="111"/>
      <c r="T15" s="112"/>
      <c r="U15" s="111"/>
      <c r="V15" s="113"/>
      <c r="W15" s="111"/>
      <c r="X15" s="112"/>
      <c r="Y15" s="111"/>
      <c r="Z15" s="112"/>
      <c r="AA15" s="111"/>
      <c r="AB15" s="113"/>
      <c r="AC15" s="111"/>
      <c r="AD15" s="112"/>
      <c r="AE15" s="111"/>
      <c r="AF15" s="112"/>
      <c r="AG15" s="111"/>
      <c r="AH15" s="113"/>
      <c r="AI15" s="111"/>
      <c r="AJ15" s="112"/>
      <c r="AK15" s="111"/>
      <c r="AL15" s="112"/>
      <c r="AM15" s="111"/>
      <c r="AN15" s="113"/>
      <c r="AO15" s="111"/>
      <c r="AP15" s="112"/>
      <c r="AQ15" s="413">
        <f t="shared" si="0"/>
        <v>0</v>
      </c>
      <c r="AR15" s="116">
        <f t="shared" si="1"/>
        <v>0</v>
      </c>
      <c r="AS15" s="429">
        <f t="shared" si="2"/>
        <v>0</v>
      </c>
      <c r="AT15" s="115">
        <f t="shared" si="3"/>
        <v>0</v>
      </c>
      <c r="AU15" s="426">
        <f t="shared" si="4"/>
        <v>0</v>
      </c>
      <c r="AV15" s="116">
        <f t="shared" si="5"/>
        <v>0</v>
      </c>
      <c r="AW15" s="902"/>
      <c r="AX15" s="904"/>
    </row>
    <row r="16" spans="1:50" ht="17.25" customHeight="1" thickTop="1">
      <c r="A16" s="970"/>
      <c r="B16" s="831" t="s">
        <v>194</v>
      </c>
      <c r="C16" s="831"/>
      <c r="D16" s="832"/>
      <c r="E16" s="319">
        <f>SUM(E10,E12,E14)</f>
        <v>0</v>
      </c>
      <c r="F16" s="320">
        <f t="shared" ref="F16:AV16" si="6">SUM(F10,F12,F14)</f>
        <v>0</v>
      </c>
      <c r="G16" s="319">
        <f t="shared" si="6"/>
        <v>0</v>
      </c>
      <c r="H16" s="320">
        <f t="shared" si="6"/>
        <v>0</v>
      </c>
      <c r="I16" s="319">
        <f t="shared" si="6"/>
        <v>0</v>
      </c>
      <c r="J16" s="321">
        <f t="shared" si="6"/>
        <v>0</v>
      </c>
      <c r="K16" s="319">
        <f t="shared" si="6"/>
        <v>0</v>
      </c>
      <c r="L16" s="320">
        <f t="shared" si="6"/>
        <v>0</v>
      </c>
      <c r="M16" s="319">
        <f t="shared" si="6"/>
        <v>0</v>
      </c>
      <c r="N16" s="320">
        <f t="shared" si="6"/>
        <v>0</v>
      </c>
      <c r="O16" s="319">
        <f t="shared" si="6"/>
        <v>0</v>
      </c>
      <c r="P16" s="321">
        <f t="shared" si="6"/>
        <v>0</v>
      </c>
      <c r="Q16" s="319">
        <f t="shared" si="6"/>
        <v>0</v>
      </c>
      <c r="R16" s="320">
        <f t="shared" si="6"/>
        <v>0</v>
      </c>
      <c r="S16" s="319">
        <f t="shared" si="6"/>
        <v>0</v>
      </c>
      <c r="T16" s="320">
        <f t="shared" si="6"/>
        <v>0</v>
      </c>
      <c r="U16" s="319">
        <f t="shared" si="6"/>
        <v>0</v>
      </c>
      <c r="V16" s="321">
        <f t="shared" si="6"/>
        <v>0</v>
      </c>
      <c r="W16" s="319">
        <f t="shared" si="6"/>
        <v>0</v>
      </c>
      <c r="X16" s="320">
        <f t="shared" si="6"/>
        <v>0</v>
      </c>
      <c r="Y16" s="319">
        <f t="shared" si="6"/>
        <v>0</v>
      </c>
      <c r="Z16" s="320">
        <f t="shared" si="6"/>
        <v>0</v>
      </c>
      <c r="AA16" s="319">
        <f t="shared" si="6"/>
        <v>0</v>
      </c>
      <c r="AB16" s="321">
        <f t="shared" si="6"/>
        <v>0</v>
      </c>
      <c r="AC16" s="319">
        <f t="shared" si="6"/>
        <v>0</v>
      </c>
      <c r="AD16" s="320">
        <f t="shared" si="6"/>
        <v>0</v>
      </c>
      <c r="AE16" s="319">
        <f t="shared" si="6"/>
        <v>0</v>
      </c>
      <c r="AF16" s="320">
        <f t="shared" si="6"/>
        <v>0</v>
      </c>
      <c r="AG16" s="319">
        <f t="shared" si="6"/>
        <v>0</v>
      </c>
      <c r="AH16" s="321">
        <f t="shared" si="6"/>
        <v>0</v>
      </c>
      <c r="AI16" s="319">
        <f t="shared" si="6"/>
        <v>0</v>
      </c>
      <c r="AJ16" s="320">
        <f t="shared" si="6"/>
        <v>0</v>
      </c>
      <c r="AK16" s="319">
        <f t="shared" si="6"/>
        <v>0</v>
      </c>
      <c r="AL16" s="320">
        <f t="shared" si="6"/>
        <v>0</v>
      </c>
      <c r="AM16" s="319">
        <f t="shared" si="6"/>
        <v>0</v>
      </c>
      <c r="AN16" s="321">
        <f t="shared" si="6"/>
        <v>0</v>
      </c>
      <c r="AO16" s="319">
        <f t="shared" si="6"/>
        <v>0</v>
      </c>
      <c r="AP16" s="320">
        <f t="shared" si="6"/>
        <v>0</v>
      </c>
      <c r="AQ16" s="415">
        <f t="shared" si="6"/>
        <v>0</v>
      </c>
      <c r="AR16" s="323">
        <f t="shared" si="6"/>
        <v>0</v>
      </c>
      <c r="AS16" s="431">
        <f t="shared" si="6"/>
        <v>0</v>
      </c>
      <c r="AT16" s="322">
        <f t="shared" si="6"/>
        <v>0</v>
      </c>
      <c r="AU16" s="420">
        <f t="shared" si="6"/>
        <v>0</v>
      </c>
      <c r="AV16" s="410">
        <f t="shared" si="6"/>
        <v>0</v>
      </c>
      <c r="AW16" s="923">
        <f>'（民鉄走行キロ計算）'!E16</f>
        <v>0</v>
      </c>
      <c r="AX16" s="922">
        <f>'（民鉄走行キロ計算）'!F16</f>
        <v>0</v>
      </c>
    </row>
    <row r="17" spans="1:50" ht="17.25" customHeight="1" thickBot="1">
      <c r="A17" s="971"/>
      <c r="B17" s="833"/>
      <c r="C17" s="833"/>
      <c r="D17" s="834"/>
      <c r="E17" s="324">
        <f>SUM(E11,E13,E15)</f>
        <v>0</v>
      </c>
      <c r="F17" s="325">
        <f t="shared" ref="F17:AV17" si="7">SUM(F11,F13,F15)</f>
        <v>0</v>
      </c>
      <c r="G17" s="324">
        <f t="shared" si="7"/>
        <v>0</v>
      </c>
      <c r="H17" s="325">
        <f t="shared" si="7"/>
        <v>0</v>
      </c>
      <c r="I17" s="324">
        <f t="shared" si="7"/>
        <v>0</v>
      </c>
      <c r="J17" s="326">
        <f t="shared" si="7"/>
        <v>0</v>
      </c>
      <c r="K17" s="324">
        <f t="shared" si="7"/>
        <v>0</v>
      </c>
      <c r="L17" s="325">
        <f t="shared" si="7"/>
        <v>0</v>
      </c>
      <c r="M17" s="324">
        <f t="shared" si="7"/>
        <v>0</v>
      </c>
      <c r="N17" s="325">
        <f t="shared" si="7"/>
        <v>0</v>
      </c>
      <c r="O17" s="324">
        <f t="shared" si="7"/>
        <v>0</v>
      </c>
      <c r="P17" s="326">
        <f t="shared" si="7"/>
        <v>0</v>
      </c>
      <c r="Q17" s="324">
        <f t="shared" si="7"/>
        <v>0</v>
      </c>
      <c r="R17" s="325">
        <f t="shared" si="7"/>
        <v>0</v>
      </c>
      <c r="S17" s="324">
        <f t="shared" si="7"/>
        <v>0</v>
      </c>
      <c r="T17" s="325">
        <f t="shared" si="7"/>
        <v>0</v>
      </c>
      <c r="U17" s="324">
        <f t="shared" si="7"/>
        <v>0</v>
      </c>
      <c r="V17" s="326">
        <f t="shared" si="7"/>
        <v>0</v>
      </c>
      <c r="W17" s="324">
        <f t="shared" si="7"/>
        <v>0</v>
      </c>
      <c r="X17" s="325">
        <f t="shared" si="7"/>
        <v>0</v>
      </c>
      <c r="Y17" s="324">
        <f t="shared" si="7"/>
        <v>0</v>
      </c>
      <c r="Z17" s="325">
        <f t="shared" si="7"/>
        <v>0</v>
      </c>
      <c r="AA17" s="324">
        <f t="shared" si="7"/>
        <v>0</v>
      </c>
      <c r="AB17" s="326">
        <f t="shared" si="7"/>
        <v>0</v>
      </c>
      <c r="AC17" s="324">
        <f t="shared" si="7"/>
        <v>0</v>
      </c>
      <c r="AD17" s="325">
        <f t="shared" si="7"/>
        <v>0</v>
      </c>
      <c r="AE17" s="324">
        <f t="shared" si="7"/>
        <v>0</v>
      </c>
      <c r="AF17" s="325">
        <f t="shared" si="7"/>
        <v>0</v>
      </c>
      <c r="AG17" s="324">
        <f t="shared" si="7"/>
        <v>0</v>
      </c>
      <c r="AH17" s="326">
        <f t="shared" si="7"/>
        <v>0</v>
      </c>
      <c r="AI17" s="324">
        <f t="shared" si="7"/>
        <v>0</v>
      </c>
      <c r="AJ17" s="325">
        <f>SUM(AJ11,AJ13,AJ15)</f>
        <v>0</v>
      </c>
      <c r="AK17" s="324">
        <f t="shared" si="7"/>
        <v>0</v>
      </c>
      <c r="AL17" s="325">
        <f t="shared" si="7"/>
        <v>0</v>
      </c>
      <c r="AM17" s="324">
        <f t="shared" si="7"/>
        <v>0</v>
      </c>
      <c r="AN17" s="326">
        <f t="shared" si="7"/>
        <v>0</v>
      </c>
      <c r="AO17" s="324">
        <f t="shared" si="7"/>
        <v>0</v>
      </c>
      <c r="AP17" s="325">
        <f t="shared" si="7"/>
        <v>0</v>
      </c>
      <c r="AQ17" s="416">
        <f t="shared" si="7"/>
        <v>0</v>
      </c>
      <c r="AR17" s="328">
        <f t="shared" si="7"/>
        <v>0</v>
      </c>
      <c r="AS17" s="432">
        <f t="shared" si="7"/>
        <v>0</v>
      </c>
      <c r="AT17" s="327">
        <f t="shared" si="7"/>
        <v>0</v>
      </c>
      <c r="AU17" s="421">
        <f t="shared" si="7"/>
        <v>0</v>
      </c>
      <c r="AV17" s="411">
        <f t="shared" si="7"/>
        <v>0</v>
      </c>
      <c r="AW17" s="935"/>
      <c r="AX17" s="934"/>
    </row>
    <row r="18" spans="1:50" ht="17.25" customHeight="1">
      <c r="A18" s="361" t="s">
        <v>174</v>
      </c>
      <c r="B18" s="132" t="s">
        <v>199</v>
      </c>
      <c r="C18" s="897" t="s">
        <v>175</v>
      </c>
      <c r="D18" s="898"/>
      <c r="E18" s="105"/>
      <c r="F18" s="106"/>
      <c r="G18" s="105"/>
      <c r="H18" s="106"/>
      <c r="I18" s="105"/>
      <c r="J18" s="107"/>
      <c r="K18" s="105"/>
      <c r="L18" s="106"/>
      <c r="M18" s="105"/>
      <c r="N18" s="106"/>
      <c r="O18" s="105"/>
      <c r="P18" s="107"/>
      <c r="Q18" s="105"/>
      <c r="R18" s="106"/>
      <c r="S18" s="105"/>
      <c r="T18" s="106"/>
      <c r="U18" s="105"/>
      <c r="V18" s="107"/>
      <c r="W18" s="105"/>
      <c r="X18" s="106"/>
      <c r="Y18" s="105"/>
      <c r="Z18" s="106"/>
      <c r="AA18" s="105"/>
      <c r="AB18" s="107"/>
      <c r="AC18" s="105"/>
      <c r="AD18" s="106"/>
      <c r="AE18" s="105"/>
      <c r="AF18" s="106"/>
      <c r="AG18" s="105"/>
      <c r="AH18" s="107"/>
      <c r="AI18" s="105"/>
      <c r="AJ18" s="106"/>
      <c r="AK18" s="105"/>
      <c r="AL18" s="106"/>
      <c r="AM18" s="105"/>
      <c r="AN18" s="107"/>
      <c r="AO18" s="105"/>
      <c r="AP18" s="106"/>
      <c r="AQ18" s="414">
        <f t="shared" ref="AQ18:AQ57" si="8">AO18+AI18+AC18+W18+Q18+K18+E18</f>
        <v>0</v>
      </c>
      <c r="AR18" s="110">
        <f t="shared" ref="AR18:AR57" si="9">AP18+AJ18+AD18+X18+R18+L18+F18</f>
        <v>0</v>
      </c>
      <c r="AS18" s="430">
        <f t="shared" ref="AS18:AS57" si="10">AK18+AE18+Y18+S18+M18+G18</f>
        <v>0</v>
      </c>
      <c r="AT18" s="109">
        <f t="shared" ref="AT18:AT57" si="11">AL18+AF18+Z18+T18+N18+H18</f>
        <v>0</v>
      </c>
      <c r="AU18" s="427">
        <f t="shared" ref="AU18:AU57" si="12">AM18+AG18+AA18+U18+O18+I18</f>
        <v>0</v>
      </c>
      <c r="AV18" s="110">
        <f t="shared" ref="AV18:AV57" si="13">AN18+AH18+AB18+V18+P18+J18</f>
        <v>0</v>
      </c>
      <c r="AW18" s="913">
        <f>'（民鉄走行キロ計算）'!E18</f>
        <v>0</v>
      </c>
      <c r="AX18" s="917" t="str">
        <f>'（民鉄走行キロ計算）'!F18</f>
        <v/>
      </c>
    </row>
    <row r="19" spans="1:50" ht="17.25" customHeight="1">
      <c r="A19" s="362"/>
      <c r="B19" s="575"/>
      <c r="C19" s="925"/>
      <c r="D19" s="926"/>
      <c r="E19" s="111"/>
      <c r="F19" s="112"/>
      <c r="G19" s="111"/>
      <c r="H19" s="112"/>
      <c r="I19" s="111"/>
      <c r="J19" s="113"/>
      <c r="K19" s="111"/>
      <c r="L19" s="112"/>
      <c r="M19" s="111"/>
      <c r="N19" s="112"/>
      <c r="O19" s="111"/>
      <c r="P19" s="113"/>
      <c r="Q19" s="111"/>
      <c r="R19" s="112"/>
      <c r="S19" s="111"/>
      <c r="T19" s="112"/>
      <c r="U19" s="111"/>
      <c r="V19" s="113"/>
      <c r="W19" s="111"/>
      <c r="X19" s="112"/>
      <c r="Y19" s="111"/>
      <c r="Z19" s="112"/>
      <c r="AA19" s="111"/>
      <c r="AB19" s="113"/>
      <c r="AC19" s="111"/>
      <c r="AD19" s="112"/>
      <c r="AE19" s="111"/>
      <c r="AF19" s="112"/>
      <c r="AG19" s="111"/>
      <c r="AH19" s="113"/>
      <c r="AI19" s="111"/>
      <c r="AJ19" s="112"/>
      <c r="AK19" s="111"/>
      <c r="AL19" s="112"/>
      <c r="AM19" s="111"/>
      <c r="AN19" s="113"/>
      <c r="AO19" s="111"/>
      <c r="AP19" s="112"/>
      <c r="AQ19" s="413">
        <f t="shared" si="8"/>
        <v>0</v>
      </c>
      <c r="AR19" s="116">
        <f t="shared" si="9"/>
        <v>0</v>
      </c>
      <c r="AS19" s="429">
        <f t="shared" si="10"/>
        <v>0</v>
      </c>
      <c r="AT19" s="115">
        <f t="shared" si="11"/>
        <v>0</v>
      </c>
      <c r="AU19" s="426">
        <f t="shared" si="12"/>
        <v>0</v>
      </c>
      <c r="AV19" s="116">
        <f t="shared" si="13"/>
        <v>0</v>
      </c>
      <c r="AW19" s="911"/>
      <c r="AX19" s="912"/>
    </row>
    <row r="20" spans="1:50" ht="17.25" customHeight="1">
      <c r="A20" s="130"/>
      <c r="B20" s="132" t="s">
        <v>199</v>
      </c>
      <c r="C20" s="897" t="s">
        <v>176</v>
      </c>
      <c r="D20" s="898"/>
      <c r="E20" s="105"/>
      <c r="F20" s="106"/>
      <c r="G20" s="105"/>
      <c r="H20" s="106"/>
      <c r="I20" s="105"/>
      <c r="J20" s="107"/>
      <c r="K20" s="105"/>
      <c r="L20" s="106"/>
      <c r="M20" s="105"/>
      <c r="N20" s="106"/>
      <c r="O20" s="105"/>
      <c r="P20" s="107"/>
      <c r="Q20" s="105"/>
      <c r="R20" s="106"/>
      <c r="S20" s="105"/>
      <c r="T20" s="106"/>
      <c r="U20" s="105"/>
      <c r="V20" s="107"/>
      <c r="W20" s="105">
        <v>1</v>
      </c>
      <c r="X20" s="106"/>
      <c r="Y20" s="105"/>
      <c r="Z20" s="106"/>
      <c r="AA20" s="105">
        <v>2</v>
      </c>
      <c r="AB20" s="107"/>
      <c r="AC20" s="105"/>
      <c r="AD20" s="106"/>
      <c r="AE20" s="105"/>
      <c r="AF20" s="106"/>
      <c r="AG20" s="105"/>
      <c r="AH20" s="107"/>
      <c r="AI20" s="105">
        <v>1</v>
      </c>
      <c r="AJ20" s="106"/>
      <c r="AK20" s="105"/>
      <c r="AL20" s="106"/>
      <c r="AM20" s="105">
        <v>1</v>
      </c>
      <c r="AN20" s="107"/>
      <c r="AO20" s="105"/>
      <c r="AP20" s="106"/>
      <c r="AQ20" s="414">
        <f t="shared" si="8"/>
        <v>2</v>
      </c>
      <c r="AR20" s="110">
        <f t="shared" si="9"/>
        <v>0</v>
      </c>
      <c r="AS20" s="430">
        <f t="shared" si="10"/>
        <v>0</v>
      </c>
      <c r="AT20" s="109">
        <f t="shared" si="11"/>
        <v>0</v>
      </c>
      <c r="AU20" s="427">
        <f t="shared" si="12"/>
        <v>3</v>
      </c>
      <c r="AV20" s="110">
        <f t="shared" si="13"/>
        <v>0</v>
      </c>
      <c r="AW20" s="901">
        <f>'（民鉄走行キロ計算）'!E20</f>
        <v>3.559192575809023</v>
      </c>
      <c r="AX20" s="903" t="str">
        <f>'（民鉄走行キロ計算）'!F20</f>
        <v/>
      </c>
    </row>
    <row r="21" spans="1:50" ht="17.25" customHeight="1">
      <c r="A21" s="130"/>
      <c r="B21" s="575"/>
      <c r="C21" s="925"/>
      <c r="D21" s="926" t="s">
        <v>324</v>
      </c>
      <c r="E21" s="111"/>
      <c r="F21" s="112"/>
      <c r="G21" s="111"/>
      <c r="H21" s="112"/>
      <c r="I21" s="111"/>
      <c r="J21" s="113"/>
      <c r="K21" s="111"/>
      <c r="L21" s="112"/>
      <c r="M21" s="111"/>
      <c r="N21" s="112"/>
      <c r="O21" s="111"/>
      <c r="P21" s="113"/>
      <c r="Q21" s="111"/>
      <c r="R21" s="112"/>
      <c r="S21" s="111"/>
      <c r="T21" s="112"/>
      <c r="U21" s="111"/>
      <c r="V21" s="113"/>
      <c r="W21" s="111"/>
      <c r="X21" s="112"/>
      <c r="Y21" s="111"/>
      <c r="Z21" s="112"/>
      <c r="AA21" s="111"/>
      <c r="AB21" s="113"/>
      <c r="AC21" s="111"/>
      <c r="AD21" s="112"/>
      <c r="AE21" s="111"/>
      <c r="AF21" s="112"/>
      <c r="AG21" s="111"/>
      <c r="AH21" s="113"/>
      <c r="AI21" s="111"/>
      <c r="AJ21" s="112"/>
      <c r="AK21" s="111"/>
      <c r="AL21" s="112"/>
      <c r="AM21" s="111"/>
      <c r="AN21" s="113"/>
      <c r="AO21" s="111"/>
      <c r="AP21" s="112"/>
      <c r="AQ21" s="413">
        <f t="shared" si="8"/>
        <v>0</v>
      </c>
      <c r="AR21" s="116">
        <f t="shared" si="9"/>
        <v>0</v>
      </c>
      <c r="AS21" s="429">
        <f t="shared" si="10"/>
        <v>0</v>
      </c>
      <c r="AT21" s="115">
        <f t="shared" si="11"/>
        <v>0</v>
      </c>
      <c r="AU21" s="426">
        <f t="shared" si="12"/>
        <v>0</v>
      </c>
      <c r="AV21" s="116">
        <f t="shared" si="13"/>
        <v>0</v>
      </c>
      <c r="AW21" s="911"/>
      <c r="AX21" s="912"/>
    </row>
    <row r="22" spans="1:50" ht="17.25" customHeight="1">
      <c r="A22" s="130"/>
      <c r="B22" s="132" t="s">
        <v>199</v>
      </c>
      <c r="C22" s="897" t="s">
        <v>177</v>
      </c>
      <c r="D22" s="898"/>
      <c r="E22" s="329"/>
      <c r="F22" s="330"/>
      <c r="G22" s="329"/>
      <c r="H22" s="330"/>
      <c r="I22" s="329"/>
      <c r="J22" s="331"/>
      <c r="K22" s="329"/>
      <c r="L22" s="106"/>
      <c r="M22" s="105"/>
      <c r="N22" s="106"/>
      <c r="O22" s="105"/>
      <c r="P22" s="107"/>
      <c r="Q22" s="105"/>
      <c r="R22" s="106"/>
      <c r="S22" s="105"/>
      <c r="T22" s="106"/>
      <c r="U22" s="105"/>
      <c r="V22" s="107"/>
      <c r="W22" s="105"/>
      <c r="X22" s="106"/>
      <c r="Y22" s="105"/>
      <c r="Z22" s="106"/>
      <c r="AA22" s="105"/>
      <c r="AB22" s="107"/>
      <c r="AC22" s="105"/>
      <c r="AD22" s="106"/>
      <c r="AE22" s="105"/>
      <c r="AF22" s="106"/>
      <c r="AG22" s="105"/>
      <c r="AH22" s="107"/>
      <c r="AI22" s="105"/>
      <c r="AJ22" s="106"/>
      <c r="AK22" s="105"/>
      <c r="AL22" s="106"/>
      <c r="AM22" s="105"/>
      <c r="AN22" s="107"/>
      <c r="AO22" s="105"/>
      <c r="AP22" s="106"/>
      <c r="AQ22" s="414">
        <f t="shared" si="8"/>
        <v>0</v>
      </c>
      <c r="AR22" s="110">
        <f t="shared" si="9"/>
        <v>0</v>
      </c>
      <c r="AS22" s="430">
        <f t="shared" si="10"/>
        <v>0</v>
      </c>
      <c r="AT22" s="109">
        <f t="shared" si="11"/>
        <v>0</v>
      </c>
      <c r="AU22" s="427">
        <f t="shared" si="12"/>
        <v>0</v>
      </c>
      <c r="AV22" s="110">
        <f t="shared" si="13"/>
        <v>0</v>
      </c>
      <c r="AW22" s="901">
        <f>'（民鉄走行キロ計算）'!E22</f>
        <v>0</v>
      </c>
      <c r="AX22" s="903" t="str">
        <f>'（民鉄走行キロ計算）'!F22</f>
        <v/>
      </c>
    </row>
    <row r="23" spans="1:50" ht="17.25" customHeight="1">
      <c r="A23" s="130"/>
      <c r="B23" s="575"/>
      <c r="C23" s="925"/>
      <c r="D23" s="926"/>
      <c r="E23" s="111"/>
      <c r="F23" s="112"/>
      <c r="G23" s="111"/>
      <c r="H23" s="112"/>
      <c r="I23" s="111"/>
      <c r="J23" s="113"/>
      <c r="K23" s="111"/>
      <c r="L23" s="112"/>
      <c r="M23" s="111"/>
      <c r="N23" s="112"/>
      <c r="O23" s="111"/>
      <c r="P23" s="113"/>
      <c r="Q23" s="111"/>
      <c r="R23" s="112"/>
      <c r="S23" s="111"/>
      <c r="T23" s="112"/>
      <c r="U23" s="111"/>
      <c r="V23" s="113"/>
      <c r="W23" s="111"/>
      <c r="X23" s="112"/>
      <c r="Y23" s="111"/>
      <c r="Z23" s="112"/>
      <c r="AA23" s="111"/>
      <c r="AB23" s="113"/>
      <c r="AC23" s="111"/>
      <c r="AD23" s="112"/>
      <c r="AE23" s="111"/>
      <c r="AF23" s="112"/>
      <c r="AG23" s="111"/>
      <c r="AH23" s="113"/>
      <c r="AI23" s="111"/>
      <c r="AJ23" s="112"/>
      <c r="AK23" s="111"/>
      <c r="AL23" s="112"/>
      <c r="AM23" s="111"/>
      <c r="AN23" s="113"/>
      <c r="AO23" s="111"/>
      <c r="AP23" s="112"/>
      <c r="AQ23" s="413">
        <f t="shared" si="8"/>
        <v>0</v>
      </c>
      <c r="AR23" s="116">
        <f t="shared" si="9"/>
        <v>0</v>
      </c>
      <c r="AS23" s="429">
        <f t="shared" si="10"/>
        <v>0</v>
      </c>
      <c r="AT23" s="115">
        <f t="shared" si="11"/>
        <v>0</v>
      </c>
      <c r="AU23" s="426">
        <f t="shared" si="12"/>
        <v>0</v>
      </c>
      <c r="AV23" s="116">
        <f t="shared" si="13"/>
        <v>0</v>
      </c>
      <c r="AW23" s="911"/>
      <c r="AX23" s="912"/>
    </row>
    <row r="24" spans="1:50" ht="17.25" customHeight="1">
      <c r="A24" s="130"/>
      <c r="B24" s="132" t="s">
        <v>199</v>
      </c>
      <c r="C24" s="897" t="s">
        <v>178</v>
      </c>
      <c r="D24" s="898"/>
      <c r="E24" s="105"/>
      <c r="F24" s="106"/>
      <c r="G24" s="105"/>
      <c r="H24" s="106"/>
      <c r="I24" s="105"/>
      <c r="J24" s="107"/>
      <c r="K24" s="105"/>
      <c r="L24" s="106"/>
      <c r="M24" s="105"/>
      <c r="N24" s="106"/>
      <c r="O24" s="105"/>
      <c r="P24" s="107"/>
      <c r="Q24" s="105"/>
      <c r="R24" s="106"/>
      <c r="S24" s="105"/>
      <c r="T24" s="106"/>
      <c r="U24" s="105"/>
      <c r="V24" s="107"/>
      <c r="W24" s="105"/>
      <c r="X24" s="106"/>
      <c r="Y24" s="105"/>
      <c r="Z24" s="106"/>
      <c r="AA24" s="105"/>
      <c r="AB24" s="107"/>
      <c r="AC24" s="105"/>
      <c r="AD24" s="106"/>
      <c r="AE24" s="105"/>
      <c r="AF24" s="106"/>
      <c r="AG24" s="105"/>
      <c r="AH24" s="107"/>
      <c r="AI24" s="105"/>
      <c r="AJ24" s="106"/>
      <c r="AK24" s="105"/>
      <c r="AL24" s="106"/>
      <c r="AM24" s="105"/>
      <c r="AN24" s="107"/>
      <c r="AO24" s="105"/>
      <c r="AP24" s="106"/>
      <c r="AQ24" s="414">
        <f t="shared" si="8"/>
        <v>0</v>
      </c>
      <c r="AR24" s="110">
        <f t="shared" si="9"/>
        <v>0</v>
      </c>
      <c r="AS24" s="430">
        <f t="shared" si="10"/>
        <v>0</v>
      </c>
      <c r="AT24" s="109">
        <f t="shared" si="11"/>
        <v>0</v>
      </c>
      <c r="AU24" s="427">
        <f t="shared" si="12"/>
        <v>0</v>
      </c>
      <c r="AV24" s="110">
        <f t="shared" si="13"/>
        <v>0</v>
      </c>
      <c r="AW24" s="901">
        <f>'（民鉄走行キロ計算）'!E24</f>
        <v>0</v>
      </c>
      <c r="AX24" s="903" t="str">
        <f>'（民鉄走行キロ計算）'!F24</f>
        <v/>
      </c>
    </row>
    <row r="25" spans="1:50" ht="17.25" customHeight="1">
      <c r="A25" s="130"/>
      <c r="B25" s="575"/>
      <c r="C25" s="925"/>
      <c r="D25" s="926"/>
      <c r="E25" s="111"/>
      <c r="F25" s="112"/>
      <c r="G25" s="111"/>
      <c r="H25" s="112"/>
      <c r="I25" s="111"/>
      <c r="J25" s="113"/>
      <c r="K25" s="111"/>
      <c r="L25" s="112"/>
      <c r="M25" s="111"/>
      <c r="N25" s="112"/>
      <c r="O25" s="111"/>
      <c r="P25" s="113"/>
      <c r="Q25" s="111"/>
      <c r="R25" s="112"/>
      <c r="S25" s="111"/>
      <c r="T25" s="112"/>
      <c r="U25" s="111"/>
      <c r="V25" s="113"/>
      <c r="W25" s="111"/>
      <c r="X25" s="112"/>
      <c r="Y25" s="111"/>
      <c r="Z25" s="112"/>
      <c r="AA25" s="111"/>
      <c r="AB25" s="113"/>
      <c r="AC25" s="111"/>
      <c r="AD25" s="112"/>
      <c r="AE25" s="111"/>
      <c r="AF25" s="112"/>
      <c r="AG25" s="111"/>
      <c r="AH25" s="113"/>
      <c r="AI25" s="111"/>
      <c r="AJ25" s="112"/>
      <c r="AK25" s="111"/>
      <c r="AL25" s="112"/>
      <c r="AM25" s="111"/>
      <c r="AN25" s="113"/>
      <c r="AO25" s="111"/>
      <c r="AP25" s="112"/>
      <c r="AQ25" s="413">
        <f t="shared" si="8"/>
        <v>0</v>
      </c>
      <c r="AR25" s="116">
        <f t="shared" si="9"/>
        <v>0</v>
      </c>
      <c r="AS25" s="429">
        <f t="shared" si="10"/>
        <v>0</v>
      </c>
      <c r="AT25" s="115">
        <f t="shared" si="11"/>
        <v>0</v>
      </c>
      <c r="AU25" s="426">
        <f t="shared" si="12"/>
        <v>0</v>
      </c>
      <c r="AV25" s="116">
        <f t="shared" si="13"/>
        <v>0</v>
      </c>
      <c r="AW25" s="911"/>
      <c r="AX25" s="912"/>
    </row>
    <row r="26" spans="1:50" ht="17.25" customHeight="1">
      <c r="A26" s="130"/>
      <c r="B26" s="132" t="s">
        <v>199</v>
      </c>
      <c r="C26" s="897" t="s">
        <v>179</v>
      </c>
      <c r="D26" s="898"/>
      <c r="E26" s="105"/>
      <c r="F26" s="106"/>
      <c r="G26" s="105"/>
      <c r="H26" s="106"/>
      <c r="I26" s="105"/>
      <c r="J26" s="107"/>
      <c r="K26" s="105"/>
      <c r="L26" s="106"/>
      <c r="M26" s="105"/>
      <c r="N26" s="106"/>
      <c r="O26" s="105"/>
      <c r="P26" s="107"/>
      <c r="Q26" s="105"/>
      <c r="R26" s="106"/>
      <c r="S26" s="105"/>
      <c r="T26" s="106"/>
      <c r="U26" s="105"/>
      <c r="V26" s="107"/>
      <c r="W26" s="105"/>
      <c r="X26" s="106"/>
      <c r="Y26" s="105"/>
      <c r="Z26" s="106"/>
      <c r="AA26" s="105"/>
      <c r="AB26" s="107"/>
      <c r="AC26" s="105"/>
      <c r="AD26" s="106"/>
      <c r="AE26" s="105"/>
      <c r="AF26" s="106"/>
      <c r="AG26" s="105"/>
      <c r="AH26" s="107"/>
      <c r="AI26" s="105"/>
      <c r="AJ26" s="106"/>
      <c r="AK26" s="105"/>
      <c r="AL26" s="106"/>
      <c r="AM26" s="105"/>
      <c r="AN26" s="107"/>
      <c r="AO26" s="105"/>
      <c r="AP26" s="106"/>
      <c r="AQ26" s="414">
        <f t="shared" si="8"/>
        <v>0</v>
      </c>
      <c r="AR26" s="110">
        <f t="shared" si="9"/>
        <v>0</v>
      </c>
      <c r="AS26" s="430">
        <f t="shared" si="10"/>
        <v>0</v>
      </c>
      <c r="AT26" s="109">
        <f t="shared" si="11"/>
        <v>0</v>
      </c>
      <c r="AU26" s="427">
        <f t="shared" si="12"/>
        <v>0</v>
      </c>
      <c r="AV26" s="110">
        <f t="shared" si="13"/>
        <v>0</v>
      </c>
      <c r="AW26" s="901">
        <f>'（民鉄走行キロ計算）'!E26</f>
        <v>0</v>
      </c>
      <c r="AX26" s="903" t="str">
        <f>'（民鉄走行キロ計算）'!F26</f>
        <v/>
      </c>
    </row>
    <row r="27" spans="1:50" ht="17.25" customHeight="1">
      <c r="A27" s="130"/>
      <c r="B27" s="575"/>
      <c r="C27" s="925"/>
      <c r="D27" s="926"/>
      <c r="E27" s="111"/>
      <c r="F27" s="112"/>
      <c r="G27" s="111"/>
      <c r="H27" s="112"/>
      <c r="I27" s="111"/>
      <c r="J27" s="113"/>
      <c r="K27" s="111"/>
      <c r="L27" s="112"/>
      <c r="M27" s="111"/>
      <c r="N27" s="112"/>
      <c r="O27" s="111"/>
      <c r="P27" s="113"/>
      <c r="Q27" s="111"/>
      <c r="R27" s="112"/>
      <c r="S27" s="111"/>
      <c r="T27" s="112"/>
      <c r="U27" s="111"/>
      <c r="V27" s="113"/>
      <c r="W27" s="111"/>
      <c r="X27" s="112"/>
      <c r="Y27" s="111"/>
      <c r="Z27" s="112"/>
      <c r="AA27" s="111"/>
      <c r="AB27" s="113"/>
      <c r="AC27" s="111"/>
      <c r="AD27" s="112"/>
      <c r="AE27" s="111"/>
      <c r="AF27" s="112"/>
      <c r="AG27" s="111"/>
      <c r="AH27" s="113"/>
      <c r="AI27" s="111"/>
      <c r="AJ27" s="112"/>
      <c r="AK27" s="111"/>
      <c r="AL27" s="112"/>
      <c r="AM27" s="111"/>
      <c r="AN27" s="113"/>
      <c r="AO27" s="111"/>
      <c r="AP27" s="112"/>
      <c r="AQ27" s="413">
        <f t="shared" si="8"/>
        <v>0</v>
      </c>
      <c r="AR27" s="116">
        <f t="shared" si="9"/>
        <v>0</v>
      </c>
      <c r="AS27" s="429">
        <f t="shared" si="10"/>
        <v>0</v>
      </c>
      <c r="AT27" s="115">
        <f t="shared" si="11"/>
        <v>0</v>
      </c>
      <c r="AU27" s="426">
        <f t="shared" si="12"/>
        <v>0</v>
      </c>
      <c r="AV27" s="116">
        <f t="shared" si="13"/>
        <v>0</v>
      </c>
      <c r="AW27" s="911"/>
      <c r="AX27" s="912"/>
    </row>
    <row r="28" spans="1:50" ht="17.25" customHeight="1">
      <c r="A28" s="130"/>
      <c r="B28" s="132" t="s">
        <v>199</v>
      </c>
      <c r="C28" s="897" t="s">
        <v>180</v>
      </c>
      <c r="D28" s="898"/>
      <c r="E28" s="105"/>
      <c r="F28" s="106"/>
      <c r="G28" s="105"/>
      <c r="H28" s="106"/>
      <c r="I28" s="105"/>
      <c r="J28" s="107"/>
      <c r="K28" s="105"/>
      <c r="L28" s="106"/>
      <c r="M28" s="105"/>
      <c r="N28" s="106"/>
      <c r="O28" s="105"/>
      <c r="P28" s="107"/>
      <c r="Q28" s="105"/>
      <c r="R28" s="106"/>
      <c r="S28" s="105"/>
      <c r="T28" s="106"/>
      <c r="U28" s="105"/>
      <c r="V28" s="107"/>
      <c r="W28" s="105"/>
      <c r="X28" s="106"/>
      <c r="Y28" s="105"/>
      <c r="Z28" s="106"/>
      <c r="AA28" s="105"/>
      <c r="AB28" s="107"/>
      <c r="AC28" s="105"/>
      <c r="AD28" s="106"/>
      <c r="AE28" s="105"/>
      <c r="AF28" s="106"/>
      <c r="AG28" s="105"/>
      <c r="AH28" s="107"/>
      <c r="AI28" s="105"/>
      <c r="AJ28" s="106"/>
      <c r="AK28" s="105"/>
      <c r="AL28" s="106"/>
      <c r="AM28" s="105"/>
      <c r="AN28" s="107"/>
      <c r="AO28" s="105"/>
      <c r="AP28" s="106"/>
      <c r="AQ28" s="414">
        <f t="shared" si="8"/>
        <v>0</v>
      </c>
      <c r="AR28" s="110">
        <f t="shared" si="9"/>
        <v>0</v>
      </c>
      <c r="AS28" s="430">
        <f t="shared" si="10"/>
        <v>0</v>
      </c>
      <c r="AT28" s="109">
        <f t="shared" si="11"/>
        <v>0</v>
      </c>
      <c r="AU28" s="427">
        <f t="shared" si="12"/>
        <v>0</v>
      </c>
      <c r="AV28" s="110">
        <f t="shared" si="13"/>
        <v>0</v>
      </c>
      <c r="AW28" s="901">
        <f>'（民鉄走行キロ計算）'!E28</f>
        <v>0</v>
      </c>
      <c r="AX28" s="903" t="str">
        <f>'（民鉄走行キロ計算）'!F28</f>
        <v/>
      </c>
    </row>
    <row r="29" spans="1:50" ht="17.25" customHeight="1">
      <c r="A29" s="130"/>
      <c r="B29" s="575"/>
      <c r="C29" s="925"/>
      <c r="D29" s="926"/>
      <c r="E29" s="111"/>
      <c r="F29" s="112"/>
      <c r="G29" s="111"/>
      <c r="H29" s="112"/>
      <c r="I29" s="111"/>
      <c r="J29" s="113"/>
      <c r="K29" s="111"/>
      <c r="L29" s="112"/>
      <c r="M29" s="111"/>
      <c r="N29" s="112"/>
      <c r="O29" s="111"/>
      <c r="P29" s="113"/>
      <c r="Q29" s="111"/>
      <c r="R29" s="112"/>
      <c r="S29" s="111"/>
      <c r="T29" s="112"/>
      <c r="U29" s="111"/>
      <c r="V29" s="113"/>
      <c r="W29" s="111"/>
      <c r="X29" s="553"/>
      <c r="Y29" s="111"/>
      <c r="Z29" s="112"/>
      <c r="AA29" s="111"/>
      <c r="AB29" s="113"/>
      <c r="AC29" s="111"/>
      <c r="AD29" s="112"/>
      <c r="AE29" s="111"/>
      <c r="AF29" s="112"/>
      <c r="AG29" s="111"/>
      <c r="AH29" s="113"/>
      <c r="AI29" s="111"/>
      <c r="AJ29" s="112"/>
      <c r="AK29" s="111"/>
      <c r="AL29" s="112"/>
      <c r="AM29" s="111"/>
      <c r="AN29" s="113"/>
      <c r="AO29" s="111"/>
      <c r="AP29" s="112"/>
      <c r="AQ29" s="413">
        <f t="shared" si="8"/>
        <v>0</v>
      </c>
      <c r="AR29" s="116">
        <f t="shared" si="9"/>
        <v>0</v>
      </c>
      <c r="AS29" s="429">
        <f t="shared" si="10"/>
        <v>0</v>
      </c>
      <c r="AT29" s="115">
        <f t="shared" si="11"/>
        <v>0</v>
      </c>
      <c r="AU29" s="426">
        <f t="shared" si="12"/>
        <v>0</v>
      </c>
      <c r="AV29" s="116">
        <f t="shared" si="13"/>
        <v>0</v>
      </c>
      <c r="AW29" s="911"/>
      <c r="AX29" s="912"/>
    </row>
    <row r="30" spans="1:50" s="581" customFormat="1" ht="17.25" customHeight="1">
      <c r="A30" s="601"/>
      <c r="B30" s="551" t="s">
        <v>199</v>
      </c>
      <c r="C30" s="960" t="s">
        <v>181</v>
      </c>
      <c r="D30" s="961"/>
      <c r="E30" s="329"/>
      <c r="F30" s="330"/>
      <c r="G30" s="329"/>
      <c r="H30" s="330"/>
      <c r="I30" s="329"/>
      <c r="J30" s="331"/>
      <c r="K30" s="329"/>
      <c r="L30" s="330"/>
      <c r="M30" s="329"/>
      <c r="N30" s="330"/>
      <c r="O30" s="329"/>
      <c r="P30" s="331"/>
      <c r="Q30" s="329"/>
      <c r="R30" s="330"/>
      <c r="S30" s="329"/>
      <c r="T30" s="330"/>
      <c r="U30" s="329"/>
      <c r="V30" s="331"/>
      <c r="W30" s="329"/>
      <c r="X30" s="330"/>
      <c r="Y30" s="329"/>
      <c r="Z30" s="330"/>
      <c r="AA30" s="329"/>
      <c r="AB30" s="331"/>
      <c r="AC30" s="329"/>
      <c r="AD30" s="330"/>
      <c r="AE30" s="329"/>
      <c r="AF30" s="330"/>
      <c r="AG30" s="329"/>
      <c r="AH30" s="331"/>
      <c r="AI30" s="329"/>
      <c r="AJ30" s="330"/>
      <c r="AK30" s="329"/>
      <c r="AL30" s="330"/>
      <c r="AM30" s="329"/>
      <c r="AN30" s="331"/>
      <c r="AO30" s="329"/>
      <c r="AP30" s="330"/>
      <c r="AQ30" s="602">
        <f t="shared" si="8"/>
        <v>0</v>
      </c>
      <c r="AR30" s="603">
        <f t="shared" si="9"/>
        <v>0</v>
      </c>
      <c r="AS30" s="604">
        <f t="shared" si="10"/>
        <v>0</v>
      </c>
      <c r="AT30" s="605">
        <f t="shared" si="11"/>
        <v>0</v>
      </c>
      <c r="AU30" s="572">
        <f t="shared" si="12"/>
        <v>0</v>
      </c>
      <c r="AV30" s="603">
        <f t="shared" si="13"/>
        <v>0</v>
      </c>
      <c r="AW30" s="901">
        <f>'（民鉄走行キロ計算）'!E30</f>
        <v>0</v>
      </c>
      <c r="AX30" s="903" t="str">
        <f>'（民鉄走行キロ計算）'!F30</f>
        <v/>
      </c>
    </row>
    <row r="31" spans="1:50" s="581" customFormat="1" ht="15.75" customHeight="1">
      <c r="A31" s="601"/>
      <c r="B31" s="576"/>
      <c r="C31" s="962"/>
      <c r="D31" s="963"/>
      <c r="E31" s="552"/>
      <c r="F31" s="553"/>
      <c r="G31" s="552"/>
      <c r="H31" s="553"/>
      <c r="I31" s="552"/>
      <c r="J31" s="554"/>
      <c r="K31" s="552"/>
      <c r="L31" s="553"/>
      <c r="M31" s="552"/>
      <c r="N31" s="553"/>
      <c r="O31" s="552"/>
      <c r="P31" s="554"/>
      <c r="Q31" s="552"/>
      <c r="R31" s="553"/>
      <c r="S31" s="552"/>
      <c r="T31" s="553"/>
      <c r="U31" s="552"/>
      <c r="V31" s="554"/>
      <c r="W31" s="552"/>
      <c r="X31" s="553"/>
      <c r="Y31" s="552"/>
      <c r="Z31" s="553"/>
      <c r="AA31" s="552"/>
      <c r="AB31" s="554"/>
      <c r="AC31" s="552"/>
      <c r="AD31" s="553"/>
      <c r="AE31" s="552"/>
      <c r="AF31" s="553"/>
      <c r="AG31" s="552"/>
      <c r="AH31" s="554"/>
      <c r="AI31" s="552"/>
      <c r="AJ31" s="553"/>
      <c r="AK31" s="552"/>
      <c r="AL31" s="553"/>
      <c r="AM31" s="552"/>
      <c r="AN31" s="554"/>
      <c r="AO31" s="552"/>
      <c r="AP31" s="553"/>
      <c r="AQ31" s="555">
        <f t="shared" si="8"/>
        <v>0</v>
      </c>
      <c r="AR31" s="556">
        <f t="shared" si="9"/>
        <v>0</v>
      </c>
      <c r="AS31" s="557">
        <f t="shared" si="10"/>
        <v>0</v>
      </c>
      <c r="AT31" s="558">
        <f t="shared" si="11"/>
        <v>0</v>
      </c>
      <c r="AU31" s="559">
        <f t="shared" si="12"/>
        <v>0</v>
      </c>
      <c r="AV31" s="556">
        <f t="shared" si="13"/>
        <v>0</v>
      </c>
      <c r="AW31" s="911"/>
      <c r="AX31" s="912"/>
    </row>
    <row r="32" spans="1:50" ht="17.25" customHeight="1">
      <c r="A32" s="130"/>
      <c r="B32" s="133" t="s">
        <v>325</v>
      </c>
      <c r="C32" s="897" t="s">
        <v>182</v>
      </c>
      <c r="D32" s="898"/>
      <c r="E32" s="105"/>
      <c r="F32" s="106"/>
      <c r="G32" s="105"/>
      <c r="H32" s="106"/>
      <c r="I32" s="105"/>
      <c r="J32" s="107"/>
      <c r="K32" s="105"/>
      <c r="L32" s="106"/>
      <c r="M32" s="105"/>
      <c r="N32" s="106"/>
      <c r="O32" s="105"/>
      <c r="P32" s="107"/>
      <c r="Q32" s="105"/>
      <c r="R32" s="106"/>
      <c r="S32" s="105"/>
      <c r="T32" s="106"/>
      <c r="U32" s="105"/>
      <c r="V32" s="107"/>
      <c r="W32" s="105"/>
      <c r="X32" s="106"/>
      <c r="Y32" s="105"/>
      <c r="Z32" s="106"/>
      <c r="AA32" s="105"/>
      <c r="AB32" s="107"/>
      <c r="AC32" s="105"/>
      <c r="AD32" s="106"/>
      <c r="AE32" s="105"/>
      <c r="AF32" s="106"/>
      <c r="AG32" s="105"/>
      <c r="AH32" s="107"/>
      <c r="AI32" s="105"/>
      <c r="AJ32" s="106"/>
      <c r="AK32" s="105"/>
      <c r="AL32" s="106"/>
      <c r="AM32" s="105"/>
      <c r="AN32" s="107"/>
      <c r="AO32" s="105"/>
      <c r="AP32" s="106"/>
      <c r="AQ32" s="414">
        <f t="shared" si="8"/>
        <v>0</v>
      </c>
      <c r="AR32" s="110">
        <f t="shared" si="9"/>
        <v>0</v>
      </c>
      <c r="AS32" s="430">
        <f t="shared" si="10"/>
        <v>0</v>
      </c>
      <c r="AT32" s="109">
        <f t="shared" si="11"/>
        <v>0</v>
      </c>
      <c r="AU32" s="427">
        <f t="shared" si="12"/>
        <v>0</v>
      </c>
      <c r="AV32" s="110">
        <f t="shared" si="13"/>
        <v>0</v>
      </c>
      <c r="AW32" s="901">
        <f>'（民鉄走行キロ計算）'!E32</f>
        <v>0</v>
      </c>
      <c r="AX32" s="903" t="str">
        <f>'（民鉄走行キロ計算）'!F32</f>
        <v/>
      </c>
    </row>
    <row r="33" spans="1:50" ht="17.25" customHeight="1">
      <c r="A33" s="130"/>
      <c r="B33" s="575"/>
      <c r="C33" s="925"/>
      <c r="D33" s="926"/>
      <c r="E33" s="111"/>
      <c r="F33" s="112"/>
      <c r="G33" s="111"/>
      <c r="H33" s="112"/>
      <c r="I33" s="111"/>
      <c r="J33" s="113"/>
      <c r="K33" s="111"/>
      <c r="L33" s="112"/>
      <c r="M33" s="111"/>
      <c r="N33" s="112"/>
      <c r="O33" s="111"/>
      <c r="P33" s="113"/>
      <c r="Q33" s="111"/>
      <c r="R33" s="112"/>
      <c r="S33" s="111"/>
      <c r="T33" s="112"/>
      <c r="U33" s="111"/>
      <c r="V33" s="113"/>
      <c r="W33" s="111"/>
      <c r="X33" s="112"/>
      <c r="Y33" s="111"/>
      <c r="Z33" s="112"/>
      <c r="AA33" s="111"/>
      <c r="AB33" s="113"/>
      <c r="AC33" s="111"/>
      <c r="AD33" s="112"/>
      <c r="AE33" s="111"/>
      <c r="AF33" s="112"/>
      <c r="AG33" s="111"/>
      <c r="AH33" s="113"/>
      <c r="AI33" s="111"/>
      <c r="AJ33" s="112"/>
      <c r="AK33" s="111"/>
      <c r="AL33" s="112"/>
      <c r="AM33" s="111"/>
      <c r="AN33" s="113"/>
      <c r="AO33" s="111"/>
      <c r="AP33" s="112"/>
      <c r="AQ33" s="413">
        <f t="shared" si="8"/>
        <v>0</v>
      </c>
      <c r="AR33" s="116">
        <f t="shared" si="9"/>
        <v>0</v>
      </c>
      <c r="AS33" s="429">
        <f t="shared" si="10"/>
        <v>0</v>
      </c>
      <c r="AT33" s="115">
        <f t="shared" si="11"/>
        <v>0</v>
      </c>
      <c r="AU33" s="426">
        <f t="shared" si="12"/>
        <v>0</v>
      </c>
      <c r="AV33" s="116">
        <f t="shared" si="13"/>
        <v>0</v>
      </c>
      <c r="AW33" s="911"/>
      <c r="AX33" s="912"/>
    </row>
    <row r="34" spans="1:50" ht="17.25" customHeight="1">
      <c r="A34" s="130"/>
      <c r="B34" s="132" t="s">
        <v>199</v>
      </c>
      <c r="C34" s="897" t="s">
        <v>183</v>
      </c>
      <c r="D34" s="898"/>
      <c r="E34" s="329"/>
      <c r="F34" s="330"/>
      <c r="G34" s="329"/>
      <c r="H34" s="330"/>
      <c r="I34" s="329"/>
      <c r="J34" s="331"/>
      <c r="K34" s="329"/>
      <c r="L34" s="330"/>
      <c r="M34" s="329"/>
      <c r="N34" s="330"/>
      <c r="O34" s="329"/>
      <c r="P34" s="331"/>
      <c r="Q34" s="329"/>
      <c r="R34" s="330"/>
      <c r="S34" s="329"/>
      <c r="T34" s="330"/>
      <c r="U34" s="329"/>
      <c r="V34" s="331"/>
      <c r="W34" s="329"/>
      <c r="X34" s="330"/>
      <c r="Y34" s="329"/>
      <c r="Z34" s="330"/>
      <c r="AA34" s="329"/>
      <c r="AB34" s="331"/>
      <c r="AC34" s="329"/>
      <c r="AD34" s="330"/>
      <c r="AE34" s="329"/>
      <c r="AF34" s="330"/>
      <c r="AG34" s="329"/>
      <c r="AH34" s="331"/>
      <c r="AI34" s="329"/>
      <c r="AJ34" s="330"/>
      <c r="AK34" s="329"/>
      <c r="AL34" s="330"/>
      <c r="AM34" s="329"/>
      <c r="AN34" s="331"/>
      <c r="AO34" s="329"/>
      <c r="AP34" s="330"/>
      <c r="AQ34" s="414">
        <f t="shared" si="8"/>
        <v>0</v>
      </c>
      <c r="AR34" s="110">
        <f t="shared" si="9"/>
        <v>0</v>
      </c>
      <c r="AS34" s="430">
        <f t="shared" si="10"/>
        <v>0</v>
      </c>
      <c r="AT34" s="109">
        <f t="shared" si="11"/>
        <v>0</v>
      </c>
      <c r="AU34" s="427">
        <f t="shared" si="12"/>
        <v>0</v>
      </c>
      <c r="AV34" s="110">
        <f t="shared" si="13"/>
        <v>0</v>
      </c>
      <c r="AW34" s="901">
        <f>'（民鉄走行キロ計算）'!E34</f>
        <v>0</v>
      </c>
      <c r="AX34" s="903" t="str">
        <f>'（民鉄走行キロ計算）'!F34</f>
        <v/>
      </c>
    </row>
    <row r="35" spans="1:50" ht="17.25" customHeight="1">
      <c r="A35" s="130"/>
      <c r="B35" s="575"/>
      <c r="C35" s="925"/>
      <c r="D35" s="926"/>
      <c r="E35" s="111"/>
      <c r="F35" s="112"/>
      <c r="G35" s="111"/>
      <c r="H35" s="112"/>
      <c r="I35" s="111"/>
      <c r="J35" s="113"/>
      <c r="K35" s="111"/>
      <c r="L35" s="112"/>
      <c r="M35" s="111"/>
      <c r="N35" s="112"/>
      <c r="O35" s="111"/>
      <c r="P35" s="113"/>
      <c r="Q35" s="111"/>
      <c r="R35" s="112"/>
      <c r="S35" s="111"/>
      <c r="T35" s="112"/>
      <c r="U35" s="111"/>
      <c r="V35" s="113"/>
      <c r="W35" s="111"/>
      <c r="X35" s="112"/>
      <c r="Y35" s="111"/>
      <c r="Z35" s="112"/>
      <c r="AA35" s="111"/>
      <c r="AB35" s="113"/>
      <c r="AC35" s="111"/>
      <c r="AD35" s="112"/>
      <c r="AE35" s="111"/>
      <c r="AF35" s="112"/>
      <c r="AG35" s="111"/>
      <c r="AH35" s="113"/>
      <c r="AI35" s="111"/>
      <c r="AJ35" s="112"/>
      <c r="AK35" s="111"/>
      <c r="AL35" s="112"/>
      <c r="AM35" s="111"/>
      <c r="AN35" s="113"/>
      <c r="AO35" s="111"/>
      <c r="AP35" s="112"/>
      <c r="AQ35" s="413">
        <f t="shared" si="8"/>
        <v>0</v>
      </c>
      <c r="AR35" s="116">
        <f t="shared" si="9"/>
        <v>0</v>
      </c>
      <c r="AS35" s="429">
        <f t="shared" si="10"/>
        <v>0</v>
      </c>
      <c r="AT35" s="115">
        <f t="shared" si="11"/>
        <v>0</v>
      </c>
      <c r="AU35" s="426">
        <f t="shared" si="12"/>
        <v>0</v>
      </c>
      <c r="AV35" s="116">
        <f t="shared" si="13"/>
        <v>0</v>
      </c>
      <c r="AW35" s="911"/>
      <c r="AX35" s="912"/>
    </row>
    <row r="36" spans="1:50" ht="17.25" customHeight="1">
      <c r="A36" s="130"/>
      <c r="B36" s="132" t="s">
        <v>199</v>
      </c>
      <c r="C36" s="897" t="s">
        <v>184</v>
      </c>
      <c r="D36" s="898"/>
      <c r="E36" s="105"/>
      <c r="F36" s="106"/>
      <c r="G36" s="105"/>
      <c r="H36" s="106"/>
      <c r="I36" s="105"/>
      <c r="J36" s="107"/>
      <c r="K36" s="105"/>
      <c r="L36" s="106"/>
      <c r="M36" s="105"/>
      <c r="N36" s="106"/>
      <c r="O36" s="105"/>
      <c r="P36" s="107"/>
      <c r="Q36" s="105"/>
      <c r="R36" s="106"/>
      <c r="S36" s="105"/>
      <c r="T36" s="106"/>
      <c r="U36" s="105"/>
      <c r="V36" s="107"/>
      <c r="W36" s="105">
        <v>1</v>
      </c>
      <c r="X36" s="106"/>
      <c r="Y36" s="105"/>
      <c r="Z36" s="106"/>
      <c r="AA36" s="105"/>
      <c r="AB36" s="107"/>
      <c r="AC36" s="105"/>
      <c r="AD36" s="106"/>
      <c r="AE36" s="105"/>
      <c r="AF36" s="106"/>
      <c r="AG36" s="105"/>
      <c r="AH36" s="107"/>
      <c r="AI36" s="105"/>
      <c r="AJ36" s="106"/>
      <c r="AK36" s="105"/>
      <c r="AL36" s="106"/>
      <c r="AM36" s="105"/>
      <c r="AN36" s="107"/>
      <c r="AO36" s="105"/>
      <c r="AP36" s="106"/>
      <c r="AQ36" s="414">
        <f t="shared" si="8"/>
        <v>1</v>
      </c>
      <c r="AR36" s="110">
        <f t="shared" si="9"/>
        <v>0</v>
      </c>
      <c r="AS36" s="430">
        <f t="shared" si="10"/>
        <v>0</v>
      </c>
      <c r="AT36" s="109">
        <f t="shared" si="11"/>
        <v>0</v>
      </c>
      <c r="AU36" s="427">
        <f t="shared" si="12"/>
        <v>0</v>
      </c>
      <c r="AV36" s="110">
        <f t="shared" si="13"/>
        <v>0</v>
      </c>
      <c r="AW36" s="901">
        <f>'（民鉄走行キロ計算）'!E36</f>
        <v>3.1673735188569578</v>
      </c>
      <c r="AX36" s="903" t="str">
        <f>'（民鉄走行キロ計算）'!F36</f>
        <v/>
      </c>
    </row>
    <row r="37" spans="1:50" ht="17.25" customHeight="1">
      <c r="A37" s="130"/>
      <c r="B37" s="575"/>
      <c r="C37" s="925"/>
      <c r="D37" s="926"/>
      <c r="E37" s="111"/>
      <c r="F37" s="112"/>
      <c r="G37" s="111"/>
      <c r="H37" s="112"/>
      <c r="I37" s="111"/>
      <c r="J37" s="113"/>
      <c r="K37" s="111"/>
      <c r="L37" s="112"/>
      <c r="M37" s="111"/>
      <c r="N37" s="112"/>
      <c r="O37" s="111"/>
      <c r="P37" s="113"/>
      <c r="Q37" s="111"/>
      <c r="R37" s="112"/>
      <c r="S37" s="111"/>
      <c r="T37" s="112"/>
      <c r="U37" s="111"/>
      <c r="V37" s="113"/>
      <c r="W37" s="111"/>
      <c r="X37" s="112"/>
      <c r="Y37" s="111"/>
      <c r="Z37" s="112"/>
      <c r="AA37" s="111"/>
      <c r="AB37" s="113"/>
      <c r="AC37" s="111"/>
      <c r="AD37" s="112"/>
      <c r="AE37" s="111"/>
      <c r="AF37" s="112"/>
      <c r="AG37" s="111"/>
      <c r="AH37" s="113"/>
      <c r="AI37" s="111"/>
      <c r="AJ37" s="112"/>
      <c r="AK37" s="111"/>
      <c r="AL37" s="112"/>
      <c r="AM37" s="111"/>
      <c r="AN37" s="113"/>
      <c r="AO37" s="111"/>
      <c r="AP37" s="112"/>
      <c r="AQ37" s="413">
        <f t="shared" si="8"/>
        <v>0</v>
      </c>
      <c r="AR37" s="116">
        <f t="shared" si="9"/>
        <v>0</v>
      </c>
      <c r="AS37" s="429">
        <f t="shared" si="10"/>
        <v>0</v>
      </c>
      <c r="AT37" s="115">
        <f t="shared" si="11"/>
        <v>0</v>
      </c>
      <c r="AU37" s="426">
        <f t="shared" si="12"/>
        <v>0</v>
      </c>
      <c r="AV37" s="116">
        <f t="shared" si="13"/>
        <v>0</v>
      </c>
      <c r="AW37" s="911"/>
      <c r="AX37" s="912"/>
    </row>
    <row r="38" spans="1:50" ht="17.25" customHeight="1">
      <c r="A38" s="130"/>
      <c r="B38" s="132" t="s">
        <v>199</v>
      </c>
      <c r="C38" s="897" t="s">
        <v>185</v>
      </c>
      <c r="D38" s="898"/>
      <c r="E38" s="105"/>
      <c r="F38" s="106"/>
      <c r="G38" s="105"/>
      <c r="H38" s="106"/>
      <c r="I38" s="105"/>
      <c r="J38" s="107"/>
      <c r="K38" s="105"/>
      <c r="L38" s="106"/>
      <c r="M38" s="105"/>
      <c r="N38" s="106"/>
      <c r="O38" s="105"/>
      <c r="P38" s="107"/>
      <c r="Q38" s="105"/>
      <c r="R38" s="106"/>
      <c r="S38" s="105"/>
      <c r="T38" s="106"/>
      <c r="U38" s="105"/>
      <c r="V38" s="107"/>
      <c r="W38" s="105">
        <v>1</v>
      </c>
      <c r="X38" s="106"/>
      <c r="Y38" s="105"/>
      <c r="Z38" s="106"/>
      <c r="AA38" s="105"/>
      <c r="AB38" s="107"/>
      <c r="AC38" s="105"/>
      <c r="AD38" s="106"/>
      <c r="AE38" s="105"/>
      <c r="AF38" s="106"/>
      <c r="AG38" s="105"/>
      <c r="AH38" s="107"/>
      <c r="AI38" s="105"/>
      <c r="AJ38" s="106"/>
      <c r="AK38" s="105"/>
      <c r="AL38" s="106"/>
      <c r="AM38" s="105"/>
      <c r="AN38" s="107"/>
      <c r="AO38" s="105"/>
      <c r="AP38" s="106"/>
      <c r="AQ38" s="414">
        <f t="shared" si="8"/>
        <v>1</v>
      </c>
      <c r="AR38" s="110">
        <f t="shared" si="9"/>
        <v>0</v>
      </c>
      <c r="AS38" s="430">
        <f t="shared" si="10"/>
        <v>0</v>
      </c>
      <c r="AT38" s="109">
        <f t="shared" si="11"/>
        <v>0</v>
      </c>
      <c r="AU38" s="427">
        <f t="shared" si="12"/>
        <v>0</v>
      </c>
      <c r="AV38" s="110">
        <f t="shared" si="13"/>
        <v>0</v>
      </c>
      <c r="AW38" s="901">
        <f>'（民鉄走行キロ計算）'!E38</f>
        <v>175.21726941407346</v>
      </c>
      <c r="AX38" s="903" t="str">
        <f>'（民鉄走行キロ計算）'!F38</f>
        <v/>
      </c>
    </row>
    <row r="39" spans="1:50" ht="17.25" customHeight="1">
      <c r="A39" s="130"/>
      <c r="B39" s="575"/>
      <c r="C39" s="925"/>
      <c r="D39" s="926"/>
      <c r="E39" s="111"/>
      <c r="F39" s="112"/>
      <c r="G39" s="111"/>
      <c r="H39" s="112"/>
      <c r="I39" s="111"/>
      <c r="J39" s="113"/>
      <c r="K39" s="111"/>
      <c r="L39" s="112"/>
      <c r="M39" s="111"/>
      <c r="N39" s="112"/>
      <c r="O39" s="111"/>
      <c r="P39" s="113"/>
      <c r="Q39" s="111"/>
      <c r="R39" s="112"/>
      <c r="S39" s="111"/>
      <c r="T39" s="112"/>
      <c r="U39" s="111"/>
      <c r="V39" s="113"/>
      <c r="W39" s="111"/>
      <c r="X39" s="112"/>
      <c r="Y39" s="111"/>
      <c r="Z39" s="112"/>
      <c r="AA39" s="111"/>
      <c r="AB39" s="113"/>
      <c r="AC39" s="111"/>
      <c r="AD39" s="112"/>
      <c r="AE39" s="111"/>
      <c r="AF39" s="112"/>
      <c r="AG39" s="111"/>
      <c r="AH39" s="113"/>
      <c r="AI39" s="111"/>
      <c r="AJ39" s="112"/>
      <c r="AK39" s="111"/>
      <c r="AL39" s="112"/>
      <c r="AM39" s="111"/>
      <c r="AN39" s="113"/>
      <c r="AO39" s="111"/>
      <c r="AP39" s="112"/>
      <c r="AQ39" s="413">
        <f t="shared" si="8"/>
        <v>0</v>
      </c>
      <c r="AR39" s="116">
        <f t="shared" si="9"/>
        <v>0</v>
      </c>
      <c r="AS39" s="429">
        <f t="shared" si="10"/>
        <v>0</v>
      </c>
      <c r="AT39" s="115">
        <f t="shared" si="11"/>
        <v>0</v>
      </c>
      <c r="AU39" s="426">
        <f t="shared" si="12"/>
        <v>0</v>
      </c>
      <c r="AV39" s="116">
        <f t="shared" si="13"/>
        <v>0</v>
      </c>
      <c r="AW39" s="911"/>
      <c r="AX39" s="912"/>
    </row>
    <row r="40" spans="1:50" ht="17.25" customHeight="1">
      <c r="A40" s="130"/>
      <c r="B40" s="132" t="s">
        <v>199</v>
      </c>
      <c r="C40" s="897" t="s">
        <v>186</v>
      </c>
      <c r="D40" s="898"/>
      <c r="E40" s="105"/>
      <c r="F40" s="106"/>
      <c r="G40" s="105"/>
      <c r="H40" s="106"/>
      <c r="I40" s="105"/>
      <c r="J40" s="107"/>
      <c r="K40" s="105"/>
      <c r="L40" s="106"/>
      <c r="M40" s="105"/>
      <c r="N40" s="106"/>
      <c r="O40" s="105"/>
      <c r="P40" s="107"/>
      <c r="Q40" s="105"/>
      <c r="R40" s="106"/>
      <c r="S40" s="105"/>
      <c r="T40" s="106"/>
      <c r="U40" s="105"/>
      <c r="V40" s="107"/>
      <c r="W40" s="105"/>
      <c r="X40" s="106"/>
      <c r="Y40" s="105"/>
      <c r="Z40" s="106"/>
      <c r="AA40" s="105"/>
      <c r="AB40" s="107"/>
      <c r="AC40" s="105"/>
      <c r="AD40" s="106"/>
      <c r="AE40" s="105"/>
      <c r="AF40" s="106"/>
      <c r="AG40" s="105"/>
      <c r="AH40" s="107"/>
      <c r="AI40" s="105"/>
      <c r="AJ40" s="106"/>
      <c r="AK40" s="105"/>
      <c r="AL40" s="106"/>
      <c r="AM40" s="105"/>
      <c r="AN40" s="107"/>
      <c r="AO40" s="105"/>
      <c r="AP40" s="106"/>
      <c r="AQ40" s="414">
        <f t="shared" si="8"/>
        <v>0</v>
      </c>
      <c r="AR40" s="110">
        <f t="shared" si="9"/>
        <v>0</v>
      </c>
      <c r="AS40" s="430">
        <f t="shared" si="10"/>
        <v>0</v>
      </c>
      <c r="AT40" s="109">
        <f t="shared" si="11"/>
        <v>0</v>
      </c>
      <c r="AU40" s="427">
        <f t="shared" si="12"/>
        <v>0</v>
      </c>
      <c r="AV40" s="110">
        <f t="shared" si="13"/>
        <v>0</v>
      </c>
      <c r="AW40" s="901">
        <f>'（民鉄走行キロ計算）'!E40</f>
        <v>0</v>
      </c>
      <c r="AX40" s="903" t="str">
        <f>'（民鉄走行キロ計算）'!F40</f>
        <v/>
      </c>
    </row>
    <row r="41" spans="1:50" ht="17.25" customHeight="1">
      <c r="A41" s="130"/>
      <c r="B41" s="575"/>
      <c r="C41" s="925"/>
      <c r="D41" s="926"/>
      <c r="E41" s="332"/>
      <c r="F41" s="112"/>
      <c r="G41" s="111"/>
      <c r="H41" s="112"/>
      <c r="I41" s="111"/>
      <c r="J41" s="113"/>
      <c r="K41" s="111"/>
      <c r="L41" s="112"/>
      <c r="M41" s="111"/>
      <c r="N41" s="112"/>
      <c r="O41" s="111"/>
      <c r="P41" s="113"/>
      <c r="Q41" s="111"/>
      <c r="R41" s="112"/>
      <c r="S41" s="111"/>
      <c r="T41" s="112"/>
      <c r="U41" s="111"/>
      <c r="V41" s="113"/>
      <c r="W41" s="111"/>
      <c r="X41" s="112"/>
      <c r="Y41" s="111"/>
      <c r="Z41" s="112"/>
      <c r="AA41" s="111"/>
      <c r="AB41" s="113"/>
      <c r="AC41" s="111"/>
      <c r="AD41" s="112"/>
      <c r="AE41" s="111"/>
      <c r="AF41" s="112"/>
      <c r="AG41" s="111"/>
      <c r="AH41" s="113"/>
      <c r="AI41" s="111"/>
      <c r="AJ41" s="112"/>
      <c r="AK41" s="111"/>
      <c r="AL41" s="112"/>
      <c r="AM41" s="111"/>
      <c r="AN41" s="113"/>
      <c r="AO41" s="111"/>
      <c r="AP41" s="112"/>
      <c r="AQ41" s="413">
        <f t="shared" si="8"/>
        <v>0</v>
      </c>
      <c r="AR41" s="116">
        <f t="shared" si="9"/>
        <v>0</v>
      </c>
      <c r="AS41" s="429">
        <f t="shared" si="10"/>
        <v>0</v>
      </c>
      <c r="AT41" s="115">
        <f t="shared" si="11"/>
        <v>0</v>
      </c>
      <c r="AU41" s="426">
        <f t="shared" si="12"/>
        <v>0</v>
      </c>
      <c r="AV41" s="116">
        <f t="shared" si="13"/>
        <v>0</v>
      </c>
      <c r="AW41" s="911"/>
      <c r="AX41" s="912"/>
    </row>
    <row r="42" spans="1:50" ht="17.25" customHeight="1">
      <c r="A42" s="130"/>
      <c r="B42" s="134" t="s">
        <v>199</v>
      </c>
      <c r="C42" s="897" t="s">
        <v>187</v>
      </c>
      <c r="D42" s="898"/>
      <c r="E42" s="117"/>
      <c r="F42" s="118"/>
      <c r="G42" s="117"/>
      <c r="H42" s="118"/>
      <c r="I42" s="117"/>
      <c r="J42" s="119"/>
      <c r="K42" s="117"/>
      <c r="L42" s="118"/>
      <c r="M42" s="117"/>
      <c r="N42" s="118"/>
      <c r="O42" s="117"/>
      <c r="P42" s="119"/>
      <c r="Q42" s="117"/>
      <c r="R42" s="118"/>
      <c r="S42" s="117"/>
      <c r="T42" s="118"/>
      <c r="U42" s="117"/>
      <c r="V42" s="119"/>
      <c r="W42" s="117"/>
      <c r="X42" s="118"/>
      <c r="Y42" s="117"/>
      <c r="Z42" s="118"/>
      <c r="AA42" s="117"/>
      <c r="AB42" s="119"/>
      <c r="AC42" s="117"/>
      <c r="AD42" s="118"/>
      <c r="AE42" s="117"/>
      <c r="AF42" s="118"/>
      <c r="AG42" s="117"/>
      <c r="AH42" s="119"/>
      <c r="AI42" s="117"/>
      <c r="AJ42" s="118"/>
      <c r="AK42" s="117"/>
      <c r="AL42" s="118"/>
      <c r="AM42" s="117"/>
      <c r="AN42" s="119"/>
      <c r="AO42" s="117"/>
      <c r="AP42" s="118"/>
      <c r="AQ42" s="414">
        <f t="shared" si="8"/>
        <v>0</v>
      </c>
      <c r="AR42" s="110">
        <f t="shared" si="9"/>
        <v>0</v>
      </c>
      <c r="AS42" s="430">
        <f t="shared" si="10"/>
        <v>0</v>
      </c>
      <c r="AT42" s="109">
        <f t="shared" si="11"/>
        <v>0</v>
      </c>
      <c r="AU42" s="427">
        <f t="shared" si="12"/>
        <v>0</v>
      </c>
      <c r="AV42" s="110">
        <f t="shared" si="13"/>
        <v>0</v>
      </c>
      <c r="AW42" s="901">
        <f>'（民鉄走行キロ計算）'!E42</f>
        <v>0</v>
      </c>
      <c r="AX42" s="903" t="str">
        <f>'（民鉄走行キロ計算）'!F42</f>
        <v/>
      </c>
    </row>
    <row r="43" spans="1:50" ht="17.25" customHeight="1">
      <c r="A43" s="130"/>
      <c r="B43" s="577"/>
      <c r="C43" s="925"/>
      <c r="D43" s="926"/>
      <c r="E43" s="111"/>
      <c r="F43" s="112"/>
      <c r="G43" s="111"/>
      <c r="H43" s="112"/>
      <c r="I43" s="111"/>
      <c r="J43" s="113"/>
      <c r="K43" s="111"/>
      <c r="L43" s="112"/>
      <c r="M43" s="111"/>
      <c r="N43" s="112"/>
      <c r="O43" s="111"/>
      <c r="P43" s="113"/>
      <c r="Q43" s="111"/>
      <c r="R43" s="112"/>
      <c r="S43" s="111"/>
      <c r="T43" s="112"/>
      <c r="U43" s="111"/>
      <c r="V43" s="113"/>
      <c r="W43" s="111"/>
      <c r="X43" s="112"/>
      <c r="Y43" s="111"/>
      <c r="Z43" s="112"/>
      <c r="AA43" s="111"/>
      <c r="AB43" s="113"/>
      <c r="AC43" s="111"/>
      <c r="AD43" s="112"/>
      <c r="AE43" s="111"/>
      <c r="AF43" s="112"/>
      <c r="AG43" s="111"/>
      <c r="AH43" s="113"/>
      <c r="AI43" s="111"/>
      <c r="AJ43" s="112"/>
      <c r="AK43" s="111"/>
      <c r="AL43" s="112"/>
      <c r="AM43" s="111"/>
      <c r="AN43" s="113"/>
      <c r="AO43" s="111"/>
      <c r="AP43" s="112"/>
      <c r="AQ43" s="413">
        <f t="shared" si="8"/>
        <v>0</v>
      </c>
      <c r="AR43" s="116">
        <f t="shared" si="9"/>
        <v>0</v>
      </c>
      <c r="AS43" s="429">
        <f t="shared" si="10"/>
        <v>0</v>
      </c>
      <c r="AT43" s="115">
        <f t="shared" si="11"/>
        <v>0</v>
      </c>
      <c r="AU43" s="426">
        <f t="shared" si="12"/>
        <v>0</v>
      </c>
      <c r="AV43" s="116">
        <f t="shared" si="13"/>
        <v>0</v>
      </c>
      <c r="AW43" s="911"/>
      <c r="AX43" s="912"/>
    </row>
    <row r="44" spans="1:50" ht="17.25" customHeight="1">
      <c r="A44" s="130"/>
      <c r="B44" s="132" t="s">
        <v>199</v>
      </c>
      <c r="C44" s="897" t="s">
        <v>326</v>
      </c>
      <c r="D44" s="898" t="s">
        <v>100</v>
      </c>
      <c r="E44" s="105"/>
      <c r="F44" s="106"/>
      <c r="G44" s="105"/>
      <c r="H44" s="106"/>
      <c r="I44" s="105"/>
      <c r="J44" s="107"/>
      <c r="K44" s="105"/>
      <c r="L44" s="106"/>
      <c r="M44" s="105"/>
      <c r="N44" s="106"/>
      <c r="O44" s="105"/>
      <c r="P44" s="107"/>
      <c r="Q44" s="105"/>
      <c r="R44" s="106"/>
      <c r="S44" s="105"/>
      <c r="T44" s="106"/>
      <c r="U44" s="105"/>
      <c r="V44" s="107"/>
      <c r="W44" s="105"/>
      <c r="X44" s="106"/>
      <c r="Y44" s="105"/>
      <c r="Z44" s="106"/>
      <c r="AA44" s="105"/>
      <c r="AB44" s="107"/>
      <c r="AC44" s="105"/>
      <c r="AD44" s="106"/>
      <c r="AE44" s="105"/>
      <c r="AF44" s="106"/>
      <c r="AG44" s="105"/>
      <c r="AH44" s="107"/>
      <c r="AI44" s="105"/>
      <c r="AJ44" s="106"/>
      <c r="AK44" s="105"/>
      <c r="AL44" s="106"/>
      <c r="AM44" s="105"/>
      <c r="AN44" s="107"/>
      <c r="AO44" s="105"/>
      <c r="AP44" s="106"/>
      <c r="AQ44" s="414">
        <f t="shared" si="8"/>
        <v>0</v>
      </c>
      <c r="AR44" s="110">
        <f t="shared" si="9"/>
        <v>0</v>
      </c>
      <c r="AS44" s="430">
        <f t="shared" si="10"/>
        <v>0</v>
      </c>
      <c r="AT44" s="109">
        <f t="shared" si="11"/>
        <v>0</v>
      </c>
      <c r="AU44" s="427">
        <f t="shared" si="12"/>
        <v>0</v>
      </c>
      <c r="AV44" s="110">
        <f t="shared" si="13"/>
        <v>0</v>
      </c>
      <c r="AW44" s="901">
        <f>'（民鉄走行キロ計算）'!E44</f>
        <v>0</v>
      </c>
      <c r="AX44" s="903" t="str">
        <f>'（民鉄走行キロ計算）'!F44</f>
        <v/>
      </c>
    </row>
    <row r="45" spans="1:50" ht="17.25" customHeight="1">
      <c r="A45" s="130"/>
      <c r="B45" s="575"/>
      <c r="C45" s="925"/>
      <c r="D45" s="926"/>
      <c r="E45" s="111"/>
      <c r="F45" s="112"/>
      <c r="G45" s="111"/>
      <c r="H45" s="112"/>
      <c r="I45" s="111"/>
      <c r="J45" s="113"/>
      <c r="K45" s="111"/>
      <c r="L45" s="112"/>
      <c r="M45" s="111"/>
      <c r="N45" s="112"/>
      <c r="O45" s="111"/>
      <c r="P45" s="113"/>
      <c r="Q45" s="111"/>
      <c r="R45" s="112"/>
      <c r="S45" s="111"/>
      <c r="T45" s="112"/>
      <c r="U45" s="111"/>
      <c r="V45" s="113"/>
      <c r="W45" s="111"/>
      <c r="X45" s="112"/>
      <c r="Y45" s="111"/>
      <c r="Z45" s="112"/>
      <c r="AA45" s="111"/>
      <c r="AB45" s="113"/>
      <c r="AC45" s="111"/>
      <c r="AD45" s="112"/>
      <c r="AE45" s="111"/>
      <c r="AF45" s="112"/>
      <c r="AG45" s="111"/>
      <c r="AH45" s="113"/>
      <c r="AI45" s="111"/>
      <c r="AJ45" s="112"/>
      <c r="AK45" s="111"/>
      <c r="AL45" s="112"/>
      <c r="AM45" s="111"/>
      <c r="AN45" s="113"/>
      <c r="AO45" s="111"/>
      <c r="AP45" s="112"/>
      <c r="AQ45" s="413">
        <f t="shared" si="8"/>
        <v>0</v>
      </c>
      <c r="AR45" s="116">
        <f t="shared" si="9"/>
        <v>0</v>
      </c>
      <c r="AS45" s="429">
        <f t="shared" si="10"/>
        <v>0</v>
      </c>
      <c r="AT45" s="115">
        <f t="shared" si="11"/>
        <v>0</v>
      </c>
      <c r="AU45" s="426">
        <f t="shared" si="12"/>
        <v>0</v>
      </c>
      <c r="AV45" s="116">
        <f t="shared" si="13"/>
        <v>0</v>
      </c>
      <c r="AW45" s="911"/>
      <c r="AX45" s="912"/>
    </row>
    <row r="46" spans="1:50" ht="17.25" customHeight="1">
      <c r="A46" s="130"/>
      <c r="B46" s="132" t="s">
        <v>199</v>
      </c>
      <c r="C46" s="897" t="s">
        <v>221</v>
      </c>
      <c r="D46" s="898" t="s">
        <v>100</v>
      </c>
      <c r="E46" s="105"/>
      <c r="F46" s="106"/>
      <c r="G46" s="105"/>
      <c r="H46" s="106"/>
      <c r="I46" s="105"/>
      <c r="J46" s="107"/>
      <c r="K46" s="105"/>
      <c r="L46" s="106"/>
      <c r="M46" s="105"/>
      <c r="N46" s="106"/>
      <c r="O46" s="105"/>
      <c r="P46" s="107"/>
      <c r="Q46" s="105"/>
      <c r="R46" s="106"/>
      <c r="S46" s="105"/>
      <c r="T46" s="106"/>
      <c r="U46" s="105"/>
      <c r="V46" s="107"/>
      <c r="W46" s="105"/>
      <c r="X46" s="106"/>
      <c r="Y46" s="105"/>
      <c r="Z46" s="106"/>
      <c r="AA46" s="105"/>
      <c r="AB46" s="107"/>
      <c r="AC46" s="105"/>
      <c r="AD46" s="106"/>
      <c r="AE46" s="105"/>
      <c r="AF46" s="106"/>
      <c r="AG46" s="105"/>
      <c r="AH46" s="107"/>
      <c r="AI46" s="105"/>
      <c r="AJ46" s="106"/>
      <c r="AK46" s="105"/>
      <c r="AL46" s="106"/>
      <c r="AM46" s="105"/>
      <c r="AN46" s="107"/>
      <c r="AO46" s="105"/>
      <c r="AP46" s="106"/>
      <c r="AQ46" s="414">
        <f t="shared" si="8"/>
        <v>0</v>
      </c>
      <c r="AR46" s="110">
        <f t="shared" si="9"/>
        <v>0</v>
      </c>
      <c r="AS46" s="430">
        <f t="shared" si="10"/>
        <v>0</v>
      </c>
      <c r="AT46" s="109">
        <f t="shared" si="11"/>
        <v>0</v>
      </c>
      <c r="AU46" s="427">
        <f t="shared" si="12"/>
        <v>0</v>
      </c>
      <c r="AV46" s="110">
        <f t="shared" si="13"/>
        <v>0</v>
      </c>
      <c r="AW46" s="901">
        <f>'（民鉄走行キロ計算）'!E46</f>
        <v>0</v>
      </c>
      <c r="AX46" s="903" t="str">
        <f>'（民鉄走行キロ計算）'!F46</f>
        <v/>
      </c>
    </row>
    <row r="47" spans="1:50" ht="17.25" customHeight="1">
      <c r="A47" s="130"/>
      <c r="B47" s="575"/>
      <c r="C47" s="925"/>
      <c r="D47" s="926"/>
      <c r="E47" s="111"/>
      <c r="F47" s="112"/>
      <c r="G47" s="111"/>
      <c r="H47" s="112"/>
      <c r="I47" s="111"/>
      <c r="J47" s="113"/>
      <c r="K47" s="111"/>
      <c r="L47" s="112"/>
      <c r="M47" s="111"/>
      <c r="N47" s="112"/>
      <c r="O47" s="111"/>
      <c r="P47" s="113"/>
      <c r="Q47" s="111"/>
      <c r="R47" s="112"/>
      <c r="S47" s="111"/>
      <c r="T47" s="112"/>
      <c r="U47" s="111"/>
      <c r="V47" s="113"/>
      <c r="W47" s="111"/>
      <c r="X47" s="112"/>
      <c r="Y47" s="111"/>
      <c r="Z47" s="112"/>
      <c r="AA47" s="111"/>
      <c r="AB47" s="113"/>
      <c r="AC47" s="111"/>
      <c r="AD47" s="112"/>
      <c r="AE47" s="111"/>
      <c r="AF47" s="112"/>
      <c r="AG47" s="111"/>
      <c r="AH47" s="113"/>
      <c r="AI47" s="111"/>
      <c r="AJ47" s="112"/>
      <c r="AK47" s="111"/>
      <c r="AL47" s="112"/>
      <c r="AM47" s="111"/>
      <c r="AN47" s="113"/>
      <c r="AO47" s="111"/>
      <c r="AP47" s="112"/>
      <c r="AQ47" s="413">
        <f t="shared" si="8"/>
        <v>0</v>
      </c>
      <c r="AR47" s="116">
        <f t="shared" si="9"/>
        <v>0</v>
      </c>
      <c r="AS47" s="429">
        <f t="shared" si="10"/>
        <v>0</v>
      </c>
      <c r="AT47" s="115">
        <f t="shared" si="11"/>
        <v>0</v>
      </c>
      <c r="AU47" s="426">
        <f t="shared" si="12"/>
        <v>0</v>
      </c>
      <c r="AV47" s="116">
        <f t="shared" si="13"/>
        <v>0</v>
      </c>
      <c r="AW47" s="911"/>
      <c r="AX47" s="912"/>
    </row>
    <row r="48" spans="1:50" ht="17.25" customHeight="1">
      <c r="A48" s="130"/>
      <c r="B48" s="132" t="s">
        <v>199</v>
      </c>
      <c r="C48" s="897" t="s">
        <v>222</v>
      </c>
      <c r="D48" s="898" t="s">
        <v>100</v>
      </c>
      <c r="E48" s="105"/>
      <c r="F48" s="106"/>
      <c r="G48" s="105"/>
      <c r="H48" s="106"/>
      <c r="I48" s="105"/>
      <c r="J48" s="107"/>
      <c r="K48" s="105"/>
      <c r="L48" s="106"/>
      <c r="M48" s="105"/>
      <c r="N48" s="106"/>
      <c r="O48" s="105"/>
      <c r="P48" s="107"/>
      <c r="Q48" s="105"/>
      <c r="R48" s="106"/>
      <c r="S48" s="105"/>
      <c r="T48" s="106"/>
      <c r="U48" s="105"/>
      <c r="V48" s="107"/>
      <c r="W48" s="105"/>
      <c r="X48" s="106"/>
      <c r="Y48" s="105"/>
      <c r="Z48" s="106"/>
      <c r="AA48" s="105"/>
      <c r="AB48" s="107"/>
      <c r="AC48" s="105"/>
      <c r="AD48" s="106"/>
      <c r="AE48" s="105"/>
      <c r="AF48" s="106"/>
      <c r="AG48" s="105"/>
      <c r="AH48" s="107"/>
      <c r="AI48" s="105"/>
      <c r="AJ48" s="106"/>
      <c r="AK48" s="105"/>
      <c r="AL48" s="106"/>
      <c r="AM48" s="105"/>
      <c r="AN48" s="107"/>
      <c r="AO48" s="105"/>
      <c r="AP48" s="106"/>
      <c r="AQ48" s="414">
        <f t="shared" si="8"/>
        <v>0</v>
      </c>
      <c r="AR48" s="110">
        <f t="shared" si="9"/>
        <v>0</v>
      </c>
      <c r="AS48" s="430">
        <f t="shared" si="10"/>
        <v>0</v>
      </c>
      <c r="AT48" s="109">
        <f t="shared" si="11"/>
        <v>0</v>
      </c>
      <c r="AU48" s="427">
        <f t="shared" si="12"/>
        <v>0</v>
      </c>
      <c r="AV48" s="110">
        <f t="shared" si="13"/>
        <v>0</v>
      </c>
      <c r="AW48" s="901">
        <f>'（民鉄走行キロ計算）'!E48</f>
        <v>0</v>
      </c>
      <c r="AX48" s="903" t="str">
        <f>'（民鉄走行キロ計算）'!F48</f>
        <v/>
      </c>
    </row>
    <row r="49" spans="1:50" ht="17.25" customHeight="1">
      <c r="A49" s="130"/>
      <c r="B49" s="575"/>
      <c r="C49" s="925"/>
      <c r="D49" s="926"/>
      <c r="E49" s="111"/>
      <c r="F49" s="112"/>
      <c r="G49" s="111"/>
      <c r="H49" s="112"/>
      <c r="I49" s="111"/>
      <c r="J49" s="113"/>
      <c r="K49" s="111"/>
      <c r="L49" s="112"/>
      <c r="M49" s="111"/>
      <c r="N49" s="112"/>
      <c r="O49" s="111"/>
      <c r="P49" s="113"/>
      <c r="Q49" s="111"/>
      <c r="R49" s="112"/>
      <c r="S49" s="111"/>
      <c r="T49" s="112"/>
      <c r="U49" s="111"/>
      <c r="V49" s="113"/>
      <c r="W49" s="111"/>
      <c r="X49" s="112"/>
      <c r="Y49" s="111"/>
      <c r="Z49" s="112"/>
      <c r="AA49" s="111"/>
      <c r="AB49" s="113"/>
      <c r="AC49" s="111"/>
      <c r="AD49" s="112"/>
      <c r="AE49" s="111"/>
      <c r="AF49" s="112"/>
      <c r="AG49" s="111"/>
      <c r="AH49" s="113"/>
      <c r="AI49" s="111"/>
      <c r="AJ49" s="112"/>
      <c r="AK49" s="111"/>
      <c r="AL49" s="112"/>
      <c r="AM49" s="111"/>
      <c r="AN49" s="113"/>
      <c r="AO49" s="111"/>
      <c r="AP49" s="112"/>
      <c r="AQ49" s="413">
        <f t="shared" si="8"/>
        <v>0</v>
      </c>
      <c r="AR49" s="116">
        <f t="shared" si="9"/>
        <v>0</v>
      </c>
      <c r="AS49" s="429">
        <f t="shared" si="10"/>
        <v>0</v>
      </c>
      <c r="AT49" s="115">
        <f t="shared" si="11"/>
        <v>0</v>
      </c>
      <c r="AU49" s="426">
        <f t="shared" si="12"/>
        <v>0</v>
      </c>
      <c r="AV49" s="116">
        <f t="shared" si="13"/>
        <v>0</v>
      </c>
      <c r="AW49" s="911"/>
      <c r="AX49" s="912"/>
    </row>
    <row r="50" spans="1:50" ht="17.25" customHeight="1">
      <c r="A50" s="130"/>
      <c r="B50" s="135" t="s">
        <v>327</v>
      </c>
      <c r="C50" s="897" t="s">
        <v>101</v>
      </c>
      <c r="D50" s="898"/>
      <c r="E50" s="329"/>
      <c r="F50" s="330"/>
      <c r="G50" s="329"/>
      <c r="H50" s="330"/>
      <c r="I50" s="329"/>
      <c r="J50" s="331"/>
      <c r="K50" s="329"/>
      <c r="L50" s="330"/>
      <c r="M50" s="329"/>
      <c r="N50" s="330"/>
      <c r="O50" s="329"/>
      <c r="P50" s="331"/>
      <c r="Q50" s="329"/>
      <c r="R50" s="330"/>
      <c r="S50" s="329"/>
      <c r="T50" s="330"/>
      <c r="U50" s="329"/>
      <c r="V50" s="331"/>
      <c r="W50" s="329"/>
      <c r="X50" s="330"/>
      <c r="Y50" s="329"/>
      <c r="Z50" s="330"/>
      <c r="AA50" s="329"/>
      <c r="AB50" s="331"/>
      <c r="AC50" s="329"/>
      <c r="AD50" s="330"/>
      <c r="AE50" s="329"/>
      <c r="AF50" s="330"/>
      <c r="AG50" s="329"/>
      <c r="AH50" s="331"/>
      <c r="AI50" s="329"/>
      <c r="AJ50" s="330"/>
      <c r="AK50" s="329"/>
      <c r="AL50" s="330"/>
      <c r="AM50" s="329"/>
      <c r="AN50" s="331"/>
      <c r="AO50" s="329"/>
      <c r="AP50" s="330"/>
      <c r="AQ50" s="414">
        <f t="shared" si="8"/>
        <v>0</v>
      </c>
      <c r="AR50" s="110">
        <f t="shared" si="9"/>
        <v>0</v>
      </c>
      <c r="AS50" s="430">
        <f t="shared" si="10"/>
        <v>0</v>
      </c>
      <c r="AT50" s="109">
        <f t="shared" si="11"/>
        <v>0</v>
      </c>
      <c r="AU50" s="427">
        <f t="shared" si="12"/>
        <v>0</v>
      </c>
      <c r="AV50" s="110">
        <f t="shared" si="13"/>
        <v>0</v>
      </c>
      <c r="AW50" s="901">
        <f>'（民鉄走行キロ計算）'!E50</f>
        <v>0</v>
      </c>
      <c r="AX50" s="903" t="str">
        <f>'（民鉄走行キロ計算）'!F50</f>
        <v/>
      </c>
    </row>
    <row r="51" spans="1:50" ht="17.25" customHeight="1">
      <c r="A51" s="130"/>
      <c r="B51" s="136"/>
      <c r="C51" s="925"/>
      <c r="D51" s="926"/>
      <c r="E51" s="111"/>
      <c r="F51" s="112"/>
      <c r="G51" s="111"/>
      <c r="H51" s="112"/>
      <c r="I51" s="111"/>
      <c r="J51" s="113"/>
      <c r="K51" s="111"/>
      <c r="L51" s="112"/>
      <c r="M51" s="111"/>
      <c r="N51" s="112"/>
      <c r="O51" s="111"/>
      <c r="P51" s="113"/>
      <c r="Q51" s="111"/>
      <c r="R51" s="112"/>
      <c r="S51" s="111"/>
      <c r="T51" s="112"/>
      <c r="U51" s="111"/>
      <c r="V51" s="113"/>
      <c r="W51" s="111"/>
      <c r="X51" s="112"/>
      <c r="Y51" s="111"/>
      <c r="Z51" s="112"/>
      <c r="AA51" s="111"/>
      <c r="AB51" s="113"/>
      <c r="AC51" s="111"/>
      <c r="AD51" s="112"/>
      <c r="AE51" s="111"/>
      <c r="AF51" s="112"/>
      <c r="AG51" s="111"/>
      <c r="AH51" s="113"/>
      <c r="AI51" s="111"/>
      <c r="AJ51" s="112"/>
      <c r="AK51" s="111"/>
      <c r="AL51" s="112"/>
      <c r="AM51" s="111"/>
      <c r="AN51" s="113"/>
      <c r="AO51" s="111"/>
      <c r="AP51" s="112"/>
      <c r="AQ51" s="413">
        <f t="shared" si="8"/>
        <v>0</v>
      </c>
      <c r="AR51" s="116">
        <f t="shared" si="9"/>
        <v>0</v>
      </c>
      <c r="AS51" s="429">
        <f t="shared" si="10"/>
        <v>0</v>
      </c>
      <c r="AT51" s="115">
        <f t="shared" si="11"/>
        <v>0</v>
      </c>
      <c r="AU51" s="426">
        <f t="shared" si="12"/>
        <v>0</v>
      </c>
      <c r="AV51" s="116">
        <f t="shared" si="13"/>
        <v>0</v>
      </c>
      <c r="AW51" s="911"/>
      <c r="AX51" s="912"/>
    </row>
    <row r="52" spans="1:50" ht="17.25" customHeight="1">
      <c r="A52" s="130"/>
      <c r="B52" s="135" t="s">
        <v>327</v>
      </c>
      <c r="C52" s="897" t="s">
        <v>218</v>
      </c>
      <c r="D52" s="898"/>
      <c r="E52" s="329"/>
      <c r="F52" s="330"/>
      <c r="G52" s="329"/>
      <c r="H52" s="330"/>
      <c r="I52" s="329"/>
      <c r="J52" s="331"/>
      <c r="K52" s="329"/>
      <c r="L52" s="330"/>
      <c r="M52" s="329"/>
      <c r="N52" s="330"/>
      <c r="O52" s="329"/>
      <c r="P52" s="331"/>
      <c r="Q52" s="329"/>
      <c r="R52" s="330"/>
      <c r="S52" s="329"/>
      <c r="T52" s="330"/>
      <c r="U52" s="329"/>
      <c r="V52" s="331"/>
      <c r="W52" s="329">
        <v>1</v>
      </c>
      <c r="X52" s="330"/>
      <c r="Y52" s="329"/>
      <c r="Z52" s="330"/>
      <c r="AA52" s="329">
        <v>1</v>
      </c>
      <c r="AB52" s="331"/>
      <c r="AC52" s="329"/>
      <c r="AD52" s="330"/>
      <c r="AE52" s="329"/>
      <c r="AF52" s="330"/>
      <c r="AG52" s="329"/>
      <c r="AH52" s="331"/>
      <c r="AI52" s="329"/>
      <c r="AJ52" s="330"/>
      <c r="AK52" s="329"/>
      <c r="AL52" s="330"/>
      <c r="AM52" s="329"/>
      <c r="AN52" s="331"/>
      <c r="AO52" s="329"/>
      <c r="AP52" s="330"/>
      <c r="AQ52" s="414">
        <f t="shared" si="8"/>
        <v>1</v>
      </c>
      <c r="AR52" s="110">
        <f t="shared" si="9"/>
        <v>0</v>
      </c>
      <c r="AS52" s="430">
        <f t="shared" si="10"/>
        <v>0</v>
      </c>
      <c r="AT52" s="109">
        <f t="shared" si="11"/>
        <v>0</v>
      </c>
      <c r="AU52" s="427">
        <f t="shared" si="12"/>
        <v>1</v>
      </c>
      <c r="AV52" s="110">
        <f t="shared" si="13"/>
        <v>0</v>
      </c>
      <c r="AW52" s="901">
        <f>'（民鉄走行キロ計算）'!E52</f>
        <v>0.68619537533137231</v>
      </c>
      <c r="AX52" s="903" t="str">
        <f>'（民鉄走行キロ計算）'!F52</f>
        <v/>
      </c>
    </row>
    <row r="53" spans="1:50" ht="17.25" customHeight="1">
      <c r="A53" s="130"/>
      <c r="B53" s="136"/>
      <c r="C53" s="925"/>
      <c r="D53" s="926"/>
      <c r="E53" s="111"/>
      <c r="F53" s="112"/>
      <c r="G53" s="111"/>
      <c r="H53" s="112"/>
      <c r="I53" s="111"/>
      <c r="J53" s="113"/>
      <c r="K53" s="111"/>
      <c r="L53" s="112"/>
      <c r="M53" s="111"/>
      <c r="N53" s="112"/>
      <c r="O53" s="111"/>
      <c r="P53" s="113"/>
      <c r="Q53" s="111"/>
      <c r="R53" s="112"/>
      <c r="S53" s="111"/>
      <c r="T53" s="112"/>
      <c r="U53" s="111"/>
      <c r="V53" s="113"/>
      <c r="W53" s="111"/>
      <c r="X53" s="112"/>
      <c r="Y53" s="111"/>
      <c r="Z53" s="112"/>
      <c r="AA53" s="111"/>
      <c r="AB53" s="113"/>
      <c r="AC53" s="111"/>
      <c r="AD53" s="112"/>
      <c r="AE53" s="111"/>
      <c r="AF53" s="112"/>
      <c r="AG53" s="111"/>
      <c r="AH53" s="113"/>
      <c r="AI53" s="111"/>
      <c r="AJ53" s="112"/>
      <c r="AK53" s="111"/>
      <c r="AL53" s="112"/>
      <c r="AM53" s="111"/>
      <c r="AN53" s="113"/>
      <c r="AO53" s="111"/>
      <c r="AP53" s="112"/>
      <c r="AQ53" s="413">
        <f t="shared" si="8"/>
        <v>0</v>
      </c>
      <c r="AR53" s="116">
        <f t="shared" si="9"/>
        <v>0</v>
      </c>
      <c r="AS53" s="429">
        <f t="shared" si="10"/>
        <v>0</v>
      </c>
      <c r="AT53" s="115">
        <f t="shared" si="11"/>
        <v>0</v>
      </c>
      <c r="AU53" s="426">
        <f t="shared" si="12"/>
        <v>0</v>
      </c>
      <c r="AV53" s="116">
        <f t="shared" si="13"/>
        <v>0</v>
      </c>
      <c r="AW53" s="911"/>
      <c r="AX53" s="912"/>
    </row>
    <row r="54" spans="1:50" ht="17.25" customHeight="1">
      <c r="A54" s="130"/>
      <c r="B54" s="132" t="s">
        <v>199</v>
      </c>
      <c r="C54" s="897" t="s">
        <v>219</v>
      </c>
      <c r="D54" s="898"/>
      <c r="E54" s="105"/>
      <c r="F54" s="106"/>
      <c r="G54" s="105"/>
      <c r="H54" s="106"/>
      <c r="I54" s="105"/>
      <c r="J54" s="107"/>
      <c r="K54" s="105"/>
      <c r="L54" s="106"/>
      <c r="M54" s="105"/>
      <c r="N54" s="106"/>
      <c r="O54" s="105"/>
      <c r="P54" s="107"/>
      <c r="Q54" s="105"/>
      <c r="R54" s="106"/>
      <c r="S54" s="105"/>
      <c r="T54" s="106"/>
      <c r="U54" s="105"/>
      <c r="V54" s="107"/>
      <c r="W54" s="105">
        <v>2</v>
      </c>
      <c r="X54" s="106"/>
      <c r="Y54" s="105">
        <v>2</v>
      </c>
      <c r="Z54" s="106"/>
      <c r="AA54" s="105">
        <v>1</v>
      </c>
      <c r="AB54" s="107"/>
      <c r="AC54" s="105"/>
      <c r="AD54" s="106"/>
      <c r="AE54" s="105"/>
      <c r="AF54" s="106"/>
      <c r="AG54" s="105"/>
      <c r="AH54" s="107"/>
      <c r="AI54" s="105">
        <v>1</v>
      </c>
      <c r="AJ54" s="106"/>
      <c r="AK54" s="105">
        <v>1</v>
      </c>
      <c r="AL54" s="106"/>
      <c r="AM54" s="105"/>
      <c r="AN54" s="107"/>
      <c r="AO54" s="105"/>
      <c r="AP54" s="106"/>
      <c r="AQ54" s="414">
        <f t="shared" si="8"/>
        <v>3</v>
      </c>
      <c r="AR54" s="110">
        <f t="shared" si="9"/>
        <v>0</v>
      </c>
      <c r="AS54" s="430">
        <f t="shared" si="10"/>
        <v>3</v>
      </c>
      <c r="AT54" s="109">
        <f t="shared" si="11"/>
        <v>0</v>
      </c>
      <c r="AU54" s="427">
        <f t="shared" si="12"/>
        <v>1</v>
      </c>
      <c r="AV54" s="110">
        <f t="shared" si="13"/>
        <v>0</v>
      </c>
      <c r="AW54" s="901">
        <f>'（民鉄走行キロ計算）'!E54</f>
        <v>1.5538751029377509</v>
      </c>
      <c r="AX54" s="903" t="str">
        <f>'（民鉄走行キロ計算）'!F54</f>
        <v/>
      </c>
    </row>
    <row r="55" spans="1:50" ht="17.25" customHeight="1">
      <c r="A55" s="130"/>
      <c r="B55" s="575"/>
      <c r="C55" s="925"/>
      <c r="D55" s="926"/>
      <c r="E55" s="111"/>
      <c r="F55" s="112"/>
      <c r="G55" s="111"/>
      <c r="H55" s="112"/>
      <c r="I55" s="111"/>
      <c r="J55" s="113"/>
      <c r="K55" s="111"/>
      <c r="L55" s="112"/>
      <c r="M55" s="111"/>
      <c r="N55" s="112"/>
      <c r="O55" s="111"/>
      <c r="P55" s="113"/>
      <c r="Q55" s="111"/>
      <c r="R55" s="112"/>
      <c r="S55" s="111"/>
      <c r="T55" s="112"/>
      <c r="U55" s="111"/>
      <c r="V55" s="113"/>
      <c r="W55" s="111"/>
      <c r="X55" s="112"/>
      <c r="Y55" s="111"/>
      <c r="Z55" s="112"/>
      <c r="AA55" s="111"/>
      <c r="AB55" s="113"/>
      <c r="AC55" s="111"/>
      <c r="AD55" s="112"/>
      <c r="AE55" s="111"/>
      <c r="AF55" s="112"/>
      <c r="AG55" s="111"/>
      <c r="AH55" s="113"/>
      <c r="AI55" s="111"/>
      <c r="AJ55" s="112"/>
      <c r="AK55" s="111"/>
      <c r="AL55" s="112"/>
      <c r="AM55" s="111"/>
      <c r="AN55" s="113"/>
      <c r="AO55" s="111"/>
      <c r="AP55" s="112"/>
      <c r="AQ55" s="413">
        <f t="shared" si="8"/>
        <v>0</v>
      </c>
      <c r="AR55" s="116">
        <f t="shared" si="9"/>
        <v>0</v>
      </c>
      <c r="AS55" s="429">
        <f t="shared" si="10"/>
        <v>0</v>
      </c>
      <c r="AT55" s="115">
        <f t="shared" si="11"/>
        <v>0</v>
      </c>
      <c r="AU55" s="426">
        <f t="shared" si="12"/>
        <v>0</v>
      </c>
      <c r="AV55" s="116">
        <f t="shared" si="13"/>
        <v>0</v>
      </c>
      <c r="AW55" s="911"/>
      <c r="AX55" s="912"/>
    </row>
    <row r="56" spans="1:50" ht="17.25" customHeight="1">
      <c r="A56" s="130"/>
      <c r="B56" s="134" t="s">
        <v>327</v>
      </c>
      <c r="C56" s="897" t="s">
        <v>264</v>
      </c>
      <c r="D56" s="964"/>
      <c r="E56" s="117"/>
      <c r="F56" s="118"/>
      <c r="G56" s="117"/>
      <c r="H56" s="118"/>
      <c r="I56" s="117"/>
      <c r="J56" s="119"/>
      <c r="K56" s="117"/>
      <c r="L56" s="118"/>
      <c r="M56" s="117"/>
      <c r="N56" s="118"/>
      <c r="O56" s="117"/>
      <c r="P56" s="119"/>
      <c r="Q56" s="117"/>
      <c r="R56" s="118"/>
      <c r="S56" s="117"/>
      <c r="T56" s="118"/>
      <c r="U56" s="117"/>
      <c r="V56" s="119"/>
      <c r="W56" s="117"/>
      <c r="X56" s="118"/>
      <c r="Y56" s="117"/>
      <c r="Z56" s="118"/>
      <c r="AA56" s="117"/>
      <c r="AB56" s="119"/>
      <c r="AC56" s="117"/>
      <c r="AD56" s="118"/>
      <c r="AE56" s="117"/>
      <c r="AF56" s="118"/>
      <c r="AG56" s="117"/>
      <c r="AH56" s="119"/>
      <c r="AI56" s="117"/>
      <c r="AJ56" s="118"/>
      <c r="AK56" s="117"/>
      <c r="AL56" s="118"/>
      <c r="AM56" s="117"/>
      <c r="AN56" s="119"/>
      <c r="AO56" s="117"/>
      <c r="AP56" s="118"/>
      <c r="AQ56" s="414">
        <f t="shared" si="8"/>
        <v>0</v>
      </c>
      <c r="AR56" s="110">
        <f t="shared" si="9"/>
        <v>0</v>
      </c>
      <c r="AS56" s="430">
        <f t="shared" si="10"/>
        <v>0</v>
      </c>
      <c r="AT56" s="109">
        <f t="shared" si="11"/>
        <v>0</v>
      </c>
      <c r="AU56" s="427">
        <f t="shared" si="12"/>
        <v>0</v>
      </c>
      <c r="AV56" s="110">
        <f t="shared" si="13"/>
        <v>0</v>
      </c>
      <c r="AW56" s="901">
        <f>'（民鉄走行キロ計算）'!E56</f>
        <v>0</v>
      </c>
      <c r="AX56" s="903" t="str">
        <f>'（民鉄走行キロ計算）'!F56</f>
        <v/>
      </c>
    </row>
    <row r="57" spans="1:50" ht="17.25" customHeight="1" thickBot="1">
      <c r="A57" s="130"/>
      <c r="B57" s="578"/>
      <c r="C57" s="965"/>
      <c r="D57" s="966"/>
      <c r="E57" s="381"/>
      <c r="F57" s="382"/>
      <c r="G57" s="381"/>
      <c r="H57" s="382"/>
      <c r="I57" s="381"/>
      <c r="J57" s="383"/>
      <c r="K57" s="381"/>
      <c r="L57" s="382"/>
      <c r="M57" s="381"/>
      <c r="N57" s="382"/>
      <c r="O57" s="381"/>
      <c r="P57" s="383"/>
      <c r="Q57" s="381"/>
      <c r="R57" s="382"/>
      <c r="S57" s="381"/>
      <c r="T57" s="382"/>
      <c r="U57" s="381"/>
      <c r="V57" s="383"/>
      <c r="W57" s="381"/>
      <c r="X57" s="382"/>
      <c r="Y57" s="381"/>
      <c r="Z57" s="382"/>
      <c r="AA57" s="381"/>
      <c r="AB57" s="383"/>
      <c r="AC57" s="381"/>
      <c r="AD57" s="382"/>
      <c r="AE57" s="381"/>
      <c r="AF57" s="382"/>
      <c r="AG57" s="381"/>
      <c r="AH57" s="383"/>
      <c r="AI57" s="381"/>
      <c r="AJ57" s="382"/>
      <c r="AK57" s="381"/>
      <c r="AL57" s="382"/>
      <c r="AM57" s="381"/>
      <c r="AN57" s="384"/>
      <c r="AO57" s="381"/>
      <c r="AP57" s="382"/>
      <c r="AQ57" s="436">
        <f t="shared" si="8"/>
        <v>0</v>
      </c>
      <c r="AR57" s="437">
        <f t="shared" si="9"/>
        <v>0</v>
      </c>
      <c r="AS57" s="438">
        <f t="shared" si="10"/>
        <v>0</v>
      </c>
      <c r="AT57" s="439">
        <f t="shared" si="11"/>
        <v>0</v>
      </c>
      <c r="AU57" s="440">
        <f t="shared" si="12"/>
        <v>0</v>
      </c>
      <c r="AV57" s="441">
        <f t="shared" si="13"/>
        <v>0</v>
      </c>
      <c r="AW57" s="902"/>
      <c r="AX57" s="904"/>
    </row>
    <row r="58" spans="1:50" ht="17.25" customHeight="1" thickTop="1">
      <c r="A58" s="130"/>
      <c r="B58" s="103" t="s">
        <v>194</v>
      </c>
      <c r="C58" s="103"/>
      <c r="D58" s="103"/>
      <c r="E58" s="374">
        <f t="shared" ref="E58:N58" si="14">SUM(E18,E20,E22,E24,E26,E28,E30,E32,E34,E36,E38,E40,E42,E44,E46,E48,E50,E52,E54,E56)</f>
        <v>0</v>
      </c>
      <c r="F58" s="357">
        <f t="shared" si="14"/>
        <v>0</v>
      </c>
      <c r="G58" s="375">
        <f t="shared" si="14"/>
        <v>0</v>
      </c>
      <c r="H58" s="357">
        <f t="shared" si="14"/>
        <v>0</v>
      </c>
      <c r="I58" s="375">
        <f t="shared" si="14"/>
        <v>0</v>
      </c>
      <c r="J58" s="376">
        <f t="shared" si="14"/>
        <v>0</v>
      </c>
      <c r="K58" s="374">
        <f t="shared" si="14"/>
        <v>0</v>
      </c>
      <c r="L58" s="357">
        <f t="shared" si="14"/>
        <v>0</v>
      </c>
      <c r="M58" s="377">
        <f t="shared" si="14"/>
        <v>0</v>
      </c>
      <c r="N58" s="378">
        <f t="shared" si="14"/>
        <v>0</v>
      </c>
      <c r="O58" s="375">
        <f t="shared" ref="O58:AV58" si="15">SUM(O18,O20,O22,O24,O26,O28,O30,O32,O34,O36,O38,O40,O42,O44,O46,O48,O50,O52,O54,O56)</f>
        <v>0</v>
      </c>
      <c r="P58" s="376">
        <f t="shared" si="15"/>
        <v>0</v>
      </c>
      <c r="Q58" s="374">
        <f t="shared" si="15"/>
        <v>0</v>
      </c>
      <c r="R58" s="357">
        <f t="shared" si="15"/>
        <v>0</v>
      </c>
      <c r="S58" s="377">
        <f t="shared" si="15"/>
        <v>0</v>
      </c>
      <c r="T58" s="378">
        <f t="shared" si="15"/>
        <v>0</v>
      </c>
      <c r="U58" s="375">
        <f t="shared" si="15"/>
        <v>0</v>
      </c>
      <c r="V58" s="376">
        <f t="shared" si="15"/>
        <v>0</v>
      </c>
      <c r="W58" s="374">
        <f t="shared" si="15"/>
        <v>6</v>
      </c>
      <c r="X58" s="357">
        <f t="shared" si="15"/>
        <v>0</v>
      </c>
      <c r="Y58" s="375">
        <f t="shared" si="15"/>
        <v>2</v>
      </c>
      <c r="Z58" s="357">
        <f t="shared" si="15"/>
        <v>0</v>
      </c>
      <c r="AA58" s="375">
        <f t="shared" si="15"/>
        <v>4</v>
      </c>
      <c r="AB58" s="376">
        <f t="shared" si="15"/>
        <v>0</v>
      </c>
      <c r="AC58" s="374">
        <f t="shared" si="15"/>
        <v>0</v>
      </c>
      <c r="AD58" s="357">
        <f t="shared" si="15"/>
        <v>0</v>
      </c>
      <c r="AE58" s="375">
        <f t="shared" si="15"/>
        <v>0</v>
      </c>
      <c r="AF58" s="357">
        <f t="shared" si="15"/>
        <v>0</v>
      </c>
      <c r="AG58" s="377">
        <f t="shared" si="15"/>
        <v>0</v>
      </c>
      <c r="AH58" s="356">
        <f t="shared" si="15"/>
        <v>0</v>
      </c>
      <c r="AI58" s="374">
        <f t="shared" si="15"/>
        <v>2</v>
      </c>
      <c r="AJ58" s="357">
        <f t="shared" si="15"/>
        <v>0</v>
      </c>
      <c r="AK58" s="375">
        <f t="shared" si="15"/>
        <v>1</v>
      </c>
      <c r="AL58" s="379">
        <f t="shared" si="15"/>
        <v>0</v>
      </c>
      <c r="AM58" s="379">
        <f t="shared" si="15"/>
        <v>1</v>
      </c>
      <c r="AN58" s="358">
        <f t="shared" si="15"/>
        <v>0</v>
      </c>
      <c r="AO58" s="356">
        <f t="shared" si="15"/>
        <v>0</v>
      </c>
      <c r="AP58" s="376">
        <f t="shared" si="15"/>
        <v>0</v>
      </c>
      <c r="AQ58" s="374">
        <f t="shared" si="15"/>
        <v>8</v>
      </c>
      <c r="AR58" s="356">
        <f t="shared" si="15"/>
        <v>0</v>
      </c>
      <c r="AS58" s="375">
        <f t="shared" si="15"/>
        <v>3</v>
      </c>
      <c r="AT58" s="357">
        <f t="shared" si="15"/>
        <v>0</v>
      </c>
      <c r="AU58" s="380">
        <f t="shared" si="15"/>
        <v>5</v>
      </c>
      <c r="AV58" s="356">
        <f t="shared" si="15"/>
        <v>0</v>
      </c>
      <c r="AW58" s="923">
        <f>'（民鉄走行キロ計算）'!E58</f>
        <v>0.76999401098658271</v>
      </c>
      <c r="AX58" s="922" t="str">
        <f>'（民鉄走行キロ計算）'!F58</f>
        <v/>
      </c>
    </row>
    <row r="59" spans="1:50" ht="17.25" customHeight="1" thickBot="1">
      <c r="A59" s="131"/>
      <c r="B59" s="102"/>
      <c r="C59" s="102"/>
      <c r="D59" s="102"/>
      <c r="E59" s="385">
        <f>SUM(E19,E21,E23,E25,E27,E29,E31,E33,E35,E37,E39,E41,E43,E45,E47,E49,E51,E53,E55,E57)</f>
        <v>0</v>
      </c>
      <c r="F59" s="386">
        <f t="shared" ref="F59:AV59" si="16">SUM(F19,F21,F23,F25,F27,F29,F31,F33,F35,F37,F39,F41,F43,F45,F47,F49,F51,F53,F55,F57)</f>
        <v>0</v>
      </c>
      <c r="G59" s="387">
        <f t="shared" si="16"/>
        <v>0</v>
      </c>
      <c r="H59" s="368">
        <f t="shared" si="16"/>
        <v>0</v>
      </c>
      <c r="I59" s="387">
        <f t="shared" si="16"/>
        <v>0</v>
      </c>
      <c r="J59" s="366">
        <f t="shared" si="16"/>
        <v>0</v>
      </c>
      <c r="K59" s="385">
        <f t="shared" si="16"/>
        <v>0</v>
      </c>
      <c r="L59" s="368">
        <f t="shared" si="16"/>
        <v>0</v>
      </c>
      <c r="M59" s="387">
        <f t="shared" si="16"/>
        <v>0</v>
      </c>
      <c r="N59" s="368">
        <f t="shared" si="16"/>
        <v>0</v>
      </c>
      <c r="O59" s="387">
        <f t="shared" si="16"/>
        <v>0</v>
      </c>
      <c r="P59" s="369">
        <f t="shared" si="16"/>
        <v>0</v>
      </c>
      <c r="Q59" s="388">
        <f t="shared" si="16"/>
        <v>0</v>
      </c>
      <c r="R59" s="368">
        <f t="shared" si="16"/>
        <v>0</v>
      </c>
      <c r="S59" s="387">
        <f t="shared" si="16"/>
        <v>0</v>
      </c>
      <c r="T59" s="368">
        <f t="shared" si="16"/>
        <v>0</v>
      </c>
      <c r="U59" s="387">
        <f t="shared" si="16"/>
        <v>0</v>
      </c>
      <c r="V59" s="369">
        <f t="shared" si="16"/>
        <v>0</v>
      </c>
      <c r="W59" s="388">
        <f t="shared" si="16"/>
        <v>0</v>
      </c>
      <c r="X59" s="368">
        <f t="shared" si="16"/>
        <v>0</v>
      </c>
      <c r="Y59" s="387">
        <f t="shared" si="16"/>
        <v>0</v>
      </c>
      <c r="Z59" s="368">
        <f t="shared" si="16"/>
        <v>0</v>
      </c>
      <c r="AA59" s="387">
        <f t="shared" si="16"/>
        <v>0</v>
      </c>
      <c r="AB59" s="366">
        <f t="shared" si="16"/>
        <v>0</v>
      </c>
      <c r="AC59" s="385">
        <f t="shared" si="16"/>
        <v>0</v>
      </c>
      <c r="AD59" s="368">
        <f t="shared" si="16"/>
        <v>0</v>
      </c>
      <c r="AE59" s="387">
        <f t="shared" si="16"/>
        <v>0</v>
      </c>
      <c r="AF59" s="368">
        <f t="shared" si="16"/>
        <v>0</v>
      </c>
      <c r="AG59" s="387">
        <f t="shared" si="16"/>
        <v>0</v>
      </c>
      <c r="AH59" s="366">
        <f t="shared" si="16"/>
        <v>0</v>
      </c>
      <c r="AI59" s="385">
        <f t="shared" si="16"/>
        <v>0</v>
      </c>
      <c r="AJ59" s="368">
        <f t="shared" si="16"/>
        <v>0</v>
      </c>
      <c r="AK59" s="387">
        <f t="shared" si="16"/>
        <v>0</v>
      </c>
      <c r="AL59" s="389">
        <f t="shared" si="16"/>
        <v>0</v>
      </c>
      <c r="AM59" s="388">
        <f t="shared" si="16"/>
        <v>0</v>
      </c>
      <c r="AN59" s="369">
        <f t="shared" si="16"/>
        <v>0</v>
      </c>
      <c r="AO59" s="388">
        <f t="shared" si="16"/>
        <v>0</v>
      </c>
      <c r="AP59" s="366">
        <f t="shared" si="16"/>
        <v>0</v>
      </c>
      <c r="AQ59" s="385">
        <f t="shared" si="16"/>
        <v>0</v>
      </c>
      <c r="AR59" s="388">
        <f t="shared" si="16"/>
        <v>0</v>
      </c>
      <c r="AS59" s="387">
        <f t="shared" si="16"/>
        <v>0</v>
      </c>
      <c r="AT59" s="368">
        <f t="shared" si="16"/>
        <v>0</v>
      </c>
      <c r="AU59" s="364">
        <f t="shared" si="16"/>
        <v>0</v>
      </c>
      <c r="AV59" s="324">
        <f t="shared" si="16"/>
        <v>0</v>
      </c>
      <c r="AW59" s="935"/>
      <c r="AX59" s="934"/>
    </row>
    <row r="60" spans="1:50" ht="17.25" customHeight="1">
      <c r="A60" s="600" t="s">
        <v>214</v>
      </c>
      <c r="B60" s="895" t="s">
        <v>199</v>
      </c>
      <c r="C60" s="897" t="s">
        <v>102</v>
      </c>
      <c r="D60" s="898" t="s">
        <v>100</v>
      </c>
      <c r="E60" s="105"/>
      <c r="F60" s="106"/>
      <c r="G60" s="105"/>
      <c r="H60" s="106"/>
      <c r="I60" s="105"/>
      <c r="J60" s="107"/>
      <c r="K60" s="105"/>
      <c r="L60" s="106"/>
      <c r="M60" s="105"/>
      <c r="N60" s="106"/>
      <c r="O60" s="105"/>
      <c r="P60" s="107"/>
      <c r="Q60" s="105"/>
      <c r="R60" s="106"/>
      <c r="S60" s="105"/>
      <c r="T60" s="106"/>
      <c r="U60" s="105"/>
      <c r="V60" s="107"/>
      <c r="W60" s="105"/>
      <c r="X60" s="106"/>
      <c r="Y60" s="105"/>
      <c r="Z60" s="106"/>
      <c r="AA60" s="105"/>
      <c r="AB60" s="107"/>
      <c r="AC60" s="105"/>
      <c r="AD60" s="106"/>
      <c r="AE60" s="105"/>
      <c r="AF60" s="106"/>
      <c r="AG60" s="105"/>
      <c r="AH60" s="107"/>
      <c r="AI60" s="105"/>
      <c r="AJ60" s="106"/>
      <c r="AK60" s="105"/>
      <c r="AL60" s="106"/>
      <c r="AM60" s="105"/>
      <c r="AN60" s="107"/>
      <c r="AO60" s="105"/>
      <c r="AP60" s="106"/>
      <c r="AQ60" s="414">
        <f t="shared" ref="AQ60:AQ91" si="17">AO60+AI60+AC60+W60+Q60+K60+E60</f>
        <v>0</v>
      </c>
      <c r="AR60" s="110">
        <f t="shared" ref="AR60:AR91" si="18">AP60+AJ60+AD60+X60+R60+L60+F60</f>
        <v>0</v>
      </c>
      <c r="AS60" s="430">
        <f t="shared" ref="AS60:AS91" si="19">AK60+AE60+Y60+S60+M60+G60</f>
        <v>0</v>
      </c>
      <c r="AT60" s="109">
        <f t="shared" ref="AT60:AT91" si="20">AL60+AF60+Z60+T60+N60+H60</f>
        <v>0</v>
      </c>
      <c r="AU60" s="427">
        <f t="shared" ref="AU60:AU91" si="21">AM60+AG60+AA60+U60+O60+I60</f>
        <v>0</v>
      </c>
      <c r="AV60" s="110">
        <f t="shared" ref="AV60:AV91" si="22">AN60+AH60+AB60+V60+P60+J60</f>
        <v>0</v>
      </c>
      <c r="AW60" s="913">
        <f>'（民鉄走行キロ計算）'!E60</f>
        <v>0</v>
      </c>
      <c r="AX60" s="917" t="str">
        <f>'（民鉄走行キロ計算）'!F60</f>
        <v/>
      </c>
    </row>
    <row r="61" spans="1:50" ht="17.25" customHeight="1">
      <c r="A61" s="579"/>
      <c r="B61" s="927"/>
      <c r="C61" s="925"/>
      <c r="D61" s="926"/>
      <c r="E61" s="111"/>
      <c r="F61" s="112"/>
      <c r="G61" s="111"/>
      <c r="H61" s="112"/>
      <c r="I61" s="111"/>
      <c r="J61" s="113"/>
      <c r="K61" s="111"/>
      <c r="L61" s="112"/>
      <c r="M61" s="111"/>
      <c r="N61" s="112"/>
      <c r="O61" s="111"/>
      <c r="P61" s="113"/>
      <c r="Q61" s="111"/>
      <c r="R61" s="112"/>
      <c r="S61" s="111"/>
      <c r="T61" s="112"/>
      <c r="U61" s="111"/>
      <c r="V61" s="113"/>
      <c r="W61" s="111"/>
      <c r="X61" s="112"/>
      <c r="Y61" s="111"/>
      <c r="Z61" s="112"/>
      <c r="AA61" s="111"/>
      <c r="AB61" s="113"/>
      <c r="AC61" s="111"/>
      <c r="AD61" s="112"/>
      <c r="AE61" s="111"/>
      <c r="AF61" s="112"/>
      <c r="AG61" s="111"/>
      <c r="AH61" s="113"/>
      <c r="AI61" s="111"/>
      <c r="AJ61" s="112"/>
      <c r="AK61" s="111"/>
      <c r="AL61" s="112"/>
      <c r="AM61" s="111"/>
      <c r="AN61" s="113"/>
      <c r="AO61" s="111"/>
      <c r="AP61" s="112"/>
      <c r="AQ61" s="413">
        <f t="shared" si="17"/>
        <v>0</v>
      </c>
      <c r="AR61" s="116">
        <f t="shared" si="18"/>
        <v>0</v>
      </c>
      <c r="AS61" s="429">
        <f t="shared" si="19"/>
        <v>0</v>
      </c>
      <c r="AT61" s="115">
        <f t="shared" si="20"/>
        <v>0</v>
      </c>
      <c r="AU61" s="426">
        <f t="shared" si="21"/>
        <v>0</v>
      </c>
      <c r="AV61" s="116">
        <f t="shared" si="22"/>
        <v>0</v>
      </c>
      <c r="AW61" s="911"/>
      <c r="AX61" s="912"/>
    </row>
    <row r="62" spans="1:50" ht="17.25" customHeight="1">
      <c r="A62" s="579"/>
      <c r="B62" s="895" t="s">
        <v>199</v>
      </c>
      <c r="C62" s="897" t="s">
        <v>103</v>
      </c>
      <c r="D62" s="898" t="s">
        <v>100</v>
      </c>
      <c r="E62" s="105"/>
      <c r="F62" s="106"/>
      <c r="G62" s="105"/>
      <c r="H62" s="106"/>
      <c r="I62" s="105"/>
      <c r="J62" s="107"/>
      <c r="K62" s="105"/>
      <c r="L62" s="106"/>
      <c r="M62" s="105"/>
      <c r="N62" s="106"/>
      <c r="O62" s="105"/>
      <c r="P62" s="107"/>
      <c r="Q62" s="105"/>
      <c r="R62" s="106"/>
      <c r="S62" s="105"/>
      <c r="T62" s="106"/>
      <c r="U62" s="105"/>
      <c r="V62" s="107"/>
      <c r="W62" s="105">
        <v>1</v>
      </c>
      <c r="X62" s="106"/>
      <c r="Y62" s="105"/>
      <c r="Z62" s="106"/>
      <c r="AA62" s="105">
        <v>2</v>
      </c>
      <c r="AB62" s="107"/>
      <c r="AC62" s="105"/>
      <c r="AD62" s="106"/>
      <c r="AE62" s="105"/>
      <c r="AF62" s="106"/>
      <c r="AG62" s="105"/>
      <c r="AH62" s="107"/>
      <c r="AI62" s="105"/>
      <c r="AJ62" s="106"/>
      <c r="AK62" s="105"/>
      <c r="AL62" s="106"/>
      <c r="AM62" s="105"/>
      <c r="AN62" s="107"/>
      <c r="AO62" s="105"/>
      <c r="AP62" s="106"/>
      <c r="AQ62" s="414">
        <f t="shared" si="17"/>
        <v>1</v>
      </c>
      <c r="AR62" s="110">
        <f t="shared" si="18"/>
        <v>0</v>
      </c>
      <c r="AS62" s="430">
        <f t="shared" si="19"/>
        <v>0</v>
      </c>
      <c r="AT62" s="109">
        <f t="shared" si="20"/>
        <v>0</v>
      </c>
      <c r="AU62" s="427">
        <f t="shared" si="21"/>
        <v>2</v>
      </c>
      <c r="AV62" s="110">
        <f t="shared" si="22"/>
        <v>0</v>
      </c>
      <c r="AW62" s="901">
        <f>'（民鉄走行キロ計算）'!E62</f>
        <v>0.92030355292389643</v>
      </c>
      <c r="AX62" s="903" t="str">
        <f>'（民鉄走行キロ計算）'!F62</f>
        <v/>
      </c>
    </row>
    <row r="63" spans="1:50" ht="17.25" customHeight="1">
      <c r="A63" s="579"/>
      <c r="B63" s="927"/>
      <c r="C63" s="925"/>
      <c r="D63" s="926"/>
      <c r="E63" s="111"/>
      <c r="F63" s="112"/>
      <c r="G63" s="111"/>
      <c r="H63" s="112"/>
      <c r="I63" s="111"/>
      <c r="J63" s="113"/>
      <c r="K63" s="111"/>
      <c r="L63" s="112"/>
      <c r="M63" s="111"/>
      <c r="N63" s="112"/>
      <c r="O63" s="111"/>
      <c r="P63" s="113"/>
      <c r="Q63" s="111"/>
      <c r="R63" s="112"/>
      <c r="S63" s="111"/>
      <c r="T63" s="112"/>
      <c r="U63" s="111"/>
      <c r="V63" s="113"/>
      <c r="W63" s="111"/>
      <c r="X63" s="112"/>
      <c r="Y63" s="111"/>
      <c r="Z63" s="112"/>
      <c r="AA63" s="111"/>
      <c r="AB63" s="113"/>
      <c r="AC63" s="111"/>
      <c r="AD63" s="112"/>
      <c r="AE63" s="111"/>
      <c r="AF63" s="112"/>
      <c r="AG63" s="111"/>
      <c r="AH63" s="113"/>
      <c r="AI63" s="111"/>
      <c r="AJ63" s="112"/>
      <c r="AK63" s="111"/>
      <c r="AL63" s="112"/>
      <c r="AM63" s="111"/>
      <c r="AN63" s="113"/>
      <c r="AO63" s="111"/>
      <c r="AP63" s="112"/>
      <c r="AQ63" s="413">
        <f t="shared" si="17"/>
        <v>0</v>
      </c>
      <c r="AR63" s="116">
        <f t="shared" si="18"/>
        <v>0</v>
      </c>
      <c r="AS63" s="429">
        <f t="shared" si="19"/>
        <v>0</v>
      </c>
      <c r="AT63" s="115">
        <f t="shared" si="20"/>
        <v>0</v>
      </c>
      <c r="AU63" s="426">
        <f t="shared" si="21"/>
        <v>0</v>
      </c>
      <c r="AV63" s="116">
        <f t="shared" si="22"/>
        <v>0</v>
      </c>
      <c r="AW63" s="911"/>
      <c r="AX63" s="912"/>
    </row>
    <row r="64" spans="1:50" ht="17.25" customHeight="1">
      <c r="A64" s="579"/>
      <c r="B64" s="895" t="s">
        <v>199</v>
      </c>
      <c r="C64" s="897" t="s">
        <v>104</v>
      </c>
      <c r="D64" s="898" t="s">
        <v>100</v>
      </c>
      <c r="E64" s="105"/>
      <c r="F64" s="106"/>
      <c r="G64" s="105"/>
      <c r="H64" s="106"/>
      <c r="I64" s="105"/>
      <c r="J64" s="107"/>
      <c r="K64" s="105"/>
      <c r="L64" s="106"/>
      <c r="M64" s="105"/>
      <c r="N64" s="106"/>
      <c r="O64" s="105"/>
      <c r="P64" s="107"/>
      <c r="Q64" s="105"/>
      <c r="R64" s="106"/>
      <c r="S64" s="105"/>
      <c r="T64" s="106"/>
      <c r="U64" s="105"/>
      <c r="V64" s="107"/>
      <c r="W64" s="105">
        <v>1</v>
      </c>
      <c r="X64" s="106"/>
      <c r="Y64" s="105"/>
      <c r="Z64" s="106"/>
      <c r="AA64" s="105">
        <v>1</v>
      </c>
      <c r="AB64" s="107"/>
      <c r="AC64" s="105"/>
      <c r="AD64" s="106"/>
      <c r="AE64" s="105"/>
      <c r="AF64" s="106"/>
      <c r="AG64" s="105"/>
      <c r="AH64" s="107"/>
      <c r="AI64" s="105"/>
      <c r="AJ64" s="106"/>
      <c r="AK64" s="105"/>
      <c r="AL64" s="106"/>
      <c r="AM64" s="105"/>
      <c r="AN64" s="107"/>
      <c r="AO64" s="105"/>
      <c r="AP64" s="106"/>
      <c r="AQ64" s="414">
        <f t="shared" si="17"/>
        <v>1</v>
      </c>
      <c r="AR64" s="110">
        <f t="shared" si="18"/>
        <v>0</v>
      </c>
      <c r="AS64" s="430">
        <f t="shared" si="19"/>
        <v>0</v>
      </c>
      <c r="AT64" s="109">
        <f t="shared" si="20"/>
        <v>0</v>
      </c>
      <c r="AU64" s="572">
        <f t="shared" si="21"/>
        <v>1</v>
      </c>
      <c r="AV64" s="110">
        <f t="shared" si="22"/>
        <v>0</v>
      </c>
      <c r="AW64" s="901">
        <f>'（民鉄走行キロ計算）'!E64</f>
        <v>0.55892369182512625</v>
      </c>
      <c r="AX64" s="903" t="str">
        <f>'（民鉄走行キロ計算）'!F64</f>
        <v/>
      </c>
    </row>
    <row r="65" spans="1:50" ht="17.25" customHeight="1">
      <c r="A65" s="579"/>
      <c r="B65" s="927"/>
      <c r="C65" s="925"/>
      <c r="D65" s="926"/>
      <c r="E65" s="111"/>
      <c r="F65" s="112"/>
      <c r="G65" s="111"/>
      <c r="H65" s="112"/>
      <c r="I65" s="111"/>
      <c r="J65" s="113"/>
      <c r="K65" s="111"/>
      <c r="L65" s="112"/>
      <c r="M65" s="111"/>
      <c r="N65" s="112"/>
      <c r="O65" s="111"/>
      <c r="P65" s="113"/>
      <c r="Q65" s="111"/>
      <c r="R65" s="112"/>
      <c r="S65" s="111"/>
      <c r="T65" s="112"/>
      <c r="U65" s="111"/>
      <c r="V65" s="113"/>
      <c r="W65" s="111"/>
      <c r="X65" s="112"/>
      <c r="Y65" s="111"/>
      <c r="Z65" s="112"/>
      <c r="AA65" s="111"/>
      <c r="AB65" s="113"/>
      <c r="AC65" s="111"/>
      <c r="AD65" s="112"/>
      <c r="AE65" s="111"/>
      <c r="AF65" s="112"/>
      <c r="AG65" s="111"/>
      <c r="AH65" s="113"/>
      <c r="AI65" s="111"/>
      <c r="AJ65" s="112"/>
      <c r="AK65" s="111"/>
      <c r="AL65" s="112"/>
      <c r="AM65" s="111"/>
      <c r="AN65" s="113"/>
      <c r="AO65" s="111"/>
      <c r="AP65" s="112"/>
      <c r="AQ65" s="413">
        <f t="shared" si="17"/>
        <v>0</v>
      </c>
      <c r="AR65" s="116">
        <f t="shared" si="18"/>
        <v>0</v>
      </c>
      <c r="AS65" s="429">
        <f t="shared" si="19"/>
        <v>0</v>
      </c>
      <c r="AT65" s="115">
        <f t="shared" si="20"/>
        <v>0</v>
      </c>
      <c r="AU65" s="426">
        <f t="shared" si="21"/>
        <v>0</v>
      </c>
      <c r="AV65" s="116">
        <f t="shared" si="22"/>
        <v>0</v>
      </c>
      <c r="AW65" s="911"/>
      <c r="AX65" s="912"/>
    </row>
    <row r="66" spans="1:50" ht="17.25" customHeight="1">
      <c r="A66" s="579"/>
      <c r="B66" s="895" t="s">
        <v>199</v>
      </c>
      <c r="C66" s="897" t="s">
        <v>268</v>
      </c>
      <c r="D66" s="898" t="s">
        <v>100</v>
      </c>
      <c r="E66" s="105"/>
      <c r="F66" s="106"/>
      <c r="G66" s="105"/>
      <c r="H66" s="106"/>
      <c r="I66" s="105"/>
      <c r="J66" s="107"/>
      <c r="K66" s="105"/>
      <c r="L66" s="106"/>
      <c r="M66" s="105"/>
      <c r="N66" s="106"/>
      <c r="O66" s="105"/>
      <c r="P66" s="107"/>
      <c r="Q66" s="105"/>
      <c r="R66" s="106"/>
      <c r="S66" s="105"/>
      <c r="T66" s="106"/>
      <c r="U66" s="105"/>
      <c r="V66" s="107"/>
      <c r="W66" s="105"/>
      <c r="X66" s="106"/>
      <c r="Y66" s="105"/>
      <c r="Z66" s="106"/>
      <c r="AA66" s="105"/>
      <c r="AB66" s="107"/>
      <c r="AC66" s="105"/>
      <c r="AD66" s="106"/>
      <c r="AE66" s="105"/>
      <c r="AF66" s="106"/>
      <c r="AG66" s="105"/>
      <c r="AH66" s="107"/>
      <c r="AI66" s="105"/>
      <c r="AJ66" s="106"/>
      <c r="AK66" s="105"/>
      <c r="AL66" s="106"/>
      <c r="AM66" s="105"/>
      <c r="AN66" s="107"/>
      <c r="AO66" s="105"/>
      <c r="AP66" s="106"/>
      <c r="AQ66" s="414">
        <f t="shared" si="17"/>
        <v>0</v>
      </c>
      <c r="AR66" s="110">
        <f t="shared" si="18"/>
        <v>0</v>
      </c>
      <c r="AS66" s="430">
        <f t="shared" si="19"/>
        <v>0</v>
      </c>
      <c r="AT66" s="109">
        <f t="shared" si="20"/>
        <v>0</v>
      </c>
      <c r="AU66" s="427">
        <f t="shared" si="21"/>
        <v>0</v>
      </c>
      <c r="AV66" s="110">
        <f t="shared" si="22"/>
        <v>0</v>
      </c>
      <c r="AW66" s="901">
        <f>'（民鉄走行キロ計算）'!E66</f>
        <v>0</v>
      </c>
      <c r="AX66" s="903" t="str">
        <f>'（民鉄走行キロ計算）'!F66</f>
        <v/>
      </c>
    </row>
    <row r="67" spans="1:50" ht="17.25" customHeight="1">
      <c r="A67" s="579"/>
      <c r="B67" s="927"/>
      <c r="C67" s="925"/>
      <c r="D67" s="926"/>
      <c r="E67" s="111"/>
      <c r="F67" s="112"/>
      <c r="G67" s="111"/>
      <c r="H67" s="112"/>
      <c r="I67" s="111"/>
      <c r="J67" s="113"/>
      <c r="K67" s="111"/>
      <c r="L67" s="112"/>
      <c r="M67" s="111"/>
      <c r="N67" s="112"/>
      <c r="O67" s="111"/>
      <c r="P67" s="113"/>
      <c r="Q67" s="111"/>
      <c r="R67" s="112"/>
      <c r="S67" s="111"/>
      <c r="T67" s="112"/>
      <c r="U67" s="111"/>
      <c r="V67" s="113"/>
      <c r="W67" s="111"/>
      <c r="X67" s="112"/>
      <c r="Y67" s="111"/>
      <c r="Z67" s="112"/>
      <c r="AA67" s="111"/>
      <c r="AB67" s="113"/>
      <c r="AC67" s="111"/>
      <c r="AD67" s="112"/>
      <c r="AE67" s="111"/>
      <c r="AF67" s="112"/>
      <c r="AG67" s="111"/>
      <c r="AH67" s="113"/>
      <c r="AI67" s="111"/>
      <c r="AJ67" s="112"/>
      <c r="AK67" s="111"/>
      <c r="AL67" s="112"/>
      <c r="AM67" s="111"/>
      <c r="AN67" s="113"/>
      <c r="AO67" s="111"/>
      <c r="AP67" s="112"/>
      <c r="AQ67" s="413">
        <f t="shared" si="17"/>
        <v>0</v>
      </c>
      <c r="AR67" s="116">
        <f t="shared" si="18"/>
        <v>0</v>
      </c>
      <c r="AS67" s="429">
        <f t="shared" si="19"/>
        <v>0</v>
      </c>
      <c r="AT67" s="115">
        <f t="shared" si="20"/>
        <v>0</v>
      </c>
      <c r="AU67" s="426">
        <f t="shared" si="21"/>
        <v>0</v>
      </c>
      <c r="AV67" s="116">
        <f t="shared" si="22"/>
        <v>0</v>
      </c>
      <c r="AW67" s="911"/>
      <c r="AX67" s="912"/>
    </row>
    <row r="68" spans="1:50" ht="17.25" customHeight="1">
      <c r="A68" s="579"/>
      <c r="B68" s="895" t="s">
        <v>199</v>
      </c>
      <c r="C68" s="897" t="s">
        <v>345</v>
      </c>
      <c r="D68" s="898" t="s">
        <v>100</v>
      </c>
      <c r="E68" s="105"/>
      <c r="F68" s="106"/>
      <c r="G68" s="105"/>
      <c r="H68" s="106"/>
      <c r="I68" s="105"/>
      <c r="J68" s="107"/>
      <c r="K68" s="105"/>
      <c r="L68" s="106"/>
      <c r="M68" s="105"/>
      <c r="N68" s="106"/>
      <c r="O68" s="105"/>
      <c r="P68" s="107"/>
      <c r="Q68" s="105"/>
      <c r="R68" s="106"/>
      <c r="S68" s="105"/>
      <c r="T68" s="106"/>
      <c r="U68" s="105"/>
      <c r="V68" s="107"/>
      <c r="W68" s="105">
        <v>2</v>
      </c>
      <c r="X68" s="106"/>
      <c r="Y68" s="105"/>
      <c r="Z68" s="106"/>
      <c r="AA68" s="105"/>
      <c r="AB68" s="107"/>
      <c r="AC68" s="105"/>
      <c r="AD68" s="106"/>
      <c r="AE68" s="105"/>
      <c r="AF68" s="106"/>
      <c r="AG68" s="105"/>
      <c r="AH68" s="107"/>
      <c r="AI68" s="105"/>
      <c r="AJ68" s="106"/>
      <c r="AK68" s="105"/>
      <c r="AL68" s="106"/>
      <c r="AM68" s="105"/>
      <c r="AN68" s="107"/>
      <c r="AO68" s="105"/>
      <c r="AP68" s="106"/>
      <c r="AQ68" s="414">
        <f t="shared" si="17"/>
        <v>2</v>
      </c>
      <c r="AR68" s="110">
        <f t="shared" si="18"/>
        <v>0</v>
      </c>
      <c r="AS68" s="430">
        <f t="shared" si="19"/>
        <v>0</v>
      </c>
      <c r="AT68" s="109">
        <f t="shared" si="20"/>
        <v>0</v>
      </c>
      <c r="AU68" s="427">
        <f t="shared" si="21"/>
        <v>0</v>
      </c>
      <c r="AV68" s="110">
        <f t="shared" si="22"/>
        <v>0</v>
      </c>
      <c r="AW68" s="901">
        <f>'（民鉄走行キロ計算）'!E68</f>
        <v>7.5008907307742794</v>
      </c>
      <c r="AX68" s="903" t="str">
        <f>'（民鉄走行キロ計算）'!F68</f>
        <v/>
      </c>
    </row>
    <row r="69" spans="1:50" ht="17.25" customHeight="1">
      <c r="A69" s="579"/>
      <c r="B69" s="927"/>
      <c r="C69" s="925"/>
      <c r="D69" s="926"/>
      <c r="E69" s="111"/>
      <c r="F69" s="112"/>
      <c r="G69" s="111"/>
      <c r="H69" s="112"/>
      <c r="I69" s="111"/>
      <c r="J69" s="113"/>
      <c r="K69" s="111"/>
      <c r="L69" s="112"/>
      <c r="M69" s="111"/>
      <c r="N69" s="112"/>
      <c r="O69" s="111"/>
      <c r="P69" s="113"/>
      <c r="Q69" s="111"/>
      <c r="R69" s="112"/>
      <c r="S69" s="111"/>
      <c r="T69" s="112"/>
      <c r="U69" s="111"/>
      <c r="V69" s="113"/>
      <c r="W69" s="111"/>
      <c r="X69" s="112"/>
      <c r="Y69" s="111"/>
      <c r="Z69" s="112"/>
      <c r="AA69" s="111"/>
      <c r="AB69" s="113"/>
      <c r="AC69" s="111"/>
      <c r="AD69" s="112"/>
      <c r="AE69" s="111"/>
      <c r="AF69" s="112"/>
      <c r="AG69" s="111"/>
      <c r="AH69" s="113"/>
      <c r="AI69" s="111"/>
      <c r="AJ69" s="112"/>
      <c r="AK69" s="111"/>
      <c r="AL69" s="112"/>
      <c r="AM69" s="111"/>
      <c r="AN69" s="113"/>
      <c r="AO69" s="111"/>
      <c r="AP69" s="112"/>
      <c r="AQ69" s="413">
        <f t="shared" si="17"/>
        <v>0</v>
      </c>
      <c r="AR69" s="116">
        <f t="shared" si="18"/>
        <v>0</v>
      </c>
      <c r="AS69" s="429">
        <f t="shared" si="19"/>
        <v>0</v>
      </c>
      <c r="AT69" s="115">
        <f t="shared" si="20"/>
        <v>0</v>
      </c>
      <c r="AU69" s="426">
        <f t="shared" si="21"/>
        <v>0</v>
      </c>
      <c r="AV69" s="116">
        <f t="shared" si="22"/>
        <v>0</v>
      </c>
      <c r="AW69" s="911"/>
      <c r="AX69" s="912"/>
    </row>
    <row r="70" spans="1:50" ht="17.25" customHeight="1">
      <c r="A70" s="579"/>
      <c r="B70" s="895" t="s">
        <v>199</v>
      </c>
      <c r="C70" s="897" t="s">
        <v>105</v>
      </c>
      <c r="D70" s="898" t="s">
        <v>100</v>
      </c>
      <c r="E70" s="105"/>
      <c r="F70" s="106"/>
      <c r="G70" s="105"/>
      <c r="H70" s="106"/>
      <c r="I70" s="105"/>
      <c r="J70" s="107"/>
      <c r="K70" s="105"/>
      <c r="L70" s="106"/>
      <c r="M70" s="105"/>
      <c r="N70" s="106"/>
      <c r="O70" s="105"/>
      <c r="P70" s="107"/>
      <c r="Q70" s="105"/>
      <c r="R70" s="106"/>
      <c r="S70" s="105"/>
      <c r="T70" s="106"/>
      <c r="U70" s="105"/>
      <c r="V70" s="107"/>
      <c r="W70" s="105"/>
      <c r="X70" s="106"/>
      <c r="Y70" s="105"/>
      <c r="Z70" s="106"/>
      <c r="AA70" s="105"/>
      <c r="AB70" s="107"/>
      <c r="AC70" s="105"/>
      <c r="AD70" s="106"/>
      <c r="AE70" s="105"/>
      <c r="AF70" s="106"/>
      <c r="AG70" s="105"/>
      <c r="AH70" s="107"/>
      <c r="AI70" s="105"/>
      <c r="AJ70" s="106"/>
      <c r="AK70" s="105"/>
      <c r="AL70" s="106"/>
      <c r="AM70" s="105"/>
      <c r="AN70" s="107"/>
      <c r="AO70" s="105"/>
      <c r="AP70" s="106"/>
      <c r="AQ70" s="414">
        <f t="shared" si="17"/>
        <v>0</v>
      </c>
      <c r="AR70" s="110">
        <f t="shared" si="18"/>
        <v>0</v>
      </c>
      <c r="AS70" s="430">
        <f t="shared" si="19"/>
        <v>0</v>
      </c>
      <c r="AT70" s="109">
        <f t="shared" si="20"/>
        <v>0</v>
      </c>
      <c r="AU70" s="427">
        <f t="shared" si="21"/>
        <v>0</v>
      </c>
      <c r="AV70" s="110">
        <f t="shared" si="22"/>
        <v>0</v>
      </c>
      <c r="AW70" s="901">
        <f>'（民鉄走行キロ計算）'!E70</f>
        <v>0</v>
      </c>
      <c r="AX70" s="903" t="str">
        <f>'（民鉄走行キロ計算）'!F70</f>
        <v/>
      </c>
    </row>
    <row r="71" spans="1:50" ht="17.25" customHeight="1">
      <c r="A71" s="579"/>
      <c r="B71" s="927"/>
      <c r="C71" s="925"/>
      <c r="D71" s="926"/>
      <c r="E71" s="333"/>
      <c r="F71" s="334"/>
      <c r="G71" s="333"/>
      <c r="H71" s="334"/>
      <c r="I71" s="333"/>
      <c r="J71" s="335"/>
      <c r="K71" s="333"/>
      <c r="L71" s="334"/>
      <c r="M71" s="333"/>
      <c r="N71" s="334"/>
      <c r="O71" s="333"/>
      <c r="P71" s="335"/>
      <c r="Q71" s="333"/>
      <c r="R71" s="334"/>
      <c r="S71" s="333"/>
      <c r="T71" s="334"/>
      <c r="U71" s="333"/>
      <c r="V71" s="335"/>
      <c r="W71" s="333"/>
      <c r="X71" s="334"/>
      <c r="Y71" s="333"/>
      <c r="Z71" s="334"/>
      <c r="AA71" s="333"/>
      <c r="AB71" s="335"/>
      <c r="AC71" s="333"/>
      <c r="AD71" s="334"/>
      <c r="AE71" s="333"/>
      <c r="AF71" s="334"/>
      <c r="AG71" s="333"/>
      <c r="AH71" s="335"/>
      <c r="AI71" s="333"/>
      <c r="AJ71" s="334"/>
      <c r="AK71" s="333"/>
      <c r="AL71" s="334"/>
      <c r="AM71" s="333"/>
      <c r="AN71" s="335"/>
      <c r="AO71" s="333"/>
      <c r="AP71" s="334"/>
      <c r="AQ71" s="413">
        <f t="shared" si="17"/>
        <v>0</v>
      </c>
      <c r="AR71" s="116">
        <f t="shared" si="18"/>
        <v>0</v>
      </c>
      <c r="AS71" s="429">
        <f t="shared" si="19"/>
        <v>0</v>
      </c>
      <c r="AT71" s="115">
        <f t="shared" si="20"/>
        <v>0</v>
      </c>
      <c r="AU71" s="426">
        <f t="shared" si="21"/>
        <v>0</v>
      </c>
      <c r="AV71" s="116">
        <f t="shared" si="22"/>
        <v>0</v>
      </c>
      <c r="AW71" s="911"/>
      <c r="AX71" s="912"/>
    </row>
    <row r="72" spans="1:50" ht="17.25" customHeight="1">
      <c r="A72" s="579"/>
      <c r="B72" s="895" t="s">
        <v>199</v>
      </c>
      <c r="C72" s="897" t="s">
        <v>160</v>
      </c>
      <c r="D72" s="898"/>
      <c r="E72" s="117"/>
      <c r="F72" s="118"/>
      <c r="G72" s="117"/>
      <c r="H72" s="118"/>
      <c r="I72" s="117"/>
      <c r="J72" s="119"/>
      <c r="K72" s="117"/>
      <c r="L72" s="118"/>
      <c r="M72" s="117"/>
      <c r="N72" s="118"/>
      <c r="O72" s="117"/>
      <c r="P72" s="119"/>
      <c r="Q72" s="117"/>
      <c r="R72" s="118"/>
      <c r="S72" s="117"/>
      <c r="T72" s="118"/>
      <c r="U72" s="117"/>
      <c r="V72" s="119"/>
      <c r="W72" s="117">
        <v>1</v>
      </c>
      <c r="X72" s="118"/>
      <c r="Y72" s="117"/>
      <c r="Z72" s="118"/>
      <c r="AA72" s="117"/>
      <c r="AB72" s="119"/>
      <c r="AC72" s="117"/>
      <c r="AD72" s="118"/>
      <c r="AE72" s="117"/>
      <c r="AF72" s="118"/>
      <c r="AG72" s="117"/>
      <c r="AH72" s="119"/>
      <c r="AI72" s="117">
        <v>1</v>
      </c>
      <c r="AJ72" s="118"/>
      <c r="AK72" s="117">
        <v>1</v>
      </c>
      <c r="AL72" s="118"/>
      <c r="AM72" s="117"/>
      <c r="AN72" s="119"/>
      <c r="AO72" s="117"/>
      <c r="AP72" s="118"/>
      <c r="AQ72" s="414">
        <f t="shared" si="17"/>
        <v>2</v>
      </c>
      <c r="AR72" s="110">
        <f t="shared" si="18"/>
        <v>0</v>
      </c>
      <c r="AS72" s="430">
        <f t="shared" si="19"/>
        <v>1</v>
      </c>
      <c r="AT72" s="109">
        <f t="shared" si="20"/>
        <v>0</v>
      </c>
      <c r="AU72" s="427">
        <f t="shared" si="21"/>
        <v>0</v>
      </c>
      <c r="AV72" s="110">
        <f t="shared" si="22"/>
        <v>0</v>
      </c>
      <c r="AW72" s="901">
        <f>'（民鉄走行キロ計算）'!E72</f>
        <v>4.1130259531937643</v>
      </c>
      <c r="AX72" s="903" t="str">
        <f>'（民鉄走行キロ計算）'!F72</f>
        <v/>
      </c>
    </row>
    <row r="73" spans="1:50" ht="17.25" customHeight="1">
      <c r="A73" s="579"/>
      <c r="B73" s="927"/>
      <c r="C73" s="925"/>
      <c r="D73" s="926"/>
      <c r="E73" s="111"/>
      <c r="F73" s="112"/>
      <c r="G73" s="111"/>
      <c r="H73" s="112"/>
      <c r="I73" s="111"/>
      <c r="J73" s="113"/>
      <c r="K73" s="111"/>
      <c r="L73" s="112"/>
      <c r="M73" s="111"/>
      <c r="N73" s="112"/>
      <c r="O73" s="111"/>
      <c r="P73" s="113"/>
      <c r="Q73" s="111"/>
      <c r="R73" s="112"/>
      <c r="S73" s="111"/>
      <c r="T73" s="112"/>
      <c r="U73" s="111"/>
      <c r="V73" s="113"/>
      <c r="W73" s="111"/>
      <c r="X73" s="112"/>
      <c r="Y73" s="111"/>
      <c r="Z73" s="112"/>
      <c r="AA73" s="111"/>
      <c r="AB73" s="113"/>
      <c r="AC73" s="111"/>
      <c r="AD73" s="112"/>
      <c r="AE73" s="111"/>
      <c r="AF73" s="112"/>
      <c r="AG73" s="111"/>
      <c r="AH73" s="113"/>
      <c r="AI73" s="111"/>
      <c r="AJ73" s="112"/>
      <c r="AK73" s="111"/>
      <c r="AL73" s="112"/>
      <c r="AM73" s="111"/>
      <c r="AN73" s="113"/>
      <c r="AO73" s="111"/>
      <c r="AP73" s="112"/>
      <c r="AQ73" s="413">
        <f t="shared" si="17"/>
        <v>0</v>
      </c>
      <c r="AR73" s="116">
        <f t="shared" si="18"/>
        <v>0</v>
      </c>
      <c r="AS73" s="429">
        <f t="shared" si="19"/>
        <v>0</v>
      </c>
      <c r="AT73" s="115">
        <f t="shared" si="20"/>
        <v>0</v>
      </c>
      <c r="AU73" s="426">
        <f t="shared" si="21"/>
        <v>0</v>
      </c>
      <c r="AV73" s="116">
        <f t="shared" si="22"/>
        <v>0</v>
      </c>
      <c r="AW73" s="911"/>
      <c r="AX73" s="912"/>
    </row>
    <row r="74" spans="1:50" ht="17.25" customHeight="1">
      <c r="A74" s="579"/>
      <c r="B74" s="895" t="s">
        <v>199</v>
      </c>
      <c r="C74" s="897" t="s">
        <v>161</v>
      </c>
      <c r="D74" s="898"/>
      <c r="E74" s="105"/>
      <c r="F74" s="106"/>
      <c r="G74" s="105"/>
      <c r="H74" s="106"/>
      <c r="I74" s="105"/>
      <c r="J74" s="107"/>
      <c r="K74" s="105"/>
      <c r="L74" s="106"/>
      <c r="M74" s="105"/>
      <c r="N74" s="106"/>
      <c r="O74" s="105"/>
      <c r="P74" s="107"/>
      <c r="Q74" s="105"/>
      <c r="R74" s="106"/>
      <c r="S74" s="105"/>
      <c r="T74" s="106"/>
      <c r="U74" s="105"/>
      <c r="V74" s="107"/>
      <c r="W74" s="105"/>
      <c r="X74" s="106"/>
      <c r="Y74" s="105"/>
      <c r="Z74" s="106"/>
      <c r="AA74" s="105"/>
      <c r="AB74" s="107"/>
      <c r="AC74" s="105"/>
      <c r="AD74" s="106"/>
      <c r="AE74" s="105"/>
      <c r="AF74" s="106"/>
      <c r="AG74" s="105"/>
      <c r="AH74" s="107"/>
      <c r="AI74" s="105"/>
      <c r="AJ74" s="106"/>
      <c r="AK74" s="105"/>
      <c r="AL74" s="106"/>
      <c r="AM74" s="105"/>
      <c r="AN74" s="107"/>
      <c r="AO74" s="105"/>
      <c r="AP74" s="106"/>
      <c r="AQ74" s="414">
        <f t="shared" si="17"/>
        <v>0</v>
      </c>
      <c r="AR74" s="110">
        <f t="shared" si="18"/>
        <v>0</v>
      </c>
      <c r="AS74" s="430">
        <f t="shared" si="19"/>
        <v>0</v>
      </c>
      <c r="AT74" s="109">
        <f t="shared" si="20"/>
        <v>0</v>
      </c>
      <c r="AU74" s="427">
        <f t="shared" si="21"/>
        <v>0</v>
      </c>
      <c r="AV74" s="110">
        <f t="shared" si="22"/>
        <v>0</v>
      </c>
      <c r="AW74" s="901">
        <f>'（民鉄走行キロ計算）'!E74</f>
        <v>0</v>
      </c>
      <c r="AX74" s="903" t="str">
        <f>'（民鉄走行キロ計算）'!F74</f>
        <v/>
      </c>
    </row>
    <row r="75" spans="1:50" ht="17.25" customHeight="1">
      <c r="A75" s="579"/>
      <c r="B75" s="927"/>
      <c r="C75" s="925"/>
      <c r="D75" s="926"/>
      <c r="E75" s="111"/>
      <c r="F75" s="112"/>
      <c r="G75" s="111"/>
      <c r="H75" s="112"/>
      <c r="I75" s="111"/>
      <c r="J75" s="113"/>
      <c r="K75" s="111"/>
      <c r="L75" s="112"/>
      <c r="M75" s="111"/>
      <c r="N75" s="112"/>
      <c r="O75" s="111"/>
      <c r="P75" s="113"/>
      <c r="Q75" s="111"/>
      <c r="R75" s="112"/>
      <c r="S75" s="111"/>
      <c r="T75" s="112"/>
      <c r="U75" s="111"/>
      <c r="V75" s="113"/>
      <c r="W75" s="111"/>
      <c r="X75" s="112"/>
      <c r="Y75" s="111"/>
      <c r="Z75" s="112"/>
      <c r="AA75" s="111"/>
      <c r="AB75" s="113"/>
      <c r="AC75" s="111"/>
      <c r="AD75" s="112"/>
      <c r="AE75" s="111"/>
      <c r="AF75" s="112"/>
      <c r="AG75" s="111"/>
      <c r="AH75" s="113"/>
      <c r="AI75" s="111"/>
      <c r="AJ75" s="112"/>
      <c r="AK75" s="111"/>
      <c r="AL75" s="112"/>
      <c r="AM75" s="111"/>
      <c r="AN75" s="113"/>
      <c r="AO75" s="111"/>
      <c r="AP75" s="112"/>
      <c r="AQ75" s="413">
        <f t="shared" si="17"/>
        <v>0</v>
      </c>
      <c r="AR75" s="116">
        <f t="shared" si="18"/>
        <v>0</v>
      </c>
      <c r="AS75" s="429">
        <f t="shared" si="19"/>
        <v>0</v>
      </c>
      <c r="AT75" s="115">
        <f t="shared" si="20"/>
        <v>0</v>
      </c>
      <c r="AU75" s="426">
        <f t="shared" si="21"/>
        <v>0</v>
      </c>
      <c r="AV75" s="116">
        <f t="shared" si="22"/>
        <v>0</v>
      </c>
      <c r="AW75" s="911"/>
      <c r="AX75" s="912"/>
    </row>
    <row r="76" spans="1:50" ht="17.25" customHeight="1">
      <c r="A76" s="579"/>
      <c r="B76" s="946" t="s">
        <v>328</v>
      </c>
      <c r="C76" s="897" t="s">
        <v>223</v>
      </c>
      <c r="D76" s="898"/>
      <c r="E76" s="105"/>
      <c r="F76" s="106"/>
      <c r="G76" s="105"/>
      <c r="H76" s="106"/>
      <c r="I76" s="105"/>
      <c r="J76" s="107"/>
      <c r="K76" s="105"/>
      <c r="L76" s="106"/>
      <c r="M76" s="105"/>
      <c r="N76" s="106"/>
      <c r="O76" s="105"/>
      <c r="P76" s="107"/>
      <c r="Q76" s="105"/>
      <c r="R76" s="106"/>
      <c r="S76" s="105"/>
      <c r="T76" s="106"/>
      <c r="U76" s="105"/>
      <c r="V76" s="107"/>
      <c r="W76" s="105"/>
      <c r="X76" s="106"/>
      <c r="Y76" s="105"/>
      <c r="Z76" s="106"/>
      <c r="AA76" s="105"/>
      <c r="AB76" s="107"/>
      <c r="AC76" s="105"/>
      <c r="AD76" s="106"/>
      <c r="AE76" s="105"/>
      <c r="AF76" s="106"/>
      <c r="AG76" s="105"/>
      <c r="AH76" s="107"/>
      <c r="AI76" s="105"/>
      <c r="AJ76" s="106"/>
      <c r="AK76" s="105"/>
      <c r="AL76" s="106"/>
      <c r="AM76" s="105"/>
      <c r="AN76" s="107"/>
      <c r="AO76" s="105"/>
      <c r="AP76" s="106"/>
      <c r="AQ76" s="414">
        <f t="shared" si="17"/>
        <v>0</v>
      </c>
      <c r="AR76" s="110">
        <f t="shared" si="18"/>
        <v>0</v>
      </c>
      <c r="AS76" s="430">
        <f t="shared" si="19"/>
        <v>0</v>
      </c>
      <c r="AT76" s="109">
        <f t="shared" si="20"/>
        <v>0</v>
      </c>
      <c r="AU76" s="427">
        <f t="shared" si="21"/>
        <v>0</v>
      </c>
      <c r="AV76" s="110">
        <f t="shared" si="22"/>
        <v>0</v>
      </c>
      <c r="AW76" s="901" t="str">
        <f>'（民鉄走行キロ計算）'!E76</f>
        <v/>
      </c>
      <c r="AX76" s="903">
        <f>'（民鉄走行キロ計算）'!F76</f>
        <v>0</v>
      </c>
    </row>
    <row r="77" spans="1:50" ht="17.25" customHeight="1">
      <c r="A77" s="579"/>
      <c r="B77" s="927"/>
      <c r="C77" s="925"/>
      <c r="D77" s="926"/>
      <c r="E77" s="111"/>
      <c r="F77" s="112"/>
      <c r="G77" s="111"/>
      <c r="H77" s="112"/>
      <c r="I77" s="111"/>
      <c r="J77" s="113"/>
      <c r="K77" s="111"/>
      <c r="L77" s="112"/>
      <c r="M77" s="111"/>
      <c r="N77" s="112"/>
      <c r="O77" s="111"/>
      <c r="P77" s="113"/>
      <c r="Q77" s="111"/>
      <c r="R77" s="112"/>
      <c r="S77" s="111"/>
      <c r="T77" s="112"/>
      <c r="U77" s="111"/>
      <c r="V77" s="113"/>
      <c r="W77" s="111"/>
      <c r="X77" s="112"/>
      <c r="Y77" s="111"/>
      <c r="Z77" s="112"/>
      <c r="AA77" s="111"/>
      <c r="AB77" s="113"/>
      <c r="AC77" s="111"/>
      <c r="AD77" s="112"/>
      <c r="AE77" s="111"/>
      <c r="AF77" s="112"/>
      <c r="AG77" s="111"/>
      <c r="AH77" s="113"/>
      <c r="AI77" s="111"/>
      <c r="AJ77" s="112"/>
      <c r="AK77" s="111"/>
      <c r="AL77" s="112"/>
      <c r="AM77" s="111"/>
      <c r="AN77" s="113"/>
      <c r="AO77" s="111"/>
      <c r="AP77" s="112"/>
      <c r="AQ77" s="413">
        <f t="shared" si="17"/>
        <v>0</v>
      </c>
      <c r="AR77" s="116">
        <f t="shared" si="18"/>
        <v>0</v>
      </c>
      <c r="AS77" s="429">
        <f t="shared" si="19"/>
        <v>0</v>
      </c>
      <c r="AT77" s="115">
        <f t="shared" si="20"/>
        <v>0</v>
      </c>
      <c r="AU77" s="426">
        <f t="shared" si="21"/>
        <v>0</v>
      </c>
      <c r="AV77" s="116">
        <f t="shared" si="22"/>
        <v>0</v>
      </c>
      <c r="AW77" s="911"/>
      <c r="AX77" s="912"/>
    </row>
    <row r="78" spans="1:50" ht="17.25" customHeight="1">
      <c r="A78" s="579"/>
      <c r="B78" s="895" t="s">
        <v>329</v>
      </c>
      <c r="C78" s="897" t="s">
        <v>162</v>
      </c>
      <c r="D78" s="898"/>
      <c r="E78" s="105"/>
      <c r="F78" s="106"/>
      <c r="G78" s="105"/>
      <c r="H78" s="106"/>
      <c r="I78" s="105"/>
      <c r="J78" s="107"/>
      <c r="K78" s="105"/>
      <c r="L78" s="106"/>
      <c r="M78" s="105"/>
      <c r="N78" s="106"/>
      <c r="O78" s="105"/>
      <c r="P78" s="107"/>
      <c r="Q78" s="105"/>
      <c r="R78" s="106"/>
      <c r="S78" s="105"/>
      <c r="T78" s="106"/>
      <c r="U78" s="105"/>
      <c r="V78" s="107"/>
      <c r="W78" s="105">
        <v>4</v>
      </c>
      <c r="X78" s="106"/>
      <c r="Y78" s="105">
        <v>1</v>
      </c>
      <c r="Z78" s="106"/>
      <c r="AA78" s="105">
        <v>1</v>
      </c>
      <c r="AB78" s="107"/>
      <c r="AC78" s="105"/>
      <c r="AD78" s="106">
        <v>15</v>
      </c>
      <c r="AE78" s="105"/>
      <c r="AF78" s="106"/>
      <c r="AG78" s="105">
        <v>1</v>
      </c>
      <c r="AH78" s="107"/>
      <c r="AI78" s="105"/>
      <c r="AJ78" s="106">
        <v>1</v>
      </c>
      <c r="AK78" s="105"/>
      <c r="AL78" s="106"/>
      <c r="AM78" s="105"/>
      <c r="AN78" s="107">
        <v>1</v>
      </c>
      <c r="AO78" s="105"/>
      <c r="AP78" s="106"/>
      <c r="AQ78" s="414">
        <f t="shared" si="17"/>
        <v>4</v>
      </c>
      <c r="AR78" s="110">
        <f t="shared" si="18"/>
        <v>16</v>
      </c>
      <c r="AS78" s="430">
        <f t="shared" si="19"/>
        <v>1</v>
      </c>
      <c r="AT78" s="109">
        <f t="shared" si="20"/>
        <v>0</v>
      </c>
      <c r="AU78" s="427">
        <f t="shared" si="21"/>
        <v>2</v>
      </c>
      <c r="AV78" s="110">
        <f t="shared" si="22"/>
        <v>1</v>
      </c>
      <c r="AW78" s="901">
        <f>'（民鉄走行キロ計算）'!E78</f>
        <v>1.7564334424576156</v>
      </c>
      <c r="AX78" s="903">
        <f>'（民鉄走行キロ計算）'!F78</f>
        <v>20.794616897523738</v>
      </c>
    </row>
    <row r="79" spans="1:50" ht="17.25" customHeight="1">
      <c r="A79" s="579"/>
      <c r="B79" s="927"/>
      <c r="C79" s="925"/>
      <c r="D79" s="926"/>
      <c r="E79" s="111"/>
      <c r="F79" s="112"/>
      <c r="G79" s="111"/>
      <c r="H79" s="112"/>
      <c r="I79" s="111"/>
      <c r="J79" s="113"/>
      <c r="K79" s="111"/>
      <c r="L79" s="112"/>
      <c r="M79" s="111"/>
      <c r="N79" s="112"/>
      <c r="O79" s="111"/>
      <c r="P79" s="113"/>
      <c r="Q79" s="111"/>
      <c r="R79" s="112"/>
      <c r="S79" s="111"/>
      <c r="T79" s="112"/>
      <c r="U79" s="111"/>
      <c r="V79" s="113"/>
      <c r="W79" s="111"/>
      <c r="X79" s="112"/>
      <c r="Y79" s="111"/>
      <c r="Z79" s="112"/>
      <c r="AA79" s="111"/>
      <c r="AB79" s="113"/>
      <c r="AC79" s="111"/>
      <c r="AD79" s="112"/>
      <c r="AE79" s="111"/>
      <c r="AF79" s="112"/>
      <c r="AG79" s="111"/>
      <c r="AH79" s="113"/>
      <c r="AI79" s="111"/>
      <c r="AJ79" s="112">
        <v>1</v>
      </c>
      <c r="AK79" s="111"/>
      <c r="AL79" s="112"/>
      <c r="AM79" s="111"/>
      <c r="AN79" s="113">
        <v>1</v>
      </c>
      <c r="AO79" s="111"/>
      <c r="AP79" s="112"/>
      <c r="AQ79" s="413">
        <f t="shared" si="17"/>
        <v>0</v>
      </c>
      <c r="AR79" s="116">
        <f t="shared" si="18"/>
        <v>1</v>
      </c>
      <c r="AS79" s="429">
        <f t="shared" si="19"/>
        <v>0</v>
      </c>
      <c r="AT79" s="115">
        <f t="shared" si="20"/>
        <v>0</v>
      </c>
      <c r="AU79" s="426">
        <f t="shared" si="21"/>
        <v>0</v>
      </c>
      <c r="AV79" s="116">
        <f t="shared" si="22"/>
        <v>1</v>
      </c>
      <c r="AW79" s="911"/>
      <c r="AX79" s="912"/>
    </row>
    <row r="80" spans="1:50" ht="17.25" customHeight="1">
      <c r="A80" s="579"/>
      <c r="B80" s="895" t="s">
        <v>199</v>
      </c>
      <c r="C80" s="897" t="s">
        <v>163</v>
      </c>
      <c r="D80" s="898"/>
      <c r="E80" s="105"/>
      <c r="F80" s="106"/>
      <c r="G80" s="105"/>
      <c r="H80" s="106"/>
      <c r="I80" s="105"/>
      <c r="J80" s="107"/>
      <c r="K80" s="105"/>
      <c r="L80" s="106"/>
      <c r="M80" s="105"/>
      <c r="N80" s="106"/>
      <c r="O80" s="105"/>
      <c r="P80" s="107"/>
      <c r="Q80" s="105"/>
      <c r="R80" s="106"/>
      <c r="S80" s="105"/>
      <c r="T80" s="106"/>
      <c r="U80" s="105"/>
      <c r="V80" s="107"/>
      <c r="W80" s="105"/>
      <c r="X80" s="106"/>
      <c r="Y80" s="105"/>
      <c r="Z80" s="106"/>
      <c r="AA80" s="105"/>
      <c r="AB80" s="107"/>
      <c r="AC80" s="105"/>
      <c r="AD80" s="106"/>
      <c r="AE80" s="105"/>
      <c r="AF80" s="106"/>
      <c r="AG80" s="105"/>
      <c r="AH80" s="107"/>
      <c r="AI80" s="105"/>
      <c r="AJ80" s="106"/>
      <c r="AK80" s="105"/>
      <c r="AL80" s="106"/>
      <c r="AM80" s="105"/>
      <c r="AN80" s="107"/>
      <c r="AO80" s="105"/>
      <c r="AP80" s="106"/>
      <c r="AQ80" s="414">
        <f t="shared" si="17"/>
        <v>0</v>
      </c>
      <c r="AR80" s="110">
        <f t="shared" si="18"/>
        <v>0</v>
      </c>
      <c r="AS80" s="430">
        <f t="shared" si="19"/>
        <v>0</v>
      </c>
      <c r="AT80" s="109">
        <f t="shared" si="20"/>
        <v>0</v>
      </c>
      <c r="AU80" s="427">
        <f t="shared" si="21"/>
        <v>0</v>
      </c>
      <c r="AV80" s="110">
        <f t="shared" si="22"/>
        <v>0</v>
      </c>
      <c r="AW80" s="901">
        <f>'（民鉄走行キロ計算）'!E80</f>
        <v>0</v>
      </c>
      <c r="AX80" s="903" t="str">
        <f>'（民鉄走行キロ計算）'!F80</f>
        <v/>
      </c>
    </row>
    <row r="81" spans="1:50" ht="17.25" customHeight="1">
      <c r="A81" s="579"/>
      <c r="B81" s="927"/>
      <c r="C81" s="925"/>
      <c r="D81" s="926"/>
      <c r="E81" s="111"/>
      <c r="F81" s="112"/>
      <c r="G81" s="111"/>
      <c r="H81" s="112"/>
      <c r="I81" s="111"/>
      <c r="J81" s="113"/>
      <c r="K81" s="111"/>
      <c r="L81" s="112"/>
      <c r="M81" s="111"/>
      <c r="N81" s="112"/>
      <c r="O81" s="111"/>
      <c r="P81" s="113"/>
      <c r="Q81" s="111"/>
      <c r="R81" s="112"/>
      <c r="S81" s="111"/>
      <c r="T81" s="112"/>
      <c r="U81" s="111"/>
      <c r="V81" s="113"/>
      <c r="W81" s="111"/>
      <c r="X81" s="112"/>
      <c r="Y81" s="111"/>
      <c r="Z81" s="112"/>
      <c r="AA81" s="111"/>
      <c r="AB81" s="113"/>
      <c r="AC81" s="111"/>
      <c r="AD81" s="112"/>
      <c r="AE81" s="111"/>
      <c r="AF81" s="112"/>
      <c r="AG81" s="111"/>
      <c r="AH81" s="113"/>
      <c r="AI81" s="111"/>
      <c r="AJ81" s="112"/>
      <c r="AK81" s="111"/>
      <c r="AL81" s="112"/>
      <c r="AM81" s="111"/>
      <c r="AN81" s="113"/>
      <c r="AO81" s="111"/>
      <c r="AP81" s="112"/>
      <c r="AQ81" s="413">
        <f t="shared" si="17"/>
        <v>0</v>
      </c>
      <c r="AR81" s="116">
        <f t="shared" si="18"/>
        <v>0</v>
      </c>
      <c r="AS81" s="429">
        <f t="shared" si="19"/>
        <v>0</v>
      </c>
      <c r="AT81" s="115">
        <f t="shared" si="20"/>
        <v>0</v>
      </c>
      <c r="AU81" s="426">
        <f t="shared" si="21"/>
        <v>0</v>
      </c>
      <c r="AV81" s="116">
        <f t="shared" si="22"/>
        <v>0</v>
      </c>
      <c r="AW81" s="911"/>
      <c r="AX81" s="912"/>
    </row>
    <row r="82" spans="1:50" s="581" customFormat="1" ht="17.25" customHeight="1">
      <c r="A82" s="580"/>
      <c r="B82" s="895" t="s">
        <v>199</v>
      </c>
      <c r="C82" s="960" t="s">
        <v>330</v>
      </c>
      <c r="D82" s="961"/>
      <c r="E82" s="329"/>
      <c r="F82" s="330"/>
      <c r="G82" s="329"/>
      <c r="H82" s="330"/>
      <c r="I82" s="329"/>
      <c r="J82" s="331"/>
      <c r="K82" s="329"/>
      <c r="L82" s="330"/>
      <c r="M82" s="329"/>
      <c r="N82" s="330"/>
      <c r="O82" s="329"/>
      <c r="P82" s="331"/>
      <c r="Q82" s="329"/>
      <c r="R82" s="330"/>
      <c r="S82" s="329"/>
      <c r="T82" s="330"/>
      <c r="U82" s="329"/>
      <c r="V82" s="331"/>
      <c r="W82" s="329"/>
      <c r="X82" s="330"/>
      <c r="Y82" s="329"/>
      <c r="Z82" s="330"/>
      <c r="AA82" s="329"/>
      <c r="AB82" s="331"/>
      <c r="AC82" s="329"/>
      <c r="AD82" s="330"/>
      <c r="AE82" s="329"/>
      <c r="AF82" s="330"/>
      <c r="AG82" s="329"/>
      <c r="AH82" s="331"/>
      <c r="AI82" s="329"/>
      <c r="AJ82" s="330"/>
      <c r="AK82" s="329"/>
      <c r="AL82" s="330"/>
      <c r="AM82" s="329"/>
      <c r="AN82" s="331"/>
      <c r="AO82" s="329"/>
      <c r="AP82" s="330"/>
      <c r="AQ82" s="414">
        <f t="shared" si="17"/>
        <v>0</v>
      </c>
      <c r="AR82" s="110">
        <f t="shared" si="18"/>
        <v>0</v>
      </c>
      <c r="AS82" s="430">
        <f t="shared" si="19"/>
        <v>0</v>
      </c>
      <c r="AT82" s="109">
        <f t="shared" si="20"/>
        <v>0</v>
      </c>
      <c r="AU82" s="427">
        <f t="shared" si="21"/>
        <v>0</v>
      </c>
      <c r="AV82" s="110">
        <f t="shared" si="22"/>
        <v>0</v>
      </c>
      <c r="AW82" s="901">
        <f>'（民鉄走行キロ計算）'!E82</f>
        <v>0</v>
      </c>
      <c r="AX82" s="903" t="str">
        <f>'（民鉄走行キロ計算）'!F82</f>
        <v/>
      </c>
    </row>
    <row r="83" spans="1:50" ht="17.25" customHeight="1">
      <c r="A83" s="579"/>
      <c r="B83" s="927"/>
      <c r="C83" s="962"/>
      <c r="D83" s="963"/>
      <c r="E83" s="111"/>
      <c r="F83" s="112"/>
      <c r="G83" s="111"/>
      <c r="H83" s="112"/>
      <c r="I83" s="111"/>
      <c r="J83" s="113"/>
      <c r="K83" s="111"/>
      <c r="L83" s="112"/>
      <c r="M83" s="111"/>
      <c r="N83" s="112"/>
      <c r="O83" s="111"/>
      <c r="P83" s="113"/>
      <c r="Q83" s="111"/>
      <c r="R83" s="112"/>
      <c r="S83" s="111"/>
      <c r="T83" s="112"/>
      <c r="U83" s="111"/>
      <c r="V83" s="113"/>
      <c r="W83" s="111"/>
      <c r="X83" s="112"/>
      <c r="Y83" s="111"/>
      <c r="Z83" s="112"/>
      <c r="AA83" s="111"/>
      <c r="AB83" s="113"/>
      <c r="AC83" s="111"/>
      <c r="AD83" s="112"/>
      <c r="AE83" s="111"/>
      <c r="AF83" s="112"/>
      <c r="AG83" s="111"/>
      <c r="AH83" s="113"/>
      <c r="AI83" s="111"/>
      <c r="AJ83" s="112"/>
      <c r="AK83" s="111"/>
      <c r="AL83" s="112"/>
      <c r="AM83" s="111"/>
      <c r="AN83" s="113"/>
      <c r="AO83" s="111"/>
      <c r="AP83" s="112"/>
      <c r="AQ83" s="413">
        <f t="shared" si="17"/>
        <v>0</v>
      </c>
      <c r="AR83" s="116">
        <f t="shared" si="18"/>
        <v>0</v>
      </c>
      <c r="AS83" s="429">
        <f t="shared" si="19"/>
        <v>0</v>
      </c>
      <c r="AT83" s="115">
        <f t="shared" si="20"/>
        <v>0</v>
      </c>
      <c r="AU83" s="426">
        <f t="shared" si="21"/>
        <v>0</v>
      </c>
      <c r="AV83" s="116">
        <f t="shared" si="22"/>
        <v>0</v>
      </c>
      <c r="AW83" s="911"/>
      <c r="AX83" s="912"/>
    </row>
    <row r="84" spans="1:50" ht="17.25" customHeight="1">
      <c r="A84" s="579"/>
      <c r="B84" s="895" t="s">
        <v>331</v>
      </c>
      <c r="C84" s="897" t="s">
        <v>265</v>
      </c>
      <c r="D84" s="898"/>
      <c r="E84" s="105"/>
      <c r="F84" s="106"/>
      <c r="G84" s="105"/>
      <c r="H84" s="106"/>
      <c r="I84" s="105"/>
      <c r="J84" s="107"/>
      <c r="K84" s="105"/>
      <c r="L84" s="106"/>
      <c r="M84" s="105"/>
      <c r="N84" s="106"/>
      <c r="O84" s="105"/>
      <c r="P84" s="107"/>
      <c r="Q84" s="105"/>
      <c r="R84" s="106"/>
      <c r="S84" s="105"/>
      <c r="T84" s="106"/>
      <c r="U84" s="105"/>
      <c r="V84" s="107"/>
      <c r="W84" s="105"/>
      <c r="X84" s="106"/>
      <c r="Y84" s="105"/>
      <c r="Z84" s="106"/>
      <c r="AA84" s="105"/>
      <c r="AB84" s="107"/>
      <c r="AC84" s="105"/>
      <c r="AD84" s="106"/>
      <c r="AE84" s="105"/>
      <c r="AF84" s="106"/>
      <c r="AG84" s="105"/>
      <c r="AH84" s="107"/>
      <c r="AI84" s="105"/>
      <c r="AJ84" s="106"/>
      <c r="AK84" s="105"/>
      <c r="AL84" s="106"/>
      <c r="AM84" s="105"/>
      <c r="AN84" s="107"/>
      <c r="AO84" s="105"/>
      <c r="AP84" s="106"/>
      <c r="AQ84" s="414">
        <f t="shared" ref="AQ84:AQ85" si="23">AO84+AI84+AC84+W84+Q84+K84+E84</f>
        <v>0</v>
      </c>
      <c r="AR84" s="110">
        <f t="shared" ref="AR84:AR85" si="24">AP84+AJ84+AD84+X84+R84+L84+F84</f>
        <v>0</v>
      </c>
      <c r="AS84" s="430">
        <f t="shared" ref="AS84:AS85" si="25">AK84+AE84+Y84+S84+M84+G84</f>
        <v>0</v>
      </c>
      <c r="AT84" s="109">
        <f t="shared" ref="AT84:AT85" si="26">AL84+AF84+Z84+T84+N84+H84</f>
        <v>0</v>
      </c>
      <c r="AU84" s="427">
        <f t="shared" ref="AU84:AU85" si="27">AM84+AG84+AA84+U84+O84+I84</f>
        <v>0</v>
      </c>
      <c r="AV84" s="110">
        <f t="shared" ref="AV84:AV85" si="28">AN84+AH84+AB84+V84+P84+J84</f>
        <v>0</v>
      </c>
      <c r="AW84" s="901">
        <f>'（民鉄走行キロ計算）'!E84</f>
        <v>0</v>
      </c>
      <c r="AX84" s="903">
        <f>'（民鉄走行キロ計算）'!F84</f>
        <v>0</v>
      </c>
    </row>
    <row r="85" spans="1:50" ht="17.25" customHeight="1">
      <c r="A85" s="579"/>
      <c r="B85" s="896"/>
      <c r="C85" s="899"/>
      <c r="D85" s="900"/>
      <c r="E85" s="370"/>
      <c r="F85" s="371"/>
      <c r="G85" s="587"/>
      <c r="H85" s="371"/>
      <c r="I85" s="372"/>
      <c r="J85" s="373"/>
      <c r="K85" s="372"/>
      <c r="L85" s="371"/>
      <c r="M85" s="372"/>
      <c r="N85" s="371"/>
      <c r="O85" s="372"/>
      <c r="P85" s="373"/>
      <c r="Q85" s="372"/>
      <c r="R85" s="371"/>
      <c r="S85" s="372"/>
      <c r="T85" s="371"/>
      <c r="U85" s="372"/>
      <c r="V85" s="373"/>
      <c r="W85" s="372"/>
      <c r="X85" s="371"/>
      <c r="Y85" s="372"/>
      <c r="Z85" s="371"/>
      <c r="AA85" s="372"/>
      <c r="AB85" s="373"/>
      <c r="AC85" s="372"/>
      <c r="AD85" s="371"/>
      <c r="AE85" s="372"/>
      <c r="AF85" s="371"/>
      <c r="AG85" s="372"/>
      <c r="AH85" s="373"/>
      <c r="AI85" s="372"/>
      <c r="AJ85" s="371"/>
      <c r="AK85" s="372"/>
      <c r="AL85" s="371"/>
      <c r="AM85" s="372"/>
      <c r="AN85" s="373"/>
      <c r="AO85" s="372"/>
      <c r="AP85" s="373"/>
      <c r="AQ85" s="435">
        <f t="shared" si="23"/>
        <v>0</v>
      </c>
      <c r="AR85" s="116">
        <f t="shared" si="24"/>
        <v>0</v>
      </c>
      <c r="AS85" s="429">
        <f t="shared" si="25"/>
        <v>0</v>
      </c>
      <c r="AT85" s="115">
        <f t="shared" si="26"/>
        <v>0</v>
      </c>
      <c r="AU85" s="426">
        <f t="shared" si="27"/>
        <v>0</v>
      </c>
      <c r="AV85" s="116">
        <f t="shared" si="28"/>
        <v>0</v>
      </c>
      <c r="AW85" s="902"/>
      <c r="AX85" s="904"/>
    </row>
    <row r="86" spans="1:50" ht="17.25" customHeight="1">
      <c r="A86" s="579"/>
      <c r="B86" s="905" t="s">
        <v>525</v>
      </c>
      <c r="C86" s="907" t="s">
        <v>519</v>
      </c>
      <c r="D86" s="908"/>
      <c r="E86" s="595"/>
      <c r="F86" s="504"/>
      <c r="G86" s="596"/>
      <c r="H86" s="504"/>
      <c r="I86" s="503"/>
      <c r="J86" s="505"/>
      <c r="K86" s="503"/>
      <c r="L86" s="504"/>
      <c r="M86" s="503"/>
      <c r="N86" s="504"/>
      <c r="O86" s="503"/>
      <c r="P86" s="505"/>
      <c r="Q86" s="503"/>
      <c r="R86" s="504"/>
      <c r="S86" s="503"/>
      <c r="T86" s="504"/>
      <c r="U86" s="503"/>
      <c r="V86" s="505"/>
      <c r="W86" s="503"/>
      <c r="X86" s="504"/>
      <c r="Y86" s="503"/>
      <c r="Z86" s="504"/>
      <c r="AA86" s="503"/>
      <c r="AB86" s="505"/>
      <c r="AC86" s="503"/>
      <c r="AD86" s="504"/>
      <c r="AE86" s="503"/>
      <c r="AF86" s="504"/>
      <c r="AG86" s="503"/>
      <c r="AH86" s="505"/>
      <c r="AI86" s="503"/>
      <c r="AJ86" s="504"/>
      <c r="AK86" s="503"/>
      <c r="AL86" s="504"/>
      <c r="AM86" s="503"/>
      <c r="AN86" s="505"/>
      <c r="AO86" s="503"/>
      <c r="AP86" s="504"/>
      <c r="AQ86" s="412">
        <f t="shared" ref="AQ86:AQ89" si="29">AO86+AI86+AC86+W86+Q86+K86+E86</f>
        <v>0</v>
      </c>
      <c r="AR86" s="110">
        <f t="shared" ref="AR86:AR89" si="30">AP86+AJ86+AD86+X86+R86+L86+F86</f>
        <v>0</v>
      </c>
      <c r="AS86" s="430">
        <f t="shared" ref="AS86:AS89" si="31">AK86+AE86+Y86+S86+M86+G86</f>
        <v>0</v>
      </c>
      <c r="AT86" s="109">
        <f t="shared" ref="AT86:AT89" si="32">AL86+AF86+Z86+T86+N86+H86</f>
        <v>0</v>
      </c>
      <c r="AU86" s="427">
        <f t="shared" ref="AU86:AU89" si="33">AM86+AG86+AA86+U86+O86+I86</f>
        <v>0</v>
      </c>
      <c r="AV86" s="110">
        <f t="shared" ref="AV86:AV89" si="34">AN86+AH86+AB86+V86+P86+J86</f>
        <v>0</v>
      </c>
      <c r="AW86" s="901">
        <f>'（民鉄走行キロ計算）'!E86</f>
        <v>0</v>
      </c>
      <c r="AX86" s="903" t="str">
        <f>'（民鉄走行キロ計算）'!F86</f>
        <v/>
      </c>
    </row>
    <row r="87" spans="1:50" ht="17.25" customHeight="1">
      <c r="A87" s="579"/>
      <c r="B87" s="906"/>
      <c r="C87" s="909"/>
      <c r="D87" s="910"/>
      <c r="E87" s="111"/>
      <c r="F87" s="112"/>
      <c r="G87" s="111"/>
      <c r="H87" s="112"/>
      <c r="I87" s="111"/>
      <c r="J87" s="113"/>
      <c r="K87" s="111"/>
      <c r="L87" s="112"/>
      <c r="M87" s="111"/>
      <c r="N87" s="112"/>
      <c r="O87" s="111"/>
      <c r="P87" s="113"/>
      <c r="Q87" s="111"/>
      <c r="R87" s="112"/>
      <c r="S87" s="111"/>
      <c r="T87" s="112"/>
      <c r="U87" s="111"/>
      <c r="V87" s="113"/>
      <c r="W87" s="111"/>
      <c r="X87" s="112"/>
      <c r="Y87" s="111"/>
      <c r="Z87" s="112"/>
      <c r="AA87" s="111"/>
      <c r="AB87" s="113"/>
      <c r="AC87" s="111"/>
      <c r="AD87" s="112"/>
      <c r="AE87" s="111"/>
      <c r="AF87" s="112"/>
      <c r="AG87" s="111"/>
      <c r="AH87" s="113"/>
      <c r="AI87" s="111"/>
      <c r="AJ87" s="112"/>
      <c r="AK87" s="111"/>
      <c r="AL87" s="112"/>
      <c r="AM87" s="111"/>
      <c r="AN87" s="113"/>
      <c r="AO87" s="111"/>
      <c r="AP87" s="112"/>
      <c r="AQ87" s="413">
        <f t="shared" si="29"/>
        <v>0</v>
      </c>
      <c r="AR87" s="116">
        <f t="shared" si="30"/>
        <v>0</v>
      </c>
      <c r="AS87" s="429">
        <f t="shared" si="31"/>
        <v>0</v>
      </c>
      <c r="AT87" s="115">
        <f t="shared" si="32"/>
        <v>0</v>
      </c>
      <c r="AU87" s="426">
        <f t="shared" si="33"/>
        <v>0</v>
      </c>
      <c r="AV87" s="116">
        <f t="shared" si="34"/>
        <v>0</v>
      </c>
      <c r="AW87" s="911"/>
      <c r="AX87" s="912"/>
    </row>
    <row r="88" spans="1:50" ht="17.25" customHeight="1">
      <c r="A88" s="579"/>
      <c r="B88" s="905" t="s">
        <v>525</v>
      </c>
      <c r="C88" s="907" t="s">
        <v>521</v>
      </c>
      <c r="D88" s="908"/>
      <c r="E88" s="329"/>
      <c r="F88" s="330"/>
      <c r="G88" s="329"/>
      <c r="H88" s="330"/>
      <c r="I88" s="329"/>
      <c r="J88" s="331"/>
      <c r="K88" s="329"/>
      <c r="L88" s="330"/>
      <c r="M88" s="329"/>
      <c r="N88" s="330"/>
      <c r="O88" s="329"/>
      <c r="P88" s="331"/>
      <c r="Q88" s="329"/>
      <c r="R88" s="330"/>
      <c r="S88" s="329"/>
      <c r="T88" s="330"/>
      <c r="U88" s="329"/>
      <c r="V88" s="331"/>
      <c r="W88" s="329"/>
      <c r="X88" s="330"/>
      <c r="Y88" s="329"/>
      <c r="Z88" s="330"/>
      <c r="AA88" s="329"/>
      <c r="AB88" s="331"/>
      <c r="AC88" s="329"/>
      <c r="AD88" s="330"/>
      <c r="AE88" s="329"/>
      <c r="AF88" s="330"/>
      <c r="AG88" s="329"/>
      <c r="AH88" s="331"/>
      <c r="AI88" s="329"/>
      <c r="AJ88" s="330"/>
      <c r="AK88" s="329"/>
      <c r="AL88" s="330"/>
      <c r="AM88" s="329"/>
      <c r="AN88" s="331"/>
      <c r="AO88" s="329"/>
      <c r="AP88" s="330"/>
      <c r="AQ88" s="414">
        <f t="shared" si="29"/>
        <v>0</v>
      </c>
      <c r="AR88" s="110">
        <f t="shared" si="30"/>
        <v>0</v>
      </c>
      <c r="AS88" s="430">
        <f t="shared" si="31"/>
        <v>0</v>
      </c>
      <c r="AT88" s="109">
        <f t="shared" si="32"/>
        <v>0</v>
      </c>
      <c r="AU88" s="427">
        <f t="shared" si="33"/>
        <v>0</v>
      </c>
      <c r="AV88" s="110">
        <f t="shared" si="34"/>
        <v>0</v>
      </c>
      <c r="AW88" s="901">
        <f>'（民鉄走行キロ計算）'!E88</f>
        <v>0</v>
      </c>
      <c r="AX88" s="903" t="str">
        <f>'（民鉄走行キロ計算）'!F88</f>
        <v/>
      </c>
    </row>
    <row r="89" spans="1:50" ht="17.25" customHeight="1">
      <c r="A89" s="579"/>
      <c r="B89" s="906"/>
      <c r="C89" s="909"/>
      <c r="D89" s="910"/>
      <c r="E89" s="111"/>
      <c r="F89" s="112"/>
      <c r="G89" s="111"/>
      <c r="H89" s="112"/>
      <c r="I89" s="111"/>
      <c r="J89" s="113"/>
      <c r="K89" s="111"/>
      <c r="L89" s="112"/>
      <c r="M89" s="111"/>
      <c r="N89" s="112"/>
      <c r="O89" s="111"/>
      <c r="P89" s="113"/>
      <c r="Q89" s="111"/>
      <c r="R89" s="112"/>
      <c r="S89" s="111"/>
      <c r="T89" s="112"/>
      <c r="U89" s="111"/>
      <c r="V89" s="113"/>
      <c r="W89" s="111"/>
      <c r="X89" s="112"/>
      <c r="Y89" s="111"/>
      <c r="Z89" s="112"/>
      <c r="AA89" s="111"/>
      <c r="AB89" s="113"/>
      <c r="AC89" s="111"/>
      <c r="AD89" s="112"/>
      <c r="AE89" s="111"/>
      <c r="AF89" s="112"/>
      <c r="AG89" s="111"/>
      <c r="AH89" s="113"/>
      <c r="AI89" s="111"/>
      <c r="AJ89" s="112"/>
      <c r="AK89" s="111"/>
      <c r="AL89" s="112"/>
      <c r="AM89" s="111"/>
      <c r="AN89" s="113"/>
      <c r="AO89" s="111"/>
      <c r="AP89" s="112"/>
      <c r="AQ89" s="413">
        <f t="shared" si="29"/>
        <v>0</v>
      </c>
      <c r="AR89" s="116">
        <f t="shared" si="30"/>
        <v>0</v>
      </c>
      <c r="AS89" s="429">
        <f t="shared" si="31"/>
        <v>0</v>
      </c>
      <c r="AT89" s="115">
        <f t="shared" si="32"/>
        <v>0</v>
      </c>
      <c r="AU89" s="426">
        <f t="shared" si="33"/>
        <v>0</v>
      </c>
      <c r="AV89" s="116">
        <f t="shared" si="34"/>
        <v>0</v>
      </c>
      <c r="AW89" s="902"/>
      <c r="AX89" s="904"/>
    </row>
    <row r="90" spans="1:50" ht="17.25" customHeight="1">
      <c r="A90" s="579"/>
      <c r="B90" s="905" t="s">
        <v>525</v>
      </c>
      <c r="C90" s="907" t="s">
        <v>523</v>
      </c>
      <c r="D90" s="908"/>
      <c r="E90" s="105"/>
      <c r="F90" s="106"/>
      <c r="G90" s="105"/>
      <c r="H90" s="106"/>
      <c r="I90" s="105"/>
      <c r="J90" s="107"/>
      <c r="K90" s="105"/>
      <c r="L90" s="106"/>
      <c r="M90" s="105"/>
      <c r="N90" s="106"/>
      <c r="O90" s="105"/>
      <c r="P90" s="107"/>
      <c r="Q90" s="105"/>
      <c r="R90" s="106"/>
      <c r="S90" s="105"/>
      <c r="T90" s="106"/>
      <c r="U90" s="105"/>
      <c r="V90" s="107"/>
      <c r="W90" s="105"/>
      <c r="X90" s="106"/>
      <c r="Y90" s="105"/>
      <c r="Z90" s="106"/>
      <c r="AA90" s="105"/>
      <c r="AB90" s="107"/>
      <c r="AC90" s="105"/>
      <c r="AD90" s="106"/>
      <c r="AE90" s="105"/>
      <c r="AF90" s="106"/>
      <c r="AG90" s="105"/>
      <c r="AH90" s="107"/>
      <c r="AI90" s="105"/>
      <c r="AJ90" s="106"/>
      <c r="AK90" s="105"/>
      <c r="AL90" s="106"/>
      <c r="AM90" s="105"/>
      <c r="AN90" s="107"/>
      <c r="AO90" s="105"/>
      <c r="AP90" s="106"/>
      <c r="AQ90" s="414">
        <f t="shared" si="17"/>
        <v>0</v>
      </c>
      <c r="AR90" s="110">
        <f t="shared" si="18"/>
        <v>0</v>
      </c>
      <c r="AS90" s="430">
        <f t="shared" si="19"/>
        <v>0</v>
      </c>
      <c r="AT90" s="109">
        <f t="shared" si="20"/>
        <v>0</v>
      </c>
      <c r="AU90" s="427">
        <f t="shared" si="21"/>
        <v>0</v>
      </c>
      <c r="AV90" s="110">
        <f t="shared" si="22"/>
        <v>0</v>
      </c>
      <c r="AW90" s="901">
        <f>'（民鉄走行キロ計算）'!E90</f>
        <v>0</v>
      </c>
      <c r="AX90" s="903" t="str">
        <f>'（民鉄走行キロ計算）'!F90</f>
        <v/>
      </c>
    </row>
    <row r="91" spans="1:50" ht="17.25" customHeight="1" thickBot="1">
      <c r="A91" s="579"/>
      <c r="B91" s="936"/>
      <c r="C91" s="937"/>
      <c r="D91" s="938"/>
      <c r="E91" s="391"/>
      <c r="F91" s="392"/>
      <c r="G91" s="393"/>
      <c r="H91" s="392"/>
      <c r="I91" s="393"/>
      <c r="J91" s="365"/>
      <c r="K91" s="393"/>
      <c r="L91" s="392"/>
      <c r="M91" s="393"/>
      <c r="N91" s="392"/>
      <c r="O91" s="393"/>
      <c r="P91" s="365"/>
      <c r="Q91" s="393"/>
      <c r="R91" s="392"/>
      <c r="S91" s="393"/>
      <c r="T91" s="392"/>
      <c r="U91" s="393"/>
      <c r="V91" s="365"/>
      <c r="W91" s="393"/>
      <c r="X91" s="392"/>
      <c r="Y91" s="393"/>
      <c r="Z91" s="392"/>
      <c r="AA91" s="393"/>
      <c r="AB91" s="365"/>
      <c r="AC91" s="393"/>
      <c r="AD91" s="392"/>
      <c r="AE91" s="393"/>
      <c r="AF91" s="392"/>
      <c r="AG91" s="393"/>
      <c r="AH91" s="365"/>
      <c r="AI91" s="393"/>
      <c r="AJ91" s="392"/>
      <c r="AK91" s="393"/>
      <c r="AL91" s="392"/>
      <c r="AM91" s="393"/>
      <c r="AN91" s="365"/>
      <c r="AO91" s="393"/>
      <c r="AP91" s="365"/>
      <c r="AQ91" s="436">
        <f t="shared" si="17"/>
        <v>0</v>
      </c>
      <c r="AR91" s="437">
        <f t="shared" si="18"/>
        <v>0</v>
      </c>
      <c r="AS91" s="438">
        <f t="shared" si="19"/>
        <v>0</v>
      </c>
      <c r="AT91" s="439">
        <f t="shared" si="20"/>
        <v>0</v>
      </c>
      <c r="AU91" s="440">
        <f t="shared" si="21"/>
        <v>0</v>
      </c>
      <c r="AV91" s="441">
        <f t="shared" si="22"/>
        <v>0</v>
      </c>
      <c r="AW91" s="919"/>
      <c r="AX91" s="921"/>
    </row>
    <row r="92" spans="1:50" ht="17.25" customHeight="1" thickTop="1">
      <c r="A92" s="579"/>
      <c r="B92" s="831" t="s">
        <v>194</v>
      </c>
      <c r="C92" s="831"/>
      <c r="D92" s="831"/>
      <c r="E92" s="506">
        <f>SUM(E60,E62,E64,E66,E68,E70,E72,E74,E76,E78,E80,E82,E84,E86,E88,E90)</f>
        <v>0</v>
      </c>
      <c r="F92" s="338">
        <f t="shared" ref="F92:AV92" si="35">SUM(F60,F62,F64,F66,F68,F70,F72,F74,F76,F78,F80,F82,F84,F86,F88,F90)</f>
        <v>0</v>
      </c>
      <c r="G92" s="509">
        <f t="shared" si="35"/>
        <v>0</v>
      </c>
      <c r="H92" s="338">
        <f t="shared" si="35"/>
        <v>0</v>
      </c>
      <c r="I92" s="509">
        <f t="shared" si="35"/>
        <v>0</v>
      </c>
      <c r="J92" s="508">
        <f t="shared" si="35"/>
        <v>0</v>
      </c>
      <c r="K92" s="506">
        <f t="shared" si="35"/>
        <v>0</v>
      </c>
      <c r="L92" s="338">
        <f t="shared" si="35"/>
        <v>0</v>
      </c>
      <c r="M92" s="509">
        <f t="shared" si="35"/>
        <v>0</v>
      </c>
      <c r="N92" s="338">
        <f t="shared" si="35"/>
        <v>0</v>
      </c>
      <c r="O92" s="509">
        <f t="shared" si="35"/>
        <v>0</v>
      </c>
      <c r="P92" s="336">
        <f t="shared" si="35"/>
        <v>0</v>
      </c>
      <c r="Q92" s="509">
        <f t="shared" si="35"/>
        <v>0</v>
      </c>
      <c r="R92" s="338">
        <f t="shared" si="35"/>
        <v>0</v>
      </c>
      <c r="S92" s="509">
        <f t="shared" si="35"/>
        <v>0</v>
      </c>
      <c r="T92" s="338">
        <f t="shared" si="35"/>
        <v>0</v>
      </c>
      <c r="U92" s="509">
        <f t="shared" si="35"/>
        <v>0</v>
      </c>
      <c r="V92" s="508">
        <f t="shared" si="35"/>
        <v>0</v>
      </c>
      <c r="W92" s="506">
        <f t="shared" si="35"/>
        <v>9</v>
      </c>
      <c r="X92" s="338">
        <f t="shared" si="35"/>
        <v>0</v>
      </c>
      <c r="Y92" s="509">
        <f t="shared" si="35"/>
        <v>1</v>
      </c>
      <c r="Z92" s="338">
        <f t="shared" si="35"/>
        <v>0</v>
      </c>
      <c r="AA92" s="509">
        <f t="shared" si="35"/>
        <v>4</v>
      </c>
      <c r="AB92" s="336">
        <f t="shared" si="35"/>
        <v>0</v>
      </c>
      <c r="AC92" s="509">
        <f t="shared" si="35"/>
        <v>0</v>
      </c>
      <c r="AD92" s="338">
        <f t="shared" si="35"/>
        <v>15</v>
      </c>
      <c r="AE92" s="509">
        <f t="shared" si="35"/>
        <v>0</v>
      </c>
      <c r="AF92" s="338">
        <f t="shared" si="35"/>
        <v>0</v>
      </c>
      <c r="AG92" s="509">
        <f t="shared" si="35"/>
        <v>1</v>
      </c>
      <c r="AH92" s="508">
        <f t="shared" si="35"/>
        <v>0</v>
      </c>
      <c r="AI92" s="506">
        <f t="shared" si="35"/>
        <v>1</v>
      </c>
      <c r="AJ92" s="338">
        <f t="shared" si="35"/>
        <v>1</v>
      </c>
      <c r="AK92" s="509">
        <f t="shared" si="35"/>
        <v>1</v>
      </c>
      <c r="AL92" s="338">
        <f t="shared" si="35"/>
        <v>0</v>
      </c>
      <c r="AM92" s="509">
        <f t="shared" si="35"/>
        <v>0</v>
      </c>
      <c r="AN92" s="336">
        <f t="shared" si="35"/>
        <v>1</v>
      </c>
      <c r="AO92" s="506">
        <f t="shared" si="35"/>
        <v>0</v>
      </c>
      <c r="AP92" s="339">
        <f t="shared" si="35"/>
        <v>0</v>
      </c>
      <c r="AQ92" s="417">
        <f t="shared" si="35"/>
        <v>10</v>
      </c>
      <c r="AR92" s="360">
        <f t="shared" si="35"/>
        <v>16</v>
      </c>
      <c r="AS92" s="498">
        <f t="shared" si="35"/>
        <v>2</v>
      </c>
      <c r="AT92" s="359">
        <f t="shared" si="35"/>
        <v>0</v>
      </c>
      <c r="AU92" s="498">
        <f t="shared" si="35"/>
        <v>5</v>
      </c>
      <c r="AV92" s="360">
        <f t="shared" si="35"/>
        <v>1</v>
      </c>
      <c r="AW92" s="923">
        <f>'（民鉄走行キロ計算）'!E92</f>
        <v>1.1416315394252861</v>
      </c>
      <c r="AX92" s="922">
        <f>'（民鉄走行キロ計算）'!F92</f>
        <v>11.250301560817617</v>
      </c>
    </row>
    <row r="93" spans="1:50" ht="17.25" customHeight="1" thickBot="1">
      <c r="A93" s="579"/>
      <c r="B93" s="833"/>
      <c r="C93" s="833"/>
      <c r="D93" s="833"/>
      <c r="E93" s="536">
        <f>SUM(E61,E63,E65,E67,E69,E71,E73,E75,E77,E79,E81,E83,E85,E87,E89,E91)</f>
        <v>0</v>
      </c>
      <c r="F93" s="342">
        <f t="shared" ref="F93:AV93" si="36">SUM(F61,F63,F65,F67,F69,F71,F73,F75,F77,F79,F81,F83,F85,F87,F89,F91)</f>
        <v>0</v>
      </c>
      <c r="G93" s="538">
        <f t="shared" si="36"/>
        <v>0</v>
      </c>
      <c r="H93" s="342">
        <f t="shared" si="36"/>
        <v>0</v>
      </c>
      <c r="I93" s="538">
        <f t="shared" si="36"/>
        <v>0</v>
      </c>
      <c r="J93" s="537">
        <f t="shared" si="36"/>
        <v>0</v>
      </c>
      <c r="K93" s="536">
        <f t="shared" si="36"/>
        <v>0</v>
      </c>
      <c r="L93" s="342">
        <f t="shared" si="36"/>
        <v>0</v>
      </c>
      <c r="M93" s="538">
        <f t="shared" si="36"/>
        <v>0</v>
      </c>
      <c r="N93" s="342">
        <f t="shared" si="36"/>
        <v>0</v>
      </c>
      <c r="O93" s="538">
        <f t="shared" si="36"/>
        <v>0</v>
      </c>
      <c r="P93" s="340">
        <f t="shared" si="36"/>
        <v>0</v>
      </c>
      <c r="Q93" s="538">
        <f t="shared" si="36"/>
        <v>0</v>
      </c>
      <c r="R93" s="342">
        <f t="shared" si="36"/>
        <v>0</v>
      </c>
      <c r="S93" s="538">
        <f t="shared" si="36"/>
        <v>0</v>
      </c>
      <c r="T93" s="342">
        <f t="shared" si="36"/>
        <v>0</v>
      </c>
      <c r="U93" s="538">
        <f t="shared" si="36"/>
        <v>0</v>
      </c>
      <c r="V93" s="537">
        <f t="shared" si="36"/>
        <v>0</v>
      </c>
      <c r="W93" s="536">
        <f t="shared" si="36"/>
        <v>0</v>
      </c>
      <c r="X93" s="342">
        <f t="shared" si="36"/>
        <v>0</v>
      </c>
      <c r="Y93" s="538">
        <f t="shared" si="36"/>
        <v>0</v>
      </c>
      <c r="Z93" s="342">
        <f t="shared" si="36"/>
        <v>0</v>
      </c>
      <c r="AA93" s="538">
        <f t="shared" si="36"/>
        <v>0</v>
      </c>
      <c r="AB93" s="340">
        <f t="shared" si="36"/>
        <v>0</v>
      </c>
      <c r="AC93" s="538">
        <f t="shared" si="36"/>
        <v>0</v>
      </c>
      <c r="AD93" s="342">
        <f t="shared" si="36"/>
        <v>0</v>
      </c>
      <c r="AE93" s="538">
        <f t="shared" si="36"/>
        <v>0</v>
      </c>
      <c r="AF93" s="342">
        <f t="shared" si="36"/>
        <v>0</v>
      </c>
      <c r="AG93" s="538">
        <f t="shared" si="36"/>
        <v>0</v>
      </c>
      <c r="AH93" s="537">
        <f t="shared" si="36"/>
        <v>0</v>
      </c>
      <c r="AI93" s="536">
        <f t="shared" si="36"/>
        <v>0</v>
      </c>
      <c r="AJ93" s="342">
        <f t="shared" si="36"/>
        <v>1</v>
      </c>
      <c r="AK93" s="538">
        <f t="shared" si="36"/>
        <v>0</v>
      </c>
      <c r="AL93" s="342">
        <f t="shared" si="36"/>
        <v>0</v>
      </c>
      <c r="AM93" s="538">
        <f t="shared" si="36"/>
        <v>0</v>
      </c>
      <c r="AN93" s="340">
        <f t="shared" si="36"/>
        <v>1</v>
      </c>
      <c r="AO93" s="536">
        <f t="shared" si="36"/>
        <v>0</v>
      </c>
      <c r="AP93" s="364">
        <f t="shared" si="36"/>
        <v>0</v>
      </c>
      <c r="AQ93" s="445">
        <f t="shared" si="36"/>
        <v>0</v>
      </c>
      <c r="AR93" s="446">
        <f t="shared" si="36"/>
        <v>1</v>
      </c>
      <c r="AS93" s="499">
        <f t="shared" si="36"/>
        <v>0</v>
      </c>
      <c r="AT93" s="434">
        <f t="shared" si="36"/>
        <v>0</v>
      </c>
      <c r="AU93" s="499">
        <f t="shared" si="36"/>
        <v>0</v>
      </c>
      <c r="AV93" s="447">
        <f t="shared" si="36"/>
        <v>1</v>
      </c>
      <c r="AW93" s="935"/>
      <c r="AX93" s="934"/>
    </row>
    <row r="94" spans="1:50" ht="17.25" customHeight="1" thickTop="1">
      <c r="A94" s="129" t="s">
        <v>215</v>
      </c>
      <c r="B94" s="946" t="s">
        <v>332</v>
      </c>
      <c r="C94" s="897" t="s">
        <v>55</v>
      </c>
      <c r="D94" s="959"/>
      <c r="E94" s="582"/>
      <c r="F94" s="583"/>
      <c r="G94" s="584"/>
      <c r="H94" s="583"/>
      <c r="I94" s="584"/>
      <c r="J94" s="585"/>
      <c r="K94" s="586"/>
      <c r="L94" s="583"/>
      <c r="M94" s="584"/>
      <c r="N94" s="583"/>
      <c r="O94" s="584"/>
      <c r="P94" s="585"/>
      <c r="Q94" s="586"/>
      <c r="R94" s="583"/>
      <c r="S94" s="584"/>
      <c r="T94" s="583"/>
      <c r="U94" s="584"/>
      <c r="V94" s="585"/>
      <c r="W94" s="586">
        <v>8</v>
      </c>
      <c r="X94" s="583"/>
      <c r="Y94" s="584">
        <v>3</v>
      </c>
      <c r="Z94" s="583"/>
      <c r="AA94" s="584">
        <v>1</v>
      </c>
      <c r="AB94" s="585"/>
      <c r="AC94" s="586"/>
      <c r="AD94" s="583"/>
      <c r="AE94" s="584"/>
      <c r="AF94" s="583"/>
      <c r="AG94" s="584"/>
      <c r="AH94" s="585"/>
      <c r="AI94" s="586">
        <v>20</v>
      </c>
      <c r="AJ94" s="583"/>
      <c r="AK94" s="584">
        <v>5</v>
      </c>
      <c r="AL94" s="583"/>
      <c r="AM94" s="584">
        <v>15</v>
      </c>
      <c r="AN94" s="585"/>
      <c r="AO94" s="586"/>
      <c r="AP94" s="585"/>
      <c r="AQ94" s="414">
        <f t="shared" ref="AQ94:AQ155" si="37">AO94+AI94+AC94+W94+Q94+K94+E94</f>
        <v>28</v>
      </c>
      <c r="AR94" s="110">
        <f t="shared" ref="AR94:AR155" si="38">AP94+AJ94+AD94+X94+R94+L94+F94</f>
        <v>0</v>
      </c>
      <c r="AS94" s="430">
        <f t="shared" ref="AS94:AS155" si="39">AK94+AE94+Y94+S94+M94+G94</f>
        <v>8</v>
      </c>
      <c r="AT94" s="109">
        <f t="shared" ref="AT94:AT155" si="40">AL94+AF94+Z94+T94+N94+H94</f>
        <v>0</v>
      </c>
      <c r="AU94" s="496">
        <f t="shared" ref="AU94:AU155" si="41">AM94+AG94+AA94+U94+O94+I94</f>
        <v>16</v>
      </c>
      <c r="AV94" s="497">
        <f t="shared" ref="AV94:AV155" si="42">AN94+AH94+AB94+V94+P94+J94</f>
        <v>0</v>
      </c>
      <c r="AW94" s="913">
        <f>'（民鉄走行キロ計算）'!E94</f>
        <v>0.73533125882729056</v>
      </c>
      <c r="AX94" s="917" t="str">
        <f>'（民鉄走行キロ計算）'!F94</f>
        <v/>
      </c>
    </row>
    <row r="95" spans="1:50" ht="17.25" customHeight="1">
      <c r="A95" s="130"/>
      <c r="B95" s="927"/>
      <c r="C95" s="925"/>
      <c r="D95" s="926"/>
      <c r="E95" s="370"/>
      <c r="F95" s="371"/>
      <c r="G95" s="587"/>
      <c r="H95" s="371"/>
      <c r="I95" s="587"/>
      <c r="J95" s="373"/>
      <c r="K95" s="372"/>
      <c r="L95" s="371"/>
      <c r="M95" s="587"/>
      <c r="N95" s="371"/>
      <c r="O95" s="587"/>
      <c r="P95" s="588"/>
      <c r="Q95" s="370"/>
      <c r="R95" s="371"/>
      <c r="S95" s="587"/>
      <c r="T95" s="371"/>
      <c r="U95" s="587"/>
      <c r="V95" s="373"/>
      <c r="W95" s="372"/>
      <c r="X95" s="371"/>
      <c r="Y95" s="587"/>
      <c r="Z95" s="371"/>
      <c r="AA95" s="587"/>
      <c r="AB95" s="373"/>
      <c r="AC95" s="372"/>
      <c r="AD95" s="371"/>
      <c r="AE95" s="587"/>
      <c r="AF95" s="371"/>
      <c r="AG95" s="587"/>
      <c r="AH95" s="373"/>
      <c r="AI95" s="372"/>
      <c r="AJ95" s="371"/>
      <c r="AK95" s="587"/>
      <c r="AL95" s="371"/>
      <c r="AM95" s="587"/>
      <c r="AN95" s="373"/>
      <c r="AO95" s="372"/>
      <c r="AP95" s="373"/>
      <c r="AQ95" s="413">
        <f t="shared" si="37"/>
        <v>0</v>
      </c>
      <c r="AR95" s="116">
        <f t="shared" si="38"/>
        <v>0</v>
      </c>
      <c r="AS95" s="429">
        <f t="shared" si="39"/>
        <v>0</v>
      </c>
      <c r="AT95" s="115">
        <f t="shared" si="40"/>
        <v>0</v>
      </c>
      <c r="AU95" s="426">
        <f t="shared" si="41"/>
        <v>0</v>
      </c>
      <c r="AV95" s="116">
        <f t="shared" si="42"/>
        <v>0</v>
      </c>
      <c r="AW95" s="911"/>
      <c r="AX95" s="912"/>
    </row>
    <row r="96" spans="1:50" ht="17.25" customHeight="1">
      <c r="A96" s="130"/>
      <c r="B96" s="895" t="s">
        <v>200</v>
      </c>
      <c r="C96" s="897" t="s">
        <v>56</v>
      </c>
      <c r="D96" s="898"/>
      <c r="E96" s="589"/>
      <c r="F96" s="590"/>
      <c r="G96" s="591"/>
      <c r="H96" s="590"/>
      <c r="I96" s="591"/>
      <c r="J96" s="592"/>
      <c r="K96" s="593"/>
      <c r="L96" s="590"/>
      <c r="M96" s="591"/>
      <c r="N96" s="590"/>
      <c r="O96" s="591"/>
      <c r="P96" s="594"/>
      <c r="Q96" s="589"/>
      <c r="R96" s="590"/>
      <c r="S96" s="591"/>
      <c r="T96" s="590"/>
      <c r="U96" s="591"/>
      <c r="V96" s="592"/>
      <c r="W96" s="593">
        <v>3</v>
      </c>
      <c r="X96" s="590"/>
      <c r="Y96" s="591">
        <v>1</v>
      </c>
      <c r="Z96" s="590"/>
      <c r="AA96" s="591">
        <v>2</v>
      </c>
      <c r="AB96" s="594"/>
      <c r="AC96" s="589"/>
      <c r="AD96" s="590"/>
      <c r="AE96" s="591"/>
      <c r="AF96" s="590"/>
      <c r="AG96" s="591"/>
      <c r="AH96" s="592"/>
      <c r="AI96" s="593">
        <v>13</v>
      </c>
      <c r="AJ96" s="590"/>
      <c r="AK96" s="591">
        <v>3</v>
      </c>
      <c r="AL96" s="590"/>
      <c r="AM96" s="591">
        <v>10</v>
      </c>
      <c r="AN96" s="594"/>
      <c r="AO96" s="589"/>
      <c r="AP96" s="592"/>
      <c r="AQ96" s="414">
        <f t="shared" si="37"/>
        <v>16</v>
      </c>
      <c r="AR96" s="110">
        <f t="shared" si="38"/>
        <v>0</v>
      </c>
      <c r="AS96" s="430">
        <f t="shared" si="39"/>
        <v>4</v>
      </c>
      <c r="AT96" s="109">
        <f t="shared" si="40"/>
        <v>0</v>
      </c>
      <c r="AU96" s="427">
        <f t="shared" si="41"/>
        <v>12</v>
      </c>
      <c r="AV96" s="110">
        <f t="shared" si="42"/>
        <v>0</v>
      </c>
      <c r="AW96" s="901">
        <f>'（民鉄走行キロ計算）'!E96</f>
        <v>0.76352568694394118</v>
      </c>
      <c r="AX96" s="903" t="str">
        <f>'（民鉄走行キロ計算）'!F96</f>
        <v/>
      </c>
    </row>
    <row r="97" spans="1:50" ht="17.25" customHeight="1">
      <c r="A97" s="130"/>
      <c r="B97" s="927"/>
      <c r="C97" s="925"/>
      <c r="D97" s="926"/>
      <c r="E97" s="370"/>
      <c r="F97" s="371"/>
      <c r="G97" s="587"/>
      <c r="H97" s="371"/>
      <c r="I97" s="587"/>
      <c r="J97" s="373"/>
      <c r="K97" s="372"/>
      <c r="L97" s="371"/>
      <c r="M97" s="587"/>
      <c r="N97" s="371"/>
      <c r="O97" s="587"/>
      <c r="P97" s="588"/>
      <c r="Q97" s="370"/>
      <c r="R97" s="371"/>
      <c r="S97" s="587"/>
      <c r="T97" s="371"/>
      <c r="U97" s="587"/>
      <c r="V97" s="373"/>
      <c r="W97" s="372"/>
      <c r="X97" s="371"/>
      <c r="Y97" s="587"/>
      <c r="Z97" s="371"/>
      <c r="AA97" s="587"/>
      <c r="AB97" s="588"/>
      <c r="AC97" s="370"/>
      <c r="AD97" s="371"/>
      <c r="AE97" s="587"/>
      <c r="AF97" s="371"/>
      <c r="AG97" s="587"/>
      <c r="AH97" s="373"/>
      <c r="AI97" s="372"/>
      <c r="AJ97" s="371"/>
      <c r="AK97" s="587"/>
      <c r="AL97" s="371"/>
      <c r="AM97" s="587"/>
      <c r="AN97" s="588"/>
      <c r="AO97" s="370"/>
      <c r="AP97" s="373"/>
      <c r="AQ97" s="413">
        <f t="shared" si="37"/>
        <v>0</v>
      </c>
      <c r="AR97" s="116">
        <f t="shared" si="38"/>
        <v>0</v>
      </c>
      <c r="AS97" s="429">
        <f t="shared" si="39"/>
        <v>0</v>
      </c>
      <c r="AT97" s="115">
        <f t="shared" si="40"/>
        <v>0</v>
      </c>
      <c r="AU97" s="426">
        <f t="shared" si="41"/>
        <v>0</v>
      </c>
      <c r="AV97" s="116">
        <f t="shared" si="42"/>
        <v>0</v>
      </c>
      <c r="AW97" s="911"/>
      <c r="AX97" s="912"/>
    </row>
    <row r="98" spans="1:50" ht="17.25" customHeight="1">
      <c r="A98" s="130"/>
      <c r="B98" s="895" t="s">
        <v>200</v>
      </c>
      <c r="C98" s="897" t="s">
        <v>57</v>
      </c>
      <c r="D98" s="898"/>
      <c r="E98" s="589"/>
      <c r="F98" s="590"/>
      <c r="G98" s="591"/>
      <c r="H98" s="590"/>
      <c r="I98" s="591"/>
      <c r="J98" s="592"/>
      <c r="K98" s="593"/>
      <c r="L98" s="590"/>
      <c r="M98" s="591"/>
      <c r="N98" s="590"/>
      <c r="O98" s="591"/>
      <c r="P98" s="594"/>
      <c r="Q98" s="589"/>
      <c r="R98" s="590"/>
      <c r="S98" s="591"/>
      <c r="T98" s="590"/>
      <c r="U98" s="591"/>
      <c r="V98" s="592"/>
      <c r="W98" s="593">
        <v>1</v>
      </c>
      <c r="X98" s="590"/>
      <c r="Y98" s="591"/>
      <c r="Z98" s="590"/>
      <c r="AA98" s="591"/>
      <c r="AB98" s="594"/>
      <c r="AC98" s="589"/>
      <c r="AD98" s="590"/>
      <c r="AE98" s="591"/>
      <c r="AF98" s="590"/>
      <c r="AG98" s="591"/>
      <c r="AH98" s="592"/>
      <c r="AI98" s="593">
        <v>3</v>
      </c>
      <c r="AJ98" s="590"/>
      <c r="AK98" s="591"/>
      <c r="AL98" s="590"/>
      <c r="AM98" s="591">
        <v>3</v>
      </c>
      <c r="AN98" s="594"/>
      <c r="AO98" s="589"/>
      <c r="AP98" s="592"/>
      <c r="AQ98" s="414">
        <f t="shared" si="37"/>
        <v>4</v>
      </c>
      <c r="AR98" s="110">
        <f t="shared" si="38"/>
        <v>0</v>
      </c>
      <c r="AS98" s="430">
        <f t="shared" si="39"/>
        <v>0</v>
      </c>
      <c r="AT98" s="109">
        <f t="shared" si="40"/>
        <v>0</v>
      </c>
      <c r="AU98" s="427">
        <f t="shared" si="41"/>
        <v>3</v>
      </c>
      <c r="AV98" s="110">
        <f t="shared" si="42"/>
        <v>0</v>
      </c>
      <c r="AW98" s="901">
        <f>'（民鉄走行キロ計算）'!E98</f>
        <v>0.2936442040767609</v>
      </c>
      <c r="AX98" s="903" t="str">
        <f>'（民鉄走行キロ計算）'!F98</f>
        <v/>
      </c>
    </row>
    <row r="99" spans="1:50" ht="17.25" customHeight="1">
      <c r="A99" s="130"/>
      <c r="B99" s="927"/>
      <c r="C99" s="925"/>
      <c r="D99" s="926"/>
      <c r="E99" s="370"/>
      <c r="F99" s="371"/>
      <c r="G99" s="587"/>
      <c r="H99" s="371"/>
      <c r="I99" s="587"/>
      <c r="J99" s="373"/>
      <c r="K99" s="372"/>
      <c r="L99" s="371"/>
      <c r="M99" s="587"/>
      <c r="N99" s="371"/>
      <c r="O99" s="587"/>
      <c r="P99" s="588"/>
      <c r="Q99" s="370"/>
      <c r="R99" s="371"/>
      <c r="S99" s="587"/>
      <c r="T99" s="371"/>
      <c r="U99" s="587"/>
      <c r="V99" s="373"/>
      <c r="W99" s="372"/>
      <c r="X99" s="371"/>
      <c r="Y99" s="587"/>
      <c r="Z99" s="371"/>
      <c r="AA99" s="587"/>
      <c r="AB99" s="588"/>
      <c r="AC99" s="370"/>
      <c r="AD99" s="371"/>
      <c r="AE99" s="587"/>
      <c r="AF99" s="371"/>
      <c r="AG99" s="587"/>
      <c r="AH99" s="373"/>
      <c r="AI99" s="372"/>
      <c r="AJ99" s="371"/>
      <c r="AK99" s="587"/>
      <c r="AL99" s="371"/>
      <c r="AM99" s="587"/>
      <c r="AN99" s="588"/>
      <c r="AO99" s="370"/>
      <c r="AP99" s="373"/>
      <c r="AQ99" s="413">
        <f t="shared" si="37"/>
        <v>0</v>
      </c>
      <c r="AR99" s="116">
        <f t="shared" si="38"/>
        <v>0</v>
      </c>
      <c r="AS99" s="429">
        <f t="shared" si="39"/>
        <v>0</v>
      </c>
      <c r="AT99" s="115">
        <f t="shared" si="40"/>
        <v>0</v>
      </c>
      <c r="AU99" s="426">
        <f t="shared" si="41"/>
        <v>0</v>
      </c>
      <c r="AV99" s="116">
        <f t="shared" si="42"/>
        <v>0</v>
      </c>
      <c r="AW99" s="911"/>
      <c r="AX99" s="912"/>
    </row>
    <row r="100" spans="1:50" ht="17.25" customHeight="1">
      <c r="A100" s="130"/>
      <c r="B100" s="895" t="s">
        <v>200</v>
      </c>
      <c r="C100" s="897" t="s">
        <v>58</v>
      </c>
      <c r="D100" s="898"/>
      <c r="E100" s="589"/>
      <c r="F100" s="590"/>
      <c r="G100" s="591"/>
      <c r="H100" s="590"/>
      <c r="I100" s="591"/>
      <c r="J100" s="592"/>
      <c r="K100" s="593"/>
      <c r="L100" s="590"/>
      <c r="M100" s="591"/>
      <c r="N100" s="590"/>
      <c r="O100" s="591"/>
      <c r="P100" s="594"/>
      <c r="Q100" s="589"/>
      <c r="R100" s="590"/>
      <c r="S100" s="591"/>
      <c r="T100" s="590"/>
      <c r="U100" s="591"/>
      <c r="V100" s="592"/>
      <c r="W100" s="593"/>
      <c r="X100" s="590"/>
      <c r="Y100" s="591"/>
      <c r="Z100" s="590"/>
      <c r="AA100" s="591"/>
      <c r="AB100" s="594"/>
      <c r="AC100" s="589"/>
      <c r="AD100" s="590"/>
      <c r="AE100" s="591"/>
      <c r="AF100" s="590"/>
      <c r="AG100" s="591"/>
      <c r="AH100" s="592"/>
      <c r="AI100" s="593">
        <v>4</v>
      </c>
      <c r="AJ100" s="590"/>
      <c r="AK100" s="591">
        <v>1</v>
      </c>
      <c r="AL100" s="590"/>
      <c r="AM100" s="591">
        <v>3</v>
      </c>
      <c r="AN100" s="594"/>
      <c r="AO100" s="589"/>
      <c r="AP100" s="592"/>
      <c r="AQ100" s="414">
        <f t="shared" si="37"/>
        <v>4</v>
      </c>
      <c r="AR100" s="110">
        <f t="shared" si="38"/>
        <v>0</v>
      </c>
      <c r="AS100" s="430">
        <f t="shared" si="39"/>
        <v>1</v>
      </c>
      <c r="AT100" s="109">
        <f t="shared" si="40"/>
        <v>0</v>
      </c>
      <c r="AU100" s="427">
        <f t="shared" si="41"/>
        <v>3</v>
      </c>
      <c r="AV100" s="110">
        <f t="shared" si="42"/>
        <v>0</v>
      </c>
      <c r="AW100" s="901">
        <f>'（民鉄走行キロ計算）'!E100</f>
        <v>0.26808891410116187</v>
      </c>
      <c r="AX100" s="903" t="str">
        <f>'（民鉄走行キロ計算）'!F100</f>
        <v/>
      </c>
    </row>
    <row r="101" spans="1:50" ht="17.25" customHeight="1">
      <c r="A101" s="130"/>
      <c r="B101" s="927"/>
      <c r="C101" s="925"/>
      <c r="D101" s="926"/>
      <c r="E101" s="370"/>
      <c r="F101" s="371"/>
      <c r="G101" s="587"/>
      <c r="H101" s="371"/>
      <c r="I101" s="587"/>
      <c r="J101" s="373"/>
      <c r="K101" s="372"/>
      <c r="L101" s="371"/>
      <c r="M101" s="587"/>
      <c r="N101" s="371"/>
      <c r="O101" s="587"/>
      <c r="P101" s="588"/>
      <c r="Q101" s="370"/>
      <c r="R101" s="371"/>
      <c r="S101" s="587"/>
      <c r="T101" s="371"/>
      <c r="U101" s="587"/>
      <c r="V101" s="373"/>
      <c r="W101" s="372"/>
      <c r="X101" s="371"/>
      <c r="Y101" s="587"/>
      <c r="Z101" s="371"/>
      <c r="AA101" s="587"/>
      <c r="AB101" s="588"/>
      <c r="AC101" s="370"/>
      <c r="AD101" s="371"/>
      <c r="AE101" s="587"/>
      <c r="AF101" s="371"/>
      <c r="AG101" s="587"/>
      <c r="AH101" s="373"/>
      <c r="AI101" s="372"/>
      <c r="AJ101" s="371"/>
      <c r="AK101" s="587"/>
      <c r="AL101" s="371"/>
      <c r="AM101" s="587"/>
      <c r="AN101" s="588"/>
      <c r="AO101" s="370"/>
      <c r="AP101" s="373"/>
      <c r="AQ101" s="413">
        <f t="shared" si="37"/>
        <v>0</v>
      </c>
      <c r="AR101" s="116">
        <f t="shared" si="38"/>
        <v>0</v>
      </c>
      <c r="AS101" s="429">
        <f t="shared" si="39"/>
        <v>0</v>
      </c>
      <c r="AT101" s="115">
        <f t="shared" si="40"/>
        <v>0</v>
      </c>
      <c r="AU101" s="426">
        <f t="shared" si="41"/>
        <v>0</v>
      </c>
      <c r="AV101" s="116">
        <f t="shared" si="42"/>
        <v>0</v>
      </c>
      <c r="AW101" s="911"/>
      <c r="AX101" s="912"/>
    </row>
    <row r="102" spans="1:50" ht="17.25" customHeight="1">
      <c r="A102" s="130"/>
      <c r="B102" s="895" t="s">
        <v>200</v>
      </c>
      <c r="C102" s="897" t="s">
        <v>59</v>
      </c>
      <c r="D102" s="898"/>
      <c r="E102" s="589"/>
      <c r="F102" s="590"/>
      <c r="G102" s="591"/>
      <c r="H102" s="590"/>
      <c r="I102" s="591"/>
      <c r="J102" s="592"/>
      <c r="K102" s="593"/>
      <c r="L102" s="590"/>
      <c r="M102" s="591"/>
      <c r="N102" s="590"/>
      <c r="O102" s="591"/>
      <c r="P102" s="594"/>
      <c r="Q102" s="589"/>
      <c r="R102" s="590"/>
      <c r="S102" s="591"/>
      <c r="T102" s="590"/>
      <c r="U102" s="591"/>
      <c r="V102" s="592"/>
      <c r="W102" s="593">
        <v>3</v>
      </c>
      <c r="X102" s="590"/>
      <c r="Y102" s="591">
        <v>1</v>
      </c>
      <c r="Z102" s="590"/>
      <c r="AA102" s="591"/>
      <c r="AB102" s="594"/>
      <c r="AC102" s="589"/>
      <c r="AD102" s="590"/>
      <c r="AE102" s="591"/>
      <c r="AF102" s="590"/>
      <c r="AG102" s="591"/>
      <c r="AH102" s="592"/>
      <c r="AI102" s="593">
        <v>8</v>
      </c>
      <c r="AJ102" s="590"/>
      <c r="AK102" s="591">
        <v>1</v>
      </c>
      <c r="AL102" s="590"/>
      <c r="AM102" s="591">
        <v>7</v>
      </c>
      <c r="AN102" s="594"/>
      <c r="AO102" s="589">
        <v>1</v>
      </c>
      <c r="AP102" s="592"/>
      <c r="AQ102" s="414">
        <f t="shared" si="37"/>
        <v>12</v>
      </c>
      <c r="AR102" s="110">
        <f t="shared" si="38"/>
        <v>0</v>
      </c>
      <c r="AS102" s="430">
        <f t="shared" si="39"/>
        <v>2</v>
      </c>
      <c r="AT102" s="109">
        <f t="shared" si="40"/>
        <v>0</v>
      </c>
      <c r="AU102" s="427">
        <f t="shared" si="41"/>
        <v>7</v>
      </c>
      <c r="AV102" s="110">
        <f t="shared" si="42"/>
        <v>0</v>
      </c>
      <c r="AW102" s="901">
        <f>'（民鉄走行キロ計算）'!E102</f>
        <v>0.57957391425907145</v>
      </c>
      <c r="AX102" s="903" t="str">
        <f>'（民鉄走行キロ計算）'!F102</f>
        <v/>
      </c>
    </row>
    <row r="103" spans="1:50" ht="17.25" customHeight="1">
      <c r="A103" s="130"/>
      <c r="B103" s="927"/>
      <c r="C103" s="925"/>
      <c r="D103" s="926"/>
      <c r="E103" s="370"/>
      <c r="F103" s="371"/>
      <c r="G103" s="587"/>
      <c r="H103" s="371"/>
      <c r="I103" s="587"/>
      <c r="J103" s="373"/>
      <c r="K103" s="372"/>
      <c r="L103" s="371"/>
      <c r="M103" s="587"/>
      <c r="N103" s="371"/>
      <c r="O103" s="587"/>
      <c r="P103" s="588"/>
      <c r="Q103" s="370"/>
      <c r="R103" s="371"/>
      <c r="S103" s="587"/>
      <c r="T103" s="371"/>
      <c r="U103" s="587"/>
      <c r="V103" s="373"/>
      <c r="W103" s="372"/>
      <c r="X103" s="371"/>
      <c r="Y103" s="587"/>
      <c r="Z103" s="371"/>
      <c r="AA103" s="587"/>
      <c r="AB103" s="588"/>
      <c r="AC103" s="370"/>
      <c r="AD103" s="371"/>
      <c r="AE103" s="587"/>
      <c r="AF103" s="371"/>
      <c r="AG103" s="587"/>
      <c r="AH103" s="373"/>
      <c r="AI103" s="372"/>
      <c r="AJ103" s="371"/>
      <c r="AK103" s="587"/>
      <c r="AL103" s="371"/>
      <c r="AM103" s="587"/>
      <c r="AN103" s="588"/>
      <c r="AO103" s="370"/>
      <c r="AP103" s="373"/>
      <c r="AQ103" s="413">
        <f t="shared" si="37"/>
        <v>0</v>
      </c>
      <c r="AR103" s="116">
        <f t="shared" si="38"/>
        <v>0</v>
      </c>
      <c r="AS103" s="429">
        <f t="shared" si="39"/>
        <v>0</v>
      </c>
      <c r="AT103" s="115">
        <f t="shared" si="40"/>
        <v>0</v>
      </c>
      <c r="AU103" s="426">
        <f t="shared" si="41"/>
        <v>0</v>
      </c>
      <c r="AV103" s="116">
        <f t="shared" si="42"/>
        <v>0</v>
      </c>
      <c r="AW103" s="911"/>
      <c r="AX103" s="912"/>
    </row>
    <row r="104" spans="1:50" ht="17.25" customHeight="1">
      <c r="A104" s="130"/>
      <c r="B104" s="895" t="s">
        <v>333</v>
      </c>
      <c r="C104" s="897" t="s">
        <v>60</v>
      </c>
      <c r="D104" s="898"/>
      <c r="E104" s="589"/>
      <c r="F104" s="590"/>
      <c r="G104" s="591"/>
      <c r="H104" s="590"/>
      <c r="I104" s="591"/>
      <c r="J104" s="592"/>
      <c r="K104" s="593"/>
      <c r="L104" s="590"/>
      <c r="M104" s="591"/>
      <c r="N104" s="590"/>
      <c r="O104" s="591"/>
      <c r="P104" s="594"/>
      <c r="Q104" s="589"/>
      <c r="R104" s="590"/>
      <c r="S104" s="591"/>
      <c r="T104" s="590"/>
      <c r="U104" s="591"/>
      <c r="V104" s="592"/>
      <c r="W104" s="593">
        <v>1</v>
      </c>
      <c r="X104" s="590"/>
      <c r="Y104" s="591"/>
      <c r="Z104" s="590"/>
      <c r="AA104" s="591"/>
      <c r="AB104" s="594"/>
      <c r="AC104" s="589"/>
      <c r="AD104" s="590"/>
      <c r="AE104" s="591"/>
      <c r="AF104" s="590"/>
      <c r="AG104" s="591"/>
      <c r="AH104" s="592"/>
      <c r="AI104" s="593">
        <v>13</v>
      </c>
      <c r="AJ104" s="590"/>
      <c r="AK104" s="591">
        <v>1</v>
      </c>
      <c r="AL104" s="590"/>
      <c r="AM104" s="591">
        <v>12</v>
      </c>
      <c r="AN104" s="594"/>
      <c r="AO104" s="589"/>
      <c r="AP104" s="592"/>
      <c r="AQ104" s="414">
        <f t="shared" si="37"/>
        <v>14</v>
      </c>
      <c r="AR104" s="110">
        <f t="shared" si="38"/>
        <v>0</v>
      </c>
      <c r="AS104" s="430">
        <f t="shared" si="39"/>
        <v>1</v>
      </c>
      <c r="AT104" s="109">
        <f t="shared" si="40"/>
        <v>0</v>
      </c>
      <c r="AU104" s="427">
        <f t="shared" si="41"/>
        <v>12</v>
      </c>
      <c r="AV104" s="110">
        <f t="shared" si="42"/>
        <v>0</v>
      </c>
      <c r="AW104" s="901">
        <f>'（民鉄走行キロ計算）'!E104</f>
        <v>0.73265098686099306</v>
      </c>
      <c r="AX104" s="903">
        <f>'（民鉄走行キロ計算）'!F104</f>
        <v>0</v>
      </c>
    </row>
    <row r="105" spans="1:50" ht="17.25" customHeight="1">
      <c r="A105" s="130"/>
      <c r="B105" s="927"/>
      <c r="C105" s="925"/>
      <c r="D105" s="926"/>
      <c r="E105" s="370"/>
      <c r="F105" s="371"/>
      <c r="G105" s="587"/>
      <c r="H105" s="371"/>
      <c r="I105" s="587"/>
      <c r="J105" s="373"/>
      <c r="K105" s="372"/>
      <c r="L105" s="371"/>
      <c r="M105" s="587"/>
      <c r="N105" s="371"/>
      <c r="O105" s="587"/>
      <c r="P105" s="588"/>
      <c r="Q105" s="370"/>
      <c r="R105" s="371"/>
      <c r="S105" s="587"/>
      <c r="T105" s="371"/>
      <c r="U105" s="587"/>
      <c r="V105" s="373"/>
      <c r="W105" s="372"/>
      <c r="X105" s="371"/>
      <c r="Y105" s="587"/>
      <c r="Z105" s="371"/>
      <c r="AA105" s="587"/>
      <c r="AB105" s="588"/>
      <c r="AC105" s="370"/>
      <c r="AD105" s="371"/>
      <c r="AE105" s="587"/>
      <c r="AF105" s="371"/>
      <c r="AG105" s="587"/>
      <c r="AH105" s="373"/>
      <c r="AI105" s="372"/>
      <c r="AJ105" s="371"/>
      <c r="AK105" s="587"/>
      <c r="AL105" s="371"/>
      <c r="AM105" s="587"/>
      <c r="AN105" s="588"/>
      <c r="AO105" s="370"/>
      <c r="AP105" s="373"/>
      <c r="AQ105" s="413">
        <f t="shared" si="37"/>
        <v>0</v>
      </c>
      <c r="AR105" s="116">
        <f t="shared" si="38"/>
        <v>0</v>
      </c>
      <c r="AS105" s="429">
        <f t="shared" si="39"/>
        <v>0</v>
      </c>
      <c r="AT105" s="115">
        <f t="shared" si="40"/>
        <v>0</v>
      </c>
      <c r="AU105" s="426">
        <f t="shared" si="41"/>
        <v>0</v>
      </c>
      <c r="AV105" s="116">
        <f t="shared" si="42"/>
        <v>0</v>
      </c>
      <c r="AW105" s="911"/>
      <c r="AX105" s="912"/>
    </row>
    <row r="106" spans="1:50" ht="17.25" customHeight="1">
      <c r="A106" s="130"/>
      <c r="B106" s="895" t="s">
        <v>200</v>
      </c>
      <c r="C106" s="897" t="s">
        <v>61</v>
      </c>
      <c r="D106" s="898"/>
      <c r="E106" s="589"/>
      <c r="F106" s="590"/>
      <c r="G106" s="591"/>
      <c r="H106" s="590"/>
      <c r="I106" s="591"/>
      <c r="J106" s="592"/>
      <c r="K106" s="593"/>
      <c r="L106" s="590"/>
      <c r="M106" s="591"/>
      <c r="N106" s="590"/>
      <c r="O106" s="591"/>
      <c r="P106" s="594"/>
      <c r="Q106" s="589"/>
      <c r="R106" s="590"/>
      <c r="S106" s="591"/>
      <c r="T106" s="590"/>
      <c r="U106" s="591"/>
      <c r="V106" s="592"/>
      <c r="W106" s="593"/>
      <c r="X106" s="590"/>
      <c r="Y106" s="591"/>
      <c r="Z106" s="590"/>
      <c r="AA106" s="591"/>
      <c r="AB106" s="594"/>
      <c r="AC106" s="589"/>
      <c r="AD106" s="590"/>
      <c r="AE106" s="591"/>
      <c r="AF106" s="590"/>
      <c r="AG106" s="591"/>
      <c r="AH106" s="592"/>
      <c r="AI106" s="593">
        <v>8</v>
      </c>
      <c r="AJ106" s="590"/>
      <c r="AK106" s="591"/>
      <c r="AL106" s="590"/>
      <c r="AM106" s="591">
        <v>9</v>
      </c>
      <c r="AN106" s="594"/>
      <c r="AO106" s="589"/>
      <c r="AP106" s="592"/>
      <c r="AQ106" s="414">
        <f t="shared" si="37"/>
        <v>8</v>
      </c>
      <c r="AR106" s="110">
        <f t="shared" si="38"/>
        <v>0</v>
      </c>
      <c r="AS106" s="430">
        <f t="shared" si="39"/>
        <v>0</v>
      </c>
      <c r="AT106" s="109">
        <f t="shared" si="40"/>
        <v>0</v>
      </c>
      <c r="AU106" s="427">
        <f t="shared" si="41"/>
        <v>9</v>
      </c>
      <c r="AV106" s="110">
        <f t="shared" si="42"/>
        <v>0</v>
      </c>
      <c r="AW106" s="901">
        <f>'（民鉄走行キロ計算）'!E106</f>
        <v>0.5009802900514313</v>
      </c>
      <c r="AX106" s="903" t="str">
        <f>'（民鉄走行キロ計算）'!F106</f>
        <v/>
      </c>
    </row>
    <row r="107" spans="1:50" ht="17.25" customHeight="1">
      <c r="A107" s="130"/>
      <c r="B107" s="927"/>
      <c r="C107" s="925"/>
      <c r="D107" s="926"/>
      <c r="E107" s="370"/>
      <c r="F107" s="371"/>
      <c r="G107" s="587"/>
      <c r="H107" s="371"/>
      <c r="I107" s="587"/>
      <c r="J107" s="373"/>
      <c r="K107" s="372"/>
      <c r="L107" s="371"/>
      <c r="M107" s="587"/>
      <c r="N107" s="371"/>
      <c r="O107" s="587"/>
      <c r="P107" s="588"/>
      <c r="Q107" s="370"/>
      <c r="R107" s="371"/>
      <c r="S107" s="587"/>
      <c r="T107" s="371"/>
      <c r="U107" s="587"/>
      <c r="V107" s="373"/>
      <c r="W107" s="372"/>
      <c r="X107" s="371"/>
      <c r="Y107" s="587"/>
      <c r="Z107" s="371"/>
      <c r="AA107" s="587"/>
      <c r="AB107" s="588"/>
      <c r="AC107" s="370"/>
      <c r="AD107" s="371"/>
      <c r="AE107" s="587"/>
      <c r="AF107" s="371"/>
      <c r="AG107" s="587"/>
      <c r="AH107" s="373"/>
      <c r="AI107" s="372"/>
      <c r="AJ107" s="371"/>
      <c r="AK107" s="587"/>
      <c r="AL107" s="371"/>
      <c r="AM107" s="587"/>
      <c r="AN107" s="588"/>
      <c r="AO107" s="370"/>
      <c r="AP107" s="373"/>
      <c r="AQ107" s="413">
        <f t="shared" si="37"/>
        <v>0</v>
      </c>
      <c r="AR107" s="116">
        <f t="shared" si="38"/>
        <v>0</v>
      </c>
      <c r="AS107" s="429">
        <f t="shared" si="39"/>
        <v>0</v>
      </c>
      <c r="AT107" s="115">
        <f t="shared" si="40"/>
        <v>0</v>
      </c>
      <c r="AU107" s="426">
        <f t="shared" si="41"/>
        <v>0</v>
      </c>
      <c r="AV107" s="116">
        <f t="shared" si="42"/>
        <v>0</v>
      </c>
      <c r="AW107" s="911"/>
      <c r="AX107" s="912"/>
    </row>
    <row r="108" spans="1:50" ht="17.25" customHeight="1">
      <c r="A108" s="130"/>
      <c r="B108" s="895" t="s">
        <v>200</v>
      </c>
      <c r="C108" s="897" t="s">
        <v>62</v>
      </c>
      <c r="D108" s="898"/>
      <c r="E108" s="589"/>
      <c r="F108" s="590"/>
      <c r="G108" s="591"/>
      <c r="H108" s="590"/>
      <c r="I108" s="591"/>
      <c r="J108" s="592"/>
      <c r="K108" s="593"/>
      <c r="L108" s="590"/>
      <c r="M108" s="591"/>
      <c r="N108" s="590"/>
      <c r="O108" s="591"/>
      <c r="P108" s="594"/>
      <c r="Q108" s="589"/>
      <c r="R108" s="590"/>
      <c r="S108" s="591"/>
      <c r="T108" s="590"/>
      <c r="U108" s="591"/>
      <c r="V108" s="592"/>
      <c r="W108" s="593"/>
      <c r="X108" s="590"/>
      <c r="Y108" s="591"/>
      <c r="Z108" s="590"/>
      <c r="AA108" s="591"/>
      <c r="AB108" s="594"/>
      <c r="AC108" s="589"/>
      <c r="AD108" s="590"/>
      <c r="AE108" s="591"/>
      <c r="AF108" s="590"/>
      <c r="AG108" s="591"/>
      <c r="AH108" s="592"/>
      <c r="AI108" s="593">
        <v>2</v>
      </c>
      <c r="AJ108" s="590"/>
      <c r="AK108" s="591"/>
      <c r="AL108" s="590"/>
      <c r="AM108" s="591">
        <v>2</v>
      </c>
      <c r="AN108" s="594"/>
      <c r="AO108" s="589"/>
      <c r="AP108" s="592"/>
      <c r="AQ108" s="414">
        <f t="shared" si="37"/>
        <v>2</v>
      </c>
      <c r="AR108" s="110">
        <f t="shared" si="38"/>
        <v>0</v>
      </c>
      <c r="AS108" s="430">
        <f t="shared" si="39"/>
        <v>0</v>
      </c>
      <c r="AT108" s="109">
        <f t="shared" si="40"/>
        <v>0</v>
      </c>
      <c r="AU108" s="427">
        <f t="shared" si="41"/>
        <v>2</v>
      </c>
      <c r="AV108" s="110">
        <f t="shared" si="42"/>
        <v>0</v>
      </c>
      <c r="AW108" s="901">
        <f>'（民鉄走行キロ計算）'!E108</f>
        <v>0.392171672992984</v>
      </c>
      <c r="AX108" s="903" t="str">
        <f>'（民鉄走行キロ計算）'!F108</f>
        <v/>
      </c>
    </row>
    <row r="109" spans="1:50" ht="17.25" customHeight="1">
      <c r="A109" s="130"/>
      <c r="B109" s="927"/>
      <c r="C109" s="925"/>
      <c r="D109" s="926"/>
      <c r="E109" s="370"/>
      <c r="F109" s="371"/>
      <c r="G109" s="587"/>
      <c r="H109" s="371"/>
      <c r="I109" s="587"/>
      <c r="J109" s="373"/>
      <c r="K109" s="372"/>
      <c r="L109" s="371"/>
      <c r="M109" s="587"/>
      <c r="N109" s="371"/>
      <c r="O109" s="587"/>
      <c r="P109" s="588"/>
      <c r="Q109" s="370"/>
      <c r="R109" s="371"/>
      <c r="S109" s="587"/>
      <c r="T109" s="371"/>
      <c r="U109" s="587"/>
      <c r="V109" s="373"/>
      <c r="W109" s="372"/>
      <c r="X109" s="371"/>
      <c r="Y109" s="587"/>
      <c r="Z109" s="371"/>
      <c r="AA109" s="587"/>
      <c r="AB109" s="588"/>
      <c r="AC109" s="370"/>
      <c r="AD109" s="371"/>
      <c r="AE109" s="587"/>
      <c r="AF109" s="371"/>
      <c r="AG109" s="587"/>
      <c r="AH109" s="373"/>
      <c r="AI109" s="372"/>
      <c r="AJ109" s="371"/>
      <c r="AK109" s="587"/>
      <c r="AL109" s="371"/>
      <c r="AM109" s="587"/>
      <c r="AN109" s="588"/>
      <c r="AO109" s="370"/>
      <c r="AP109" s="373"/>
      <c r="AQ109" s="413">
        <f t="shared" si="37"/>
        <v>0</v>
      </c>
      <c r="AR109" s="116">
        <f t="shared" si="38"/>
        <v>0</v>
      </c>
      <c r="AS109" s="429">
        <f t="shared" si="39"/>
        <v>0</v>
      </c>
      <c r="AT109" s="115">
        <f t="shared" si="40"/>
        <v>0</v>
      </c>
      <c r="AU109" s="426">
        <f t="shared" si="41"/>
        <v>0</v>
      </c>
      <c r="AV109" s="116">
        <f t="shared" si="42"/>
        <v>0</v>
      </c>
      <c r="AW109" s="911"/>
      <c r="AX109" s="912"/>
    </row>
    <row r="110" spans="1:50" ht="17.25" customHeight="1">
      <c r="A110" s="130"/>
      <c r="B110" s="895" t="s">
        <v>63</v>
      </c>
      <c r="C110" s="897" t="s">
        <v>232</v>
      </c>
      <c r="D110" s="898"/>
      <c r="E110" s="589"/>
      <c r="F110" s="590"/>
      <c r="G110" s="591"/>
      <c r="H110" s="590"/>
      <c r="I110" s="591"/>
      <c r="J110" s="592"/>
      <c r="K110" s="593"/>
      <c r="L110" s="590"/>
      <c r="M110" s="591"/>
      <c r="N110" s="590"/>
      <c r="O110" s="591"/>
      <c r="P110" s="594"/>
      <c r="Q110" s="589"/>
      <c r="R110" s="590"/>
      <c r="S110" s="591"/>
      <c r="T110" s="590"/>
      <c r="U110" s="591"/>
      <c r="V110" s="592"/>
      <c r="W110" s="593"/>
      <c r="X110" s="590"/>
      <c r="Y110" s="591"/>
      <c r="Z110" s="590"/>
      <c r="AA110" s="591"/>
      <c r="AB110" s="594"/>
      <c r="AC110" s="589"/>
      <c r="AD110" s="590"/>
      <c r="AE110" s="591"/>
      <c r="AF110" s="590"/>
      <c r="AG110" s="591"/>
      <c r="AH110" s="592"/>
      <c r="AI110" s="593">
        <v>15</v>
      </c>
      <c r="AJ110" s="590"/>
      <c r="AK110" s="591">
        <v>2</v>
      </c>
      <c r="AL110" s="590"/>
      <c r="AM110" s="591">
        <v>13</v>
      </c>
      <c r="AN110" s="594"/>
      <c r="AO110" s="589"/>
      <c r="AP110" s="592"/>
      <c r="AQ110" s="414">
        <f t="shared" si="37"/>
        <v>15</v>
      </c>
      <c r="AR110" s="110">
        <f t="shared" si="38"/>
        <v>0</v>
      </c>
      <c r="AS110" s="430">
        <f t="shared" si="39"/>
        <v>2</v>
      </c>
      <c r="AT110" s="109">
        <f t="shared" si="40"/>
        <v>0</v>
      </c>
      <c r="AU110" s="427">
        <f t="shared" si="41"/>
        <v>13</v>
      </c>
      <c r="AV110" s="110">
        <f t="shared" si="42"/>
        <v>0</v>
      </c>
      <c r="AW110" s="901">
        <f>'（民鉄走行キロ計算）'!E110</f>
        <v>0.42467163497373395</v>
      </c>
      <c r="AX110" s="903" t="str">
        <f>'（民鉄走行キロ計算）'!F110</f>
        <v/>
      </c>
    </row>
    <row r="111" spans="1:50" ht="17.25" customHeight="1">
      <c r="A111" s="130"/>
      <c r="B111" s="927"/>
      <c r="C111" s="925"/>
      <c r="D111" s="926"/>
      <c r="E111" s="370"/>
      <c r="F111" s="371"/>
      <c r="G111" s="587"/>
      <c r="H111" s="371"/>
      <c r="I111" s="587"/>
      <c r="J111" s="373"/>
      <c r="K111" s="372"/>
      <c r="L111" s="371"/>
      <c r="M111" s="587"/>
      <c r="N111" s="371"/>
      <c r="O111" s="587"/>
      <c r="P111" s="588"/>
      <c r="Q111" s="370"/>
      <c r="R111" s="371"/>
      <c r="S111" s="587"/>
      <c r="T111" s="371"/>
      <c r="U111" s="587"/>
      <c r="V111" s="373"/>
      <c r="W111" s="372"/>
      <c r="X111" s="371"/>
      <c r="Y111" s="587"/>
      <c r="Z111" s="371"/>
      <c r="AA111" s="587"/>
      <c r="AB111" s="588"/>
      <c r="AC111" s="370"/>
      <c r="AD111" s="371"/>
      <c r="AE111" s="587"/>
      <c r="AF111" s="371"/>
      <c r="AG111" s="587"/>
      <c r="AH111" s="373"/>
      <c r="AI111" s="372"/>
      <c r="AJ111" s="371"/>
      <c r="AK111" s="587"/>
      <c r="AL111" s="371"/>
      <c r="AM111" s="587"/>
      <c r="AN111" s="588"/>
      <c r="AO111" s="370"/>
      <c r="AP111" s="373"/>
      <c r="AQ111" s="413">
        <f t="shared" si="37"/>
        <v>0</v>
      </c>
      <c r="AR111" s="116">
        <f t="shared" si="38"/>
        <v>0</v>
      </c>
      <c r="AS111" s="429">
        <f t="shared" si="39"/>
        <v>0</v>
      </c>
      <c r="AT111" s="115">
        <f t="shared" si="40"/>
        <v>0</v>
      </c>
      <c r="AU111" s="426">
        <f t="shared" si="41"/>
        <v>0</v>
      </c>
      <c r="AV111" s="116">
        <f t="shared" si="42"/>
        <v>0</v>
      </c>
      <c r="AW111" s="911"/>
      <c r="AX111" s="912"/>
    </row>
    <row r="112" spans="1:50" ht="17.25" customHeight="1">
      <c r="A112" s="130"/>
      <c r="B112" s="895" t="s">
        <v>334</v>
      </c>
      <c r="C112" s="897" t="s">
        <v>64</v>
      </c>
      <c r="D112" s="898"/>
      <c r="E112" s="589"/>
      <c r="F112" s="590"/>
      <c r="G112" s="591"/>
      <c r="H112" s="590"/>
      <c r="I112" s="591"/>
      <c r="J112" s="592"/>
      <c r="K112" s="593"/>
      <c r="L112" s="590"/>
      <c r="M112" s="591"/>
      <c r="N112" s="590"/>
      <c r="O112" s="591"/>
      <c r="P112" s="594"/>
      <c r="Q112" s="589"/>
      <c r="R112" s="590"/>
      <c r="S112" s="591"/>
      <c r="T112" s="590"/>
      <c r="U112" s="591"/>
      <c r="V112" s="592"/>
      <c r="W112" s="593"/>
      <c r="X112" s="590"/>
      <c r="Y112" s="591"/>
      <c r="Z112" s="590"/>
      <c r="AA112" s="591"/>
      <c r="AB112" s="594"/>
      <c r="AC112" s="589"/>
      <c r="AD112" s="590">
        <v>2</v>
      </c>
      <c r="AE112" s="591"/>
      <c r="AF112" s="590"/>
      <c r="AG112" s="591"/>
      <c r="AH112" s="592"/>
      <c r="AI112" s="593">
        <v>4</v>
      </c>
      <c r="AJ112" s="590"/>
      <c r="AK112" s="591"/>
      <c r="AL112" s="590"/>
      <c r="AM112" s="591">
        <v>4</v>
      </c>
      <c r="AN112" s="594"/>
      <c r="AO112" s="589"/>
      <c r="AP112" s="592"/>
      <c r="AQ112" s="414">
        <f t="shared" si="37"/>
        <v>4</v>
      </c>
      <c r="AR112" s="110">
        <f t="shared" si="38"/>
        <v>2</v>
      </c>
      <c r="AS112" s="430">
        <f t="shared" si="39"/>
        <v>0</v>
      </c>
      <c r="AT112" s="109">
        <f t="shared" si="40"/>
        <v>0</v>
      </c>
      <c r="AU112" s="427">
        <f t="shared" si="41"/>
        <v>4</v>
      </c>
      <c r="AV112" s="110">
        <f t="shared" si="42"/>
        <v>0</v>
      </c>
      <c r="AW112" s="901">
        <f>'（民鉄走行キロ計算）'!E112</f>
        <v>0.23645583909369311</v>
      </c>
      <c r="AX112" s="903">
        <f>'（民鉄走行キロ計算）'!F112</f>
        <v>1.3515377357107154</v>
      </c>
    </row>
    <row r="113" spans="1:50" ht="17.25" customHeight="1">
      <c r="A113" s="130"/>
      <c r="B113" s="927"/>
      <c r="C113" s="925"/>
      <c r="D113" s="926"/>
      <c r="E113" s="370"/>
      <c r="F113" s="371"/>
      <c r="G113" s="587"/>
      <c r="H113" s="371"/>
      <c r="I113" s="587"/>
      <c r="J113" s="373"/>
      <c r="K113" s="372"/>
      <c r="L113" s="371"/>
      <c r="M113" s="587"/>
      <c r="N113" s="371"/>
      <c r="O113" s="587"/>
      <c r="P113" s="588"/>
      <c r="Q113" s="370"/>
      <c r="R113" s="371"/>
      <c r="S113" s="587"/>
      <c r="T113" s="371"/>
      <c r="U113" s="587"/>
      <c r="V113" s="373"/>
      <c r="W113" s="372"/>
      <c r="X113" s="371"/>
      <c r="Y113" s="587"/>
      <c r="Z113" s="371"/>
      <c r="AA113" s="587"/>
      <c r="AB113" s="588"/>
      <c r="AC113" s="370"/>
      <c r="AD113" s="371"/>
      <c r="AE113" s="587"/>
      <c r="AF113" s="371"/>
      <c r="AG113" s="587"/>
      <c r="AH113" s="373"/>
      <c r="AI113" s="372"/>
      <c r="AJ113" s="371"/>
      <c r="AK113" s="587"/>
      <c r="AL113" s="371"/>
      <c r="AM113" s="587"/>
      <c r="AN113" s="588"/>
      <c r="AO113" s="370"/>
      <c r="AP113" s="373"/>
      <c r="AQ113" s="413">
        <f t="shared" si="37"/>
        <v>0</v>
      </c>
      <c r="AR113" s="116">
        <f t="shared" si="38"/>
        <v>0</v>
      </c>
      <c r="AS113" s="429">
        <f t="shared" si="39"/>
        <v>0</v>
      </c>
      <c r="AT113" s="115">
        <f t="shared" si="40"/>
        <v>0</v>
      </c>
      <c r="AU113" s="426">
        <f t="shared" si="41"/>
        <v>0</v>
      </c>
      <c r="AV113" s="116">
        <f t="shared" si="42"/>
        <v>0</v>
      </c>
      <c r="AW113" s="911"/>
      <c r="AX113" s="912"/>
    </row>
    <row r="114" spans="1:50" ht="17.25" customHeight="1">
      <c r="A114" s="130"/>
      <c r="B114" s="946" t="s">
        <v>325</v>
      </c>
      <c r="C114" s="897" t="s">
        <v>65</v>
      </c>
      <c r="D114" s="898"/>
      <c r="E114" s="589"/>
      <c r="F114" s="590"/>
      <c r="G114" s="591"/>
      <c r="H114" s="590"/>
      <c r="I114" s="591"/>
      <c r="J114" s="592"/>
      <c r="K114" s="593"/>
      <c r="L114" s="590"/>
      <c r="M114" s="591"/>
      <c r="N114" s="590"/>
      <c r="O114" s="591"/>
      <c r="P114" s="594"/>
      <c r="Q114" s="589"/>
      <c r="R114" s="590"/>
      <c r="S114" s="591"/>
      <c r="T114" s="590"/>
      <c r="U114" s="591"/>
      <c r="V114" s="592"/>
      <c r="W114" s="593"/>
      <c r="X114" s="590"/>
      <c r="Y114" s="591"/>
      <c r="Z114" s="590"/>
      <c r="AA114" s="591"/>
      <c r="AB114" s="594"/>
      <c r="AC114" s="589"/>
      <c r="AD114" s="590"/>
      <c r="AE114" s="591"/>
      <c r="AF114" s="590"/>
      <c r="AG114" s="591"/>
      <c r="AH114" s="592"/>
      <c r="AI114" s="593"/>
      <c r="AJ114" s="590"/>
      <c r="AK114" s="591"/>
      <c r="AL114" s="590"/>
      <c r="AM114" s="591"/>
      <c r="AN114" s="594"/>
      <c r="AO114" s="589"/>
      <c r="AP114" s="592"/>
      <c r="AQ114" s="414">
        <f t="shared" si="37"/>
        <v>0</v>
      </c>
      <c r="AR114" s="110">
        <f t="shared" si="38"/>
        <v>0</v>
      </c>
      <c r="AS114" s="430">
        <f t="shared" si="39"/>
        <v>0</v>
      </c>
      <c r="AT114" s="109">
        <f t="shared" si="40"/>
        <v>0</v>
      </c>
      <c r="AU114" s="427">
        <f t="shared" si="41"/>
        <v>0</v>
      </c>
      <c r="AV114" s="110">
        <f t="shared" si="42"/>
        <v>0</v>
      </c>
      <c r="AW114" s="901">
        <f>'（民鉄走行キロ計算）'!E114</f>
        <v>0</v>
      </c>
      <c r="AX114" s="903" t="str">
        <f>'（民鉄走行キロ計算）'!F114</f>
        <v/>
      </c>
    </row>
    <row r="115" spans="1:50" ht="17.25" customHeight="1">
      <c r="A115" s="130"/>
      <c r="B115" s="927"/>
      <c r="C115" s="925"/>
      <c r="D115" s="926"/>
      <c r="E115" s="370"/>
      <c r="F115" s="371"/>
      <c r="G115" s="587"/>
      <c r="H115" s="371"/>
      <c r="I115" s="587"/>
      <c r="J115" s="373"/>
      <c r="K115" s="372"/>
      <c r="L115" s="371"/>
      <c r="M115" s="587"/>
      <c r="N115" s="371"/>
      <c r="O115" s="587"/>
      <c r="P115" s="588"/>
      <c r="Q115" s="370"/>
      <c r="R115" s="371"/>
      <c r="S115" s="587"/>
      <c r="T115" s="371"/>
      <c r="U115" s="587"/>
      <c r="V115" s="373"/>
      <c r="W115" s="372"/>
      <c r="X115" s="371"/>
      <c r="Y115" s="587"/>
      <c r="Z115" s="371"/>
      <c r="AA115" s="587"/>
      <c r="AB115" s="588"/>
      <c r="AC115" s="370"/>
      <c r="AD115" s="371"/>
      <c r="AE115" s="587"/>
      <c r="AF115" s="371"/>
      <c r="AG115" s="587"/>
      <c r="AH115" s="373"/>
      <c r="AI115" s="372"/>
      <c r="AJ115" s="371"/>
      <c r="AK115" s="587"/>
      <c r="AL115" s="371"/>
      <c r="AM115" s="587"/>
      <c r="AN115" s="588"/>
      <c r="AO115" s="370"/>
      <c r="AP115" s="373"/>
      <c r="AQ115" s="413">
        <f t="shared" si="37"/>
        <v>0</v>
      </c>
      <c r="AR115" s="116">
        <f t="shared" si="38"/>
        <v>0</v>
      </c>
      <c r="AS115" s="429">
        <f t="shared" si="39"/>
        <v>0</v>
      </c>
      <c r="AT115" s="115">
        <f t="shared" si="40"/>
        <v>0</v>
      </c>
      <c r="AU115" s="426">
        <f t="shared" si="41"/>
        <v>0</v>
      </c>
      <c r="AV115" s="116">
        <f t="shared" si="42"/>
        <v>0</v>
      </c>
      <c r="AW115" s="911"/>
      <c r="AX115" s="912"/>
    </row>
    <row r="116" spans="1:50" ht="17.25" customHeight="1">
      <c r="A116" s="130"/>
      <c r="B116" s="946" t="s">
        <v>327</v>
      </c>
      <c r="C116" s="897" t="s">
        <v>66</v>
      </c>
      <c r="D116" s="898"/>
      <c r="E116" s="589"/>
      <c r="F116" s="590"/>
      <c r="G116" s="591"/>
      <c r="H116" s="590"/>
      <c r="I116" s="591"/>
      <c r="J116" s="592"/>
      <c r="K116" s="593"/>
      <c r="L116" s="590"/>
      <c r="M116" s="591"/>
      <c r="N116" s="590"/>
      <c r="O116" s="591"/>
      <c r="P116" s="594"/>
      <c r="Q116" s="589"/>
      <c r="R116" s="590"/>
      <c r="S116" s="591"/>
      <c r="T116" s="590"/>
      <c r="U116" s="591"/>
      <c r="V116" s="592"/>
      <c r="W116" s="593"/>
      <c r="X116" s="590"/>
      <c r="Y116" s="591"/>
      <c r="Z116" s="590"/>
      <c r="AA116" s="591"/>
      <c r="AB116" s="594"/>
      <c r="AC116" s="589"/>
      <c r="AD116" s="590"/>
      <c r="AE116" s="591"/>
      <c r="AF116" s="590"/>
      <c r="AG116" s="591"/>
      <c r="AH116" s="592"/>
      <c r="AI116" s="593">
        <v>3</v>
      </c>
      <c r="AJ116" s="590"/>
      <c r="AK116" s="591">
        <v>3</v>
      </c>
      <c r="AL116" s="590"/>
      <c r="AM116" s="591"/>
      <c r="AN116" s="594"/>
      <c r="AO116" s="589"/>
      <c r="AP116" s="592"/>
      <c r="AQ116" s="414">
        <f t="shared" si="37"/>
        <v>3</v>
      </c>
      <c r="AR116" s="110">
        <f t="shared" si="38"/>
        <v>0</v>
      </c>
      <c r="AS116" s="430">
        <f t="shared" si="39"/>
        <v>3</v>
      </c>
      <c r="AT116" s="109">
        <f t="shared" si="40"/>
        <v>0</v>
      </c>
      <c r="AU116" s="427">
        <f t="shared" si="41"/>
        <v>0</v>
      </c>
      <c r="AV116" s="110">
        <f t="shared" si="42"/>
        <v>0</v>
      </c>
      <c r="AW116" s="901">
        <f>'（民鉄走行キロ計算）'!E116</f>
        <v>1.2167157273486058</v>
      </c>
      <c r="AX116" s="903" t="str">
        <f>'（民鉄走行キロ計算）'!F116</f>
        <v/>
      </c>
    </row>
    <row r="117" spans="1:50" ht="17.25" customHeight="1">
      <c r="A117" s="130"/>
      <c r="B117" s="927"/>
      <c r="C117" s="925"/>
      <c r="D117" s="926"/>
      <c r="E117" s="370"/>
      <c r="F117" s="371"/>
      <c r="G117" s="587"/>
      <c r="H117" s="371"/>
      <c r="I117" s="587"/>
      <c r="J117" s="373"/>
      <c r="K117" s="372"/>
      <c r="L117" s="371"/>
      <c r="M117" s="587"/>
      <c r="N117" s="371"/>
      <c r="O117" s="587"/>
      <c r="P117" s="588"/>
      <c r="Q117" s="370"/>
      <c r="R117" s="371"/>
      <c r="S117" s="587"/>
      <c r="T117" s="371"/>
      <c r="U117" s="587"/>
      <c r="V117" s="373"/>
      <c r="W117" s="372"/>
      <c r="X117" s="371"/>
      <c r="Y117" s="587"/>
      <c r="Z117" s="371"/>
      <c r="AA117" s="587"/>
      <c r="AB117" s="588"/>
      <c r="AC117" s="370"/>
      <c r="AD117" s="371"/>
      <c r="AE117" s="587"/>
      <c r="AF117" s="371"/>
      <c r="AG117" s="587"/>
      <c r="AH117" s="373"/>
      <c r="AI117" s="372"/>
      <c r="AJ117" s="371"/>
      <c r="AK117" s="587"/>
      <c r="AL117" s="371"/>
      <c r="AM117" s="587"/>
      <c r="AN117" s="588"/>
      <c r="AO117" s="370"/>
      <c r="AP117" s="373"/>
      <c r="AQ117" s="413">
        <f t="shared" si="37"/>
        <v>0</v>
      </c>
      <c r="AR117" s="116">
        <f t="shared" si="38"/>
        <v>0</v>
      </c>
      <c r="AS117" s="429">
        <f t="shared" si="39"/>
        <v>0</v>
      </c>
      <c r="AT117" s="115">
        <f t="shared" si="40"/>
        <v>0</v>
      </c>
      <c r="AU117" s="426">
        <f t="shared" si="41"/>
        <v>0</v>
      </c>
      <c r="AV117" s="116">
        <f t="shared" si="42"/>
        <v>0</v>
      </c>
      <c r="AW117" s="911"/>
      <c r="AX117" s="912"/>
    </row>
    <row r="118" spans="1:50" ht="17.25" customHeight="1">
      <c r="A118" s="130"/>
      <c r="B118" s="895" t="s">
        <v>199</v>
      </c>
      <c r="C118" s="897" t="s">
        <v>271</v>
      </c>
      <c r="D118" s="898"/>
      <c r="E118" s="589"/>
      <c r="F118" s="590"/>
      <c r="G118" s="591"/>
      <c r="H118" s="590"/>
      <c r="I118" s="591"/>
      <c r="J118" s="592"/>
      <c r="K118" s="593"/>
      <c r="L118" s="590"/>
      <c r="M118" s="591"/>
      <c r="N118" s="590"/>
      <c r="O118" s="591"/>
      <c r="P118" s="594"/>
      <c r="Q118" s="589"/>
      <c r="R118" s="590"/>
      <c r="S118" s="591"/>
      <c r="T118" s="590"/>
      <c r="U118" s="591"/>
      <c r="V118" s="592"/>
      <c r="W118" s="593"/>
      <c r="X118" s="590"/>
      <c r="Y118" s="591"/>
      <c r="Z118" s="590"/>
      <c r="AA118" s="591"/>
      <c r="AB118" s="594"/>
      <c r="AC118" s="589"/>
      <c r="AD118" s="590"/>
      <c r="AE118" s="591"/>
      <c r="AF118" s="590"/>
      <c r="AG118" s="591"/>
      <c r="AH118" s="592"/>
      <c r="AI118" s="593"/>
      <c r="AJ118" s="590"/>
      <c r="AK118" s="591"/>
      <c r="AL118" s="590"/>
      <c r="AM118" s="591"/>
      <c r="AN118" s="594"/>
      <c r="AO118" s="589"/>
      <c r="AP118" s="592"/>
      <c r="AQ118" s="414">
        <f t="shared" si="37"/>
        <v>0</v>
      </c>
      <c r="AR118" s="110">
        <f t="shared" si="38"/>
        <v>0</v>
      </c>
      <c r="AS118" s="430">
        <f t="shared" si="39"/>
        <v>0</v>
      </c>
      <c r="AT118" s="109">
        <f t="shared" si="40"/>
        <v>0</v>
      </c>
      <c r="AU118" s="427">
        <f t="shared" si="41"/>
        <v>0</v>
      </c>
      <c r="AV118" s="110">
        <f t="shared" si="42"/>
        <v>0</v>
      </c>
      <c r="AW118" s="901">
        <f>'（民鉄走行キロ計算）'!E118</f>
        <v>0</v>
      </c>
      <c r="AX118" s="903" t="str">
        <f>'（民鉄走行キロ計算）'!F118</f>
        <v/>
      </c>
    </row>
    <row r="119" spans="1:50" ht="17.25" customHeight="1">
      <c r="A119" s="130"/>
      <c r="B119" s="927"/>
      <c r="C119" s="925"/>
      <c r="D119" s="926"/>
      <c r="E119" s="370"/>
      <c r="F119" s="371"/>
      <c r="G119" s="587"/>
      <c r="H119" s="371"/>
      <c r="I119" s="587"/>
      <c r="J119" s="373"/>
      <c r="K119" s="372"/>
      <c r="L119" s="371"/>
      <c r="M119" s="587"/>
      <c r="N119" s="371"/>
      <c r="O119" s="587"/>
      <c r="P119" s="588"/>
      <c r="Q119" s="370"/>
      <c r="R119" s="371"/>
      <c r="S119" s="587"/>
      <c r="T119" s="371"/>
      <c r="U119" s="587"/>
      <c r="V119" s="373"/>
      <c r="W119" s="372"/>
      <c r="X119" s="371"/>
      <c r="Y119" s="587"/>
      <c r="Z119" s="371"/>
      <c r="AA119" s="587"/>
      <c r="AB119" s="588"/>
      <c r="AC119" s="370"/>
      <c r="AD119" s="371"/>
      <c r="AE119" s="587"/>
      <c r="AF119" s="371"/>
      <c r="AG119" s="587"/>
      <c r="AH119" s="373"/>
      <c r="AI119" s="372"/>
      <c r="AJ119" s="371"/>
      <c r="AK119" s="587"/>
      <c r="AL119" s="371"/>
      <c r="AM119" s="587"/>
      <c r="AN119" s="588"/>
      <c r="AO119" s="370"/>
      <c r="AP119" s="373"/>
      <c r="AQ119" s="413">
        <f t="shared" si="37"/>
        <v>0</v>
      </c>
      <c r="AR119" s="116">
        <f t="shared" si="38"/>
        <v>0</v>
      </c>
      <c r="AS119" s="429">
        <f t="shared" si="39"/>
        <v>0</v>
      </c>
      <c r="AT119" s="115">
        <f t="shared" si="40"/>
        <v>0</v>
      </c>
      <c r="AU119" s="426">
        <f t="shared" si="41"/>
        <v>0</v>
      </c>
      <c r="AV119" s="116">
        <f t="shared" si="42"/>
        <v>0</v>
      </c>
      <c r="AW119" s="911"/>
      <c r="AX119" s="912"/>
    </row>
    <row r="120" spans="1:50" ht="17.25" customHeight="1">
      <c r="A120" s="130"/>
      <c r="B120" s="895" t="s">
        <v>199</v>
      </c>
      <c r="C120" s="897" t="s">
        <v>67</v>
      </c>
      <c r="D120" s="898"/>
      <c r="E120" s="589"/>
      <c r="F120" s="590"/>
      <c r="G120" s="591"/>
      <c r="H120" s="590"/>
      <c r="I120" s="591"/>
      <c r="J120" s="592"/>
      <c r="K120" s="593"/>
      <c r="L120" s="590"/>
      <c r="M120" s="591"/>
      <c r="N120" s="590"/>
      <c r="O120" s="591"/>
      <c r="P120" s="594"/>
      <c r="Q120" s="589"/>
      <c r="R120" s="590"/>
      <c r="S120" s="591"/>
      <c r="T120" s="590"/>
      <c r="U120" s="591"/>
      <c r="V120" s="592"/>
      <c r="W120" s="593">
        <v>5</v>
      </c>
      <c r="X120" s="590"/>
      <c r="Y120" s="591">
        <v>2</v>
      </c>
      <c r="Z120" s="590"/>
      <c r="AA120" s="591">
        <v>3</v>
      </c>
      <c r="AB120" s="594"/>
      <c r="AC120" s="589"/>
      <c r="AD120" s="590"/>
      <c r="AE120" s="591"/>
      <c r="AF120" s="590"/>
      <c r="AG120" s="591"/>
      <c r="AH120" s="592"/>
      <c r="AI120" s="593"/>
      <c r="AJ120" s="590"/>
      <c r="AK120" s="591"/>
      <c r="AL120" s="590"/>
      <c r="AM120" s="591"/>
      <c r="AN120" s="594"/>
      <c r="AO120" s="589"/>
      <c r="AP120" s="592"/>
      <c r="AQ120" s="414">
        <f t="shared" si="37"/>
        <v>5</v>
      </c>
      <c r="AR120" s="110">
        <f t="shared" si="38"/>
        <v>0</v>
      </c>
      <c r="AS120" s="430">
        <f t="shared" si="39"/>
        <v>2</v>
      </c>
      <c r="AT120" s="109">
        <f t="shared" si="40"/>
        <v>0</v>
      </c>
      <c r="AU120" s="427">
        <f t="shared" si="41"/>
        <v>3</v>
      </c>
      <c r="AV120" s="110">
        <f t="shared" si="42"/>
        <v>0</v>
      </c>
      <c r="AW120" s="901">
        <f>'（民鉄走行キロ計算）'!E120</f>
        <v>1.9793187319518295</v>
      </c>
      <c r="AX120" s="903" t="str">
        <f>'（民鉄走行キロ計算）'!F120</f>
        <v/>
      </c>
    </row>
    <row r="121" spans="1:50" ht="17.25" customHeight="1">
      <c r="A121" s="130"/>
      <c r="B121" s="927"/>
      <c r="C121" s="925"/>
      <c r="D121" s="926"/>
      <c r="E121" s="370"/>
      <c r="F121" s="371"/>
      <c r="G121" s="587"/>
      <c r="H121" s="371"/>
      <c r="I121" s="587"/>
      <c r="J121" s="373"/>
      <c r="K121" s="372"/>
      <c r="L121" s="371"/>
      <c r="M121" s="587"/>
      <c r="N121" s="371"/>
      <c r="O121" s="587"/>
      <c r="P121" s="588"/>
      <c r="Q121" s="370"/>
      <c r="R121" s="371"/>
      <c r="S121" s="587"/>
      <c r="T121" s="371"/>
      <c r="U121" s="587"/>
      <c r="V121" s="373"/>
      <c r="W121" s="372"/>
      <c r="X121" s="371"/>
      <c r="Y121" s="587"/>
      <c r="Z121" s="371"/>
      <c r="AA121" s="587"/>
      <c r="AB121" s="588"/>
      <c r="AC121" s="370"/>
      <c r="AD121" s="371"/>
      <c r="AE121" s="587"/>
      <c r="AF121" s="371"/>
      <c r="AG121" s="587"/>
      <c r="AH121" s="373"/>
      <c r="AI121" s="372"/>
      <c r="AJ121" s="371"/>
      <c r="AK121" s="587"/>
      <c r="AL121" s="371"/>
      <c r="AM121" s="587"/>
      <c r="AN121" s="588"/>
      <c r="AO121" s="370"/>
      <c r="AP121" s="373"/>
      <c r="AQ121" s="413">
        <f t="shared" si="37"/>
        <v>0</v>
      </c>
      <c r="AR121" s="116">
        <f t="shared" si="38"/>
        <v>0</v>
      </c>
      <c r="AS121" s="429">
        <f t="shared" si="39"/>
        <v>0</v>
      </c>
      <c r="AT121" s="115">
        <f t="shared" si="40"/>
        <v>0</v>
      </c>
      <c r="AU121" s="426">
        <f t="shared" si="41"/>
        <v>0</v>
      </c>
      <c r="AV121" s="116">
        <f t="shared" si="42"/>
        <v>0</v>
      </c>
      <c r="AW121" s="911"/>
      <c r="AX121" s="912"/>
    </row>
    <row r="122" spans="1:50" ht="17.25" customHeight="1">
      <c r="A122" s="130"/>
      <c r="B122" s="895" t="s">
        <v>199</v>
      </c>
      <c r="C122" s="897" t="s">
        <v>68</v>
      </c>
      <c r="D122" s="898"/>
      <c r="E122" s="589"/>
      <c r="F122" s="590"/>
      <c r="G122" s="591"/>
      <c r="H122" s="590"/>
      <c r="I122" s="591"/>
      <c r="J122" s="592"/>
      <c r="K122" s="593"/>
      <c r="L122" s="590"/>
      <c r="M122" s="591"/>
      <c r="N122" s="590"/>
      <c r="O122" s="591"/>
      <c r="P122" s="594"/>
      <c r="Q122" s="589"/>
      <c r="R122" s="590"/>
      <c r="S122" s="591"/>
      <c r="T122" s="590"/>
      <c r="U122" s="591"/>
      <c r="V122" s="592"/>
      <c r="W122" s="593"/>
      <c r="X122" s="590"/>
      <c r="Y122" s="591"/>
      <c r="Z122" s="590"/>
      <c r="AA122" s="591"/>
      <c r="AB122" s="594"/>
      <c r="AC122" s="589"/>
      <c r="AD122" s="590"/>
      <c r="AE122" s="591"/>
      <c r="AF122" s="590"/>
      <c r="AG122" s="591"/>
      <c r="AH122" s="592"/>
      <c r="AI122" s="593"/>
      <c r="AJ122" s="590"/>
      <c r="AK122" s="591"/>
      <c r="AL122" s="590"/>
      <c r="AM122" s="591"/>
      <c r="AN122" s="594"/>
      <c r="AO122" s="589"/>
      <c r="AP122" s="592"/>
      <c r="AQ122" s="414">
        <f t="shared" si="37"/>
        <v>0</v>
      </c>
      <c r="AR122" s="110">
        <f t="shared" si="38"/>
        <v>0</v>
      </c>
      <c r="AS122" s="430">
        <f t="shared" si="39"/>
        <v>0</v>
      </c>
      <c r="AT122" s="109">
        <f t="shared" si="40"/>
        <v>0</v>
      </c>
      <c r="AU122" s="427">
        <f t="shared" si="41"/>
        <v>0</v>
      </c>
      <c r="AV122" s="110">
        <f t="shared" si="42"/>
        <v>0</v>
      </c>
      <c r="AW122" s="901">
        <f>'（民鉄走行キロ計算）'!E122</f>
        <v>0</v>
      </c>
      <c r="AX122" s="903" t="str">
        <f>'（民鉄走行キロ計算）'!F122</f>
        <v/>
      </c>
    </row>
    <row r="123" spans="1:50" ht="17.25" customHeight="1">
      <c r="A123" s="130"/>
      <c r="B123" s="927"/>
      <c r="C123" s="925"/>
      <c r="D123" s="926"/>
      <c r="E123" s="370"/>
      <c r="F123" s="371"/>
      <c r="G123" s="587"/>
      <c r="H123" s="371"/>
      <c r="I123" s="587"/>
      <c r="J123" s="373"/>
      <c r="K123" s="372"/>
      <c r="L123" s="371"/>
      <c r="M123" s="587"/>
      <c r="N123" s="371"/>
      <c r="O123" s="587"/>
      <c r="P123" s="588"/>
      <c r="Q123" s="370"/>
      <c r="R123" s="371"/>
      <c r="S123" s="587"/>
      <c r="T123" s="371"/>
      <c r="U123" s="587"/>
      <c r="V123" s="373"/>
      <c r="W123" s="372"/>
      <c r="X123" s="371"/>
      <c r="Y123" s="587"/>
      <c r="Z123" s="371"/>
      <c r="AA123" s="587"/>
      <c r="AB123" s="588"/>
      <c r="AC123" s="370"/>
      <c r="AD123" s="371"/>
      <c r="AE123" s="587"/>
      <c r="AF123" s="371"/>
      <c r="AG123" s="587"/>
      <c r="AH123" s="373"/>
      <c r="AI123" s="372"/>
      <c r="AJ123" s="371"/>
      <c r="AK123" s="587"/>
      <c r="AL123" s="371"/>
      <c r="AM123" s="587"/>
      <c r="AN123" s="588"/>
      <c r="AO123" s="370"/>
      <c r="AP123" s="373"/>
      <c r="AQ123" s="413">
        <f t="shared" si="37"/>
        <v>0</v>
      </c>
      <c r="AR123" s="116">
        <f t="shared" si="38"/>
        <v>0</v>
      </c>
      <c r="AS123" s="429">
        <f t="shared" si="39"/>
        <v>0</v>
      </c>
      <c r="AT123" s="115">
        <f t="shared" si="40"/>
        <v>0</v>
      </c>
      <c r="AU123" s="426">
        <f t="shared" si="41"/>
        <v>0</v>
      </c>
      <c r="AV123" s="116">
        <f t="shared" si="42"/>
        <v>0</v>
      </c>
      <c r="AW123" s="911"/>
      <c r="AX123" s="912"/>
    </row>
    <row r="124" spans="1:50" ht="17.25" customHeight="1">
      <c r="A124" s="130"/>
      <c r="B124" s="895" t="s">
        <v>199</v>
      </c>
      <c r="C124" s="897" t="s">
        <v>69</v>
      </c>
      <c r="D124" s="898"/>
      <c r="E124" s="589"/>
      <c r="F124" s="590"/>
      <c r="G124" s="591"/>
      <c r="H124" s="590"/>
      <c r="I124" s="591"/>
      <c r="J124" s="592"/>
      <c r="K124" s="593"/>
      <c r="L124" s="590"/>
      <c r="M124" s="591"/>
      <c r="N124" s="590"/>
      <c r="O124" s="591"/>
      <c r="P124" s="594"/>
      <c r="Q124" s="589"/>
      <c r="R124" s="590"/>
      <c r="S124" s="591"/>
      <c r="T124" s="590"/>
      <c r="U124" s="591"/>
      <c r="V124" s="592"/>
      <c r="W124" s="593"/>
      <c r="X124" s="590"/>
      <c r="Y124" s="591"/>
      <c r="Z124" s="590"/>
      <c r="AA124" s="591"/>
      <c r="AB124" s="594"/>
      <c r="AC124" s="589">
        <v>2</v>
      </c>
      <c r="AD124" s="590"/>
      <c r="AE124" s="591"/>
      <c r="AF124" s="590"/>
      <c r="AG124" s="591">
        <v>1</v>
      </c>
      <c r="AH124" s="592"/>
      <c r="AI124" s="593"/>
      <c r="AJ124" s="590"/>
      <c r="AK124" s="591"/>
      <c r="AL124" s="590"/>
      <c r="AM124" s="591"/>
      <c r="AN124" s="594"/>
      <c r="AO124" s="589"/>
      <c r="AP124" s="592"/>
      <c r="AQ124" s="414">
        <f t="shared" si="37"/>
        <v>2</v>
      </c>
      <c r="AR124" s="110">
        <f t="shared" si="38"/>
        <v>0</v>
      </c>
      <c r="AS124" s="430">
        <f t="shared" si="39"/>
        <v>0</v>
      </c>
      <c r="AT124" s="109">
        <f t="shared" si="40"/>
        <v>0</v>
      </c>
      <c r="AU124" s="427">
        <f t="shared" si="41"/>
        <v>1</v>
      </c>
      <c r="AV124" s="110">
        <f t="shared" si="42"/>
        <v>0</v>
      </c>
      <c r="AW124" s="901">
        <f>'（民鉄走行キロ計算）'!E124</f>
        <v>3.1587263131062189</v>
      </c>
      <c r="AX124" s="903" t="str">
        <f>'（民鉄走行キロ計算）'!F124</f>
        <v/>
      </c>
    </row>
    <row r="125" spans="1:50" ht="17.25" customHeight="1">
      <c r="A125" s="130"/>
      <c r="B125" s="927"/>
      <c r="C125" s="925"/>
      <c r="D125" s="926"/>
      <c r="E125" s="370"/>
      <c r="F125" s="371"/>
      <c r="G125" s="587"/>
      <c r="H125" s="371"/>
      <c r="I125" s="587"/>
      <c r="J125" s="373"/>
      <c r="K125" s="372"/>
      <c r="L125" s="371"/>
      <c r="M125" s="587"/>
      <c r="N125" s="371"/>
      <c r="O125" s="587"/>
      <c r="P125" s="588"/>
      <c r="Q125" s="370"/>
      <c r="R125" s="371"/>
      <c r="S125" s="587"/>
      <c r="T125" s="371"/>
      <c r="U125" s="587"/>
      <c r="V125" s="373"/>
      <c r="W125" s="372"/>
      <c r="X125" s="371"/>
      <c r="Y125" s="587"/>
      <c r="Z125" s="371"/>
      <c r="AA125" s="587"/>
      <c r="AB125" s="588"/>
      <c r="AC125" s="370"/>
      <c r="AD125" s="371"/>
      <c r="AE125" s="587"/>
      <c r="AF125" s="371"/>
      <c r="AG125" s="587"/>
      <c r="AH125" s="373"/>
      <c r="AI125" s="372"/>
      <c r="AJ125" s="371"/>
      <c r="AK125" s="587"/>
      <c r="AL125" s="371"/>
      <c r="AM125" s="587"/>
      <c r="AN125" s="588"/>
      <c r="AO125" s="370"/>
      <c r="AP125" s="373"/>
      <c r="AQ125" s="413">
        <f t="shared" si="37"/>
        <v>0</v>
      </c>
      <c r="AR125" s="116">
        <f t="shared" si="38"/>
        <v>0</v>
      </c>
      <c r="AS125" s="429">
        <f t="shared" si="39"/>
        <v>0</v>
      </c>
      <c r="AT125" s="115">
        <f t="shared" si="40"/>
        <v>0</v>
      </c>
      <c r="AU125" s="426">
        <f t="shared" si="41"/>
        <v>0</v>
      </c>
      <c r="AV125" s="116">
        <f t="shared" si="42"/>
        <v>0</v>
      </c>
      <c r="AW125" s="911"/>
      <c r="AX125" s="912"/>
    </row>
    <row r="126" spans="1:50" ht="17.25" customHeight="1">
      <c r="A126" s="130"/>
      <c r="B126" s="895" t="s">
        <v>199</v>
      </c>
      <c r="C126" s="897" t="s">
        <v>310</v>
      </c>
      <c r="D126" s="898"/>
      <c r="E126" s="589"/>
      <c r="F126" s="590"/>
      <c r="G126" s="591"/>
      <c r="H126" s="590"/>
      <c r="I126" s="591"/>
      <c r="J126" s="592"/>
      <c r="K126" s="593">
        <v>1</v>
      </c>
      <c r="L126" s="590"/>
      <c r="M126" s="591">
        <v>2</v>
      </c>
      <c r="N126" s="590"/>
      <c r="O126" s="591">
        <v>5</v>
      </c>
      <c r="P126" s="594"/>
      <c r="Q126" s="589"/>
      <c r="R126" s="590"/>
      <c r="S126" s="591"/>
      <c r="T126" s="590"/>
      <c r="U126" s="591"/>
      <c r="V126" s="592"/>
      <c r="W126" s="593"/>
      <c r="X126" s="590"/>
      <c r="Y126" s="591"/>
      <c r="Z126" s="590"/>
      <c r="AA126" s="591"/>
      <c r="AB126" s="594"/>
      <c r="AC126" s="589"/>
      <c r="AD126" s="590"/>
      <c r="AE126" s="591"/>
      <c r="AF126" s="590"/>
      <c r="AG126" s="591"/>
      <c r="AH126" s="592"/>
      <c r="AI126" s="593"/>
      <c r="AJ126" s="590"/>
      <c r="AK126" s="591"/>
      <c r="AL126" s="590"/>
      <c r="AM126" s="591"/>
      <c r="AN126" s="594"/>
      <c r="AO126" s="589"/>
      <c r="AP126" s="592"/>
      <c r="AQ126" s="414">
        <f t="shared" si="37"/>
        <v>1</v>
      </c>
      <c r="AR126" s="110">
        <f t="shared" si="38"/>
        <v>0</v>
      </c>
      <c r="AS126" s="430">
        <f t="shared" si="39"/>
        <v>2</v>
      </c>
      <c r="AT126" s="109">
        <f t="shared" si="40"/>
        <v>0</v>
      </c>
      <c r="AU126" s="427">
        <f t="shared" si="41"/>
        <v>5</v>
      </c>
      <c r="AV126" s="110">
        <f t="shared" si="42"/>
        <v>0</v>
      </c>
      <c r="AW126" s="901">
        <f>'（民鉄走行キロ計算）'!E126</f>
        <v>3.4697283549670899</v>
      </c>
      <c r="AX126" s="903" t="str">
        <f>'（民鉄走行キロ計算）'!F126</f>
        <v/>
      </c>
    </row>
    <row r="127" spans="1:50" ht="17.25" customHeight="1">
      <c r="A127" s="130"/>
      <c r="B127" s="927"/>
      <c r="C127" s="925"/>
      <c r="D127" s="926"/>
      <c r="E127" s="370"/>
      <c r="F127" s="371"/>
      <c r="G127" s="587"/>
      <c r="H127" s="371"/>
      <c r="I127" s="587"/>
      <c r="J127" s="373"/>
      <c r="K127" s="372">
        <v>1</v>
      </c>
      <c r="L127" s="371"/>
      <c r="M127" s="587"/>
      <c r="N127" s="371"/>
      <c r="O127" s="587">
        <v>5</v>
      </c>
      <c r="P127" s="588"/>
      <c r="Q127" s="370"/>
      <c r="R127" s="371"/>
      <c r="S127" s="587"/>
      <c r="T127" s="371"/>
      <c r="U127" s="587"/>
      <c r="V127" s="373"/>
      <c r="W127" s="372"/>
      <c r="X127" s="371"/>
      <c r="Y127" s="587"/>
      <c r="Z127" s="371"/>
      <c r="AA127" s="587"/>
      <c r="AB127" s="588"/>
      <c r="AC127" s="370"/>
      <c r="AD127" s="371"/>
      <c r="AE127" s="587"/>
      <c r="AF127" s="371"/>
      <c r="AG127" s="587"/>
      <c r="AH127" s="373"/>
      <c r="AI127" s="372"/>
      <c r="AJ127" s="371"/>
      <c r="AK127" s="587"/>
      <c r="AL127" s="371"/>
      <c r="AM127" s="587"/>
      <c r="AN127" s="588"/>
      <c r="AO127" s="370"/>
      <c r="AP127" s="373"/>
      <c r="AQ127" s="413">
        <f t="shared" si="37"/>
        <v>1</v>
      </c>
      <c r="AR127" s="116">
        <f t="shared" si="38"/>
        <v>0</v>
      </c>
      <c r="AS127" s="429">
        <f t="shared" si="39"/>
        <v>0</v>
      </c>
      <c r="AT127" s="115">
        <f t="shared" si="40"/>
        <v>0</v>
      </c>
      <c r="AU127" s="426">
        <f t="shared" si="41"/>
        <v>5</v>
      </c>
      <c r="AV127" s="116">
        <f t="shared" si="42"/>
        <v>0</v>
      </c>
      <c r="AW127" s="911"/>
      <c r="AX127" s="912"/>
    </row>
    <row r="128" spans="1:50" ht="17.25" customHeight="1">
      <c r="A128" s="130"/>
      <c r="B128" s="895" t="s">
        <v>199</v>
      </c>
      <c r="C128" s="897" t="s">
        <v>70</v>
      </c>
      <c r="D128" s="898"/>
      <c r="E128" s="589"/>
      <c r="F128" s="590"/>
      <c r="G128" s="591"/>
      <c r="H128" s="590"/>
      <c r="I128" s="591"/>
      <c r="J128" s="592"/>
      <c r="K128" s="593"/>
      <c r="L128" s="590"/>
      <c r="M128" s="591"/>
      <c r="N128" s="590"/>
      <c r="O128" s="591"/>
      <c r="P128" s="594"/>
      <c r="Q128" s="589"/>
      <c r="R128" s="590"/>
      <c r="S128" s="591"/>
      <c r="T128" s="590"/>
      <c r="U128" s="591"/>
      <c r="V128" s="592"/>
      <c r="W128" s="593"/>
      <c r="X128" s="590"/>
      <c r="Y128" s="591"/>
      <c r="Z128" s="590"/>
      <c r="AA128" s="591"/>
      <c r="AB128" s="594"/>
      <c r="AC128" s="589"/>
      <c r="AD128" s="590"/>
      <c r="AE128" s="591"/>
      <c r="AF128" s="590"/>
      <c r="AG128" s="591"/>
      <c r="AH128" s="592"/>
      <c r="AI128" s="593">
        <v>1</v>
      </c>
      <c r="AJ128" s="590"/>
      <c r="AK128" s="591">
        <v>1</v>
      </c>
      <c r="AL128" s="590"/>
      <c r="AM128" s="591"/>
      <c r="AN128" s="594"/>
      <c r="AO128" s="589"/>
      <c r="AP128" s="592"/>
      <c r="AQ128" s="414">
        <f t="shared" si="37"/>
        <v>1</v>
      </c>
      <c r="AR128" s="110">
        <f t="shared" si="38"/>
        <v>0</v>
      </c>
      <c r="AS128" s="430">
        <f t="shared" si="39"/>
        <v>1</v>
      </c>
      <c r="AT128" s="109">
        <f t="shared" si="40"/>
        <v>0</v>
      </c>
      <c r="AU128" s="427">
        <f t="shared" si="41"/>
        <v>0</v>
      </c>
      <c r="AV128" s="110">
        <f t="shared" si="42"/>
        <v>0</v>
      </c>
      <c r="AW128" s="901">
        <f>'（民鉄走行キロ計算）'!E128</f>
        <v>1.3356104601271528</v>
      </c>
      <c r="AX128" s="903" t="str">
        <f>'（民鉄走行キロ計算）'!F128</f>
        <v/>
      </c>
    </row>
    <row r="129" spans="1:50" ht="17.25" customHeight="1">
      <c r="A129" s="130"/>
      <c r="B129" s="927"/>
      <c r="C129" s="925"/>
      <c r="D129" s="926"/>
      <c r="E129" s="370"/>
      <c r="F129" s="371"/>
      <c r="G129" s="587"/>
      <c r="H129" s="371"/>
      <c r="I129" s="587"/>
      <c r="J129" s="373"/>
      <c r="K129" s="372"/>
      <c r="L129" s="371"/>
      <c r="M129" s="587"/>
      <c r="N129" s="371"/>
      <c r="O129" s="587"/>
      <c r="P129" s="588"/>
      <c r="Q129" s="370"/>
      <c r="R129" s="371"/>
      <c r="S129" s="587"/>
      <c r="T129" s="371"/>
      <c r="U129" s="587"/>
      <c r="V129" s="373"/>
      <c r="W129" s="372"/>
      <c r="X129" s="371"/>
      <c r="Y129" s="587"/>
      <c r="Z129" s="371"/>
      <c r="AA129" s="587"/>
      <c r="AB129" s="588"/>
      <c r="AC129" s="370"/>
      <c r="AD129" s="371"/>
      <c r="AE129" s="587"/>
      <c r="AF129" s="371"/>
      <c r="AG129" s="587"/>
      <c r="AH129" s="373"/>
      <c r="AI129" s="372"/>
      <c r="AJ129" s="371"/>
      <c r="AK129" s="587"/>
      <c r="AL129" s="371"/>
      <c r="AM129" s="587"/>
      <c r="AN129" s="588"/>
      <c r="AO129" s="370"/>
      <c r="AP129" s="373"/>
      <c r="AQ129" s="413">
        <f t="shared" si="37"/>
        <v>0</v>
      </c>
      <c r="AR129" s="116">
        <f t="shared" si="38"/>
        <v>0</v>
      </c>
      <c r="AS129" s="429">
        <f t="shared" si="39"/>
        <v>0</v>
      </c>
      <c r="AT129" s="115">
        <f t="shared" si="40"/>
        <v>0</v>
      </c>
      <c r="AU129" s="426">
        <f t="shared" si="41"/>
        <v>0</v>
      </c>
      <c r="AV129" s="116">
        <f t="shared" si="42"/>
        <v>0</v>
      </c>
      <c r="AW129" s="911"/>
      <c r="AX129" s="912"/>
    </row>
    <row r="130" spans="1:50" ht="17.25" customHeight="1">
      <c r="A130" s="130"/>
      <c r="B130" s="895" t="s">
        <v>199</v>
      </c>
      <c r="C130" s="897" t="s">
        <v>71</v>
      </c>
      <c r="D130" s="898"/>
      <c r="E130" s="589"/>
      <c r="F130" s="590"/>
      <c r="G130" s="591"/>
      <c r="H130" s="590"/>
      <c r="I130" s="591"/>
      <c r="J130" s="592"/>
      <c r="K130" s="593"/>
      <c r="L130" s="590"/>
      <c r="M130" s="591"/>
      <c r="N130" s="590"/>
      <c r="O130" s="591"/>
      <c r="P130" s="594"/>
      <c r="Q130" s="589"/>
      <c r="R130" s="590"/>
      <c r="S130" s="591"/>
      <c r="T130" s="590"/>
      <c r="U130" s="591"/>
      <c r="V130" s="592"/>
      <c r="W130" s="593"/>
      <c r="X130" s="590"/>
      <c r="Y130" s="591"/>
      <c r="Z130" s="590"/>
      <c r="AA130" s="591"/>
      <c r="AB130" s="594"/>
      <c r="AC130" s="589"/>
      <c r="AD130" s="590"/>
      <c r="AE130" s="591"/>
      <c r="AF130" s="590"/>
      <c r="AG130" s="591"/>
      <c r="AH130" s="592"/>
      <c r="AI130" s="593"/>
      <c r="AJ130" s="590"/>
      <c r="AK130" s="591"/>
      <c r="AL130" s="590"/>
      <c r="AM130" s="591"/>
      <c r="AN130" s="594"/>
      <c r="AO130" s="589"/>
      <c r="AP130" s="592"/>
      <c r="AQ130" s="414">
        <f t="shared" si="37"/>
        <v>0</v>
      </c>
      <c r="AR130" s="110">
        <f t="shared" si="38"/>
        <v>0</v>
      </c>
      <c r="AS130" s="430">
        <f t="shared" si="39"/>
        <v>0</v>
      </c>
      <c r="AT130" s="109">
        <f t="shared" si="40"/>
        <v>0</v>
      </c>
      <c r="AU130" s="427">
        <f t="shared" si="41"/>
        <v>0</v>
      </c>
      <c r="AV130" s="110">
        <f t="shared" si="42"/>
        <v>0</v>
      </c>
      <c r="AW130" s="901">
        <f>'（民鉄走行キロ計算）'!E130</f>
        <v>0</v>
      </c>
      <c r="AX130" s="903" t="str">
        <f>'（民鉄走行キロ計算）'!F130</f>
        <v/>
      </c>
    </row>
    <row r="131" spans="1:50" ht="17.25" customHeight="1">
      <c r="A131" s="130"/>
      <c r="B131" s="927"/>
      <c r="C131" s="925"/>
      <c r="D131" s="926"/>
      <c r="E131" s="370"/>
      <c r="F131" s="371"/>
      <c r="G131" s="587"/>
      <c r="H131" s="371"/>
      <c r="I131" s="587"/>
      <c r="J131" s="373"/>
      <c r="K131" s="372"/>
      <c r="L131" s="371"/>
      <c r="M131" s="587"/>
      <c r="N131" s="371"/>
      <c r="O131" s="587"/>
      <c r="P131" s="588"/>
      <c r="Q131" s="370"/>
      <c r="R131" s="371"/>
      <c r="S131" s="587"/>
      <c r="T131" s="371"/>
      <c r="U131" s="587"/>
      <c r="V131" s="373"/>
      <c r="W131" s="372"/>
      <c r="X131" s="371"/>
      <c r="Y131" s="587"/>
      <c r="Z131" s="371"/>
      <c r="AA131" s="587"/>
      <c r="AB131" s="588"/>
      <c r="AC131" s="370"/>
      <c r="AD131" s="371"/>
      <c r="AE131" s="587"/>
      <c r="AF131" s="371"/>
      <c r="AG131" s="587"/>
      <c r="AH131" s="373"/>
      <c r="AI131" s="372"/>
      <c r="AJ131" s="371"/>
      <c r="AK131" s="587"/>
      <c r="AL131" s="371"/>
      <c r="AM131" s="587"/>
      <c r="AN131" s="588"/>
      <c r="AO131" s="370"/>
      <c r="AP131" s="373"/>
      <c r="AQ131" s="413">
        <f t="shared" si="37"/>
        <v>0</v>
      </c>
      <c r="AR131" s="116">
        <f t="shared" si="38"/>
        <v>0</v>
      </c>
      <c r="AS131" s="429">
        <f t="shared" si="39"/>
        <v>0</v>
      </c>
      <c r="AT131" s="115">
        <f t="shared" si="40"/>
        <v>0</v>
      </c>
      <c r="AU131" s="426">
        <f t="shared" si="41"/>
        <v>0</v>
      </c>
      <c r="AV131" s="116">
        <f t="shared" si="42"/>
        <v>0</v>
      </c>
      <c r="AW131" s="911"/>
      <c r="AX131" s="912"/>
    </row>
    <row r="132" spans="1:50" ht="17.25" customHeight="1">
      <c r="A132" s="130"/>
      <c r="B132" s="895" t="s">
        <v>199</v>
      </c>
      <c r="C132" s="897" t="s">
        <v>233</v>
      </c>
      <c r="D132" s="898"/>
      <c r="E132" s="589"/>
      <c r="F132" s="590"/>
      <c r="G132" s="591"/>
      <c r="H132" s="590"/>
      <c r="I132" s="591"/>
      <c r="J132" s="592"/>
      <c r="K132" s="593"/>
      <c r="L132" s="590"/>
      <c r="M132" s="591"/>
      <c r="N132" s="590"/>
      <c r="O132" s="591"/>
      <c r="P132" s="594"/>
      <c r="Q132" s="589"/>
      <c r="R132" s="590"/>
      <c r="S132" s="591"/>
      <c r="T132" s="590"/>
      <c r="U132" s="591"/>
      <c r="V132" s="592"/>
      <c r="W132" s="593">
        <v>2</v>
      </c>
      <c r="X132" s="590"/>
      <c r="Y132" s="591"/>
      <c r="Z132" s="590"/>
      <c r="AA132" s="591"/>
      <c r="AB132" s="594"/>
      <c r="AC132" s="589"/>
      <c r="AD132" s="590"/>
      <c r="AE132" s="591"/>
      <c r="AF132" s="590"/>
      <c r="AG132" s="591"/>
      <c r="AH132" s="592"/>
      <c r="AI132" s="593"/>
      <c r="AJ132" s="590"/>
      <c r="AK132" s="591"/>
      <c r="AL132" s="590"/>
      <c r="AM132" s="591"/>
      <c r="AN132" s="594"/>
      <c r="AO132" s="589"/>
      <c r="AP132" s="592"/>
      <c r="AQ132" s="414">
        <f t="shared" si="37"/>
        <v>2</v>
      </c>
      <c r="AR132" s="110">
        <f t="shared" si="38"/>
        <v>0</v>
      </c>
      <c r="AS132" s="430">
        <f t="shared" si="39"/>
        <v>0</v>
      </c>
      <c r="AT132" s="109">
        <f t="shared" si="40"/>
        <v>0</v>
      </c>
      <c r="AU132" s="427">
        <f t="shared" si="41"/>
        <v>0</v>
      </c>
      <c r="AV132" s="110">
        <f t="shared" si="42"/>
        <v>0</v>
      </c>
      <c r="AW132" s="901">
        <f>'（民鉄走行キロ計算）'!E132</f>
        <v>4.0074607496131378</v>
      </c>
      <c r="AX132" s="903" t="str">
        <f>'（民鉄走行キロ計算）'!F132</f>
        <v/>
      </c>
    </row>
    <row r="133" spans="1:50" ht="17.25" customHeight="1">
      <c r="A133" s="130"/>
      <c r="B133" s="927"/>
      <c r="C133" s="925"/>
      <c r="D133" s="926"/>
      <c r="E133" s="370"/>
      <c r="F133" s="371"/>
      <c r="G133" s="587"/>
      <c r="H133" s="371"/>
      <c r="I133" s="587"/>
      <c r="J133" s="373"/>
      <c r="K133" s="372"/>
      <c r="L133" s="371"/>
      <c r="M133" s="587"/>
      <c r="N133" s="371"/>
      <c r="O133" s="587"/>
      <c r="P133" s="588"/>
      <c r="Q133" s="370"/>
      <c r="R133" s="371"/>
      <c r="S133" s="587"/>
      <c r="T133" s="371"/>
      <c r="U133" s="587"/>
      <c r="V133" s="373"/>
      <c r="W133" s="372"/>
      <c r="X133" s="371"/>
      <c r="Y133" s="587"/>
      <c r="Z133" s="371"/>
      <c r="AA133" s="587"/>
      <c r="AB133" s="588"/>
      <c r="AC133" s="370"/>
      <c r="AD133" s="371"/>
      <c r="AE133" s="587"/>
      <c r="AF133" s="371"/>
      <c r="AG133" s="587"/>
      <c r="AH133" s="373"/>
      <c r="AI133" s="372"/>
      <c r="AJ133" s="371"/>
      <c r="AK133" s="587"/>
      <c r="AL133" s="371"/>
      <c r="AM133" s="587"/>
      <c r="AN133" s="588"/>
      <c r="AO133" s="370"/>
      <c r="AP133" s="373"/>
      <c r="AQ133" s="413">
        <f t="shared" si="37"/>
        <v>0</v>
      </c>
      <c r="AR133" s="116">
        <f t="shared" si="38"/>
        <v>0</v>
      </c>
      <c r="AS133" s="429">
        <f t="shared" si="39"/>
        <v>0</v>
      </c>
      <c r="AT133" s="115">
        <f t="shared" si="40"/>
        <v>0</v>
      </c>
      <c r="AU133" s="426">
        <f t="shared" si="41"/>
        <v>0</v>
      </c>
      <c r="AV133" s="116">
        <f t="shared" si="42"/>
        <v>0</v>
      </c>
      <c r="AW133" s="911"/>
      <c r="AX133" s="912"/>
    </row>
    <row r="134" spans="1:50" ht="17.25" customHeight="1">
      <c r="A134" s="130"/>
      <c r="B134" s="895" t="s">
        <v>199</v>
      </c>
      <c r="C134" s="897" t="s">
        <v>348</v>
      </c>
      <c r="D134" s="898"/>
      <c r="E134" s="589"/>
      <c r="F134" s="590"/>
      <c r="G134" s="591"/>
      <c r="H134" s="590"/>
      <c r="I134" s="591"/>
      <c r="J134" s="592"/>
      <c r="K134" s="593"/>
      <c r="L134" s="590"/>
      <c r="M134" s="591"/>
      <c r="N134" s="590"/>
      <c r="O134" s="591"/>
      <c r="P134" s="594"/>
      <c r="Q134" s="589"/>
      <c r="R134" s="590"/>
      <c r="S134" s="591"/>
      <c r="T134" s="590"/>
      <c r="U134" s="591"/>
      <c r="V134" s="592"/>
      <c r="W134" s="593"/>
      <c r="X134" s="590"/>
      <c r="Y134" s="591"/>
      <c r="Z134" s="590"/>
      <c r="AA134" s="591"/>
      <c r="AB134" s="594"/>
      <c r="AC134" s="589"/>
      <c r="AD134" s="590"/>
      <c r="AE134" s="591"/>
      <c r="AF134" s="590"/>
      <c r="AG134" s="591"/>
      <c r="AH134" s="592"/>
      <c r="AI134" s="593">
        <v>1</v>
      </c>
      <c r="AJ134" s="590"/>
      <c r="AK134" s="591"/>
      <c r="AL134" s="590"/>
      <c r="AM134" s="591">
        <v>1</v>
      </c>
      <c r="AN134" s="594"/>
      <c r="AO134" s="589"/>
      <c r="AP134" s="592"/>
      <c r="AQ134" s="414">
        <f t="shared" si="37"/>
        <v>1</v>
      </c>
      <c r="AR134" s="110">
        <f t="shared" si="38"/>
        <v>0</v>
      </c>
      <c r="AS134" s="430">
        <f t="shared" si="39"/>
        <v>0</v>
      </c>
      <c r="AT134" s="109">
        <f t="shared" si="40"/>
        <v>0</v>
      </c>
      <c r="AU134" s="427">
        <f t="shared" si="41"/>
        <v>1</v>
      </c>
      <c r="AV134" s="110">
        <f t="shared" si="42"/>
        <v>0</v>
      </c>
      <c r="AW134" s="901">
        <f>'（民鉄走行キロ計算）'!E134</f>
        <v>0.58047684547520617</v>
      </c>
      <c r="AX134" s="903" t="str">
        <f>'（民鉄走行キロ計算）'!F134</f>
        <v/>
      </c>
    </row>
    <row r="135" spans="1:50" ht="17.25" customHeight="1">
      <c r="A135" s="130"/>
      <c r="B135" s="927"/>
      <c r="C135" s="925"/>
      <c r="D135" s="926"/>
      <c r="E135" s="370"/>
      <c r="F135" s="371"/>
      <c r="G135" s="587"/>
      <c r="H135" s="371"/>
      <c r="I135" s="587"/>
      <c r="J135" s="373"/>
      <c r="K135" s="372"/>
      <c r="L135" s="371"/>
      <c r="M135" s="587"/>
      <c r="N135" s="371"/>
      <c r="O135" s="587"/>
      <c r="P135" s="588"/>
      <c r="Q135" s="370"/>
      <c r="R135" s="371"/>
      <c r="S135" s="587"/>
      <c r="T135" s="371"/>
      <c r="U135" s="587"/>
      <c r="V135" s="373"/>
      <c r="W135" s="372"/>
      <c r="X135" s="371"/>
      <c r="Y135" s="587"/>
      <c r="Z135" s="371"/>
      <c r="AA135" s="587"/>
      <c r="AB135" s="588"/>
      <c r="AC135" s="370"/>
      <c r="AD135" s="371"/>
      <c r="AE135" s="587"/>
      <c r="AF135" s="371"/>
      <c r="AG135" s="587"/>
      <c r="AH135" s="373"/>
      <c r="AI135" s="372"/>
      <c r="AJ135" s="371"/>
      <c r="AK135" s="587"/>
      <c r="AL135" s="371"/>
      <c r="AM135" s="587"/>
      <c r="AN135" s="588"/>
      <c r="AO135" s="370"/>
      <c r="AP135" s="373"/>
      <c r="AQ135" s="413">
        <f t="shared" si="37"/>
        <v>0</v>
      </c>
      <c r="AR135" s="116">
        <f t="shared" si="38"/>
        <v>0</v>
      </c>
      <c r="AS135" s="429">
        <f t="shared" si="39"/>
        <v>0</v>
      </c>
      <c r="AT135" s="115">
        <f t="shared" si="40"/>
        <v>0</v>
      </c>
      <c r="AU135" s="426">
        <f t="shared" si="41"/>
        <v>0</v>
      </c>
      <c r="AV135" s="116">
        <f t="shared" si="42"/>
        <v>0</v>
      </c>
      <c r="AW135" s="911"/>
      <c r="AX135" s="912"/>
    </row>
    <row r="136" spans="1:50" ht="17.25" customHeight="1">
      <c r="A136" s="130"/>
      <c r="B136" s="895" t="s">
        <v>199</v>
      </c>
      <c r="C136" s="897" t="s">
        <v>72</v>
      </c>
      <c r="D136" s="898"/>
      <c r="E136" s="589"/>
      <c r="F136" s="590"/>
      <c r="G136" s="591"/>
      <c r="H136" s="590"/>
      <c r="I136" s="591"/>
      <c r="J136" s="592"/>
      <c r="K136" s="593"/>
      <c r="L136" s="590"/>
      <c r="M136" s="591"/>
      <c r="N136" s="590"/>
      <c r="O136" s="591"/>
      <c r="P136" s="594"/>
      <c r="Q136" s="589"/>
      <c r="R136" s="590"/>
      <c r="S136" s="591"/>
      <c r="T136" s="590"/>
      <c r="U136" s="591"/>
      <c r="V136" s="592"/>
      <c r="W136" s="593">
        <v>1</v>
      </c>
      <c r="X136" s="590"/>
      <c r="Y136" s="591"/>
      <c r="Z136" s="590"/>
      <c r="AA136" s="591"/>
      <c r="AB136" s="594"/>
      <c r="AC136" s="589"/>
      <c r="AD136" s="590"/>
      <c r="AE136" s="591"/>
      <c r="AF136" s="590"/>
      <c r="AG136" s="591"/>
      <c r="AH136" s="592"/>
      <c r="AI136" s="593"/>
      <c r="AJ136" s="590"/>
      <c r="AK136" s="591"/>
      <c r="AL136" s="590"/>
      <c r="AM136" s="591"/>
      <c r="AN136" s="594"/>
      <c r="AO136" s="589"/>
      <c r="AP136" s="592"/>
      <c r="AQ136" s="414">
        <f t="shared" si="37"/>
        <v>1</v>
      </c>
      <c r="AR136" s="110">
        <f t="shared" si="38"/>
        <v>0</v>
      </c>
      <c r="AS136" s="430">
        <f t="shared" si="39"/>
        <v>0</v>
      </c>
      <c r="AT136" s="109">
        <f t="shared" si="40"/>
        <v>0</v>
      </c>
      <c r="AU136" s="427">
        <f t="shared" si="41"/>
        <v>0</v>
      </c>
      <c r="AV136" s="110">
        <f t="shared" si="42"/>
        <v>0</v>
      </c>
      <c r="AW136" s="901">
        <f>'（民鉄走行キロ計算）'!E136</f>
        <v>1.3358875503295637</v>
      </c>
      <c r="AX136" s="903" t="str">
        <f>'（民鉄走行キロ計算）'!F136</f>
        <v/>
      </c>
    </row>
    <row r="137" spans="1:50" ht="17.25" customHeight="1">
      <c r="A137" s="130"/>
      <c r="B137" s="927"/>
      <c r="C137" s="925"/>
      <c r="D137" s="926"/>
      <c r="E137" s="370"/>
      <c r="F137" s="371"/>
      <c r="G137" s="587"/>
      <c r="H137" s="371"/>
      <c r="I137" s="587"/>
      <c r="J137" s="373"/>
      <c r="K137" s="372"/>
      <c r="L137" s="371"/>
      <c r="M137" s="587"/>
      <c r="N137" s="371"/>
      <c r="O137" s="587"/>
      <c r="P137" s="588"/>
      <c r="Q137" s="370"/>
      <c r="R137" s="371"/>
      <c r="S137" s="587"/>
      <c r="T137" s="371"/>
      <c r="U137" s="587"/>
      <c r="V137" s="373"/>
      <c r="W137" s="372"/>
      <c r="X137" s="371"/>
      <c r="Y137" s="587"/>
      <c r="Z137" s="371"/>
      <c r="AA137" s="587"/>
      <c r="AB137" s="588"/>
      <c r="AC137" s="370"/>
      <c r="AD137" s="371"/>
      <c r="AE137" s="587"/>
      <c r="AF137" s="371"/>
      <c r="AG137" s="587"/>
      <c r="AH137" s="373"/>
      <c r="AI137" s="372"/>
      <c r="AJ137" s="371"/>
      <c r="AK137" s="587"/>
      <c r="AL137" s="371"/>
      <c r="AM137" s="587"/>
      <c r="AN137" s="588"/>
      <c r="AO137" s="370"/>
      <c r="AP137" s="373"/>
      <c r="AQ137" s="413">
        <f t="shared" si="37"/>
        <v>0</v>
      </c>
      <c r="AR137" s="116">
        <f t="shared" si="38"/>
        <v>0</v>
      </c>
      <c r="AS137" s="429">
        <f t="shared" si="39"/>
        <v>0</v>
      </c>
      <c r="AT137" s="115">
        <f t="shared" si="40"/>
        <v>0</v>
      </c>
      <c r="AU137" s="426">
        <f t="shared" si="41"/>
        <v>0</v>
      </c>
      <c r="AV137" s="116">
        <f t="shared" si="42"/>
        <v>0</v>
      </c>
      <c r="AW137" s="911"/>
      <c r="AX137" s="912"/>
    </row>
    <row r="138" spans="1:50" ht="17.25" customHeight="1">
      <c r="A138" s="130"/>
      <c r="B138" s="895" t="s">
        <v>199</v>
      </c>
      <c r="C138" s="897" t="s">
        <v>73</v>
      </c>
      <c r="D138" s="898"/>
      <c r="E138" s="589"/>
      <c r="F138" s="590"/>
      <c r="G138" s="591"/>
      <c r="H138" s="590"/>
      <c r="I138" s="591"/>
      <c r="J138" s="592"/>
      <c r="K138" s="593"/>
      <c r="L138" s="590"/>
      <c r="M138" s="591"/>
      <c r="N138" s="590"/>
      <c r="O138" s="591"/>
      <c r="P138" s="594"/>
      <c r="Q138" s="589"/>
      <c r="R138" s="590"/>
      <c r="S138" s="591"/>
      <c r="T138" s="590"/>
      <c r="U138" s="591"/>
      <c r="V138" s="592"/>
      <c r="W138" s="593"/>
      <c r="X138" s="590"/>
      <c r="Y138" s="591"/>
      <c r="Z138" s="590"/>
      <c r="AA138" s="591"/>
      <c r="AB138" s="594"/>
      <c r="AC138" s="589"/>
      <c r="AD138" s="590"/>
      <c r="AE138" s="591"/>
      <c r="AF138" s="590"/>
      <c r="AG138" s="591"/>
      <c r="AH138" s="592"/>
      <c r="AI138" s="593"/>
      <c r="AJ138" s="590"/>
      <c r="AK138" s="591"/>
      <c r="AL138" s="590"/>
      <c r="AM138" s="591"/>
      <c r="AN138" s="594"/>
      <c r="AO138" s="589"/>
      <c r="AP138" s="592"/>
      <c r="AQ138" s="414">
        <f t="shared" si="37"/>
        <v>0</v>
      </c>
      <c r="AR138" s="110">
        <f t="shared" si="38"/>
        <v>0</v>
      </c>
      <c r="AS138" s="430">
        <f t="shared" si="39"/>
        <v>0</v>
      </c>
      <c r="AT138" s="109">
        <f t="shared" si="40"/>
        <v>0</v>
      </c>
      <c r="AU138" s="427">
        <f t="shared" si="41"/>
        <v>0</v>
      </c>
      <c r="AV138" s="110">
        <f t="shared" si="42"/>
        <v>0</v>
      </c>
      <c r="AW138" s="901">
        <f>'（民鉄走行キロ計算）'!E138</f>
        <v>0</v>
      </c>
      <c r="AX138" s="903" t="str">
        <f>'（民鉄走行キロ計算）'!F138</f>
        <v/>
      </c>
    </row>
    <row r="139" spans="1:50" ht="17.25" customHeight="1">
      <c r="A139" s="130"/>
      <c r="B139" s="927"/>
      <c r="C139" s="925"/>
      <c r="D139" s="926"/>
      <c r="E139" s="370"/>
      <c r="F139" s="371"/>
      <c r="G139" s="587"/>
      <c r="H139" s="371"/>
      <c r="I139" s="587"/>
      <c r="J139" s="373"/>
      <c r="K139" s="372"/>
      <c r="L139" s="371"/>
      <c r="M139" s="587"/>
      <c r="N139" s="371"/>
      <c r="O139" s="587"/>
      <c r="P139" s="588"/>
      <c r="Q139" s="370"/>
      <c r="R139" s="371"/>
      <c r="S139" s="587"/>
      <c r="T139" s="371"/>
      <c r="U139" s="587"/>
      <c r="V139" s="373"/>
      <c r="W139" s="372"/>
      <c r="X139" s="371"/>
      <c r="Y139" s="587"/>
      <c r="Z139" s="371"/>
      <c r="AA139" s="587"/>
      <c r="AB139" s="588"/>
      <c r="AC139" s="370"/>
      <c r="AD139" s="371"/>
      <c r="AE139" s="587"/>
      <c r="AF139" s="371"/>
      <c r="AG139" s="587"/>
      <c r="AH139" s="373"/>
      <c r="AI139" s="372"/>
      <c r="AJ139" s="371"/>
      <c r="AK139" s="587"/>
      <c r="AL139" s="371"/>
      <c r="AM139" s="587"/>
      <c r="AN139" s="588"/>
      <c r="AO139" s="370"/>
      <c r="AP139" s="373"/>
      <c r="AQ139" s="413">
        <f t="shared" si="37"/>
        <v>0</v>
      </c>
      <c r="AR139" s="116">
        <f t="shared" si="38"/>
        <v>0</v>
      </c>
      <c r="AS139" s="429">
        <f t="shared" si="39"/>
        <v>0</v>
      </c>
      <c r="AT139" s="115">
        <f t="shared" si="40"/>
        <v>0</v>
      </c>
      <c r="AU139" s="426">
        <f t="shared" si="41"/>
        <v>0</v>
      </c>
      <c r="AV139" s="116">
        <f t="shared" si="42"/>
        <v>0</v>
      </c>
      <c r="AW139" s="911"/>
      <c r="AX139" s="912"/>
    </row>
    <row r="140" spans="1:50" ht="17.25" customHeight="1">
      <c r="A140" s="130"/>
      <c r="B140" s="895" t="s">
        <v>199</v>
      </c>
      <c r="C140" s="897" t="s">
        <v>74</v>
      </c>
      <c r="D140" s="898"/>
      <c r="E140" s="589"/>
      <c r="F140" s="590"/>
      <c r="G140" s="591"/>
      <c r="H140" s="590"/>
      <c r="I140" s="591"/>
      <c r="J140" s="592"/>
      <c r="K140" s="593"/>
      <c r="L140" s="590"/>
      <c r="M140" s="591"/>
      <c r="N140" s="590"/>
      <c r="O140" s="591"/>
      <c r="P140" s="594"/>
      <c r="Q140" s="589"/>
      <c r="R140" s="590"/>
      <c r="S140" s="591"/>
      <c r="T140" s="590"/>
      <c r="U140" s="591"/>
      <c r="V140" s="592"/>
      <c r="W140" s="593">
        <v>2</v>
      </c>
      <c r="X140" s="590"/>
      <c r="Y140" s="591">
        <v>1</v>
      </c>
      <c r="Z140" s="590"/>
      <c r="AA140" s="591">
        <v>1</v>
      </c>
      <c r="AB140" s="594"/>
      <c r="AC140" s="589"/>
      <c r="AD140" s="590"/>
      <c r="AE140" s="591"/>
      <c r="AF140" s="590"/>
      <c r="AG140" s="591"/>
      <c r="AH140" s="592"/>
      <c r="AI140" s="593"/>
      <c r="AJ140" s="590"/>
      <c r="AK140" s="591"/>
      <c r="AL140" s="590"/>
      <c r="AM140" s="591"/>
      <c r="AN140" s="594"/>
      <c r="AO140" s="589"/>
      <c r="AP140" s="592"/>
      <c r="AQ140" s="414">
        <f t="shared" si="37"/>
        <v>2</v>
      </c>
      <c r="AR140" s="110">
        <f t="shared" si="38"/>
        <v>0</v>
      </c>
      <c r="AS140" s="430">
        <f t="shared" si="39"/>
        <v>1</v>
      </c>
      <c r="AT140" s="109">
        <f t="shared" si="40"/>
        <v>0</v>
      </c>
      <c r="AU140" s="427">
        <f t="shared" si="41"/>
        <v>1</v>
      </c>
      <c r="AV140" s="110">
        <f t="shared" si="42"/>
        <v>0</v>
      </c>
      <c r="AW140" s="901">
        <f>'（民鉄走行キロ計算）'!E140</f>
        <v>2.5666547402776398</v>
      </c>
      <c r="AX140" s="903" t="str">
        <f>'（民鉄走行キロ計算）'!F140</f>
        <v/>
      </c>
    </row>
    <row r="141" spans="1:50" ht="17.25" customHeight="1">
      <c r="A141" s="130"/>
      <c r="B141" s="927"/>
      <c r="C141" s="925"/>
      <c r="D141" s="926"/>
      <c r="E141" s="370"/>
      <c r="F141" s="371"/>
      <c r="G141" s="587"/>
      <c r="H141" s="371"/>
      <c r="I141" s="587"/>
      <c r="J141" s="373"/>
      <c r="K141" s="372"/>
      <c r="L141" s="371"/>
      <c r="M141" s="587"/>
      <c r="N141" s="371"/>
      <c r="O141" s="587"/>
      <c r="P141" s="588"/>
      <c r="Q141" s="370"/>
      <c r="R141" s="371"/>
      <c r="S141" s="587"/>
      <c r="T141" s="371"/>
      <c r="U141" s="587"/>
      <c r="V141" s="373"/>
      <c r="W141" s="372"/>
      <c r="X141" s="371"/>
      <c r="Y141" s="587"/>
      <c r="Z141" s="371"/>
      <c r="AA141" s="587"/>
      <c r="AB141" s="588"/>
      <c r="AC141" s="370"/>
      <c r="AD141" s="371"/>
      <c r="AE141" s="587"/>
      <c r="AF141" s="371"/>
      <c r="AG141" s="587"/>
      <c r="AH141" s="373"/>
      <c r="AI141" s="372"/>
      <c r="AJ141" s="371"/>
      <c r="AK141" s="587"/>
      <c r="AL141" s="371"/>
      <c r="AM141" s="587"/>
      <c r="AN141" s="588"/>
      <c r="AO141" s="370"/>
      <c r="AP141" s="373"/>
      <c r="AQ141" s="413">
        <f t="shared" si="37"/>
        <v>0</v>
      </c>
      <c r="AR141" s="116">
        <f t="shared" si="38"/>
        <v>0</v>
      </c>
      <c r="AS141" s="429">
        <f t="shared" si="39"/>
        <v>0</v>
      </c>
      <c r="AT141" s="115">
        <f t="shared" si="40"/>
        <v>0</v>
      </c>
      <c r="AU141" s="426">
        <f t="shared" si="41"/>
        <v>0</v>
      </c>
      <c r="AV141" s="116">
        <f t="shared" si="42"/>
        <v>0</v>
      </c>
      <c r="AW141" s="911"/>
      <c r="AX141" s="912"/>
    </row>
    <row r="142" spans="1:50" ht="17.25" customHeight="1">
      <c r="A142" s="130"/>
      <c r="B142" s="895" t="s">
        <v>199</v>
      </c>
      <c r="C142" s="897" t="s">
        <v>75</v>
      </c>
      <c r="D142" s="898"/>
      <c r="E142" s="589"/>
      <c r="F142" s="590"/>
      <c r="G142" s="591"/>
      <c r="H142" s="590"/>
      <c r="I142" s="591"/>
      <c r="J142" s="592"/>
      <c r="K142" s="593"/>
      <c r="L142" s="590"/>
      <c r="M142" s="591"/>
      <c r="N142" s="590"/>
      <c r="O142" s="591"/>
      <c r="P142" s="594"/>
      <c r="Q142" s="589"/>
      <c r="R142" s="590"/>
      <c r="S142" s="591"/>
      <c r="T142" s="590"/>
      <c r="U142" s="591"/>
      <c r="V142" s="592"/>
      <c r="W142" s="593"/>
      <c r="X142" s="590"/>
      <c r="Y142" s="591"/>
      <c r="Z142" s="590"/>
      <c r="AA142" s="591"/>
      <c r="AB142" s="594"/>
      <c r="AC142" s="589"/>
      <c r="AD142" s="590"/>
      <c r="AE142" s="591"/>
      <c r="AF142" s="590"/>
      <c r="AG142" s="591"/>
      <c r="AH142" s="592"/>
      <c r="AI142" s="593"/>
      <c r="AJ142" s="590"/>
      <c r="AK142" s="591"/>
      <c r="AL142" s="590"/>
      <c r="AM142" s="591"/>
      <c r="AN142" s="594"/>
      <c r="AO142" s="589"/>
      <c r="AP142" s="592"/>
      <c r="AQ142" s="414">
        <f t="shared" si="37"/>
        <v>0</v>
      </c>
      <c r="AR142" s="110">
        <f t="shared" si="38"/>
        <v>0</v>
      </c>
      <c r="AS142" s="430">
        <f t="shared" si="39"/>
        <v>0</v>
      </c>
      <c r="AT142" s="109">
        <f t="shared" si="40"/>
        <v>0</v>
      </c>
      <c r="AU142" s="427">
        <f t="shared" si="41"/>
        <v>0</v>
      </c>
      <c r="AV142" s="110">
        <f t="shared" si="42"/>
        <v>0</v>
      </c>
      <c r="AW142" s="901">
        <f>'（民鉄走行キロ計算）'!E142</f>
        <v>0</v>
      </c>
      <c r="AX142" s="903" t="str">
        <f>'（民鉄走行キロ計算）'!F142</f>
        <v/>
      </c>
    </row>
    <row r="143" spans="1:50" ht="17.25" customHeight="1">
      <c r="A143" s="130"/>
      <c r="B143" s="927"/>
      <c r="C143" s="925"/>
      <c r="D143" s="926"/>
      <c r="E143" s="370"/>
      <c r="F143" s="371"/>
      <c r="G143" s="587"/>
      <c r="H143" s="371"/>
      <c r="I143" s="587"/>
      <c r="J143" s="373"/>
      <c r="K143" s="372"/>
      <c r="L143" s="371"/>
      <c r="M143" s="587"/>
      <c r="N143" s="371"/>
      <c r="O143" s="587"/>
      <c r="P143" s="588"/>
      <c r="Q143" s="370"/>
      <c r="R143" s="371"/>
      <c r="S143" s="587"/>
      <c r="T143" s="371"/>
      <c r="U143" s="587"/>
      <c r="V143" s="373"/>
      <c r="W143" s="372"/>
      <c r="X143" s="371"/>
      <c r="Y143" s="587"/>
      <c r="Z143" s="371"/>
      <c r="AA143" s="587"/>
      <c r="AB143" s="588"/>
      <c r="AC143" s="370"/>
      <c r="AD143" s="371"/>
      <c r="AE143" s="587"/>
      <c r="AF143" s="371"/>
      <c r="AG143" s="587"/>
      <c r="AH143" s="373"/>
      <c r="AI143" s="372"/>
      <c r="AJ143" s="371"/>
      <c r="AK143" s="587"/>
      <c r="AL143" s="371"/>
      <c r="AM143" s="587"/>
      <c r="AN143" s="588"/>
      <c r="AO143" s="370"/>
      <c r="AP143" s="373"/>
      <c r="AQ143" s="413">
        <f t="shared" si="37"/>
        <v>0</v>
      </c>
      <c r="AR143" s="116">
        <f t="shared" si="38"/>
        <v>0</v>
      </c>
      <c r="AS143" s="429">
        <f t="shared" si="39"/>
        <v>0</v>
      </c>
      <c r="AT143" s="115">
        <f t="shared" si="40"/>
        <v>0</v>
      </c>
      <c r="AU143" s="426">
        <f t="shared" si="41"/>
        <v>0</v>
      </c>
      <c r="AV143" s="116">
        <f t="shared" si="42"/>
        <v>0</v>
      </c>
      <c r="AW143" s="911"/>
      <c r="AX143" s="912"/>
    </row>
    <row r="144" spans="1:50" ht="17.25" customHeight="1">
      <c r="A144" s="130"/>
      <c r="B144" s="895" t="s">
        <v>199</v>
      </c>
      <c r="C144" s="897" t="s">
        <v>76</v>
      </c>
      <c r="D144" s="898"/>
      <c r="E144" s="589"/>
      <c r="F144" s="590"/>
      <c r="G144" s="591"/>
      <c r="H144" s="590"/>
      <c r="I144" s="591"/>
      <c r="J144" s="592"/>
      <c r="K144" s="593"/>
      <c r="L144" s="590"/>
      <c r="M144" s="591"/>
      <c r="N144" s="590"/>
      <c r="O144" s="591"/>
      <c r="P144" s="594"/>
      <c r="Q144" s="589"/>
      <c r="R144" s="590"/>
      <c r="S144" s="591"/>
      <c r="T144" s="590"/>
      <c r="U144" s="591"/>
      <c r="V144" s="592"/>
      <c r="W144" s="593"/>
      <c r="X144" s="590"/>
      <c r="Y144" s="591"/>
      <c r="Z144" s="590"/>
      <c r="AA144" s="591"/>
      <c r="AB144" s="594"/>
      <c r="AC144" s="589"/>
      <c r="AD144" s="590"/>
      <c r="AE144" s="591"/>
      <c r="AF144" s="590"/>
      <c r="AG144" s="591"/>
      <c r="AH144" s="592"/>
      <c r="AI144" s="593"/>
      <c r="AJ144" s="590"/>
      <c r="AK144" s="591"/>
      <c r="AL144" s="590"/>
      <c r="AM144" s="591"/>
      <c r="AN144" s="594"/>
      <c r="AO144" s="589"/>
      <c r="AP144" s="592"/>
      <c r="AQ144" s="414">
        <f t="shared" si="37"/>
        <v>0</v>
      </c>
      <c r="AR144" s="110">
        <f t="shared" si="38"/>
        <v>0</v>
      </c>
      <c r="AS144" s="430">
        <f t="shared" si="39"/>
        <v>0</v>
      </c>
      <c r="AT144" s="109">
        <f t="shared" si="40"/>
        <v>0</v>
      </c>
      <c r="AU144" s="427">
        <f t="shared" si="41"/>
        <v>0</v>
      </c>
      <c r="AV144" s="110">
        <f t="shared" si="42"/>
        <v>0</v>
      </c>
      <c r="AW144" s="901">
        <f>'（民鉄走行キロ計算）'!E144</f>
        <v>0</v>
      </c>
      <c r="AX144" s="903" t="str">
        <f>'（民鉄走行キロ計算）'!F144</f>
        <v/>
      </c>
    </row>
    <row r="145" spans="1:50" ht="17.25" customHeight="1">
      <c r="A145" s="130"/>
      <c r="B145" s="927"/>
      <c r="C145" s="925"/>
      <c r="D145" s="926"/>
      <c r="E145" s="370"/>
      <c r="F145" s="371"/>
      <c r="G145" s="587"/>
      <c r="H145" s="371"/>
      <c r="I145" s="587"/>
      <c r="J145" s="373"/>
      <c r="K145" s="372"/>
      <c r="L145" s="371"/>
      <c r="M145" s="587"/>
      <c r="N145" s="371"/>
      <c r="O145" s="587"/>
      <c r="P145" s="588"/>
      <c r="Q145" s="370"/>
      <c r="R145" s="371"/>
      <c r="S145" s="587"/>
      <c r="T145" s="371"/>
      <c r="U145" s="587"/>
      <c r="V145" s="373"/>
      <c r="W145" s="372"/>
      <c r="X145" s="371"/>
      <c r="Y145" s="587"/>
      <c r="Z145" s="371"/>
      <c r="AA145" s="587"/>
      <c r="AB145" s="588"/>
      <c r="AC145" s="370"/>
      <c r="AD145" s="371"/>
      <c r="AE145" s="587"/>
      <c r="AF145" s="371"/>
      <c r="AG145" s="587"/>
      <c r="AH145" s="373"/>
      <c r="AI145" s="372"/>
      <c r="AJ145" s="371"/>
      <c r="AK145" s="587"/>
      <c r="AL145" s="371"/>
      <c r="AM145" s="587"/>
      <c r="AN145" s="588"/>
      <c r="AO145" s="370"/>
      <c r="AP145" s="373"/>
      <c r="AQ145" s="413">
        <f t="shared" si="37"/>
        <v>0</v>
      </c>
      <c r="AR145" s="116">
        <f t="shared" si="38"/>
        <v>0</v>
      </c>
      <c r="AS145" s="429">
        <f t="shared" si="39"/>
        <v>0</v>
      </c>
      <c r="AT145" s="115">
        <f t="shared" si="40"/>
        <v>0</v>
      </c>
      <c r="AU145" s="426">
        <f t="shared" si="41"/>
        <v>0</v>
      </c>
      <c r="AV145" s="116">
        <f t="shared" si="42"/>
        <v>0</v>
      </c>
      <c r="AW145" s="911"/>
      <c r="AX145" s="912"/>
    </row>
    <row r="146" spans="1:50" ht="17.25" customHeight="1">
      <c r="A146" s="130"/>
      <c r="B146" s="895" t="s">
        <v>199</v>
      </c>
      <c r="C146" s="897" t="s">
        <v>77</v>
      </c>
      <c r="D146" s="898"/>
      <c r="E146" s="589"/>
      <c r="F146" s="590"/>
      <c r="G146" s="591"/>
      <c r="H146" s="590"/>
      <c r="I146" s="591"/>
      <c r="J146" s="592"/>
      <c r="K146" s="593"/>
      <c r="L146" s="590"/>
      <c r="M146" s="591"/>
      <c r="N146" s="590"/>
      <c r="O146" s="591"/>
      <c r="P146" s="594"/>
      <c r="Q146" s="589"/>
      <c r="R146" s="590"/>
      <c r="S146" s="591"/>
      <c r="T146" s="590"/>
      <c r="U146" s="591"/>
      <c r="V146" s="592"/>
      <c r="W146" s="593"/>
      <c r="X146" s="590"/>
      <c r="Y146" s="591"/>
      <c r="Z146" s="590"/>
      <c r="AA146" s="591"/>
      <c r="AB146" s="594"/>
      <c r="AC146" s="589"/>
      <c r="AD146" s="590"/>
      <c r="AE146" s="591"/>
      <c r="AF146" s="590"/>
      <c r="AG146" s="591"/>
      <c r="AH146" s="592"/>
      <c r="AI146" s="593"/>
      <c r="AJ146" s="590"/>
      <c r="AK146" s="591"/>
      <c r="AL146" s="590"/>
      <c r="AM146" s="591"/>
      <c r="AN146" s="594"/>
      <c r="AO146" s="589"/>
      <c r="AP146" s="592"/>
      <c r="AQ146" s="414">
        <f t="shared" si="37"/>
        <v>0</v>
      </c>
      <c r="AR146" s="110">
        <f t="shared" si="38"/>
        <v>0</v>
      </c>
      <c r="AS146" s="430">
        <f t="shared" si="39"/>
        <v>0</v>
      </c>
      <c r="AT146" s="109">
        <f t="shared" si="40"/>
        <v>0</v>
      </c>
      <c r="AU146" s="427">
        <f t="shared" si="41"/>
        <v>0</v>
      </c>
      <c r="AV146" s="110">
        <f t="shared" si="42"/>
        <v>0</v>
      </c>
      <c r="AW146" s="901">
        <f>'（民鉄走行キロ計算）'!E146</f>
        <v>0</v>
      </c>
      <c r="AX146" s="903" t="str">
        <f>'（民鉄走行キロ計算）'!F146</f>
        <v/>
      </c>
    </row>
    <row r="147" spans="1:50" ht="17.25" customHeight="1">
      <c r="A147" s="130"/>
      <c r="B147" s="927"/>
      <c r="C147" s="925"/>
      <c r="D147" s="926"/>
      <c r="E147" s="370"/>
      <c r="F147" s="371"/>
      <c r="G147" s="587"/>
      <c r="H147" s="371"/>
      <c r="I147" s="587"/>
      <c r="J147" s="373"/>
      <c r="K147" s="372"/>
      <c r="L147" s="371"/>
      <c r="M147" s="587"/>
      <c r="N147" s="371"/>
      <c r="O147" s="587"/>
      <c r="P147" s="588"/>
      <c r="Q147" s="370"/>
      <c r="R147" s="371"/>
      <c r="S147" s="587"/>
      <c r="T147" s="371"/>
      <c r="U147" s="587"/>
      <c r="V147" s="373"/>
      <c r="W147" s="372"/>
      <c r="X147" s="371"/>
      <c r="Y147" s="587"/>
      <c r="Z147" s="371"/>
      <c r="AA147" s="587"/>
      <c r="AB147" s="588"/>
      <c r="AC147" s="370"/>
      <c r="AD147" s="371"/>
      <c r="AE147" s="587"/>
      <c r="AF147" s="371"/>
      <c r="AG147" s="587"/>
      <c r="AH147" s="373"/>
      <c r="AI147" s="372"/>
      <c r="AJ147" s="371"/>
      <c r="AK147" s="587"/>
      <c r="AL147" s="371"/>
      <c r="AM147" s="587"/>
      <c r="AN147" s="588"/>
      <c r="AO147" s="370"/>
      <c r="AP147" s="373"/>
      <c r="AQ147" s="413">
        <f t="shared" si="37"/>
        <v>0</v>
      </c>
      <c r="AR147" s="116">
        <f t="shared" si="38"/>
        <v>0</v>
      </c>
      <c r="AS147" s="429">
        <f t="shared" si="39"/>
        <v>0</v>
      </c>
      <c r="AT147" s="115">
        <f t="shared" si="40"/>
        <v>0</v>
      </c>
      <c r="AU147" s="426">
        <f t="shared" si="41"/>
        <v>0</v>
      </c>
      <c r="AV147" s="116">
        <f t="shared" si="42"/>
        <v>0</v>
      </c>
      <c r="AW147" s="911"/>
      <c r="AX147" s="912"/>
    </row>
    <row r="148" spans="1:50" ht="17.25" customHeight="1">
      <c r="A148" s="130"/>
      <c r="B148" s="895" t="s">
        <v>199</v>
      </c>
      <c r="C148" s="897" t="s">
        <v>235</v>
      </c>
      <c r="D148" s="898"/>
      <c r="E148" s="589"/>
      <c r="F148" s="590"/>
      <c r="G148" s="591"/>
      <c r="H148" s="590"/>
      <c r="I148" s="591"/>
      <c r="J148" s="592"/>
      <c r="K148" s="593"/>
      <c r="L148" s="590"/>
      <c r="M148" s="591"/>
      <c r="N148" s="590"/>
      <c r="O148" s="591"/>
      <c r="P148" s="594"/>
      <c r="Q148" s="589"/>
      <c r="R148" s="590"/>
      <c r="S148" s="591"/>
      <c r="T148" s="590"/>
      <c r="U148" s="591"/>
      <c r="V148" s="592"/>
      <c r="W148" s="593"/>
      <c r="X148" s="590"/>
      <c r="Y148" s="591"/>
      <c r="Z148" s="590"/>
      <c r="AA148" s="591"/>
      <c r="AB148" s="594"/>
      <c r="AC148" s="589"/>
      <c r="AD148" s="590"/>
      <c r="AE148" s="591"/>
      <c r="AF148" s="590"/>
      <c r="AG148" s="591"/>
      <c r="AH148" s="592"/>
      <c r="AI148" s="593"/>
      <c r="AJ148" s="590"/>
      <c r="AK148" s="591"/>
      <c r="AL148" s="590"/>
      <c r="AM148" s="591"/>
      <c r="AN148" s="594"/>
      <c r="AO148" s="589"/>
      <c r="AP148" s="592"/>
      <c r="AQ148" s="414">
        <f t="shared" si="37"/>
        <v>0</v>
      </c>
      <c r="AR148" s="110">
        <f t="shared" si="38"/>
        <v>0</v>
      </c>
      <c r="AS148" s="430">
        <f t="shared" si="39"/>
        <v>0</v>
      </c>
      <c r="AT148" s="109">
        <f t="shared" si="40"/>
        <v>0</v>
      </c>
      <c r="AU148" s="427">
        <f t="shared" si="41"/>
        <v>0</v>
      </c>
      <c r="AV148" s="110">
        <f t="shared" si="42"/>
        <v>0</v>
      </c>
      <c r="AW148" s="901">
        <f>'（民鉄走行キロ計算）'!E148</f>
        <v>0</v>
      </c>
      <c r="AX148" s="903" t="str">
        <f>'（民鉄走行キロ計算）'!F148</f>
        <v/>
      </c>
    </row>
    <row r="149" spans="1:50" ht="17.25" customHeight="1">
      <c r="A149" s="130"/>
      <c r="B149" s="927"/>
      <c r="C149" s="925"/>
      <c r="D149" s="926"/>
      <c r="E149" s="370"/>
      <c r="F149" s="371"/>
      <c r="G149" s="587"/>
      <c r="H149" s="371"/>
      <c r="I149" s="587"/>
      <c r="J149" s="373"/>
      <c r="K149" s="372"/>
      <c r="L149" s="371"/>
      <c r="M149" s="587"/>
      <c r="N149" s="371"/>
      <c r="O149" s="587"/>
      <c r="P149" s="588"/>
      <c r="Q149" s="370"/>
      <c r="R149" s="371"/>
      <c r="S149" s="587"/>
      <c r="T149" s="371"/>
      <c r="U149" s="587"/>
      <c r="V149" s="373"/>
      <c r="W149" s="372"/>
      <c r="X149" s="371"/>
      <c r="Y149" s="587"/>
      <c r="Z149" s="371"/>
      <c r="AA149" s="587"/>
      <c r="AB149" s="588"/>
      <c r="AC149" s="370"/>
      <c r="AD149" s="371"/>
      <c r="AE149" s="587"/>
      <c r="AF149" s="371"/>
      <c r="AG149" s="587"/>
      <c r="AH149" s="373"/>
      <c r="AI149" s="372"/>
      <c r="AJ149" s="371"/>
      <c r="AK149" s="587"/>
      <c r="AL149" s="371"/>
      <c r="AM149" s="587"/>
      <c r="AN149" s="588"/>
      <c r="AO149" s="370"/>
      <c r="AP149" s="373"/>
      <c r="AQ149" s="413">
        <f t="shared" si="37"/>
        <v>0</v>
      </c>
      <c r="AR149" s="116">
        <f t="shared" si="38"/>
        <v>0</v>
      </c>
      <c r="AS149" s="429">
        <f t="shared" si="39"/>
        <v>0</v>
      </c>
      <c r="AT149" s="115">
        <f t="shared" si="40"/>
        <v>0</v>
      </c>
      <c r="AU149" s="426">
        <f t="shared" si="41"/>
        <v>0</v>
      </c>
      <c r="AV149" s="116">
        <f t="shared" si="42"/>
        <v>0</v>
      </c>
      <c r="AW149" s="911"/>
      <c r="AX149" s="912"/>
    </row>
    <row r="150" spans="1:50" ht="17.25" customHeight="1">
      <c r="A150" s="130"/>
      <c r="B150" s="895" t="s">
        <v>199</v>
      </c>
      <c r="C150" s="897" t="s">
        <v>272</v>
      </c>
      <c r="D150" s="898"/>
      <c r="E150" s="589"/>
      <c r="F150" s="590"/>
      <c r="G150" s="591"/>
      <c r="H150" s="590"/>
      <c r="I150" s="591"/>
      <c r="J150" s="592"/>
      <c r="K150" s="593"/>
      <c r="L150" s="590"/>
      <c r="M150" s="591"/>
      <c r="N150" s="590"/>
      <c r="O150" s="591"/>
      <c r="P150" s="594"/>
      <c r="Q150" s="589"/>
      <c r="R150" s="590"/>
      <c r="S150" s="591"/>
      <c r="T150" s="590"/>
      <c r="U150" s="591"/>
      <c r="V150" s="592"/>
      <c r="W150" s="593"/>
      <c r="X150" s="590"/>
      <c r="Y150" s="591"/>
      <c r="Z150" s="590"/>
      <c r="AA150" s="591"/>
      <c r="AB150" s="594"/>
      <c r="AC150" s="589"/>
      <c r="AD150" s="590"/>
      <c r="AE150" s="591"/>
      <c r="AF150" s="590"/>
      <c r="AG150" s="591"/>
      <c r="AH150" s="592"/>
      <c r="AI150" s="593">
        <v>1</v>
      </c>
      <c r="AJ150" s="590"/>
      <c r="AK150" s="591">
        <v>1</v>
      </c>
      <c r="AL150" s="590"/>
      <c r="AM150" s="591"/>
      <c r="AN150" s="594"/>
      <c r="AO150" s="589"/>
      <c r="AP150" s="592"/>
      <c r="AQ150" s="414">
        <f t="shared" si="37"/>
        <v>1</v>
      </c>
      <c r="AR150" s="110">
        <f t="shared" si="38"/>
        <v>0</v>
      </c>
      <c r="AS150" s="430">
        <f t="shared" si="39"/>
        <v>1</v>
      </c>
      <c r="AT150" s="109">
        <f t="shared" si="40"/>
        <v>0</v>
      </c>
      <c r="AU150" s="427">
        <f t="shared" si="41"/>
        <v>0</v>
      </c>
      <c r="AV150" s="110">
        <f t="shared" si="42"/>
        <v>0</v>
      </c>
      <c r="AW150" s="901">
        <f>'（民鉄走行キロ計算）'!E150</f>
        <v>1.4303401463295184</v>
      </c>
      <c r="AX150" s="903" t="str">
        <f>'（民鉄走行キロ計算）'!F150</f>
        <v/>
      </c>
    </row>
    <row r="151" spans="1:50" ht="17.25" customHeight="1">
      <c r="A151" s="130"/>
      <c r="B151" s="927"/>
      <c r="C151" s="925"/>
      <c r="D151" s="926"/>
      <c r="E151" s="370"/>
      <c r="F151" s="371"/>
      <c r="G151" s="587"/>
      <c r="H151" s="371"/>
      <c r="I151" s="587"/>
      <c r="J151" s="373"/>
      <c r="K151" s="372"/>
      <c r="L151" s="371"/>
      <c r="M151" s="587"/>
      <c r="N151" s="371"/>
      <c r="O151" s="587"/>
      <c r="P151" s="588"/>
      <c r="Q151" s="370"/>
      <c r="R151" s="371"/>
      <c r="S151" s="587"/>
      <c r="T151" s="371"/>
      <c r="U151" s="587"/>
      <c r="V151" s="373"/>
      <c r="W151" s="372"/>
      <c r="X151" s="371"/>
      <c r="Y151" s="587"/>
      <c r="Z151" s="371"/>
      <c r="AA151" s="587"/>
      <c r="AB151" s="588"/>
      <c r="AC151" s="370"/>
      <c r="AD151" s="371"/>
      <c r="AE151" s="587"/>
      <c r="AF151" s="371"/>
      <c r="AG151" s="587"/>
      <c r="AH151" s="373"/>
      <c r="AI151" s="372"/>
      <c r="AJ151" s="371"/>
      <c r="AK151" s="587"/>
      <c r="AL151" s="371"/>
      <c r="AM151" s="587"/>
      <c r="AN151" s="588"/>
      <c r="AO151" s="370"/>
      <c r="AP151" s="373"/>
      <c r="AQ151" s="413">
        <f t="shared" si="37"/>
        <v>0</v>
      </c>
      <c r="AR151" s="116">
        <f t="shared" si="38"/>
        <v>0</v>
      </c>
      <c r="AS151" s="429">
        <f t="shared" si="39"/>
        <v>0</v>
      </c>
      <c r="AT151" s="115">
        <f t="shared" si="40"/>
        <v>0</v>
      </c>
      <c r="AU151" s="426">
        <f t="shared" si="41"/>
        <v>0</v>
      </c>
      <c r="AV151" s="116">
        <f t="shared" si="42"/>
        <v>0</v>
      </c>
      <c r="AW151" s="911"/>
      <c r="AX151" s="912"/>
    </row>
    <row r="152" spans="1:50" ht="17.25" customHeight="1">
      <c r="A152" s="130"/>
      <c r="B152" s="895" t="s">
        <v>199</v>
      </c>
      <c r="C152" s="897" t="s">
        <v>273</v>
      </c>
      <c r="D152" s="898"/>
      <c r="E152" s="589"/>
      <c r="F152" s="590"/>
      <c r="G152" s="591"/>
      <c r="H152" s="590"/>
      <c r="I152" s="591"/>
      <c r="J152" s="592"/>
      <c r="K152" s="593"/>
      <c r="L152" s="590"/>
      <c r="M152" s="591"/>
      <c r="N152" s="590"/>
      <c r="O152" s="591"/>
      <c r="P152" s="594"/>
      <c r="Q152" s="589"/>
      <c r="R152" s="590"/>
      <c r="S152" s="591"/>
      <c r="T152" s="590"/>
      <c r="U152" s="591"/>
      <c r="V152" s="592"/>
      <c r="W152" s="593"/>
      <c r="X152" s="590"/>
      <c r="Y152" s="591"/>
      <c r="Z152" s="590"/>
      <c r="AA152" s="591"/>
      <c r="AB152" s="594"/>
      <c r="AC152" s="589"/>
      <c r="AD152" s="590"/>
      <c r="AE152" s="591"/>
      <c r="AF152" s="590"/>
      <c r="AG152" s="591"/>
      <c r="AH152" s="592"/>
      <c r="AI152" s="593"/>
      <c r="AJ152" s="590"/>
      <c r="AK152" s="591"/>
      <c r="AL152" s="590"/>
      <c r="AM152" s="591"/>
      <c r="AN152" s="594"/>
      <c r="AO152" s="589"/>
      <c r="AP152" s="592"/>
      <c r="AQ152" s="414">
        <f t="shared" si="37"/>
        <v>0</v>
      </c>
      <c r="AR152" s="110">
        <f t="shared" si="38"/>
        <v>0</v>
      </c>
      <c r="AS152" s="430">
        <f t="shared" si="39"/>
        <v>0</v>
      </c>
      <c r="AT152" s="109">
        <f t="shared" si="40"/>
        <v>0</v>
      </c>
      <c r="AU152" s="427">
        <f t="shared" si="41"/>
        <v>0</v>
      </c>
      <c r="AV152" s="110">
        <f t="shared" si="42"/>
        <v>0</v>
      </c>
      <c r="AW152" s="901">
        <f>'（民鉄走行キロ計算）'!E152</f>
        <v>0</v>
      </c>
      <c r="AX152" s="903" t="str">
        <f>'（民鉄走行キロ計算）'!F152</f>
        <v/>
      </c>
    </row>
    <row r="153" spans="1:50" ht="17.25" customHeight="1">
      <c r="A153" s="130"/>
      <c r="B153" s="927"/>
      <c r="C153" s="925"/>
      <c r="D153" s="926"/>
      <c r="E153" s="370"/>
      <c r="F153" s="371"/>
      <c r="G153" s="587"/>
      <c r="H153" s="371"/>
      <c r="I153" s="587"/>
      <c r="J153" s="373"/>
      <c r="K153" s="372"/>
      <c r="L153" s="371"/>
      <c r="M153" s="587"/>
      <c r="N153" s="371"/>
      <c r="O153" s="587"/>
      <c r="P153" s="588"/>
      <c r="Q153" s="370"/>
      <c r="R153" s="371"/>
      <c r="S153" s="587"/>
      <c r="T153" s="371"/>
      <c r="U153" s="587"/>
      <c r="V153" s="373"/>
      <c r="W153" s="372"/>
      <c r="X153" s="371"/>
      <c r="Y153" s="587"/>
      <c r="Z153" s="371"/>
      <c r="AA153" s="587"/>
      <c r="AB153" s="588"/>
      <c r="AC153" s="370"/>
      <c r="AD153" s="371"/>
      <c r="AE153" s="587"/>
      <c r="AF153" s="371"/>
      <c r="AG153" s="587"/>
      <c r="AH153" s="373"/>
      <c r="AI153" s="372"/>
      <c r="AJ153" s="371"/>
      <c r="AK153" s="587"/>
      <c r="AL153" s="371"/>
      <c r="AM153" s="587"/>
      <c r="AN153" s="588"/>
      <c r="AO153" s="370"/>
      <c r="AP153" s="373"/>
      <c r="AQ153" s="413">
        <f t="shared" si="37"/>
        <v>0</v>
      </c>
      <c r="AR153" s="116">
        <f t="shared" si="38"/>
        <v>0</v>
      </c>
      <c r="AS153" s="429">
        <f t="shared" si="39"/>
        <v>0</v>
      </c>
      <c r="AT153" s="115">
        <f t="shared" si="40"/>
        <v>0</v>
      </c>
      <c r="AU153" s="426">
        <f t="shared" si="41"/>
        <v>0</v>
      </c>
      <c r="AV153" s="116">
        <f t="shared" si="42"/>
        <v>0</v>
      </c>
      <c r="AW153" s="911"/>
      <c r="AX153" s="912"/>
    </row>
    <row r="154" spans="1:50" ht="17.25" customHeight="1">
      <c r="A154" s="130"/>
      <c r="B154" s="895" t="s">
        <v>199</v>
      </c>
      <c r="C154" s="897" t="s">
        <v>78</v>
      </c>
      <c r="D154" s="898"/>
      <c r="E154" s="589"/>
      <c r="F154" s="590"/>
      <c r="G154" s="591"/>
      <c r="H154" s="590"/>
      <c r="I154" s="591"/>
      <c r="J154" s="592"/>
      <c r="K154" s="593"/>
      <c r="L154" s="590"/>
      <c r="M154" s="591"/>
      <c r="N154" s="590"/>
      <c r="O154" s="591"/>
      <c r="P154" s="594"/>
      <c r="Q154" s="589"/>
      <c r="R154" s="590"/>
      <c r="S154" s="591"/>
      <c r="T154" s="590"/>
      <c r="U154" s="591"/>
      <c r="V154" s="592"/>
      <c r="W154" s="593"/>
      <c r="X154" s="590"/>
      <c r="Y154" s="591"/>
      <c r="Z154" s="590"/>
      <c r="AA154" s="591"/>
      <c r="AB154" s="594"/>
      <c r="AC154" s="589"/>
      <c r="AD154" s="590"/>
      <c r="AE154" s="591"/>
      <c r="AF154" s="590"/>
      <c r="AG154" s="591"/>
      <c r="AH154" s="592"/>
      <c r="AI154" s="593"/>
      <c r="AJ154" s="590"/>
      <c r="AK154" s="591"/>
      <c r="AL154" s="590"/>
      <c r="AM154" s="591"/>
      <c r="AN154" s="594"/>
      <c r="AO154" s="589"/>
      <c r="AP154" s="592"/>
      <c r="AQ154" s="414">
        <f t="shared" si="37"/>
        <v>0</v>
      </c>
      <c r="AR154" s="110">
        <f t="shared" si="38"/>
        <v>0</v>
      </c>
      <c r="AS154" s="430">
        <f t="shared" si="39"/>
        <v>0</v>
      </c>
      <c r="AT154" s="109">
        <f t="shared" si="40"/>
        <v>0</v>
      </c>
      <c r="AU154" s="427">
        <f t="shared" si="41"/>
        <v>0</v>
      </c>
      <c r="AV154" s="110">
        <f t="shared" si="42"/>
        <v>0</v>
      </c>
      <c r="AW154" s="901">
        <f>'（民鉄走行キロ計算）'!E154</f>
        <v>0</v>
      </c>
      <c r="AX154" s="903" t="str">
        <f>'（民鉄走行キロ計算）'!F154</f>
        <v/>
      </c>
    </row>
    <row r="155" spans="1:50" ht="17.25" customHeight="1">
      <c r="A155" s="130"/>
      <c r="B155" s="927"/>
      <c r="C155" s="925"/>
      <c r="D155" s="926"/>
      <c r="E155" s="370"/>
      <c r="F155" s="371"/>
      <c r="G155" s="587"/>
      <c r="H155" s="371"/>
      <c r="I155" s="587"/>
      <c r="J155" s="373"/>
      <c r="K155" s="372"/>
      <c r="L155" s="371"/>
      <c r="M155" s="587"/>
      <c r="N155" s="371"/>
      <c r="O155" s="587"/>
      <c r="P155" s="588"/>
      <c r="Q155" s="370"/>
      <c r="R155" s="371"/>
      <c r="S155" s="587"/>
      <c r="T155" s="371"/>
      <c r="U155" s="587"/>
      <c r="V155" s="373"/>
      <c r="W155" s="372"/>
      <c r="X155" s="371"/>
      <c r="Y155" s="587"/>
      <c r="Z155" s="371"/>
      <c r="AA155" s="587"/>
      <c r="AB155" s="588"/>
      <c r="AC155" s="370"/>
      <c r="AD155" s="371"/>
      <c r="AE155" s="587"/>
      <c r="AF155" s="371"/>
      <c r="AG155" s="587"/>
      <c r="AH155" s="373"/>
      <c r="AI155" s="372"/>
      <c r="AJ155" s="371"/>
      <c r="AK155" s="587"/>
      <c r="AL155" s="371"/>
      <c r="AM155" s="587"/>
      <c r="AN155" s="588"/>
      <c r="AO155" s="370"/>
      <c r="AP155" s="373"/>
      <c r="AQ155" s="413">
        <f t="shared" si="37"/>
        <v>0</v>
      </c>
      <c r="AR155" s="116">
        <f t="shared" si="38"/>
        <v>0</v>
      </c>
      <c r="AS155" s="429">
        <f t="shared" si="39"/>
        <v>0</v>
      </c>
      <c r="AT155" s="115">
        <f t="shared" si="40"/>
        <v>0</v>
      </c>
      <c r="AU155" s="426">
        <f t="shared" si="41"/>
        <v>0</v>
      </c>
      <c r="AV155" s="116">
        <f t="shared" si="42"/>
        <v>0</v>
      </c>
      <c r="AW155" s="911"/>
      <c r="AX155" s="912"/>
    </row>
    <row r="156" spans="1:50" ht="17.25" customHeight="1">
      <c r="A156" s="130"/>
      <c r="B156" s="895" t="s">
        <v>199</v>
      </c>
      <c r="C156" s="897" t="s">
        <v>79</v>
      </c>
      <c r="D156" s="898"/>
      <c r="E156" s="589"/>
      <c r="F156" s="590"/>
      <c r="G156" s="591"/>
      <c r="H156" s="590"/>
      <c r="I156" s="591"/>
      <c r="J156" s="592"/>
      <c r="K156" s="593"/>
      <c r="L156" s="590"/>
      <c r="M156" s="591"/>
      <c r="N156" s="590"/>
      <c r="O156" s="591"/>
      <c r="P156" s="594"/>
      <c r="Q156" s="589"/>
      <c r="R156" s="590"/>
      <c r="S156" s="591"/>
      <c r="T156" s="590"/>
      <c r="U156" s="591"/>
      <c r="V156" s="592"/>
      <c r="W156" s="593"/>
      <c r="X156" s="590"/>
      <c r="Y156" s="591"/>
      <c r="Z156" s="590"/>
      <c r="AA156" s="591"/>
      <c r="AB156" s="594"/>
      <c r="AC156" s="589"/>
      <c r="AD156" s="590"/>
      <c r="AE156" s="591"/>
      <c r="AF156" s="590"/>
      <c r="AG156" s="591"/>
      <c r="AH156" s="592"/>
      <c r="AI156" s="593"/>
      <c r="AJ156" s="590"/>
      <c r="AK156" s="591"/>
      <c r="AL156" s="590"/>
      <c r="AM156" s="591"/>
      <c r="AN156" s="594"/>
      <c r="AO156" s="589"/>
      <c r="AP156" s="592"/>
      <c r="AQ156" s="414">
        <f t="shared" ref="AQ156:AQ195" si="43">AO156+AI156+AC156+W156+Q156+K156+E156</f>
        <v>0</v>
      </c>
      <c r="AR156" s="110">
        <f t="shared" ref="AR156:AR195" si="44">AP156+AJ156+AD156+X156+R156+L156+F156</f>
        <v>0</v>
      </c>
      <c r="AS156" s="430">
        <f t="shared" ref="AS156:AS195" si="45">AK156+AE156+Y156+S156+M156+G156</f>
        <v>0</v>
      </c>
      <c r="AT156" s="109">
        <f t="shared" ref="AT156:AT195" si="46">AL156+AF156+Z156+T156+N156+H156</f>
        <v>0</v>
      </c>
      <c r="AU156" s="427">
        <f t="shared" ref="AU156:AU195" si="47">AM156+AG156+AA156+U156+O156+I156</f>
        <v>0</v>
      </c>
      <c r="AV156" s="110">
        <f t="shared" ref="AV156:AV195" si="48">AN156+AH156+AB156+V156+P156+J156</f>
        <v>0</v>
      </c>
      <c r="AW156" s="901">
        <f>'（民鉄走行キロ計算）'!E156</f>
        <v>0</v>
      </c>
      <c r="AX156" s="903" t="str">
        <f>'（民鉄走行キロ計算）'!F156</f>
        <v/>
      </c>
    </row>
    <row r="157" spans="1:50" ht="17.25" customHeight="1">
      <c r="A157" s="130"/>
      <c r="B157" s="927"/>
      <c r="C157" s="925"/>
      <c r="D157" s="926"/>
      <c r="E157" s="370"/>
      <c r="F157" s="371"/>
      <c r="G157" s="587"/>
      <c r="H157" s="371"/>
      <c r="I157" s="587"/>
      <c r="J157" s="373"/>
      <c r="K157" s="372"/>
      <c r="L157" s="371"/>
      <c r="M157" s="587"/>
      <c r="N157" s="371"/>
      <c r="O157" s="587"/>
      <c r="P157" s="588"/>
      <c r="Q157" s="370"/>
      <c r="R157" s="371"/>
      <c r="S157" s="587"/>
      <c r="T157" s="371"/>
      <c r="U157" s="587"/>
      <c r="V157" s="373"/>
      <c r="W157" s="372"/>
      <c r="X157" s="371"/>
      <c r="Y157" s="587"/>
      <c r="Z157" s="371"/>
      <c r="AA157" s="587"/>
      <c r="AB157" s="588"/>
      <c r="AC157" s="370"/>
      <c r="AD157" s="371"/>
      <c r="AE157" s="587"/>
      <c r="AF157" s="371"/>
      <c r="AG157" s="587"/>
      <c r="AH157" s="373"/>
      <c r="AI157" s="372"/>
      <c r="AJ157" s="371"/>
      <c r="AK157" s="587"/>
      <c r="AL157" s="371"/>
      <c r="AM157" s="587"/>
      <c r="AN157" s="588"/>
      <c r="AO157" s="370"/>
      <c r="AP157" s="373"/>
      <c r="AQ157" s="413">
        <f t="shared" si="43"/>
        <v>0</v>
      </c>
      <c r="AR157" s="116">
        <f t="shared" si="44"/>
        <v>0</v>
      </c>
      <c r="AS157" s="429">
        <f t="shared" si="45"/>
        <v>0</v>
      </c>
      <c r="AT157" s="115">
        <f t="shared" si="46"/>
        <v>0</v>
      </c>
      <c r="AU157" s="426">
        <f t="shared" si="47"/>
        <v>0</v>
      </c>
      <c r="AV157" s="116">
        <f t="shared" si="48"/>
        <v>0</v>
      </c>
      <c r="AW157" s="911"/>
      <c r="AX157" s="912"/>
    </row>
    <row r="158" spans="1:50" ht="17.25" customHeight="1">
      <c r="A158" s="130"/>
      <c r="B158" s="895" t="s">
        <v>199</v>
      </c>
      <c r="C158" s="897" t="s">
        <v>80</v>
      </c>
      <c r="D158" s="898"/>
      <c r="E158" s="589"/>
      <c r="F158" s="590"/>
      <c r="G158" s="591"/>
      <c r="H158" s="590"/>
      <c r="I158" s="591"/>
      <c r="J158" s="592"/>
      <c r="K158" s="593"/>
      <c r="L158" s="590"/>
      <c r="M158" s="591"/>
      <c r="N158" s="590"/>
      <c r="O158" s="591"/>
      <c r="P158" s="594"/>
      <c r="Q158" s="589"/>
      <c r="R158" s="590"/>
      <c r="S158" s="591"/>
      <c r="T158" s="590"/>
      <c r="U158" s="591"/>
      <c r="V158" s="592"/>
      <c r="W158" s="593">
        <v>1</v>
      </c>
      <c r="X158" s="590"/>
      <c r="Y158" s="591"/>
      <c r="Z158" s="590"/>
      <c r="AA158" s="591"/>
      <c r="AB158" s="594"/>
      <c r="AC158" s="589"/>
      <c r="AD158" s="590"/>
      <c r="AE158" s="591"/>
      <c r="AF158" s="590"/>
      <c r="AG158" s="591"/>
      <c r="AH158" s="592"/>
      <c r="AI158" s="593"/>
      <c r="AJ158" s="590"/>
      <c r="AK158" s="591"/>
      <c r="AL158" s="590"/>
      <c r="AM158" s="591"/>
      <c r="AN158" s="594"/>
      <c r="AO158" s="589"/>
      <c r="AP158" s="592"/>
      <c r="AQ158" s="414">
        <f t="shared" si="43"/>
        <v>1</v>
      </c>
      <c r="AR158" s="110">
        <f t="shared" si="44"/>
        <v>0</v>
      </c>
      <c r="AS158" s="430">
        <f t="shared" si="45"/>
        <v>0</v>
      </c>
      <c r="AT158" s="109">
        <f t="shared" si="46"/>
        <v>0</v>
      </c>
      <c r="AU158" s="427">
        <f t="shared" si="47"/>
        <v>0</v>
      </c>
      <c r="AV158" s="110">
        <f t="shared" si="48"/>
        <v>0</v>
      </c>
      <c r="AW158" s="901">
        <f>'（民鉄走行キロ計算）'!E158</f>
        <v>7.32227377102957</v>
      </c>
      <c r="AX158" s="903" t="str">
        <f>'（民鉄走行キロ計算）'!F158</f>
        <v/>
      </c>
    </row>
    <row r="159" spans="1:50" ht="17.25" customHeight="1">
      <c r="A159" s="130"/>
      <c r="B159" s="927"/>
      <c r="C159" s="925"/>
      <c r="D159" s="926"/>
      <c r="E159" s="370"/>
      <c r="F159" s="371"/>
      <c r="G159" s="587"/>
      <c r="H159" s="371"/>
      <c r="I159" s="587"/>
      <c r="J159" s="373"/>
      <c r="K159" s="372"/>
      <c r="L159" s="371"/>
      <c r="M159" s="587"/>
      <c r="N159" s="371"/>
      <c r="O159" s="587"/>
      <c r="P159" s="588"/>
      <c r="Q159" s="370"/>
      <c r="R159" s="371"/>
      <c r="S159" s="587"/>
      <c r="T159" s="371"/>
      <c r="U159" s="587"/>
      <c r="V159" s="373"/>
      <c r="W159" s="372"/>
      <c r="X159" s="371"/>
      <c r="Y159" s="587"/>
      <c r="Z159" s="371"/>
      <c r="AA159" s="587"/>
      <c r="AB159" s="588"/>
      <c r="AC159" s="370"/>
      <c r="AD159" s="371"/>
      <c r="AE159" s="587"/>
      <c r="AF159" s="371"/>
      <c r="AG159" s="587"/>
      <c r="AH159" s="373"/>
      <c r="AI159" s="372"/>
      <c r="AJ159" s="371"/>
      <c r="AK159" s="587"/>
      <c r="AL159" s="371"/>
      <c r="AM159" s="587"/>
      <c r="AN159" s="588"/>
      <c r="AO159" s="370"/>
      <c r="AP159" s="373"/>
      <c r="AQ159" s="413">
        <f t="shared" si="43"/>
        <v>0</v>
      </c>
      <c r="AR159" s="116">
        <f t="shared" si="44"/>
        <v>0</v>
      </c>
      <c r="AS159" s="429">
        <f t="shared" si="45"/>
        <v>0</v>
      </c>
      <c r="AT159" s="115">
        <f t="shared" si="46"/>
        <v>0</v>
      </c>
      <c r="AU159" s="426">
        <f t="shared" si="47"/>
        <v>0</v>
      </c>
      <c r="AV159" s="116">
        <f t="shared" si="48"/>
        <v>0</v>
      </c>
      <c r="AW159" s="911"/>
      <c r="AX159" s="912"/>
    </row>
    <row r="160" spans="1:50" ht="17.25" customHeight="1">
      <c r="A160" s="130"/>
      <c r="B160" s="895" t="s">
        <v>199</v>
      </c>
      <c r="C160" s="897" t="s">
        <v>81</v>
      </c>
      <c r="D160" s="898"/>
      <c r="E160" s="589"/>
      <c r="F160" s="590"/>
      <c r="G160" s="591"/>
      <c r="H160" s="590"/>
      <c r="I160" s="591"/>
      <c r="J160" s="592"/>
      <c r="K160" s="593"/>
      <c r="L160" s="590"/>
      <c r="M160" s="591"/>
      <c r="N160" s="590"/>
      <c r="O160" s="591"/>
      <c r="P160" s="594"/>
      <c r="Q160" s="589"/>
      <c r="R160" s="590"/>
      <c r="S160" s="591"/>
      <c r="T160" s="590"/>
      <c r="U160" s="591"/>
      <c r="V160" s="592"/>
      <c r="W160" s="593"/>
      <c r="X160" s="590"/>
      <c r="Y160" s="591"/>
      <c r="Z160" s="590"/>
      <c r="AA160" s="591"/>
      <c r="AB160" s="594"/>
      <c r="AC160" s="589"/>
      <c r="AD160" s="590"/>
      <c r="AE160" s="591"/>
      <c r="AF160" s="590"/>
      <c r="AG160" s="591"/>
      <c r="AH160" s="592"/>
      <c r="AI160" s="593"/>
      <c r="AJ160" s="590"/>
      <c r="AK160" s="591"/>
      <c r="AL160" s="590"/>
      <c r="AM160" s="591"/>
      <c r="AN160" s="594"/>
      <c r="AO160" s="589"/>
      <c r="AP160" s="592"/>
      <c r="AQ160" s="414">
        <f t="shared" si="43"/>
        <v>0</v>
      </c>
      <c r="AR160" s="110">
        <f t="shared" si="44"/>
        <v>0</v>
      </c>
      <c r="AS160" s="430">
        <f t="shared" si="45"/>
        <v>0</v>
      </c>
      <c r="AT160" s="109">
        <f t="shared" si="46"/>
        <v>0</v>
      </c>
      <c r="AU160" s="427">
        <f t="shared" si="47"/>
        <v>0</v>
      </c>
      <c r="AV160" s="110">
        <f t="shared" si="48"/>
        <v>0</v>
      </c>
      <c r="AW160" s="901">
        <f>'（民鉄走行キロ計算）'!E160</f>
        <v>0</v>
      </c>
      <c r="AX160" s="903" t="str">
        <f>'（民鉄走行キロ計算）'!F160</f>
        <v/>
      </c>
    </row>
    <row r="161" spans="1:50" ht="17.25" customHeight="1">
      <c r="A161" s="130"/>
      <c r="B161" s="927"/>
      <c r="C161" s="925"/>
      <c r="D161" s="926"/>
      <c r="E161" s="370"/>
      <c r="F161" s="371"/>
      <c r="G161" s="587"/>
      <c r="H161" s="371"/>
      <c r="I161" s="587"/>
      <c r="J161" s="373"/>
      <c r="K161" s="372"/>
      <c r="L161" s="371"/>
      <c r="M161" s="587"/>
      <c r="N161" s="371"/>
      <c r="O161" s="587"/>
      <c r="P161" s="588"/>
      <c r="Q161" s="370"/>
      <c r="R161" s="371"/>
      <c r="S161" s="587"/>
      <c r="T161" s="371"/>
      <c r="U161" s="587"/>
      <c r="V161" s="373"/>
      <c r="W161" s="372"/>
      <c r="X161" s="371"/>
      <c r="Y161" s="587"/>
      <c r="Z161" s="371"/>
      <c r="AA161" s="587"/>
      <c r="AB161" s="588"/>
      <c r="AC161" s="370"/>
      <c r="AD161" s="371"/>
      <c r="AE161" s="587"/>
      <c r="AF161" s="371"/>
      <c r="AG161" s="587"/>
      <c r="AH161" s="373"/>
      <c r="AI161" s="372"/>
      <c r="AJ161" s="371"/>
      <c r="AK161" s="587"/>
      <c r="AL161" s="371"/>
      <c r="AM161" s="587"/>
      <c r="AN161" s="588"/>
      <c r="AO161" s="370"/>
      <c r="AP161" s="373"/>
      <c r="AQ161" s="413">
        <f t="shared" si="43"/>
        <v>0</v>
      </c>
      <c r="AR161" s="116">
        <f t="shared" si="44"/>
        <v>0</v>
      </c>
      <c r="AS161" s="429">
        <f t="shared" si="45"/>
        <v>0</v>
      </c>
      <c r="AT161" s="115">
        <f t="shared" si="46"/>
        <v>0</v>
      </c>
      <c r="AU161" s="426">
        <f t="shared" si="47"/>
        <v>0</v>
      </c>
      <c r="AV161" s="116">
        <f t="shared" si="48"/>
        <v>0</v>
      </c>
      <c r="AW161" s="911"/>
      <c r="AX161" s="912"/>
    </row>
    <row r="162" spans="1:50" ht="17.25" customHeight="1">
      <c r="A162" s="130"/>
      <c r="B162" s="895" t="s">
        <v>199</v>
      </c>
      <c r="C162" s="897" t="s">
        <v>82</v>
      </c>
      <c r="D162" s="898"/>
      <c r="E162" s="589"/>
      <c r="F162" s="590"/>
      <c r="G162" s="591"/>
      <c r="H162" s="590"/>
      <c r="I162" s="591"/>
      <c r="J162" s="592"/>
      <c r="K162" s="593"/>
      <c r="L162" s="590"/>
      <c r="M162" s="591"/>
      <c r="N162" s="590"/>
      <c r="O162" s="591"/>
      <c r="P162" s="594"/>
      <c r="Q162" s="589"/>
      <c r="R162" s="590"/>
      <c r="S162" s="591"/>
      <c r="T162" s="590"/>
      <c r="U162" s="591"/>
      <c r="V162" s="592"/>
      <c r="W162" s="593"/>
      <c r="X162" s="590"/>
      <c r="Y162" s="591"/>
      <c r="Z162" s="590"/>
      <c r="AA162" s="591"/>
      <c r="AB162" s="594"/>
      <c r="AC162" s="589"/>
      <c r="AD162" s="590"/>
      <c r="AE162" s="591"/>
      <c r="AF162" s="590"/>
      <c r="AG162" s="591"/>
      <c r="AH162" s="592"/>
      <c r="AI162" s="593"/>
      <c r="AJ162" s="590"/>
      <c r="AK162" s="591"/>
      <c r="AL162" s="590"/>
      <c r="AM162" s="591"/>
      <c r="AN162" s="594"/>
      <c r="AO162" s="589"/>
      <c r="AP162" s="592"/>
      <c r="AQ162" s="414">
        <f t="shared" si="43"/>
        <v>0</v>
      </c>
      <c r="AR162" s="110">
        <f t="shared" si="44"/>
        <v>0</v>
      </c>
      <c r="AS162" s="430">
        <f t="shared" si="45"/>
        <v>0</v>
      </c>
      <c r="AT162" s="109">
        <f t="shared" si="46"/>
        <v>0</v>
      </c>
      <c r="AU162" s="427">
        <f t="shared" si="47"/>
        <v>0</v>
      </c>
      <c r="AV162" s="110">
        <f t="shared" si="48"/>
        <v>0</v>
      </c>
      <c r="AW162" s="901">
        <f>'（民鉄走行キロ計算）'!E162</f>
        <v>0</v>
      </c>
      <c r="AX162" s="903" t="str">
        <f>'（民鉄走行キロ計算）'!F162</f>
        <v/>
      </c>
    </row>
    <row r="163" spans="1:50" ht="17.25" customHeight="1">
      <c r="A163" s="130"/>
      <c r="B163" s="927"/>
      <c r="C163" s="925"/>
      <c r="D163" s="926"/>
      <c r="E163" s="370"/>
      <c r="F163" s="371"/>
      <c r="G163" s="587"/>
      <c r="H163" s="371"/>
      <c r="I163" s="587"/>
      <c r="J163" s="373"/>
      <c r="K163" s="372"/>
      <c r="L163" s="371"/>
      <c r="M163" s="587"/>
      <c r="N163" s="371"/>
      <c r="O163" s="587"/>
      <c r="P163" s="588"/>
      <c r="Q163" s="370"/>
      <c r="R163" s="371"/>
      <c r="S163" s="587"/>
      <c r="T163" s="371"/>
      <c r="U163" s="587"/>
      <c r="V163" s="373"/>
      <c r="W163" s="372"/>
      <c r="X163" s="371"/>
      <c r="Y163" s="587"/>
      <c r="Z163" s="371"/>
      <c r="AA163" s="587"/>
      <c r="AB163" s="588"/>
      <c r="AC163" s="370"/>
      <c r="AD163" s="371"/>
      <c r="AE163" s="587"/>
      <c r="AF163" s="371"/>
      <c r="AG163" s="587"/>
      <c r="AH163" s="373"/>
      <c r="AI163" s="372"/>
      <c r="AJ163" s="371"/>
      <c r="AK163" s="587"/>
      <c r="AL163" s="371"/>
      <c r="AM163" s="587"/>
      <c r="AN163" s="588"/>
      <c r="AO163" s="370"/>
      <c r="AP163" s="373"/>
      <c r="AQ163" s="413">
        <f t="shared" si="43"/>
        <v>0</v>
      </c>
      <c r="AR163" s="116">
        <f t="shared" si="44"/>
        <v>0</v>
      </c>
      <c r="AS163" s="429">
        <f t="shared" si="45"/>
        <v>0</v>
      </c>
      <c r="AT163" s="115">
        <f t="shared" si="46"/>
        <v>0</v>
      </c>
      <c r="AU163" s="426">
        <f t="shared" si="47"/>
        <v>0</v>
      </c>
      <c r="AV163" s="116">
        <f t="shared" si="48"/>
        <v>0</v>
      </c>
      <c r="AW163" s="911"/>
      <c r="AX163" s="912"/>
    </row>
    <row r="164" spans="1:50" ht="17.25" customHeight="1">
      <c r="A164" s="130"/>
      <c r="B164" s="895" t="s">
        <v>201</v>
      </c>
      <c r="C164" s="897" t="s">
        <v>83</v>
      </c>
      <c r="D164" s="898"/>
      <c r="E164" s="589"/>
      <c r="F164" s="590"/>
      <c r="G164" s="591"/>
      <c r="H164" s="590"/>
      <c r="I164" s="591"/>
      <c r="J164" s="592"/>
      <c r="K164" s="593"/>
      <c r="L164" s="590"/>
      <c r="M164" s="591"/>
      <c r="N164" s="590"/>
      <c r="O164" s="591"/>
      <c r="P164" s="594"/>
      <c r="Q164" s="589"/>
      <c r="R164" s="590"/>
      <c r="S164" s="591"/>
      <c r="T164" s="590"/>
      <c r="U164" s="591"/>
      <c r="V164" s="592"/>
      <c r="W164" s="593"/>
      <c r="X164" s="590"/>
      <c r="Y164" s="591"/>
      <c r="Z164" s="590"/>
      <c r="AA164" s="591"/>
      <c r="AB164" s="594"/>
      <c r="AC164" s="589"/>
      <c r="AD164" s="590"/>
      <c r="AE164" s="591"/>
      <c r="AF164" s="590"/>
      <c r="AG164" s="591"/>
      <c r="AH164" s="592"/>
      <c r="AI164" s="593"/>
      <c r="AJ164" s="590"/>
      <c r="AK164" s="591"/>
      <c r="AL164" s="590"/>
      <c r="AM164" s="591"/>
      <c r="AN164" s="594"/>
      <c r="AO164" s="589"/>
      <c r="AP164" s="592"/>
      <c r="AQ164" s="414">
        <f t="shared" si="43"/>
        <v>0</v>
      </c>
      <c r="AR164" s="110">
        <f t="shared" si="44"/>
        <v>0</v>
      </c>
      <c r="AS164" s="430">
        <f t="shared" si="45"/>
        <v>0</v>
      </c>
      <c r="AT164" s="109">
        <f t="shared" si="46"/>
        <v>0</v>
      </c>
      <c r="AU164" s="427">
        <f t="shared" si="47"/>
        <v>0</v>
      </c>
      <c r="AV164" s="110">
        <f t="shared" si="48"/>
        <v>0</v>
      </c>
      <c r="AW164" s="901">
        <f>'（民鉄走行キロ計算）'!E164</f>
        <v>0</v>
      </c>
      <c r="AX164" s="903" t="str">
        <f>'（民鉄走行キロ計算）'!F164</f>
        <v/>
      </c>
    </row>
    <row r="165" spans="1:50" ht="17.25" customHeight="1">
      <c r="A165" s="130"/>
      <c r="B165" s="927"/>
      <c r="C165" s="925"/>
      <c r="D165" s="926"/>
      <c r="E165" s="370"/>
      <c r="F165" s="371"/>
      <c r="G165" s="587"/>
      <c r="H165" s="371"/>
      <c r="I165" s="587"/>
      <c r="J165" s="373"/>
      <c r="K165" s="372"/>
      <c r="L165" s="371"/>
      <c r="M165" s="587"/>
      <c r="N165" s="371"/>
      <c r="O165" s="587"/>
      <c r="P165" s="588"/>
      <c r="Q165" s="370"/>
      <c r="R165" s="371"/>
      <c r="S165" s="587"/>
      <c r="T165" s="371"/>
      <c r="U165" s="587"/>
      <c r="V165" s="373"/>
      <c r="W165" s="372"/>
      <c r="X165" s="371"/>
      <c r="Y165" s="587"/>
      <c r="Z165" s="371"/>
      <c r="AA165" s="587"/>
      <c r="AB165" s="588"/>
      <c r="AC165" s="370"/>
      <c r="AD165" s="371"/>
      <c r="AE165" s="587"/>
      <c r="AF165" s="371"/>
      <c r="AG165" s="587"/>
      <c r="AH165" s="373"/>
      <c r="AI165" s="372"/>
      <c r="AJ165" s="371"/>
      <c r="AK165" s="587"/>
      <c r="AL165" s="371"/>
      <c r="AM165" s="587"/>
      <c r="AN165" s="588"/>
      <c r="AO165" s="370"/>
      <c r="AP165" s="373"/>
      <c r="AQ165" s="413">
        <f t="shared" si="43"/>
        <v>0</v>
      </c>
      <c r="AR165" s="116">
        <f t="shared" si="44"/>
        <v>0</v>
      </c>
      <c r="AS165" s="429">
        <f t="shared" si="45"/>
        <v>0</v>
      </c>
      <c r="AT165" s="115">
        <f t="shared" si="46"/>
        <v>0</v>
      </c>
      <c r="AU165" s="426">
        <f t="shared" si="47"/>
        <v>0</v>
      </c>
      <c r="AV165" s="116">
        <f t="shared" si="48"/>
        <v>0</v>
      </c>
      <c r="AW165" s="911"/>
      <c r="AX165" s="912"/>
    </row>
    <row r="166" spans="1:50" ht="17.25" customHeight="1">
      <c r="A166" s="130"/>
      <c r="B166" s="895" t="s">
        <v>201</v>
      </c>
      <c r="C166" s="897" t="s">
        <v>84</v>
      </c>
      <c r="D166" s="898"/>
      <c r="E166" s="589"/>
      <c r="F166" s="590"/>
      <c r="G166" s="591"/>
      <c r="H166" s="590"/>
      <c r="I166" s="591"/>
      <c r="J166" s="592"/>
      <c r="K166" s="593"/>
      <c r="L166" s="590"/>
      <c r="M166" s="591"/>
      <c r="N166" s="590"/>
      <c r="O166" s="591"/>
      <c r="P166" s="594"/>
      <c r="Q166" s="589"/>
      <c r="R166" s="590"/>
      <c r="S166" s="591"/>
      <c r="T166" s="590"/>
      <c r="U166" s="591"/>
      <c r="V166" s="592"/>
      <c r="W166" s="593"/>
      <c r="X166" s="590"/>
      <c r="Y166" s="591"/>
      <c r="Z166" s="590"/>
      <c r="AA166" s="591"/>
      <c r="AB166" s="594"/>
      <c r="AC166" s="589"/>
      <c r="AD166" s="590"/>
      <c r="AE166" s="591"/>
      <c r="AF166" s="590"/>
      <c r="AG166" s="591"/>
      <c r="AH166" s="592"/>
      <c r="AI166" s="593"/>
      <c r="AJ166" s="590"/>
      <c r="AK166" s="591"/>
      <c r="AL166" s="590"/>
      <c r="AM166" s="591"/>
      <c r="AN166" s="594"/>
      <c r="AO166" s="589"/>
      <c r="AP166" s="592"/>
      <c r="AQ166" s="414">
        <f t="shared" si="43"/>
        <v>0</v>
      </c>
      <c r="AR166" s="110">
        <f t="shared" si="44"/>
        <v>0</v>
      </c>
      <c r="AS166" s="430">
        <f t="shared" si="45"/>
        <v>0</v>
      </c>
      <c r="AT166" s="109">
        <f t="shared" si="46"/>
        <v>0</v>
      </c>
      <c r="AU166" s="427">
        <f t="shared" si="47"/>
        <v>0</v>
      </c>
      <c r="AV166" s="110">
        <f t="shared" si="48"/>
        <v>0</v>
      </c>
      <c r="AW166" s="901">
        <f>'（民鉄走行キロ計算）'!E166</f>
        <v>0</v>
      </c>
      <c r="AX166" s="903" t="str">
        <f>'（民鉄走行キロ計算）'!F166</f>
        <v/>
      </c>
    </row>
    <row r="167" spans="1:50" ht="17.25" customHeight="1">
      <c r="A167" s="130"/>
      <c r="B167" s="927"/>
      <c r="C167" s="925"/>
      <c r="D167" s="926"/>
      <c r="E167" s="370"/>
      <c r="F167" s="371"/>
      <c r="G167" s="587"/>
      <c r="H167" s="371"/>
      <c r="I167" s="587"/>
      <c r="J167" s="373"/>
      <c r="K167" s="372"/>
      <c r="L167" s="371"/>
      <c r="M167" s="587"/>
      <c r="N167" s="371"/>
      <c r="O167" s="587"/>
      <c r="P167" s="588"/>
      <c r="Q167" s="370"/>
      <c r="R167" s="371"/>
      <c r="S167" s="587"/>
      <c r="T167" s="371"/>
      <c r="U167" s="587"/>
      <c r="V167" s="373"/>
      <c r="W167" s="372"/>
      <c r="X167" s="371"/>
      <c r="Y167" s="587"/>
      <c r="Z167" s="371"/>
      <c r="AA167" s="587"/>
      <c r="AB167" s="588"/>
      <c r="AC167" s="370"/>
      <c r="AD167" s="371"/>
      <c r="AE167" s="587"/>
      <c r="AF167" s="371"/>
      <c r="AG167" s="587"/>
      <c r="AH167" s="373"/>
      <c r="AI167" s="372"/>
      <c r="AJ167" s="371"/>
      <c r="AK167" s="587"/>
      <c r="AL167" s="371"/>
      <c r="AM167" s="587"/>
      <c r="AN167" s="588"/>
      <c r="AO167" s="370"/>
      <c r="AP167" s="373"/>
      <c r="AQ167" s="413">
        <f t="shared" si="43"/>
        <v>0</v>
      </c>
      <c r="AR167" s="116">
        <f t="shared" si="44"/>
        <v>0</v>
      </c>
      <c r="AS167" s="429">
        <f t="shared" si="45"/>
        <v>0</v>
      </c>
      <c r="AT167" s="115">
        <f t="shared" si="46"/>
        <v>0</v>
      </c>
      <c r="AU167" s="426">
        <f t="shared" si="47"/>
        <v>0</v>
      </c>
      <c r="AV167" s="116">
        <f t="shared" si="48"/>
        <v>0</v>
      </c>
      <c r="AW167" s="911"/>
      <c r="AX167" s="912"/>
    </row>
    <row r="168" spans="1:50" ht="17.25" customHeight="1">
      <c r="A168" s="130"/>
      <c r="B168" s="895" t="s">
        <v>201</v>
      </c>
      <c r="C168" s="897" t="s">
        <v>85</v>
      </c>
      <c r="D168" s="898"/>
      <c r="E168" s="589"/>
      <c r="F168" s="590"/>
      <c r="G168" s="591"/>
      <c r="H168" s="590"/>
      <c r="I168" s="591"/>
      <c r="J168" s="592"/>
      <c r="K168" s="593"/>
      <c r="L168" s="590"/>
      <c r="M168" s="591"/>
      <c r="N168" s="590"/>
      <c r="O168" s="591"/>
      <c r="P168" s="594"/>
      <c r="Q168" s="589"/>
      <c r="R168" s="590"/>
      <c r="S168" s="591"/>
      <c r="T168" s="590"/>
      <c r="U168" s="591"/>
      <c r="V168" s="592"/>
      <c r="W168" s="593"/>
      <c r="X168" s="590"/>
      <c r="Y168" s="591"/>
      <c r="Z168" s="590"/>
      <c r="AA168" s="591"/>
      <c r="AB168" s="594"/>
      <c r="AC168" s="589"/>
      <c r="AD168" s="590"/>
      <c r="AE168" s="591"/>
      <c r="AF168" s="590"/>
      <c r="AG168" s="591"/>
      <c r="AH168" s="592"/>
      <c r="AI168" s="593"/>
      <c r="AJ168" s="590"/>
      <c r="AK168" s="591"/>
      <c r="AL168" s="590"/>
      <c r="AM168" s="591"/>
      <c r="AN168" s="594"/>
      <c r="AO168" s="589"/>
      <c r="AP168" s="592"/>
      <c r="AQ168" s="414">
        <f t="shared" si="43"/>
        <v>0</v>
      </c>
      <c r="AR168" s="110">
        <f t="shared" si="44"/>
        <v>0</v>
      </c>
      <c r="AS168" s="430">
        <f t="shared" si="45"/>
        <v>0</v>
      </c>
      <c r="AT168" s="109">
        <f t="shared" si="46"/>
        <v>0</v>
      </c>
      <c r="AU168" s="427">
        <f t="shared" si="47"/>
        <v>0</v>
      </c>
      <c r="AV168" s="110">
        <f t="shared" si="48"/>
        <v>0</v>
      </c>
      <c r="AW168" s="901">
        <f>'（民鉄走行キロ計算）'!E168</f>
        <v>0</v>
      </c>
      <c r="AX168" s="903" t="str">
        <f>'（民鉄走行キロ計算）'!F168</f>
        <v/>
      </c>
    </row>
    <row r="169" spans="1:50" ht="17.25" customHeight="1">
      <c r="A169" s="130"/>
      <c r="B169" s="927"/>
      <c r="C169" s="925"/>
      <c r="D169" s="926"/>
      <c r="E169" s="370"/>
      <c r="F169" s="371"/>
      <c r="G169" s="587"/>
      <c r="H169" s="371"/>
      <c r="I169" s="587"/>
      <c r="J169" s="373"/>
      <c r="K169" s="372"/>
      <c r="L169" s="371"/>
      <c r="M169" s="587"/>
      <c r="N169" s="371"/>
      <c r="O169" s="587"/>
      <c r="P169" s="588"/>
      <c r="Q169" s="370"/>
      <c r="R169" s="371"/>
      <c r="S169" s="587"/>
      <c r="T169" s="371"/>
      <c r="U169" s="587"/>
      <c r="V169" s="373"/>
      <c r="W169" s="372"/>
      <c r="X169" s="371"/>
      <c r="Y169" s="587"/>
      <c r="Z169" s="371"/>
      <c r="AA169" s="587"/>
      <c r="AB169" s="588"/>
      <c r="AC169" s="370"/>
      <c r="AD169" s="371"/>
      <c r="AE169" s="587"/>
      <c r="AF169" s="371"/>
      <c r="AG169" s="587"/>
      <c r="AH169" s="373"/>
      <c r="AI169" s="372"/>
      <c r="AJ169" s="371"/>
      <c r="AK169" s="587"/>
      <c r="AL169" s="371"/>
      <c r="AM169" s="587"/>
      <c r="AN169" s="588"/>
      <c r="AO169" s="370"/>
      <c r="AP169" s="373"/>
      <c r="AQ169" s="413">
        <f t="shared" si="43"/>
        <v>0</v>
      </c>
      <c r="AR169" s="116">
        <f t="shared" si="44"/>
        <v>0</v>
      </c>
      <c r="AS169" s="429">
        <f t="shared" si="45"/>
        <v>0</v>
      </c>
      <c r="AT169" s="115">
        <f t="shared" si="46"/>
        <v>0</v>
      </c>
      <c r="AU169" s="426">
        <f t="shared" si="47"/>
        <v>0</v>
      </c>
      <c r="AV169" s="116">
        <f t="shared" si="48"/>
        <v>0</v>
      </c>
      <c r="AW169" s="911"/>
      <c r="AX169" s="912"/>
    </row>
    <row r="170" spans="1:50" ht="17.25" customHeight="1">
      <c r="A170" s="130"/>
      <c r="B170" s="895" t="s">
        <v>201</v>
      </c>
      <c r="C170" s="897" t="s">
        <v>86</v>
      </c>
      <c r="D170" s="898"/>
      <c r="E170" s="589"/>
      <c r="F170" s="590"/>
      <c r="G170" s="591"/>
      <c r="H170" s="590"/>
      <c r="I170" s="591"/>
      <c r="J170" s="592"/>
      <c r="K170" s="593"/>
      <c r="L170" s="590"/>
      <c r="M170" s="591"/>
      <c r="N170" s="590"/>
      <c r="O170" s="591"/>
      <c r="P170" s="594"/>
      <c r="Q170" s="589"/>
      <c r="R170" s="590"/>
      <c r="S170" s="591"/>
      <c r="T170" s="590"/>
      <c r="U170" s="591"/>
      <c r="V170" s="592"/>
      <c r="W170" s="593"/>
      <c r="X170" s="590"/>
      <c r="Y170" s="591"/>
      <c r="Z170" s="590"/>
      <c r="AA170" s="591"/>
      <c r="AB170" s="594"/>
      <c r="AC170" s="589"/>
      <c r="AD170" s="590"/>
      <c r="AE170" s="591"/>
      <c r="AF170" s="590"/>
      <c r="AG170" s="591"/>
      <c r="AH170" s="592"/>
      <c r="AI170" s="593"/>
      <c r="AJ170" s="590"/>
      <c r="AK170" s="591"/>
      <c r="AL170" s="590"/>
      <c r="AM170" s="591"/>
      <c r="AN170" s="594"/>
      <c r="AO170" s="589"/>
      <c r="AP170" s="592"/>
      <c r="AQ170" s="414">
        <f t="shared" si="43"/>
        <v>0</v>
      </c>
      <c r="AR170" s="110">
        <f t="shared" si="44"/>
        <v>0</v>
      </c>
      <c r="AS170" s="430">
        <f t="shared" si="45"/>
        <v>0</v>
      </c>
      <c r="AT170" s="109">
        <f t="shared" si="46"/>
        <v>0</v>
      </c>
      <c r="AU170" s="427">
        <f t="shared" si="47"/>
        <v>0</v>
      </c>
      <c r="AV170" s="110">
        <f t="shared" si="48"/>
        <v>0</v>
      </c>
      <c r="AW170" s="901">
        <f>'（民鉄走行キロ計算）'!E170</f>
        <v>0</v>
      </c>
      <c r="AX170" s="903" t="str">
        <f>'（民鉄走行キロ計算）'!F170</f>
        <v/>
      </c>
    </row>
    <row r="171" spans="1:50" ht="17.25" customHeight="1">
      <c r="A171" s="130"/>
      <c r="B171" s="927"/>
      <c r="C171" s="925"/>
      <c r="D171" s="926"/>
      <c r="E171" s="370"/>
      <c r="F171" s="371"/>
      <c r="G171" s="587"/>
      <c r="H171" s="371"/>
      <c r="I171" s="587"/>
      <c r="J171" s="373"/>
      <c r="K171" s="372"/>
      <c r="L171" s="371"/>
      <c r="M171" s="587"/>
      <c r="N171" s="371"/>
      <c r="O171" s="587"/>
      <c r="P171" s="588"/>
      <c r="Q171" s="370"/>
      <c r="R171" s="371"/>
      <c r="S171" s="587"/>
      <c r="T171" s="371"/>
      <c r="U171" s="587"/>
      <c r="V171" s="373"/>
      <c r="W171" s="372"/>
      <c r="X171" s="371"/>
      <c r="Y171" s="587"/>
      <c r="Z171" s="371"/>
      <c r="AA171" s="587"/>
      <c r="AB171" s="588"/>
      <c r="AC171" s="370"/>
      <c r="AD171" s="371"/>
      <c r="AE171" s="587"/>
      <c r="AF171" s="371"/>
      <c r="AG171" s="587"/>
      <c r="AH171" s="373"/>
      <c r="AI171" s="372"/>
      <c r="AJ171" s="371"/>
      <c r="AK171" s="587"/>
      <c r="AL171" s="371"/>
      <c r="AM171" s="587"/>
      <c r="AN171" s="588"/>
      <c r="AO171" s="370"/>
      <c r="AP171" s="373"/>
      <c r="AQ171" s="413">
        <f t="shared" si="43"/>
        <v>0</v>
      </c>
      <c r="AR171" s="116">
        <f t="shared" si="44"/>
        <v>0</v>
      </c>
      <c r="AS171" s="429">
        <f t="shared" si="45"/>
        <v>0</v>
      </c>
      <c r="AT171" s="115">
        <f t="shared" si="46"/>
        <v>0</v>
      </c>
      <c r="AU171" s="426">
        <f t="shared" si="47"/>
        <v>0</v>
      </c>
      <c r="AV171" s="116">
        <f t="shared" si="48"/>
        <v>0</v>
      </c>
      <c r="AW171" s="911"/>
      <c r="AX171" s="912"/>
    </row>
    <row r="172" spans="1:50" ht="17.25" customHeight="1">
      <c r="A172" s="130"/>
      <c r="B172" s="895" t="s">
        <v>201</v>
      </c>
      <c r="C172" s="897" t="s">
        <v>87</v>
      </c>
      <c r="D172" s="898"/>
      <c r="E172" s="589"/>
      <c r="F172" s="590"/>
      <c r="G172" s="591"/>
      <c r="H172" s="590"/>
      <c r="I172" s="591"/>
      <c r="J172" s="592"/>
      <c r="K172" s="593"/>
      <c r="L172" s="590"/>
      <c r="M172" s="591"/>
      <c r="N172" s="590"/>
      <c r="O172" s="591"/>
      <c r="P172" s="594"/>
      <c r="Q172" s="589"/>
      <c r="R172" s="590"/>
      <c r="S172" s="591"/>
      <c r="T172" s="590"/>
      <c r="U172" s="591"/>
      <c r="V172" s="592"/>
      <c r="W172" s="593"/>
      <c r="X172" s="590"/>
      <c r="Y172" s="591"/>
      <c r="Z172" s="590"/>
      <c r="AA172" s="591"/>
      <c r="AB172" s="594"/>
      <c r="AC172" s="589"/>
      <c r="AD172" s="590"/>
      <c r="AE172" s="591"/>
      <c r="AF172" s="590"/>
      <c r="AG172" s="591"/>
      <c r="AH172" s="592"/>
      <c r="AI172" s="593"/>
      <c r="AJ172" s="590"/>
      <c r="AK172" s="591"/>
      <c r="AL172" s="590"/>
      <c r="AM172" s="591"/>
      <c r="AN172" s="594"/>
      <c r="AO172" s="589"/>
      <c r="AP172" s="592"/>
      <c r="AQ172" s="414">
        <f t="shared" si="43"/>
        <v>0</v>
      </c>
      <c r="AR172" s="110">
        <f t="shared" si="44"/>
        <v>0</v>
      </c>
      <c r="AS172" s="430">
        <f t="shared" si="45"/>
        <v>0</v>
      </c>
      <c r="AT172" s="109">
        <f t="shared" si="46"/>
        <v>0</v>
      </c>
      <c r="AU172" s="427">
        <f t="shared" si="47"/>
        <v>0</v>
      </c>
      <c r="AV172" s="110">
        <f t="shared" si="48"/>
        <v>0</v>
      </c>
      <c r="AW172" s="901">
        <f>'（民鉄走行キロ計算）'!E172</f>
        <v>0</v>
      </c>
      <c r="AX172" s="903" t="str">
        <f>'（民鉄走行キロ計算）'!F172</f>
        <v/>
      </c>
    </row>
    <row r="173" spans="1:50" ht="17.25" customHeight="1">
      <c r="A173" s="130"/>
      <c r="B173" s="927"/>
      <c r="C173" s="925"/>
      <c r="D173" s="926"/>
      <c r="E173" s="370"/>
      <c r="F173" s="371"/>
      <c r="G173" s="587"/>
      <c r="H173" s="371"/>
      <c r="I173" s="587"/>
      <c r="J173" s="373"/>
      <c r="K173" s="372"/>
      <c r="L173" s="371"/>
      <c r="M173" s="587"/>
      <c r="N173" s="371"/>
      <c r="O173" s="587"/>
      <c r="P173" s="588"/>
      <c r="Q173" s="370"/>
      <c r="R173" s="371"/>
      <c r="S173" s="587"/>
      <c r="T173" s="371"/>
      <c r="U173" s="587"/>
      <c r="V173" s="373"/>
      <c r="W173" s="372"/>
      <c r="X173" s="371"/>
      <c r="Y173" s="587"/>
      <c r="Z173" s="371"/>
      <c r="AA173" s="587"/>
      <c r="AB173" s="588"/>
      <c r="AC173" s="370"/>
      <c r="AD173" s="371"/>
      <c r="AE173" s="587"/>
      <c r="AF173" s="371"/>
      <c r="AG173" s="587"/>
      <c r="AH173" s="373"/>
      <c r="AI173" s="372"/>
      <c r="AJ173" s="371"/>
      <c r="AK173" s="587"/>
      <c r="AL173" s="371"/>
      <c r="AM173" s="587"/>
      <c r="AN173" s="588"/>
      <c r="AO173" s="370"/>
      <c r="AP173" s="373"/>
      <c r="AQ173" s="413">
        <f t="shared" si="43"/>
        <v>0</v>
      </c>
      <c r="AR173" s="116">
        <f t="shared" si="44"/>
        <v>0</v>
      </c>
      <c r="AS173" s="429">
        <f t="shared" si="45"/>
        <v>0</v>
      </c>
      <c r="AT173" s="115">
        <f t="shared" si="46"/>
        <v>0</v>
      </c>
      <c r="AU173" s="426">
        <f t="shared" si="47"/>
        <v>0</v>
      </c>
      <c r="AV173" s="116">
        <f t="shared" si="48"/>
        <v>0</v>
      </c>
      <c r="AW173" s="911"/>
      <c r="AX173" s="912"/>
    </row>
    <row r="174" spans="1:50" ht="17.25" customHeight="1">
      <c r="A174" s="130"/>
      <c r="B174" s="895" t="s">
        <v>201</v>
      </c>
      <c r="C174" s="897" t="s">
        <v>88</v>
      </c>
      <c r="D174" s="898"/>
      <c r="E174" s="589"/>
      <c r="F174" s="590"/>
      <c r="G174" s="591"/>
      <c r="H174" s="590"/>
      <c r="I174" s="591"/>
      <c r="J174" s="592"/>
      <c r="K174" s="593"/>
      <c r="L174" s="590"/>
      <c r="M174" s="591"/>
      <c r="N174" s="590"/>
      <c r="O174" s="591"/>
      <c r="P174" s="594"/>
      <c r="Q174" s="589"/>
      <c r="R174" s="590"/>
      <c r="S174" s="591"/>
      <c r="T174" s="590"/>
      <c r="U174" s="591"/>
      <c r="V174" s="592"/>
      <c r="W174" s="593"/>
      <c r="X174" s="590"/>
      <c r="Y174" s="591"/>
      <c r="Z174" s="590"/>
      <c r="AA174" s="591"/>
      <c r="AB174" s="594"/>
      <c r="AC174" s="589"/>
      <c r="AD174" s="590"/>
      <c r="AE174" s="591"/>
      <c r="AF174" s="590"/>
      <c r="AG174" s="591"/>
      <c r="AH174" s="592"/>
      <c r="AI174" s="593"/>
      <c r="AJ174" s="590"/>
      <c r="AK174" s="591"/>
      <c r="AL174" s="590"/>
      <c r="AM174" s="591"/>
      <c r="AN174" s="594"/>
      <c r="AO174" s="589"/>
      <c r="AP174" s="592"/>
      <c r="AQ174" s="414">
        <f t="shared" si="43"/>
        <v>0</v>
      </c>
      <c r="AR174" s="110">
        <f t="shared" si="44"/>
        <v>0</v>
      </c>
      <c r="AS174" s="430">
        <f t="shared" si="45"/>
        <v>0</v>
      </c>
      <c r="AT174" s="109">
        <f t="shared" si="46"/>
        <v>0</v>
      </c>
      <c r="AU174" s="427">
        <f t="shared" si="47"/>
        <v>0</v>
      </c>
      <c r="AV174" s="110">
        <f t="shared" si="48"/>
        <v>0</v>
      </c>
      <c r="AW174" s="901">
        <f>'（民鉄走行キロ計算）'!E174</f>
        <v>0</v>
      </c>
      <c r="AX174" s="903" t="str">
        <f>'（民鉄走行キロ計算）'!F174</f>
        <v/>
      </c>
    </row>
    <row r="175" spans="1:50" ht="17.25" customHeight="1">
      <c r="A175" s="130"/>
      <c r="B175" s="927"/>
      <c r="C175" s="925"/>
      <c r="D175" s="926"/>
      <c r="E175" s="370"/>
      <c r="F175" s="371"/>
      <c r="G175" s="587"/>
      <c r="H175" s="371"/>
      <c r="I175" s="587"/>
      <c r="J175" s="373"/>
      <c r="K175" s="372"/>
      <c r="L175" s="371"/>
      <c r="M175" s="587"/>
      <c r="N175" s="371"/>
      <c r="O175" s="587"/>
      <c r="P175" s="588"/>
      <c r="Q175" s="370"/>
      <c r="R175" s="371"/>
      <c r="S175" s="587"/>
      <c r="T175" s="371"/>
      <c r="U175" s="587"/>
      <c r="V175" s="373"/>
      <c r="W175" s="372"/>
      <c r="X175" s="371"/>
      <c r="Y175" s="587"/>
      <c r="Z175" s="371"/>
      <c r="AA175" s="587"/>
      <c r="AB175" s="588"/>
      <c r="AC175" s="370"/>
      <c r="AD175" s="371"/>
      <c r="AE175" s="587"/>
      <c r="AF175" s="371"/>
      <c r="AG175" s="587"/>
      <c r="AH175" s="373"/>
      <c r="AI175" s="372"/>
      <c r="AJ175" s="371"/>
      <c r="AK175" s="587"/>
      <c r="AL175" s="371"/>
      <c r="AM175" s="587"/>
      <c r="AN175" s="588"/>
      <c r="AO175" s="370"/>
      <c r="AP175" s="373"/>
      <c r="AQ175" s="413">
        <f t="shared" si="43"/>
        <v>0</v>
      </c>
      <c r="AR175" s="116">
        <f t="shared" si="44"/>
        <v>0</v>
      </c>
      <c r="AS175" s="429">
        <f t="shared" si="45"/>
        <v>0</v>
      </c>
      <c r="AT175" s="115">
        <f t="shared" si="46"/>
        <v>0</v>
      </c>
      <c r="AU175" s="426">
        <f t="shared" si="47"/>
        <v>0</v>
      </c>
      <c r="AV175" s="116">
        <f t="shared" si="48"/>
        <v>0</v>
      </c>
      <c r="AW175" s="911"/>
      <c r="AX175" s="912"/>
    </row>
    <row r="176" spans="1:50" ht="17.25" customHeight="1">
      <c r="A176" s="130"/>
      <c r="B176" s="895" t="s">
        <v>201</v>
      </c>
      <c r="C176" s="897" t="s">
        <v>89</v>
      </c>
      <c r="D176" s="898"/>
      <c r="E176" s="589"/>
      <c r="F176" s="590"/>
      <c r="G176" s="591"/>
      <c r="H176" s="590"/>
      <c r="I176" s="591"/>
      <c r="J176" s="592"/>
      <c r="K176" s="593"/>
      <c r="L176" s="590"/>
      <c r="M176" s="591"/>
      <c r="N176" s="590"/>
      <c r="O176" s="591"/>
      <c r="P176" s="594"/>
      <c r="Q176" s="589"/>
      <c r="R176" s="590"/>
      <c r="S176" s="591"/>
      <c r="T176" s="590"/>
      <c r="U176" s="591"/>
      <c r="V176" s="592"/>
      <c r="W176" s="593"/>
      <c r="X176" s="590"/>
      <c r="Y176" s="591"/>
      <c r="Z176" s="590"/>
      <c r="AA176" s="591"/>
      <c r="AB176" s="594"/>
      <c r="AC176" s="589"/>
      <c r="AD176" s="590"/>
      <c r="AE176" s="591"/>
      <c r="AF176" s="590"/>
      <c r="AG176" s="591"/>
      <c r="AH176" s="592"/>
      <c r="AI176" s="593"/>
      <c r="AJ176" s="590"/>
      <c r="AK176" s="591"/>
      <c r="AL176" s="590"/>
      <c r="AM176" s="591"/>
      <c r="AN176" s="594"/>
      <c r="AO176" s="589"/>
      <c r="AP176" s="592"/>
      <c r="AQ176" s="414">
        <f t="shared" si="43"/>
        <v>0</v>
      </c>
      <c r="AR176" s="110">
        <f t="shared" si="44"/>
        <v>0</v>
      </c>
      <c r="AS176" s="430">
        <f t="shared" si="45"/>
        <v>0</v>
      </c>
      <c r="AT176" s="109">
        <f t="shared" si="46"/>
        <v>0</v>
      </c>
      <c r="AU176" s="427">
        <f t="shared" si="47"/>
        <v>0</v>
      </c>
      <c r="AV176" s="110">
        <f t="shared" si="48"/>
        <v>0</v>
      </c>
      <c r="AW176" s="901">
        <f>'（民鉄走行キロ計算）'!E176</f>
        <v>0</v>
      </c>
      <c r="AX176" s="903" t="str">
        <f>'（民鉄走行キロ計算）'!F176</f>
        <v/>
      </c>
    </row>
    <row r="177" spans="1:50" ht="17.25" customHeight="1">
      <c r="A177" s="130"/>
      <c r="B177" s="927"/>
      <c r="C177" s="925"/>
      <c r="D177" s="926"/>
      <c r="E177" s="370"/>
      <c r="F177" s="371"/>
      <c r="G177" s="587"/>
      <c r="H177" s="371"/>
      <c r="I177" s="587"/>
      <c r="J177" s="373"/>
      <c r="K177" s="372"/>
      <c r="L177" s="371"/>
      <c r="M177" s="587"/>
      <c r="N177" s="371"/>
      <c r="O177" s="587"/>
      <c r="P177" s="588"/>
      <c r="Q177" s="370"/>
      <c r="R177" s="371"/>
      <c r="S177" s="587"/>
      <c r="T177" s="371"/>
      <c r="U177" s="587"/>
      <c r="V177" s="373"/>
      <c r="W177" s="372"/>
      <c r="X177" s="371"/>
      <c r="Y177" s="587"/>
      <c r="Z177" s="371"/>
      <c r="AA177" s="587"/>
      <c r="AB177" s="588"/>
      <c r="AC177" s="370"/>
      <c r="AD177" s="371"/>
      <c r="AE177" s="587"/>
      <c r="AF177" s="371"/>
      <c r="AG177" s="587"/>
      <c r="AH177" s="373"/>
      <c r="AI177" s="372"/>
      <c r="AJ177" s="371"/>
      <c r="AK177" s="587"/>
      <c r="AL177" s="371"/>
      <c r="AM177" s="587"/>
      <c r="AN177" s="588"/>
      <c r="AO177" s="370"/>
      <c r="AP177" s="373"/>
      <c r="AQ177" s="413">
        <f t="shared" si="43"/>
        <v>0</v>
      </c>
      <c r="AR177" s="116">
        <f t="shared" si="44"/>
        <v>0</v>
      </c>
      <c r="AS177" s="429">
        <f t="shared" si="45"/>
        <v>0</v>
      </c>
      <c r="AT177" s="115">
        <f t="shared" si="46"/>
        <v>0</v>
      </c>
      <c r="AU177" s="426">
        <f t="shared" si="47"/>
        <v>0</v>
      </c>
      <c r="AV177" s="116">
        <f t="shared" si="48"/>
        <v>0</v>
      </c>
      <c r="AW177" s="911"/>
      <c r="AX177" s="912"/>
    </row>
    <row r="178" spans="1:50" ht="17.25" customHeight="1">
      <c r="A178" s="130"/>
      <c r="B178" s="895" t="s">
        <v>201</v>
      </c>
      <c r="C178" s="897" t="s">
        <v>347</v>
      </c>
      <c r="D178" s="898"/>
      <c r="E178" s="589"/>
      <c r="F178" s="590"/>
      <c r="G178" s="591"/>
      <c r="H178" s="590"/>
      <c r="I178" s="591"/>
      <c r="J178" s="592"/>
      <c r="K178" s="593"/>
      <c r="L178" s="590"/>
      <c r="M178" s="591"/>
      <c r="N178" s="590"/>
      <c r="O178" s="591"/>
      <c r="P178" s="594"/>
      <c r="Q178" s="589"/>
      <c r="R178" s="590"/>
      <c r="S178" s="591"/>
      <c r="T178" s="590"/>
      <c r="U178" s="591"/>
      <c r="V178" s="592"/>
      <c r="W178" s="593"/>
      <c r="X178" s="590"/>
      <c r="Y178" s="591"/>
      <c r="Z178" s="590"/>
      <c r="AA178" s="591"/>
      <c r="AB178" s="594"/>
      <c r="AC178" s="589"/>
      <c r="AD178" s="590"/>
      <c r="AE178" s="591"/>
      <c r="AF178" s="590"/>
      <c r="AG178" s="591"/>
      <c r="AH178" s="592"/>
      <c r="AI178" s="593"/>
      <c r="AJ178" s="590"/>
      <c r="AK178" s="591"/>
      <c r="AL178" s="590"/>
      <c r="AM178" s="591"/>
      <c r="AN178" s="594"/>
      <c r="AO178" s="589"/>
      <c r="AP178" s="592"/>
      <c r="AQ178" s="414">
        <f t="shared" si="43"/>
        <v>0</v>
      </c>
      <c r="AR178" s="110">
        <f t="shared" si="44"/>
        <v>0</v>
      </c>
      <c r="AS178" s="430">
        <f t="shared" si="45"/>
        <v>0</v>
      </c>
      <c r="AT178" s="109">
        <f t="shared" si="46"/>
        <v>0</v>
      </c>
      <c r="AU178" s="427">
        <f t="shared" si="47"/>
        <v>0</v>
      </c>
      <c r="AV178" s="110">
        <f t="shared" si="48"/>
        <v>0</v>
      </c>
      <c r="AW178" s="901">
        <f>'（民鉄走行キロ計算）'!E178</f>
        <v>0</v>
      </c>
      <c r="AX178" s="903" t="str">
        <f>'（民鉄走行キロ計算）'!F178</f>
        <v/>
      </c>
    </row>
    <row r="179" spans="1:50" ht="17.25" customHeight="1">
      <c r="A179" s="130"/>
      <c r="B179" s="927"/>
      <c r="C179" s="925"/>
      <c r="D179" s="926"/>
      <c r="E179" s="370"/>
      <c r="F179" s="371"/>
      <c r="G179" s="587"/>
      <c r="H179" s="371"/>
      <c r="I179" s="587"/>
      <c r="J179" s="373"/>
      <c r="K179" s="372"/>
      <c r="L179" s="371"/>
      <c r="M179" s="587"/>
      <c r="N179" s="371"/>
      <c r="O179" s="587"/>
      <c r="P179" s="588"/>
      <c r="Q179" s="370"/>
      <c r="R179" s="371"/>
      <c r="S179" s="587"/>
      <c r="T179" s="371"/>
      <c r="U179" s="587"/>
      <c r="V179" s="373"/>
      <c r="W179" s="372"/>
      <c r="X179" s="371"/>
      <c r="Y179" s="587"/>
      <c r="Z179" s="371"/>
      <c r="AA179" s="587"/>
      <c r="AB179" s="588"/>
      <c r="AC179" s="370"/>
      <c r="AD179" s="371"/>
      <c r="AE179" s="587"/>
      <c r="AF179" s="371"/>
      <c r="AG179" s="587"/>
      <c r="AH179" s="373"/>
      <c r="AI179" s="372"/>
      <c r="AJ179" s="371"/>
      <c r="AK179" s="587"/>
      <c r="AL179" s="371"/>
      <c r="AM179" s="587"/>
      <c r="AN179" s="588"/>
      <c r="AO179" s="370"/>
      <c r="AP179" s="373"/>
      <c r="AQ179" s="413">
        <f t="shared" si="43"/>
        <v>0</v>
      </c>
      <c r="AR179" s="116">
        <f t="shared" si="44"/>
        <v>0</v>
      </c>
      <c r="AS179" s="429">
        <f t="shared" si="45"/>
        <v>0</v>
      </c>
      <c r="AT179" s="115">
        <f t="shared" si="46"/>
        <v>0</v>
      </c>
      <c r="AU179" s="426">
        <f t="shared" si="47"/>
        <v>0</v>
      </c>
      <c r="AV179" s="116">
        <f t="shared" si="48"/>
        <v>0</v>
      </c>
      <c r="AW179" s="911"/>
      <c r="AX179" s="912"/>
    </row>
    <row r="180" spans="1:50" ht="17.25" customHeight="1">
      <c r="A180" s="130"/>
      <c r="B180" s="895" t="s">
        <v>201</v>
      </c>
      <c r="C180" s="897" t="s">
        <v>90</v>
      </c>
      <c r="D180" s="898"/>
      <c r="E180" s="589"/>
      <c r="F180" s="590"/>
      <c r="G180" s="591"/>
      <c r="H180" s="590"/>
      <c r="I180" s="591"/>
      <c r="J180" s="592"/>
      <c r="K180" s="593"/>
      <c r="L180" s="590"/>
      <c r="M180" s="591"/>
      <c r="N180" s="590"/>
      <c r="O180" s="591"/>
      <c r="P180" s="594"/>
      <c r="Q180" s="589"/>
      <c r="R180" s="590"/>
      <c r="S180" s="591"/>
      <c r="T180" s="590"/>
      <c r="U180" s="591"/>
      <c r="V180" s="592"/>
      <c r="W180" s="593"/>
      <c r="X180" s="590"/>
      <c r="Y180" s="591"/>
      <c r="Z180" s="590"/>
      <c r="AA180" s="591"/>
      <c r="AB180" s="594"/>
      <c r="AC180" s="589"/>
      <c r="AD180" s="590"/>
      <c r="AE180" s="591"/>
      <c r="AF180" s="590"/>
      <c r="AG180" s="591"/>
      <c r="AH180" s="592"/>
      <c r="AI180" s="593"/>
      <c r="AJ180" s="590"/>
      <c r="AK180" s="591"/>
      <c r="AL180" s="590"/>
      <c r="AM180" s="591"/>
      <c r="AN180" s="594"/>
      <c r="AO180" s="589"/>
      <c r="AP180" s="592"/>
      <c r="AQ180" s="414">
        <f t="shared" si="43"/>
        <v>0</v>
      </c>
      <c r="AR180" s="110">
        <f t="shared" si="44"/>
        <v>0</v>
      </c>
      <c r="AS180" s="430">
        <f t="shared" si="45"/>
        <v>0</v>
      </c>
      <c r="AT180" s="109">
        <f t="shared" si="46"/>
        <v>0</v>
      </c>
      <c r="AU180" s="427">
        <f t="shared" si="47"/>
        <v>0</v>
      </c>
      <c r="AV180" s="110">
        <f t="shared" si="48"/>
        <v>0</v>
      </c>
      <c r="AW180" s="901">
        <f>'（民鉄走行キロ計算）'!E180</f>
        <v>0</v>
      </c>
      <c r="AX180" s="903" t="str">
        <f>'（民鉄走行キロ計算）'!F180</f>
        <v/>
      </c>
    </row>
    <row r="181" spans="1:50" ht="17.25" customHeight="1">
      <c r="A181" s="130"/>
      <c r="B181" s="927"/>
      <c r="C181" s="925"/>
      <c r="D181" s="926"/>
      <c r="E181" s="370"/>
      <c r="F181" s="371"/>
      <c r="G181" s="587"/>
      <c r="H181" s="371"/>
      <c r="I181" s="587"/>
      <c r="J181" s="373"/>
      <c r="K181" s="372"/>
      <c r="L181" s="371"/>
      <c r="M181" s="587"/>
      <c r="N181" s="371"/>
      <c r="O181" s="587"/>
      <c r="P181" s="588"/>
      <c r="Q181" s="370"/>
      <c r="R181" s="371"/>
      <c r="S181" s="587"/>
      <c r="T181" s="371"/>
      <c r="U181" s="587"/>
      <c r="V181" s="373"/>
      <c r="W181" s="372"/>
      <c r="X181" s="371"/>
      <c r="Y181" s="587"/>
      <c r="Z181" s="371"/>
      <c r="AA181" s="587"/>
      <c r="AB181" s="588"/>
      <c r="AC181" s="370"/>
      <c r="AD181" s="371"/>
      <c r="AE181" s="587"/>
      <c r="AF181" s="371"/>
      <c r="AG181" s="587"/>
      <c r="AH181" s="373"/>
      <c r="AI181" s="372"/>
      <c r="AJ181" s="371"/>
      <c r="AK181" s="587"/>
      <c r="AL181" s="371"/>
      <c r="AM181" s="587"/>
      <c r="AN181" s="588"/>
      <c r="AO181" s="370"/>
      <c r="AP181" s="373"/>
      <c r="AQ181" s="413">
        <f t="shared" si="43"/>
        <v>0</v>
      </c>
      <c r="AR181" s="116">
        <f t="shared" si="44"/>
        <v>0</v>
      </c>
      <c r="AS181" s="429">
        <f t="shared" si="45"/>
        <v>0</v>
      </c>
      <c r="AT181" s="115">
        <f t="shared" si="46"/>
        <v>0</v>
      </c>
      <c r="AU181" s="426">
        <f t="shared" si="47"/>
        <v>0</v>
      </c>
      <c r="AV181" s="116">
        <f t="shared" si="48"/>
        <v>0</v>
      </c>
      <c r="AW181" s="911"/>
      <c r="AX181" s="912"/>
    </row>
    <row r="182" spans="1:50" ht="17.25" customHeight="1">
      <c r="A182" s="130"/>
      <c r="B182" s="895" t="s">
        <v>199</v>
      </c>
      <c r="C182" s="897" t="s">
        <v>91</v>
      </c>
      <c r="D182" s="898"/>
      <c r="E182" s="589"/>
      <c r="F182" s="590"/>
      <c r="G182" s="591"/>
      <c r="H182" s="590"/>
      <c r="I182" s="591"/>
      <c r="J182" s="592"/>
      <c r="K182" s="593"/>
      <c r="L182" s="590"/>
      <c r="M182" s="591"/>
      <c r="N182" s="590"/>
      <c r="O182" s="591"/>
      <c r="P182" s="594"/>
      <c r="Q182" s="589"/>
      <c r="R182" s="590"/>
      <c r="S182" s="591"/>
      <c r="T182" s="590"/>
      <c r="U182" s="591"/>
      <c r="V182" s="592"/>
      <c r="W182" s="593"/>
      <c r="X182" s="590"/>
      <c r="Y182" s="591"/>
      <c r="Z182" s="590"/>
      <c r="AA182" s="591"/>
      <c r="AB182" s="594"/>
      <c r="AC182" s="589"/>
      <c r="AD182" s="590"/>
      <c r="AE182" s="591"/>
      <c r="AF182" s="590"/>
      <c r="AG182" s="591"/>
      <c r="AH182" s="592"/>
      <c r="AI182" s="593"/>
      <c r="AJ182" s="590"/>
      <c r="AK182" s="591"/>
      <c r="AL182" s="590"/>
      <c r="AM182" s="591"/>
      <c r="AN182" s="594"/>
      <c r="AO182" s="589"/>
      <c r="AP182" s="592"/>
      <c r="AQ182" s="414">
        <f t="shared" si="43"/>
        <v>0</v>
      </c>
      <c r="AR182" s="110">
        <f t="shared" si="44"/>
        <v>0</v>
      </c>
      <c r="AS182" s="430">
        <f t="shared" si="45"/>
        <v>0</v>
      </c>
      <c r="AT182" s="109">
        <f t="shared" si="46"/>
        <v>0</v>
      </c>
      <c r="AU182" s="427">
        <f t="shared" si="47"/>
        <v>0</v>
      </c>
      <c r="AV182" s="110">
        <f t="shared" si="48"/>
        <v>0</v>
      </c>
      <c r="AW182" s="901">
        <f>'（民鉄走行キロ計算）'!E182</f>
        <v>0</v>
      </c>
      <c r="AX182" s="903" t="str">
        <f>'（民鉄走行キロ計算）'!F182</f>
        <v/>
      </c>
    </row>
    <row r="183" spans="1:50" ht="17.25" customHeight="1">
      <c r="A183" s="130"/>
      <c r="B183" s="927"/>
      <c r="C183" s="925"/>
      <c r="D183" s="926"/>
      <c r="E183" s="370"/>
      <c r="F183" s="371"/>
      <c r="G183" s="587"/>
      <c r="H183" s="371"/>
      <c r="I183" s="587"/>
      <c r="J183" s="373"/>
      <c r="K183" s="372"/>
      <c r="L183" s="371"/>
      <c r="M183" s="587"/>
      <c r="N183" s="371"/>
      <c r="O183" s="587"/>
      <c r="P183" s="588"/>
      <c r="Q183" s="370"/>
      <c r="R183" s="371"/>
      <c r="S183" s="587"/>
      <c r="T183" s="371"/>
      <c r="U183" s="587"/>
      <c r="V183" s="373"/>
      <c r="W183" s="372"/>
      <c r="X183" s="371"/>
      <c r="Y183" s="587"/>
      <c r="Z183" s="371"/>
      <c r="AA183" s="587"/>
      <c r="AB183" s="588"/>
      <c r="AC183" s="370"/>
      <c r="AD183" s="371"/>
      <c r="AE183" s="587"/>
      <c r="AF183" s="371"/>
      <c r="AG183" s="587"/>
      <c r="AH183" s="373"/>
      <c r="AI183" s="372"/>
      <c r="AJ183" s="371"/>
      <c r="AK183" s="587"/>
      <c r="AL183" s="371"/>
      <c r="AM183" s="587"/>
      <c r="AN183" s="588"/>
      <c r="AO183" s="370"/>
      <c r="AP183" s="373"/>
      <c r="AQ183" s="413">
        <f t="shared" si="43"/>
        <v>0</v>
      </c>
      <c r="AR183" s="116">
        <f t="shared" si="44"/>
        <v>0</v>
      </c>
      <c r="AS183" s="429">
        <f t="shared" si="45"/>
        <v>0</v>
      </c>
      <c r="AT183" s="115">
        <f t="shared" si="46"/>
        <v>0</v>
      </c>
      <c r="AU183" s="426">
        <f t="shared" si="47"/>
        <v>0</v>
      </c>
      <c r="AV183" s="116">
        <f t="shared" si="48"/>
        <v>0</v>
      </c>
      <c r="AW183" s="911"/>
      <c r="AX183" s="912"/>
    </row>
    <row r="184" spans="1:50" ht="17.25" customHeight="1">
      <c r="A184" s="130"/>
      <c r="B184" s="895" t="s">
        <v>327</v>
      </c>
      <c r="C184" s="897" t="s">
        <v>220</v>
      </c>
      <c r="D184" s="898"/>
      <c r="E184" s="595"/>
      <c r="F184" s="504"/>
      <c r="G184" s="596"/>
      <c r="H184" s="504"/>
      <c r="I184" s="596"/>
      <c r="J184" s="505"/>
      <c r="K184" s="503"/>
      <c r="L184" s="504"/>
      <c r="M184" s="596"/>
      <c r="N184" s="504"/>
      <c r="O184" s="596"/>
      <c r="P184" s="597"/>
      <c r="Q184" s="595"/>
      <c r="R184" s="504"/>
      <c r="S184" s="596"/>
      <c r="T184" s="504"/>
      <c r="U184" s="596"/>
      <c r="V184" s="505"/>
      <c r="W184" s="503"/>
      <c r="X184" s="504"/>
      <c r="Y184" s="596"/>
      <c r="Z184" s="504"/>
      <c r="AA184" s="596"/>
      <c r="AB184" s="597"/>
      <c r="AC184" s="595"/>
      <c r="AD184" s="504"/>
      <c r="AE184" s="596"/>
      <c r="AF184" s="504"/>
      <c r="AG184" s="596"/>
      <c r="AH184" s="505"/>
      <c r="AI184" s="503"/>
      <c r="AJ184" s="504"/>
      <c r="AK184" s="596"/>
      <c r="AL184" s="504"/>
      <c r="AM184" s="596"/>
      <c r="AN184" s="597"/>
      <c r="AO184" s="595"/>
      <c r="AP184" s="505"/>
      <c r="AQ184" s="414">
        <f t="shared" si="43"/>
        <v>0</v>
      </c>
      <c r="AR184" s="110">
        <f t="shared" si="44"/>
        <v>0</v>
      </c>
      <c r="AS184" s="430">
        <f t="shared" si="45"/>
        <v>0</v>
      </c>
      <c r="AT184" s="109">
        <f t="shared" si="46"/>
        <v>0</v>
      </c>
      <c r="AU184" s="427">
        <f t="shared" si="47"/>
        <v>0</v>
      </c>
      <c r="AV184" s="110">
        <f t="shared" si="48"/>
        <v>0</v>
      </c>
      <c r="AW184" s="901">
        <f>'（民鉄走行キロ計算）'!E184</f>
        <v>0</v>
      </c>
      <c r="AX184" s="903" t="str">
        <f>'（民鉄走行キロ計算）'!F184</f>
        <v/>
      </c>
    </row>
    <row r="185" spans="1:50" ht="17.25" customHeight="1">
      <c r="A185" s="130"/>
      <c r="B185" s="927"/>
      <c r="C185" s="925"/>
      <c r="D185" s="926"/>
      <c r="E185" s="370"/>
      <c r="F185" s="371"/>
      <c r="G185" s="587"/>
      <c r="H185" s="371"/>
      <c r="I185" s="587"/>
      <c r="J185" s="373"/>
      <c r="K185" s="372"/>
      <c r="L185" s="371"/>
      <c r="M185" s="587"/>
      <c r="N185" s="371"/>
      <c r="O185" s="587"/>
      <c r="P185" s="588"/>
      <c r="Q185" s="370"/>
      <c r="R185" s="371"/>
      <c r="S185" s="587"/>
      <c r="T185" s="371"/>
      <c r="U185" s="587"/>
      <c r="V185" s="373"/>
      <c r="W185" s="372"/>
      <c r="X185" s="371"/>
      <c r="Y185" s="587"/>
      <c r="Z185" s="371"/>
      <c r="AA185" s="587"/>
      <c r="AB185" s="588"/>
      <c r="AC185" s="370"/>
      <c r="AD185" s="371"/>
      <c r="AE185" s="587"/>
      <c r="AF185" s="371"/>
      <c r="AG185" s="587"/>
      <c r="AH185" s="373"/>
      <c r="AI185" s="372"/>
      <c r="AJ185" s="371"/>
      <c r="AK185" s="587"/>
      <c r="AL185" s="371"/>
      <c r="AM185" s="587"/>
      <c r="AN185" s="588"/>
      <c r="AO185" s="370"/>
      <c r="AP185" s="373"/>
      <c r="AQ185" s="413">
        <f t="shared" si="43"/>
        <v>0</v>
      </c>
      <c r="AR185" s="116">
        <f t="shared" si="44"/>
        <v>0</v>
      </c>
      <c r="AS185" s="429">
        <f t="shared" si="45"/>
        <v>0</v>
      </c>
      <c r="AT185" s="115">
        <f t="shared" si="46"/>
        <v>0</v>
      </c>
      <c r="AU185" s="426">
        <f t="shared" si="47"/>
        <v>0</v>
      </c>
      <c r="AV185" s="116">
        <f t="shared" si="48"/>
        <v>0</v>
      </c>
      <c r="AW185" s="911"/>
      <c r="AX185" s="912"/>
    </row>
    <row r="186" spans="1:50" ht="17.25" customHeight="1">
      <c r="A186" s="130"/>
      <c r="B186" s="895" t="s">
        <v>327</v>
      </c>
      <c r="C186" s="897" t="s">
        <v>224</v>
      </c>
      <c r="D186" s="898"/>
      <c r="E186" s="595"/>
      <c r="F186" s="504"/>
      <c r="G186" s="596"/>
      <c r="H186" s="504"/>
      <c r="I186" s="596"/>
      <c r="J186" s="505"/>
      <c r="K186" s="503"/>
      <c r="L186" s="504"/>
      <c r="M186" s="596"/>
      <c r="N186" s="504"/>
      <c r="O186" s="596"/>
      <c r="P186" s="597"/>
      <c r="Q186" s="595"/>
      <c r="R186" s="504"/>
      <c r="S186" s="596"/>
      <c r="T186" s="504"/>
      <c r="U186" s="596"/>
      <c r="V186" s="505"/>
      <c r="W186" s="503"/>
      <c r="X186" s="504"/>
      <c r="Y186" s="596"/>
      <c r="Z186" s="504"/>
      <c r="AA186" s="596"/>
      <c r="AB186" s="597"/>
      <c r="AC186" s="595"/>
      <c r="AD186" s="504"/>
      <c r="AE186" s="596"/>
      <c r="AF186" s="504"/>
      <c r="AG186" s="596"/>
      <c r="AH186" s="505"/>
      <c r="AI186" s="503">
        <v>1</v>
      </c>
      <c r="AJ186" s="504"/>
      <c r="AK186" s="596"/>
      <c r="AL186" s="504"/>
      <c r="AM186" s="596">
        <v>1</v>
      </c>
      <c r="AN186" s="597"/>
      <c r="AO186" s="595"/>
      <c r="AP186" s="505"/>
      <c r="AQ186" s="414">
        <f t="shared" si="43"/>
        <v>1</v>
      </c>
      <c r="AR186" s="110">
        <f t="shared" si="44"/>
        <v>0</v>
      </c>
      <c r="AS186" s="430">
        <f t="shared" si="45"/>
        <v>0</v>
      </c>
      <c r="AT186" s="109">
        <f t="shared" si="46"/>
        <v>0</v>
      </c>
      <c r="AU186" s="427">
        <f t="shared" si="47"/>
        <v>1</v>
      </c>
      <c r="AV186" s="110">
        <f t="shared" si="48"/>
        <v>0</v>
      </c>
      <c r="AW186" s="901">
        <f>'（民鉄走行キロ計算）'!E186</f>
        <v>1.1468155438140248</v>
      </c>
      <c r="AX186" s="903" t="str">
        <f>'（民鉄走行キロ計算）'!F186</f>
        <v/>
      </c>
    </row>
    <row r="187" spans="1:50" ht="17.25" customHeight="1">
      <c r="A187" s="130"/>
      <c r="B187" s="927"/>
      <c r="C187" s="925"/>
      <c r="D187" s="926"/>
      <c r="E187" s="370"/>
      <c r="F187" s="371"/>
      <c r="G187" s="587"/>
      <c r="H187" s="371"/>
      <c r="I187" s="587"/>
      <c r="J187" s="373"/>
      <c r="K187" s="372"/>
      <c r="L187" s="371"/>
      <c r="M187" s="587"/>
      <c r="N187" s="371"/>
      <c r="O187" s="587"/>
      <c r="P187" s="588"/>
      <c r="Q187" s="370"/>
      <c r="R187" s="371"/>
      <c r="S187" s="587"/>
      <c r="T187" s="371"/>
      <c r="U187" s="587"/>
      <c r="V187" s="373"/>
      <c r="W187" s="372"/>
      <c r="X187" s="371"/>
      <c r="Y187" s="587"/>
      <c r="Z187" s="371"/>
      <c r="AA187" s="587"/>
      <c r="AB187" s="588"/>
      <c r="AC187" s="370"/>
      <c r="AD187" s="371"/>
      <c r="AE187" s="587"/>
      <c r="AF187" s="371"/>
      <c r="AG187" s="587"/>
      <c r="AH187" s="373"/>
      <c r="AI187" s="372"/>
      <c r="AJ187" s="371"/>
      <c r="AK187" s="587"/>
      <c r="AL187" s="371"/>
      <c r="AM187" s="587"/>
      <c r="AN187" s="588"/>
      <c r="AO187" s="370"/>
      <c r="AP187" s="373"/>
      <c r="AQ187" s="413">
        <f t="shared" si="43"/>
        <v>0</v>
      </c>
      <c r="AR187" s="116">
        <f t="shared" si="44"/>
        <v>0</v>
      </c>
      <c r="AS187" s="429">
        <f t="shared" si="45"/>
        <v>0</v>
      </c>
      <c r="AT187" s="115">
        <f t="shared" si="46"/>
        <v>0</v>
      </c>
      <c r="AU187" s="426">
        <f t="shared" si="47"/>
        <v>0</v>
      </c>
      <c r="AV187" s="116">
        <f t="shared" si="48"/>
        <v>0</v>
      </c>
      <c r="AW187" s="911"/>
      <c r="AX187" s="912"/>
    </row>
    <row r="188" spans="1:50" ht="17.25" customHeight="1">
      <c r="A188" s="130"/>
      <c r="B188" s="895" t="s">
        <v>199</v>
      </c>
      <c r="C188" s="897" t="s">
        <v>92</v>
      </c>
      <c r="D188" s="898"/>
      <c r="E188" s="589"/>
      <c r="F188" s="590"/>
      <c r="G188" s="591"/>
      <c r="H188" s="590"/>
      <c r="I188" s="591"/>
      <c r="J188" s="592"/>
      <c r="K188" s="593"/>
      <c r="L188" s="590"/>
      <c r="M188" s="591"/>
      <c r="N188" s="590"/>
      <c r="O188" s="591"/>
      <c r="P188" s="594"/>
      <c r="Q188" s="589"/>
      <c r="R188" s="590"/>
      <c r="S188" s="591"/>
      <c r="T188" s="590"/>
      <c r="U188" s="591"/>
      <c r="V188" s="592"/>
      <c r="W188" s="593"/>
      <c r="X188" s="590"/>
      <c r="Y188" s="591"/>
      <c r="Z188" s="590"/>
      <c r="AA188" s="591"/>
      <c r="AB188" s="594"/>
      <c r="AC188" s="589"/>
      <c r="AD188" s="590"/>
      <c r="AE188" s="591"/>
      <c r="AF188" s="590"/>
      <c r="AG188" s="591"/>
      <c r="AH188" s="592"/>
      <c r="AI188" s="593"/>
      <c r="AJ188" s="590"/>
      <c r="AK188" s="591"/>
      <c r="AL188" s="590"/>
      <c r="AM188" s="591"/>
      <c r="AN188" s="594"/>
      <c r="AO188" s="589"/>
      <c r="AP188" s="592"/>
      <c r="AQ188" s="414">
        <f t="shared" si="43"/>
        <v>0</v>
      </c>
      <c r="AR188" s="110">
        <f t="shared" si="44"/>
        <v>0</v>
      </c>
      <c r="AS188" s="430">
        <f t="shared" si="45"/>
        <v>0</v>
      </c>
      <c r="AT188" s="109">
        <f t="shared" si="46"/>
        <v>0</v>
      </c>
      <c r="AU188" s="427">
        <f t="shared" si="47"/>
        <v>0</v>
      </c>
      <c r="AV188" s="110">
        <f t="shared" si="48"/>
        <v>0</v>
      </c>
      <c r="AW188" s="901">
        <f>'（民鉄走行キロ計算）'!E188</f>
        <v>0</v>
      </c>
      <c r="AX188" s="903" t="str">
        <f>'（民鉄走行キロ計算）'!F188</f>
        <v/>
      </c>
    </row>
    <row r="189" spans="1:50" ht="17.25" customHeight="1">
      <c r="A189" s="130"/>
      <c r="B189" s="927"/>
      <c r="C189" s="925"/>
      <c r="D189" s="926"/>
      <c r="E189" s="370"/>
      <c r="F189" s="371"/>
      <c r="G189" s="587"/>
      <c r="H189" s="371"/>
      <c r="I189" s="587"/>
      <c r="J189" s="373"/>
      <c r="K189" s="372"/>
      <c r="L189" s="371"/>
      <c r="M189" s="587"/>
      <c r="N189" s="371"/>
      <c r="O189" s="587"/>
      <c r="P189" s="588"/>
      <c r="Q189" s="370"/>
      <c r="R189" s="371"/>
      <c r="S189" s="587"/>
      <c r="T189" s="371"/>
      <c r="U189" s="587"/>
      <c r="V189" s="373"/>
      <c r="W189" s="372"/>
      <c r="X189" s="371"/>
      <c r="Y189" s="587"/>
      <c r="Z189" s="371"/>
      <c r="AA189" s="587"/>
      <c r="AB189" s="588"/>
      <c r="AC189" s="370"/>
      <c r="AD189" s="371"/>
      <c r="AE189" s="587"/>
      <c r="AF189" s="371"/>
      <c r="AG189" s="587"/>
      <c r="AH189" s="373"/>
      <c r="AI189" s="372"/>
      <c r="AJ189" s="371"/>
      <c r="AK189" s="587"/>
      <c r="AL189" s="371"/>
      <c r="AM189" s="587"/>
      <c r="AN189" s="588"/>
      <c r="AO189" s="370"/>
      <c r="AP189" s="373"/>
      <c r="AQ189" s="413">
        <f t="shared" si="43"/>
        <v>0</v>
      </c>
      <c r="AR189" s="116">
        <f t="shared" si="44"/>
        <v>0</v>
      </c>
      <c r="AS189" s="429">
        <f t="shared" si="45"/>
        <v>0</v>
      </c>
      <c r="AT189" s="115">
        <f t="shared" si="46"/>
        <v>0</v>
      </c>
      <c r="AU189" s="426">
        <f t="shared" si="47"/>
        <v>0</v>
      </c>
      <c r="AV189" s="116">
        <f t="shared" si="48"/>
        <v>0</v>
      </c>
      <c r="AW189" s="911"/>
      <c r="AX189" s="912"/>
    </row>
    <row r="190" spans="1:50" ht="17.25" customHeight="1">
      <c r="A190" s="130"/>
      <c r="B190" s="895" t="s">
        <v>199</v>
      </c>
      <c r="C190" s="897" t="s">
        <v>93</v>
      </c>
      <c r="D190" s="898"/>
      <c r="E190" s="589"/>
      <c r="F190" s="590"/>
      <c r="G190" s="591"/>
      <c r="H190" s="590"/>
      <c r="I190" s="591"/>
      <c r="J190" s="592"/>
      <c r="K190" s="593"/>
      <c r="L190" s="590"/>
      <c r="M190" s="591"/>
      <c r="N190" s="590"/>
      <c r="O190" s="591"/>
      <c r="P190" s="594"/>
      <c r="Q190" s="589"/>
      <c r="R190" s="590"/>
      <c r="S190" s="591"/>
      <c r="T190" s="590"/>
      <c r="U190" s="591"/>
      <c r="V190" s="592"/>
      <c r="W190" s="593"/>
      <c r="X190" s="590"/>
      <c r="Y190" s="591"/>
      <c r="Z190" s="590"/>
      <c r="AA190" s="591"/>
      <c r="AB190" s="594"/>
      <c r="AC190" s="589"/>
      <c r="AD190" s="590"/>
      <c r="AE190" s="591"/>
      <c r="AF190" s="590"/>
      <c r="AG190" s="591"/>
      <c r="AH190" s="592"/>
      <c r="AI190" s="593"/>
      <c r="AJ190" s="590"/>
      <c r="AK190" s="591"/>
      <c r="AL190" s="590"/>
      <c r="AM190" s="591"/>
      <c r="AN190" s="594"/>
      <c r="AO190" s="589"/>
      <c r="AP190" s="592"/>
      <c r="AQ190" s="414">
        <f t="shared" si="43"/>
        <v>0</v>
      </c>
      <c r="AR190" s="110">
        <f t="shared" si="44"/>
        <v>0</v>
      </c>
      <c r="AS190" s="430">
        <f t="shared" si="45"/>
        <v>0</v>
      </c>
      <c r="AT190" s="109">
        <f t="shared" si="46"/>
        <v>0</v>
      </c>
      <c r="AU190" s="427">
        <f t="shared" si="47"/>
        <v>0</v>
      </c>
      <c r="AV190" s="110">
        <f t="shared" si="48"/>
        <v>0</v>
      </c>
      <c r="AW190" s="901">
        <f>'（民鉄走行キロ計算）'!E190</f>
        <v>0</v>
      </c>
      <c r="AX190" s="903" t="str">
        <f>'（民鉄走行キロ計算）'!F190</f>
        <v/>
      </c>
    </row>
    <row r="191" spans="1:50" ht="17.25" customHeight="1">
      <c r="A191" s="130"/>
      <c r="B191" s="927"/>
      <c r="C191" s="925"/>
      <c r="D191" s="926"/>
      <c r="E191" s="370"/>
      <c r="F191" s="371"/>
      <c r="G191" s="587"/>
      <c r="H191" s="371"/>
      <c r="I191" s="587"/>
      <c r="J191" s="373"/>
      <c r="K191" s="372"/>
      <c r="L191" s="371"/>
      <c r="M191" s="587"/>
      <c r="N191" s="371"/>
      <c r="O191" s="587"/>
      <c r="P191" s="588"/>
      <c r="Q191" s="370"/>
      <c r="R191" s="371"/>
      <c r="S191" s="587"/>
      <c r="T191" s="371"/>
      <c r="U191" s="587"/>
      <c r="V191" s="373"/>
      <c r="W191" s="372"/>
      <c r="X191" s="371"/>
      <c r="Y191" s="587"/>
      <c r="Z191" s="371"/>
      <c r="AA191" s="587"/>
      <c r="AB191" s="588"/>
      <c r="AC191" s="370"/>
      <c r="AD191" s="371"/>
      <c r="AE191" s="587"/>
      <c r="AF191" s="371"/>
      <c r="AG191" s="587"/>
      <c r="AH191" s="373"/>
      <c r="AI191" s="372"/>
      <c r="AJ191" s="371"/>
      <c r="AK191" s="587"/>
      <c r="AL191" s="371"/>
      <c r="AM191" s="587"/>
      <c r="AN191" s="588"/>
      <c r="AO191" s="370"/>
      <c r="AP191" s="373"/>
      <c r="AQ191" s="413">
        <f t="shared" si="43"/>
        <v>0</v>
      </c>
      <c r="AR191" s="116">
        <f t="shared" si="44"/>
        <v>0</v>
      </c>
      <c r="AS191" s="429">
        <f t="shared" si="45"/>
        <v>0</v>
      </c>
      <c r="AT191" s="115">
        <f t="shared" si="46"/>
        <v>0</v>
      </c>
      <c r="AU191" s="426">
        <f t="shared" si="47"/>
        <v>0</v>
      </c>
      <c r="AV191" s="116">
        <f t="shared" si="48"/>
        <v>0</v>
      </c>
      <c r="AW191" s="911"/>
      <c r="AX191" s="912"/>
    </row>
    <row r="192" spans="1:50" ht="17.25" customHeight="1">
      <c r="A192" s="130"/>
      <c r="B192" s="895" t="s">
        <v>199</v>
      </c>
      <c r="C192" s="897" t="s">
        <v>349</v>
      </c>
      <c r="D192" s="898"/>
      <c r="E192" s="589"/>
      <c r="F192" s="590"/>
      <c r="G192" s="591"/>
      <c r="H192" s="590"/>
      <c r="I192" s="593"/>
      <c r="J192" s="592"/>
      <c r="K192" s="593"/>
      <c r="L192" s="590"/>
      <c r="M192" s="591"/>
      <c r="N192" s="590"/>
      <c r="O192" s="591"/>
      <c r="P192" s="594"/>
      <c r="Q192" s="589"/>
      <c r="R192" s="590"/>
      <c r="S192" s="591"/>
      <c r="T192" s="590"/>
      <c r="U192" s="591"/>
      <c r="V192" s="592"/>
      <c r="W192" s="593"/>
      <c r="X192" s="590"/>
      <c r="Y192" s="591"/>
      <c r="Z192" s="590"/>
      <c r="AA192" s="591"/>
      <c r="AB192" s="594"/>
      <c r="AC192" s="589"/>
      <c r="AD192" s="590"/>
      <c r="AE192" s="591"/>
      <c r="AF192" s="590"/>
      <c r="AG192" s="591"/>
      <c r="AH192" s="592"/>
      <c r="AI192" s="593"/>
      <c r="AJ192" s="590"/>
      <c r="AK192" s="591"/>
      <c r="AL192" s="590"/>
      <c r="AM192" s="591"/>
      <c r="AN192" s="594"/>
      <c r="AO192" s="589"/>
      <c r="AP192" s="592"/>
      <c r="AQ192" s="414">
        <f t="shared" si="43"/>
        <v>0</v>
      </c>
      <c r="AR192" s="110">
        <f t="shared" si="44"/>
        <v>0</v>
      </c>
      <c r="AS192" s="430">
        <f t="shared" si="45"/>
        <v>0</v>
      </c>
      <c r="AT192" s="109">
        <f t="shared" si="46"/>
        <v>0</v>
      </c>
      <c r="AU192" s="427">
        <f t="shared" si="47"/>
        <v>0</v>
      </c>
      <c r="AV192" s="110">
        <f t="shared" si="48"/>
        <v>0</v>
      </c>
      <c r="AW192" s="901">
        <f>'（民鉄走行キロ計算）'!E192</f>
        <v>0</v>
      </c>
      <c r="AX192" s="903" t="str">
        <f>'（民鉄走行キロ計算）'!F192</f>
        <v/>
      </c>
    </row>
    <row r="193" spans="1:50" ht="17.25" customHeight="1">
      <c r="A193" s="130"/>
      <c r="B193" s="927"/>
      <c r="C193" s="925"/>
      <c r="D193" s="926"/>
      <c r="E193" s="370"/>
      <c r="F193" s="371"/>
      <c r="G193" s="587"/>
      <c r="H193" s="371"/>
      <c r="I193" s="372"/>
      <c r="J193" s="373"/>
      <c r="K193" s="372"/>
      <c r="L193" s="371"/>
      <c r="M193" s="372"/>
      <c r="N193" s="371"/>
      <c r="O193" s="587"/>
      <c r="P193" s="588"/>
      <c r="Q193" s="370"/>
      <c r="R193" s="371"/>
      <c r="S193" s="372"/>
      <c r="T193" s="371"/>
      <c r="U193" s="587"/>
      <c r="V193" s="373"/>
      <c r="W193" s="372"/>
      <c r="X193" s="371"/>
      <c r="Y193" s="587"/>
      <c r="Z193" s="371"/>
      <c r="AA193" s="587"/>
      <c r="AB193" s="588"/>
      <c r="AC193" s="370"/>
      <c r="AD193" s="371"/>
      <c r="AE193" s="587"/>
      <c r="AF193" s="371"/>
      <c r="AG193" s="372"/>
      <c r="AH193" s="373"/>
      <c r="AI193" s="372"/>
      <c r="AJ193" s="371"/>
      <c r="AK193" s="587"/>
      <c r="AL193" s="371"/>
      <c r="AM193" s="587"/>
      <c r="AN193" s="588"/>
      <c r="AO193" s="370"/>
      <c r="AP193" s="373"/>
      <c r="AQ193" s="413">
        <f t="shared" si="43"/>
        <v>0</v>
      </c>
      <c r="AR193" s="116">
        <f t="shared" si="44"/>
        <v>0</v>
      </c>
      <c r="AS193" s="429">
        <f t="shared" si="45"/>
        <v>0</v>
      </c>
      <c r="AT193" s="115">
        <f t="shared" si="46"/>
        <v>0</v>
      </c>
      <c r="AU193" s="426">
        <f t="shared" si="47"/>
        <v>0</v>
      </c>
      <c r="AV193" s="116">
        <f t="shared" si="48"/>
        <v>0</v>
      </c>
      <c r="AW193" s="911"/>
      <c r="AX193" s="912"/>
    </row>
    <row r="194" spans="1:50" ht="17.25" customHeight="1">
      <c r="A194" s="130"/>
      <c r="B194" s="949" t="s">
        <v>199</v>
      </c>
      <c r="C194" s="897" t="s">
        <v>94</v>
      </c>
      <c r="D194" s="898"/>
      <c r="E194" s="589"/>
      <c r="F194" s="590"/>
      <c r="G194" s="591"/>
      <c r="H194" s="590"/>
      <c r="I194" s="593"/>
      <c r="J194" s="592"/>
      <c r="K194" s="593"/>
      <c r="L194" s="590"/>
      <c r="M194" s="593"/>
      <c r="N194" s="590"/>
      <c r="O194" s="593"/>
      <c r="P194" s="594"/>
      <c r="Q194" s="589"/>
      <c r="R194" s="590"/>
      <c r="S194" s="593"/>
      <c r="T194" s="590"/>
      <c r="U194" s="593"/>
      <c r="V194" s="592"/>
      <c r="W194" s="593"/>
      <c r="X194" s="590"/>
      <c r="Y194" s="593"/>
      <c r="Z194" s="590"/>
      <c r="AA194" s="593"/>
      <c r="AB194" s="594"/>
      <c r="AC194" s="589"/>
      <c r="AD194" s="590"/>
      <c r="AE194" s="593"/>
      <c r="AF194" s="590"/>
      <c r="AG194" s="593"/>
      <c r="AH194" s="592"/>
      <c r="AI194" s="593"/>
      <c r="AJ194" s="590"/>
      <c r="AK194" s="593"/>
      <c r="AL194" s="590"/>
      <c r="AM194" s="593"/>
      <c r="AN194" s="594"/>
      <c r="AO194" s="589"/>
      <c r="AP194" s="592"/>
      <c r="AQ194" s="412">
        <f t="shared" si="43"/>
        <v>0</v>
      </c>
      <c r="AR194" s="110">
        <f t="shared" si="44"/>
        <v>0</v>
      </c>
      <c r="AS194" s="430">
        <f t="shared" si="45"/>
        <v>0</v>
      </c>
      <c r="AT194" s="109">
        <f t="shared" si="46"/>
        <v>0</v>
      </c>
      <c r="AU194" s="427">
        <f t="shared" si="47"/>
        <v>0</v>
      </c>
      <c r="AV194" s="110">
        <f t="shared" si="48"/>
        <v>0</v>
      </c>
      <c r="AW194" s="901">
        <f>'（民鉄走行キロ計算）'!E194</f>
        <v>0</v>
      </c>
      <c r="AX194" s="903" t="str">
        <f>'（民鉄走行キロ計算）'!F194</f>
        <v/>
      </c>
    </row>
    <row r="195" spans="1:50" ht="17.25" customHeight="1" thickBot="1">
      <c r="A195" s="130"/>
      <c r="B195" s="956"/>
      <c r="C195" s="925"/>
      <c r="D195" s="926"/>
      <c r="E195" s="391"/>
      <c r="F195" s="392"/>
      <c r="G195" s="393"/>
      <c r="H195" s="392"/>
      <c r="I195" s="393"/>
      <c r="J195" s="365"/>
      <c r="K195" s="393"/>
      <c r="L195" s="392"/>
      <c r="M195" s="393"/>
      <c r="N195" s="392"/>
      <c r="O195" s="393"/>
      <c r="P195" s="598"/>
      <c r="Q195" s="391"/>
      <c r="R195" s="392"/>
      <c r="S195" s="393"/>
      <c r="T195" s="392"/>
      <c r="U195" s="393"/>
      <c r="V195" s="365"/>
      <c r="W195" s="393"/>
      <c r="X195" s="392"/>
      <c r="Y195" s="393"/>
      <c r="Z195" s="392"/>
      <c r="AA195" s="393"/>
      <c r="AB195" s="598"/>
      <c r="AC195" s="391"/>
      <c r="AD195" s="392"/>
      <c r="AE195" s="393"/>
      <c r="AF195" s="392"/>
      <c r="AG195" s="393"/>
      <c r="AH195" s="598"/>
      <c r="AI195" s="391"/>
      <c r="AJ195" s="392"/>
      <c r="AK195" s="393"/>
      <c r="AL195" s="392"/>
      <c r="AM195" s="393"/>
      <c r="AN195" s="365"/>
      <c r="AO195" s="393"/>
      <c r="AP195" s="365"/>
      <c r="AQ195" s="436">
        <f t="shared" si="43"/>
        <v>0</v>
      </c>
      <c r="AR195" s="437">
        <f t="shared" si="44"/>
        <v>0</v>
      </c>
      <c r="AS195" s="438">
        <f t="shared" si="45"/>
        <v>0</v>
      </c>
      <c r="AT195" s="439">
        <f t="shared" si="46"/>
        <v>0</v>
      </c>
      <c r="AU195" s="440">
        <f t="shared" si="47"/>
        <v>0</v>
      </c>
      <c r="AV195" s="441">
        <f t="shared" si="48"/>
        <v>0</v>
      </c>
      <c r="AW195" s="902"/>
      <c r="AX195" s="904"/>
    </row>
    <row r="196" spans="1:50" ht="17.25" customHeight="1" thickTop="1">
      <c r="A196" s="130"/>
      <c r="B196" s="924" t="s">
        <v>194</v>
      </c>
      <c r="C196" s="831"/>
      <c r="D196" s="832"/>
      <c r="E196" s="506">
        <f t="shared" ref="E196:AP196" si="49">E94+E96+E98+E100+E102+E104+E106+E108+E110+E112+E114+E116+E118+E120+E122+E124+E126+E128+E130+E132+E134+E136+E138+E140+E142+E144+E146+E148+E150+E152+E154+E156+E158+E160+E162+E164+E166+E168+E170+E172+E174+E176+E178+E180+E182+E184+E186+E188+E190+E192+E194</f>
        <v>0</v>
      </c>
      <c r="F196" s="338">
        <f t="shared" si="49"/>
        <v>0</v>
      </c>
      <c r="G196" s="509">
        <f t="shared" si="49"/>
        <v>0</v>
      </c>
      <c r="H196" s="338">
        <f t="shared" si="49"/>
        <v>0</v>
      </c>
      <c r="I196" s="509">
        <f t="shared" si="49"/>
        <v>0</v>
      </c>
      <c r="J196" s="508">
        <f t="shared" si="49"/>
        <v>0</v>
      </c>
      <c r="K196" s="506">
        <f t="shared" si="49"/>
        <v>1</v>
      </c>
      <c r="L196" s="338">
        <f t="shared" si="49"/>
        <v>0</v>
      </c>
      <c r="M196" s="509">
        <f t="shared" si="49"/>
        <v>2</v>
      </c>
      <c r="N196" s="338">
        <f t="shared" si="49"/>
        <v>0</v>
      </c>
      <c r="O196" s="509">
        <f t="shared" si="49"/>
        <v>5</v>
      </c>
      <c r="P196" s="336">
        <f t="shared" si="49"/>
        <v>0</v>
      </c>
      <c r="Q196" s="509">
        <f t="shared" si="49"/>
        <v>0</v>
      </c>
      <c r="R196" s="338">
        <f t="shared" si="49"/>
        <v>0</v>
      </c>
      <c r="S196" s="509">
        <f t="shared" si="49"/>
        <v>0</v>
      </c>
      <c r="T196" s="338">
        <f t="shared" si="49"/>
        <v>0</v>
      </c>
      <c r="U196" s="509">
        <f t="shared" si="49"/>
        <v>0</v>
      </c>
      <c r="V196" s="508">
        <f t="shared" si="49"/>
        <v>0</v>
      </c>
      <c r="W196" s="506">
        <f t="shared" si="49"/>
        <v>27</v>
      </c>
      <c r="X196" s="338">
        <f t="shared" si="49"/>
        <v>0</v>
      </c>
      <c r="Y196" s="509">
        <f t="shared" si="49"/>
        <v>8</v>
      </c>
      <c r="Z196" s="338">
        <f t="shared" si="49"/>
        <v>0</v>
      </c>
      <c r="AA196" s="509">
        <f t="shared" si="49"/>
        <v>7</v>
      </c>
      <c r="AB196" s="336">
        <f t="shared" si="49"/>
        <v>0</v>
      </c>
      <c r="AC196" s="509">
        <f t="shared" si="49"/>
        <v>2</v>
      </c>
      <c r="AD196" s="338">
        <f t="shared" si="49"/>
        <v>2</v>
      </c>
      <c r="AE196" s="509">
        <f t="shared" si="49"/>
        <v>0</v>
      </c>
      <c r="AF196" s="338">
        <f t="shared" si="49"/>
        <v>0</v>
      </c>
      <c r="AG196" s="509">
        <f t="shared" si="49"/>
        <v>1</v>
      </c>
      <c r="AH196" s="508">
        <f t="shared" si="49"/>
        <v>0</v>
      </c>
      <c r="AI196" s="506">
        <f t="shared" si="49"/>
        <v>97</v>
      </c>
      <c r="AJ196" s="338">
        <f t="shared" si="49"/>
        <v>0</v>
      </c>
      <c r="AK196" s="509">
        <f t="shared" si="49"/>
        <v>18</v>
      </c>
      <c r="AL196" s="338">
        <f t="shared" si="49"/>
        <v>0</v>
      </c>
      <c r="AM196" s="509">
        <f t="shared" si="49"/>
        <v>80</v>
      </c>
      <c r="AN196" s="336">
        <f t="shared" si="49"/>
        <v>0</v>
      </c>
      <c r="AO196" s="506">
        <f t="shared" si="49"/>
        <v>1</v>
      </c>
      <c r="AP196" s="339">
        <f t="shared" si="49"/>
        <v>0</v>
      </c>
      <c r="AQ196" s="417">
        <f>AO196+AI196+AC196+W196+Q196+K196+E196</f>
        <v>128</v>
      </c>
      <c r="AR196" s="360">
        <f>AP196+AJ196+AD196+X196+R196+L196+F196</f>
        <v>2</v>
      </c>
      <c r="AS196" s="498">
        <f t="shared" ref="AS196:AV211" si="50">AK196+AE196+Y196+S196+M196+G196</f>
        <v>28</v>
      </c>
      <c r="AT196" s="359">
        <f t="shared" si="50"/>
        <v>0</v>
      </c>
      <c r="AU196" s="498">
        <f t="shared" si="50"/>
        <v>93</v>
      </c>
      <c r="AV196" s="360">
        <f t="shared" si="50"/>
        <v>0</v>
      </c>
      <c r="AW196" s="923">
        <f>'（民鉄走行キロ計算）'!E196</f>
        <v>0.51436065730566616</v>
      </c>
      <c r="AX196" s="922" t="str">
        <f>'（民鉄走行キロ計算）'!F196</f>
        <v/>
      </c>
    </row>
    <row r="197" spans="1:50" ht="17.25" customHeight="1" thickBot="1">
      <c r="A197" s="395"/>
      <c r="B197" s="945"/>
      <c r="C197" s="833"/>
      <c r="D197" s="834"/>
      <c r="E197" s="536">
        <f t="shared" ref="E197:AP197" si="51">E95+E97+E99+E101+E103+E105+E107+E109+E111+E113+E115+E117+E119+E121+E123+E125+E127+E129+E131+E133+E135+E137+E139+E141+E143+E145+E147+E149+E151+E153+E155+E157+E159+E161+E163+E165+E167+E169+E171+E173+E175+E177+E179+E181+E183+E185+E187+E189+E191+E193+E195</f>
        <v>0</v>
      </c>
      <c r="F197" s="342">
        <f t="shared" si="51"/>
        <v>0</v>
      </c>
      <c r="G197" s="538">
        <f t="shared" si="51"/>
        <v>0</v>
      </c>
      <c r="H197" s="342">
        <f t="shared" si="51"/>
        <v>0</v>
      </c>
      <c r="I197" s="538">
        <f t="shared" si="51"/>
        <v>0</v>
      </c>
      <c r="J197" s="537">
        <f t="shared" si="51"/>
        <v>0</v>
      </c>
      <c r="K197" s="536">
        <f t="shared" si="51"/>
        <v>1</v>
      </c>
      <c r="L197" s="342">
        <f t="shared" si="51"/>
        <v>0</v>
      </c>
      <c r="M197" s="538">
        <f t="shared" si="51"/>
        <v>0</v>
      </c>
      <c r="N197" s="342">
        <f t="shared" si="51"/>
        <v>0</v>
      </c>
      <c r="O197" s="538">
        <f t="shared" si="51"/>
        <v>5</v>
      </c>
      <c r="P197" s="340">
        <f t="shared" si="51"/>
        <v>0</v>
      </c>
      <c r="Q197" s="538">
        <f t="shared" si="51"/>
        <v>0</v>
      </c>
      <c r="R197" s="342">
        <f t="shared" si="51"/>
        <v>0</v>
      </c>
      <c r="S197" s="538">
        <f t="shared" si="51"/>
        <v>0</v>
      </c>
      <c r="T197" s="342">
        <f t="shared" si="51"/>
        <v>0</v>
      </c>
      <c r="U197" s="538">
        <f t="shared" si="51"/>
        <v>0</v>
      </c>
      <c r="V197" s="537">
        <f t="shared" si="51"/>
        <v>0</v>
      </c>
      <c r="W197" s="536">
        <f t="shared" si="51"/>
        <v>0</v>
      </c>
      <c r="X197" s="342">
        <f t="shared" si="51"/>
        <v>0</v>
      </c>
      <c r="Y197" s="538">
        <f t="shared" si="51"/>
        <v>0</v>
      </c>
      <c r="Z197" s="342">
        <f t="shared" si="51"/>
        <v>0</v>
      </c>
      <c r="AA197" s="538">
        <f t="shared" si="51"/>
        <v>0</v>
      </c>
      <c r="AB197" s="340">
        <f t="shared" si="51"/>
        <v>0</v>
      </c>
      <c r="AC197" s="538">
        <f t="shared" si="51"/>
        <v>0</v>
      </c>
      <c r="AD197" s="342">
        <f t="shared" si="51"/>
        <v>0</v>
      </c>
      <c r="AE197" s="538">
        <f t="shared" si="51"/>
        <v>0</v>
      </c>
      <c r="AF197" s="342">
        <f t="shared" si="51"/>
        <v>0</v>
      </c>
      <c r="AG197" s="538">
        <f t="shared" si="51"/>
        <v>0</v>
      </c>
      <c r="AH197" s="537">
        <f t="shared" si="51"/>
        <v>0</v>
      </c>
      <c r="AI197" s="536">
        <f t="shared" si="51"/>
        <v>0</v>
      </c>
      <c r="AJ197" s="342">
        <f t="shared" si="51"/>
        <v>0</v>
      </c>
      <c r="AK197" s="538">
        <f t="shared" si="51"/>
        <v>0</v>
      </c>
      <c r="AL197" s="342">
        <f t="shared" si="51"/>
        <v>0</v>
      </c>
      <c r="AM197" s="538">
        <f t="shared" si="51"/>
        <v>0</v>
      </c>
      <c r="AN197" s="340">
        <f t="shared" si="51"/>
        <v>0</v>
      </c>
      <c r="AO197" s="536">
        <f t="shared" si="51"/>
        <v>0</v>
      </c>
      <c r="AP197" s="364">
        <f t="shared" si="51"/>
        <v>0</v>
      </c>
      <c r="AQ197" s="445">
        <f>AO197+AI197+AC197+W197+Q197+K197+E197</f>
        <v>1</v>
      </c>
      <c r="AR197" s="446">
        <f>AP197+AJ197+AD197+X197+R197+L197+F197</f>
        <v>0</v>
      </c>
      <c r="AS197" s="499">
        <f t="shared" si="50"/>
        <v>0</v>
      </c>
      <c r="AT197" s="434">
        <f t="shared" si="50"/>
        <v>0</v>
      </c>
      <c r="AU197" s="499">
        <f t="shared" si="50"/>
        <v>5</v>
      </c>
      <c r="AV197" s="447">
        <f t="shared" si="50"/>
        <v>0</v>
      </c>
      <c r="AW197" s="935"/>
      <c r="AX197" s="934"/>
    </row>
    <row r="198" spans="1:50" ht="17.25" customHeight="1" thickTop="1">
      <c r="A198" s="130" t="s">
        <v>190</v>
      </c>
      <c r="B198" s="955" t="s">
        <v>199</v>
      </c>
      <c r="C198" s="957" t="s">
        <v>141</v>
      </c>
      <c r="D198" s="900"/>
      <c r="E198" s="550"/>
      <c r="F198" s="106"/>
      <c r="G198" s="105"/>
      <c r="H198" s="106"/>
      <c r="I198" s="105"/>
      <c r="J198" s="107"/>
      <c r="K198" s="105"/>
      <c r="L198" s="106"/>
      <c r="M198" s="105"/>
      <c r="N198" s="106"/>
      <c r="O198" s="105"/>
      <c r="P198" s="107"/>
      <c r="Q198" s="105"/>
      <c r="R198" s="106"/>
      <c r="S198" s="105"/>
      <c r="T198" s="106"/>
      <c r="U198" s="105"/>
      <c r="V198" s="107"/>
      <c r="W198" s="105"/>
      <c r="X198" s="106"/>
      <c r="Y198" s="105"/>
      <c r="Z198" s="106"/>
      <c r="AA198" s="105"/>
      <c r="AB198" s="107"/>
      <c r="AC198" s="105"/>
      <c r="AD198" s="106"/>
      <c r="AE198" s="105"/>
      <c r="AF198" s="106"/>
      <c r="AG198" s="105"/>
      <c r="AH198" s="107"/>
      <c r="AI198" s="105"/>
      <c r="AJ198" s="106"/>
      <c r="AK198" s="105"/>
      <c r="AL198" s="106"/>
      <c r="AM198" s="105"/>
      <c r="AN198" s="107"/>
      <c r="AO198" s="105"/>
      <c r="AP198" s="106"/>
      <c r="AQ198" s="414">
        <f t="shared" ref="AQ198:AQ253" si="52">AO198+AI198+AC198+W198+Q198+K198+E198</f>
        <v>0</v>
      </c>
      <c r="AR198" s="110">
        <f t="shared" ref="AR198:AR253" si="53">AP198+AJ198+AD198+X198+R198+L198+F198</f>
        <v>0</v>
      </c>
      <c r="AS198" s="430">
        <f t="shared" si="50"/>
        <v>0</v>
      </c>
      <c r="AT198" s="109">
        <f t="shared" si="50"/>
        <v>0</v>
      </c>
      <c r="AU198" s="427">
        <f t="shared" si="50"/>
        <v>0</v>
      </c>
      <c r="AV198" s="110">
        <f t="shared" si="50"/>
        <v>0</v>
      </c>
      <c r="AW198" s="913">
        <f>'（民鉄走行キロ計算）'!E198</f>
        <v>0</v>
      </c>
      <c r="AX198" s="917" t="str">
        <f>'（民鉄走行キロ計算）'!F198</f>
        <v/>
      </c>
    </row>
    <row r="199" spans="1:50" ht="17.25" customHeight="1">
      <c r="A199" s="130"/>
      <c r="B199" s="927"/>
      <c r="C199" s="925"/>
      <c r="D199" s="926"/>
      <c r="E199" s="111"/>
      <c r="F199" s="112"/>
      <c r="G199" s="111"/>
      <c r="H199" s="112"/>
      <c r="I199" s="111"/>
      <c r="J199" s="113"/>
      <c r="K199" s="111"/>
      <c r="L199" s="112"/>
      <c r="M199" s="111"/>
      <c r="N199" s="112"/>
      <c r="O199" s="111"/>
      <c r="P199" s="113"/>
      <c r="Q199" s="111"/>
      <c r="R199" s="112"/>
      <c r="S199" s="111"/>
      <c r="T199" s="112"/>
      <c r="U199" s="111"/>
      <c r="V199" s="113"/>
      <c r="W199" s="111"/>
      <c r="X199" s="112"/>
      <c r="Y199" s="111"/>
      <c r="Z199" s="112"/>
      <c r="AA199" s="111"/>
      <c r="AB199" s="113"/>
      <c r="AC199" s="111"/>
      <c r="AD199" s="112"/>
      <c r="AE199" s="111"/>
      <c r="AF199" s="112"/>
      <c r="AG199" s="111"/>
      <c r="AH199" s="113"/>
      <c r="AI199" s="111"/>
      <c r="AJ199" s="112"/>
      <c r="AK199" s="111"/>
      <c r="AL199" s="112"/>
      <c r="AM199" s="111"/>
      <c r="AN199" s="113"/>
      <c r="AO199" s="111"/>
      <c r="AP199" s="112"/>
      <c r="AQ199" s="413">
        <f t="shared" si="52"/>
        <v>0</v>
      </c>
      <c r="AR199" s="116">
        <f t="shared" si="53"/>
        <v>0</v>
      </c>
      <c r="AS199" s="429">
        <f t="shared" si="50"/>
        <v>0</v>
      </c>
      <c r="AT199" s="115">
        <f t="shared" si="50"/>
        <v>0</v>
      </c>
      <c r="AU199" s="426">
        <f t="shared" si="50"/>
        <v>0</v>
      </c>
      <c r="AV199" s="116">
        <f t="shared" si="50"/>
        <v>0</v>
      </c>
      <c r="AW199" s="911"/>
      <c r="AX199" s="912"/>
    </row>
    <row r="200" spans="1:50" ht="17.25" customHeight="1">
      <c r="A200" s="130"/>
      <c r="B200" s="895" t="s">
        <v>199</v>
      </c>
      <c r="C200" s="897" t="s">
        <v>75</v>
      </c>
      <c r="D200" s="898"/>
      <c r="E200" s="105"/>
      <c r="F200" s="106"/>
      <c r="G200" s="105"/>
      <c r="H200" s="106"/>
      <c r="I200" s="105"/>
      <c r="J200" s="107"/>
      <c r="K200" s="105"/>
      <c r="L200" s="106"/>
      <c r="M200" s="105"/>
      <c r="N200" s="106"/>
      <c r="O200" s="105"/>
      <c r="P200" s="107"/>
      <c r="Q200" s="105"/>
      <c r="R200" s="106"/>
      <c r="S200" s="105"/>
      <c r="T200" s="106"/>
      <c r="U200" s="105"/>
      <c r="V200" s="107"/>
      <c r="W200" s="105"/>
      <c r="X200" s="106"/>
      <c r="Y200" s="105"/>
      <c r="Z200" s="106"/>
      <c r="AA200" s="105"/>
      <c r="AB200" s="107"/>
      <c r="AC200" s="105"/>
      <c r="AD200" s="106"/>
      <c r="AE200" s="105"/>
      <c r="AF200" s="106"/>
      <c r="AG200" s="105"/>
      <c r="AH200" s="107"/>
      <c r="AI200" s="105"/>
      <c r="AJ200" s="106"/>
      <c r="AK200" s="105"/>
      <c r="AL200" s="106"/>
      <c r="AM200" s="105"/>
      <c r="AN200" s="107"/>
      <c r="AO200" s="105"/>
      <c r="AP200" s="106"/>
      <c r="AQ200" s="414">
        <f t="shared" si="52"/>
        <v>0</v>
      </c>
      <c r="AR200" s="110">
        <f t="shared" si="53"/>
        <v>0</v>
      </c>
      <c r="AS200" s="430">
        <f t="shared" si="50"/>
        <v>0</v>
      </c>
      <c r="AT200" s="109">
        <f t="shared" si="50"/>
        <v>0</v>
      </c>
      <c r="AU200" s="427">
        <f t="shared" si="50"/>
        <v>0</v>
      </c>
      <c r="AV200" s="110">
        <f t="shared" si="50"/>
        <v>0</v>
      </c>
      <c r="AW200" s="901">
        <f>'（民鉄走行キロ計算）'!E200</f>
        <v>0</v>
      </c>
      <c r="AX200" s="903" t="str">
        <f>'（民鉄走行キロ計算）'!F200</f>
        <v/>
      </c>
    </row>
    <row r="201" spans="1:50" ht="17.25" customHeight="1">
      <c r="A201" s="130"/>
      <c r="B201" s="927"/>
      <c r="C201" s="925"/>
      <c r="D201" s="926"/>
      <c r="E201" s="111"/>
      <c r="F201" s="112"/>
      <c r="G201" s="111"/>
      <c r="H201" s="112"/>
      <c r="I201" s="111"/>
      <c r="J201" s="113"/>
      <c r="K201" s="111"/>
      <c r="L201" s="112"/>
      <c r="M201" s="111"/>
      <c r="N201" s="112"/>
      <c r="O201" s="111"/>
      <c r="P201" s="113"/>
      <c r="Q201" s="111"/>
      <c r="R201" s="112"/>
      <c r="S201" s="111"/>
      <c r="T201" s="112"/>
      <c r="U201" s="111"/>
      <c r="V201" s="113"/>
      <c r="W201" s="111"/>
      <c r="X201" s="112"/>
      <c r="Y201" s="111"/>
      <c r="Z201" s="112"/>
      <c r="AA201" s="111"/>
      <c r="AB201" s="113"/>
      <c r="AC201" s="111"/>
      <c r="AD201" s="112"/>
      <c r="AE201" s="111"/>
      <c r="AF201" s="112"/>
      <c r="AG201" s="111"/>
      <c r="AH201" s="113"/>
      <c r="AI201" s="111"/>
      <c r="AJ201" s="112"/>
      <c r="AK201" s="111"/>
      <c r="AL201" s="112"/>
      <c r="AM201" s="111"/>
      <c r="AN201" s="113"/>
      <c r="AO201" s="111"/>
      <c r="AP201" s="112"/>
      <c r="AQ201" s="413">
        <f t="shared" si="52"/>
        <v>0</v>
      </c>
      <c r="AR201" s="116">
        <f t="shared" si="53"/>
        <v>0</v>
      </c>
      <c r="AS201" s="429">
        <f t="shared" si="50"/>
        <v>0</v>
      </c>
      <c r="AT201" s="115">
        <f t="shared" si="50"/>
        <v>0</v>
      </c>
      <c r="AU201" s="426">
        <f t="shared" si="50"/>
        <v>0</v>
      </c>
      <c r="AV201" s="116">
        <f t="shared" si="50"/>
        <v>0</v>
      </c>
      <c r="AW201" s="911"/>
      <c r="AX201" s="912"/>
    </row>
    <row r="202" spans="1:50" ht="17.25" customHeight="1">
      <c r="A202" s="130"/>
      <c r="B202" s="895" t="s">
        <v>199</v>
      </c>
      <c r="C202" s="897" t="s">
        <v>346</v>
      </c>
      <c r="D202" s="898"/>
      <c r="E202" s="105"/>
      <c r="F202" s="106"/>
      <c r="G202" s="105"/>
      <c r="H202" s="106"/>
      <c r="I202" s="105"/>
      <c r="J202" s="107"/>
      <c r="K202" s="105"/>
      <c r="L202" s="106"/>
      <c r="M202" s="105"/>
      <c r="N202" s="106"/>
      <c r="O202" s="105"/>
      <c r="P202" s="107"/>
      <c r="Q202" s="105"/>
      <c r="R202" s="106"/>
      <c r="S202" s="105"/>
      <c r="T202" s="106"/>
      <c r="U202" s="105"/>
      <c r="V202" s="107"/>
      <c r="W202" s="105"/>
      <c r="X202" s="106"/>
      <c r="Y202" s="105"/>
      <c r="Z202" s="106"/>
      <c r="AA202" s="105"/>
      <c r="AB202" s="107"/>
      <c r="AC202" s="105"/>
      <c r="AD202" s="106"/>
      <c r="AE202" s="105"/>
      <c r="AF202" s="106"/>
      <c r="AG202" s="105"/>
      <c r="AH202" s="107"/>
      <c r="AI202" s="105"/>
      <c r="AJ202" s="106"/>
      <c r="AK202" s="105"/>
      <c r="AL202" s="106"/>
      <c r="AM202" s="105"/>
      <c r="AN202" s="107"/>
      <c r="AO202" s="105"/>
      <c r="AP202" s="106"/>
      <c r="AQ202" s="414">
        <f t="shared" si="52"/>
        <v>0</v>
      </c>
      <c r="AR202" s="110">
        <f t="shared" si="53"/>
        <v>0</v>
      </c>
      <c r="AS202" s="430">
        <f t="shared" si="50"/>
        <v>0</v>
      </c>
      <c r="AT202" s="109">
        <f t="shared" si="50"/>
        <v>0</v>
      </c>
      <c r="AU202" s="427">
        <f t="shared" si="50"/>
        <v>0</v>
      </c>
      <c r="AV202" s="110">
        <f t="shared" si="50"/>
        <v>0</v>
      </c>
      <c r="AW202" s="901">
        <f>'（民鉄走行キロ計算）'!E202</f>
        <v>0</v>
      </c>
      <c r="AX202" s="903" t="str">
        <f>'（民鉄走行キロ計算）'!F202</f>
        <v/>
      </c>
    </row>
    <row r="203" spans="1:50" ht="17.25" customHeight="1">
      <c r="A203" s="130"/>
      <c r="B203" s="927"/>
      <c r="C203" s="925"/>
      <c r="D203" s="926"/>
      <c r="E203" s="111"/>
      <c r="F203" s="112"/>
      <c r="G203" s="111"/>
      <c r="H203" s="112"/>
      <c r="I203" s="111"/>
      <c r="J203" s="113"/>
      <c r="K203" s="111"/>
      <c r="L203" s="112"/>
      <c r="M203" s="111"/>
      <c r="N203" s="112"/>
      <c r="O203" s="111"/>
      <c r="P203" s="113"/>
      <c r="Q203" s="111"/>
      <c r="R203" s="112"/>
      <c r="S203" s="111"/>
      <c r="T203" s="112"/>
      <c r="U203" s="111"/>
      <c r="V203" s="113"/>
      <c r="W203" s="111"/>
      <c r="X203" s="112"/>
      <c r="Y203" s="111"/>
      <c r="Z203" s="112"/>
      <c r="AA203" s="111"/>
      <c r="AB203" s="113"/>
      <c r="AC203" s="111"/>
      <c r="AD203" s="112"/>
      <c r="AE203" s="111"/>
      <c r="AF203" s="112"/>
      <c r="AG203" s="111"/>
      <c r="AH203" s="113"/>
      <c r="AI203" s="111"/>
      <c r="AJ203" s="112"/>
      <c r="AK203" s="111"/>
      <c r="AL203" s="112"/>
      <c r="AM203" s="111"/>
      <c r="AN203" s="113"/>
      <c r="AO203" s="111"/>
      <c r="AP203" s="112"/>
      <c r="AQ203" s="413">
        <f t="shared" si="52"/>
        <v>0</v>
      </c>
      <c r="AR203" s="116">
        <f t="shared" si="53"/>
        <v>0</v>
      </c>
      <c r="AS203" s="429">
        <f t="shared" si="50"/>
        <v>0</v>
      </c>
      <c r="AT203" s="115">
        <f t="shared" si="50"/>
        <v>0</v>
      </c>
      <c r="AU203" s="426">
        <f t="shared" si="50"/>
        <v>0</v>
      </c>
      <c r="AV203" s="116">
        <f t="shared" si="50"/>
        <v>0</v>
      </c>
      <c r="AW203" s="911"/>
      <c r="AX203" s="912"/>
    </row>
    <row r="204" spans="1:50" ht="17.25" customHeight="1">
      <c r="A204" s="130"/>
      <c r="B204" s="895" t="s">
        <v>199</v>
      </c>
      <c r="C204" s="897" t="s">
        <v>142</v>
      </c>
      <c r="D204" s="898"/>
      <c r="E204" s="105"/>
      <c r="F204" s="106"/>
      <c r="G204" s="105"/>
      <c r="H204" s="106"/>
      <c r="I204" s="105"/>
      <c r="J204" s="107"/>
      <c r="K204" s="105"/>
      <c r="L204" s="106"/>
      <c r="M204" s="105"/>
      <c r="N204" s="106"/>
      <c r="O204" s="105"/>
      <c r="P204" s="107"/>
      <c r="Q204" s="105"/>
      <c r="R204" s="106"/>
      <c r="S204" s="105"/>
      <c r="T204" s="106"/>
      <c r="U204" s="105"/>
      <c r="V204" s="107"/>
      <c r="W204" s="329"/>
      <c r="X204" s="330"/>
      <c r="Y204" s="329"/>
      <c r="Z204" s="330"/>
      <c r="AA204" s="329"/>
      <c r="AB204" s="331"/>
      <c r="AC204" s="329"/>
      <c r="AD204" s="330"/>
      <c r="AE204" s="329"/>
      <c r="AF204" s="330"/>
      <c r="AG204" s="329"/>
      <c r="AH204" s="331"/>
      <c r="AI204" s="329"/>
      <c r="AJ204" s="330"/>
      <c r="AK204" s="329"/>
      <c r="AL204" s="330"/>
      <c r="AM204" s="329"/>
      <c r="AN204" s="331"/>
      <c r="AO204" s="329"/>
      <c r="AP204" s="330"/>
      <c r="AQ204" s="414">
        <f t="shared" si="52"/>
        <v>0</v>
      </c>
      <c r="AR204" s="110">
        <f t="shared" si="53"/>
        <v>0</v>
      </c>
      <c r="AS204" s="430">
        <f t="shared" si="50"/>
        <v>0</v>
      </c>
      <c r="AT204" s="109">
        <f t="shared" si="50"/>
        <v>0</v>
      </c>
      <c r="AU204" s="427">
        <f t="shared" si="50"/>
        <v>0</v>
      </c>
      <c r="AV204" s="110">
        <f t="shared" si="50"/>
        <v>0</v>
      </c>
      <c r="AW204" s="901">
        <f>'（民鉄走行キロ計算）'!E204</f>
        <v>0</v>
      </c>
      <c r="AX204" s="903" t="str">
        <f>'（民鉄走行キロ計算）'!F204</f>
        <v/>
      </c>
    </row>
    <row r="205" spans="1:50" ht="17.25" customHeight="1">
      <c r="A205" s="130"/>
      <c r="B205" s="927"/>
      <c r="C205" s="925"/>
      <c r="D205" s="926"/>
      <c r="E205" s="111"/>
      <c r="F205" s="112"/>
      <c r="G205" s="111"/>
      <c r="H205" s="112"/>
      <c r="I205" s="111"/>
      <c r="J205" s="113"/>
      <c r="K205" s="111"/>
      <c r="L205" s="112"/>
      <c r="M205" s="111"/>
      <c r="N205" s="112"/>
      <c r="O205" s="111"/>
      <c r="P205" s="113"/>
      <c r="Q205" s="111"/>
      <c r="R205" s="112"/>
      <c r="S205" s="111"/>
      <c r="T205" s="112"/>
      <c r="U205" s="111"/>
      <c r="V205" s="113"/>
      <c r="W205" s="111"/>
      <c r="X205" s="112"/>
      <c r="Y205" s="111"/>
      <c r="Z205" s="112"/>
      <c r="AA205" s="111"/>
      <c r="AB205" s="113"/>
      <c r="AC205" s="111"/>
      <c r="AD205" s="112"/>
      <c r="AE205" s="111"/>
      <c r="AF205" s="112"/>
      <c r="AG205" s="111"/>
      <c r="AH205" s="113"/>
      <c r="AI205" s="111"/>
      <c r="AJ205" s="112"/>
      <c r="AK205" s="111"/>
      <c r="AL205" s="112"/>
      <c r="AM205" s="111"/>
      <c r="AN205" s="113"/>
      <c r="AO205" s="111"/>
      <c r="AP205" s="112"/>
      <c r="AQ205" s="413">
        <f t="shared" si="52"/>
        <v>0</v>
      </c>
      <c r="AR205" s="116">
        <f t="shared" si="53"/>
        <v>0</v>
      </c>
      <c r="AS205" s="429">
        <f t="shared" si="50"/>
        <v>0</v>
      </c>
      <c r="AT205" s="115">
        <f t="shared" si="50"/>
        <v>0</v>
      </c>
      <c r="AU205" s="426">
        <f t="shared" si="50"/>
        <v>0</v>
      </c>
      <c r="AV205" s="116">
        <f t="shared" si="50"/>
        <v>0</v>
      </c>
      <c r="AW205" s="911"/>
      <c r="AX205" s="912"/>
    </row>
    <row r="206" spans="1:50" ht="17.25" customHeight="1">
      <c r="A206" s="130"/>
      <c r="B206" s="895" t="s">
        <v>199</v>
      </c>
      <c r="C206" s="897" t="s">
        <v>191</v>
      </c>
      <c r="D206" s="898"/>
      <c r="E206" s="105"/>
      <c r="F206" s="106"/>
      <c r="G206" s="105"/>
      <c r="H206" s="106"/>
      <c r="I206" s="105"/>
      <c r="J206" s="107"/>
      <c r="K206" s="105"/>
      <c r="L206" s="106"/>
      <c r="M206" s="105"/>
      <c r="N206" s="106"/>
      <c r="O206" s="105"/>
      <c r="P206" s="107"/>
      <c r="Q206" s="105"/>
      <c r="R206" s="106"/>
      <c r="S206" s="105"/>
      <c r="T206" s="106"/>
      <c r="U206" s="105"/>
      <c r="V206" s="107"/>
      <c r="W206" s="105"/>
      <c r="X206" s="106"/>
      <c r="Y206" s="105"/>
      <c r="Z206" s="106"/>
      <c r="AA206" s="105"/>
      <c r="AB206" s="107"/>
      <c r="AC206" s="105"/>
      <c r="AD206" s="106"/>
      <c r="AE206" s="105"/>
      <c r="AF206" s="106"/>
      <c r="AG206" s="105"/>
      <c r="AH206" s="107"/>
      <c r="AI206" s="105"/>
      <c r="AJ206" s="106"/>
      <c r="AK206" s="105"/>
      <c r="AL206" s="106"/>
      <c r="AM206" s="105"/>
      <c r="AN206" s="107"/>
      <c r="AO206" s="105"/>
      <c r="AP206" s="106"/>
      <c r="AQ206" s="414">
        <f t="shared" si="52"/>
        <v>0</v>
      </c>
      <c r="AR206" s="110">
        <f t="shared" si="53"/>
        <v>0</v>
      </c>
      <c r="AS206" s="430">
        <f t="shared" si="50"/>
        <v>0</v>
      </c>
      <c r="AT206" s="109">
        <f t="shared" si="50"/>
        <v>0</v>
      </c>
      <c r="AU206" s="427">
        <f t="shared" si="50"/>
        <v>0</v>
      </c>
      <c r="AV206" s="110">
        <f t="shared" si="50"/>
        <v>0</v>
      </c>
      <c r="AW206" s="901">
        <f>'（民鉄走行キロ計算）'!E206</f>
        <v>0</v>
      </c>
      <c r="AX206" s="903" t="str">
        <f>'（民鉄走行キロ計算）'!F206</f>
        <v/>
      </c>
    </row>
    <row r="207" spans="1:50" ht="17.25" customHeight="1">
      <c r="A207" s="130"/>
      <c r="B207" s="927"/>
      <c r="C207" s="925"/>
      <c r="D207" s="926"/>
      <c r="E207" s="111"/>
      <c r="F207" s="112"/>
      <c r="G207" s="111"/>
      <c r="H207" s="112"/>
      <c r="I207" s="111"/>
      <c r="J207" s="113"/>
      <c r="K207" s="111"/>
      <c r="L207" s="112"/>
      <c r="M207" s="111"/>
      <c r="N207" s="112"/>
      <c r="O207" s="111"/>
      <c r="P207" s="113"/>
      <c r="Q207" s="111"/>
      <c r="R207" s="112"/>
      <c r="S207" s="111"/>
      <c r="T207" s="112"/>
      <c r="U207" s="111"/>
      <c r="V207" s="113"/>
      <c r="W207" s="111"/>
      <c r="X207" s="112"/>
      <c r="Y207" s="111"/>
      <c r="Z207" s="112"/>
      <c r="AA207" s="111"/>
      <c r="AB207" s="113"/>
      <c r="AC207" s="111"/>
      <c r="AD207" s="112"/>
      <c r="AE207" s="111"/>
      <c r="AF207" s="112"/>
      <c r="AG207" s="111"/>
      <c r="AH207" s="113"/>
      <c r="AI207" s="111"/>
      <c r="AJ207" s="112"/>
      <c r="AK207" s="111"/>
      <c r="AL207" s="112"/>
      <c r="AM207" s="111"/>
      <c r="AN207" s="113"/>
      <c r="AO207" s="111"/>
      <c r="AP207" s="112"/>
      <c r="AQ207" s="413">
        <f t="shared" si="52"/>
        <v>0</v>
      </c>
      <c r="AR207" s="116">
        <f t="shared" si="53"/>
        <v>0</v>
      </c>
      <c r="AS207" s="429">
        <f t="shared" si="50"/>
        <v>0</v>
      </c>
      <c r="AT207" s="115">
        <f t="shared" si="50"/>
        <v>0</v>
      </c>
      <c r="AU207" s="426">
        <f t="shared" si="50"/>
        <v>0</v>
      </c>
      <c r="AV207" s="116">
        <f t="shared" si="50"/>
        <v>0</v>
      </c>
      <c r="AW207" s="911"/>
      <c r="AX207" s="912"/>
    </row>
    <row r="208" spans="1:50" ht="17.25" customHeight="1">
      <c r="A208" s="130"/>
      <c r="B208" s="895" t="s">
        <v>199</v>
      </c>
      <c r="C208" s="897" t="s">
        <v>143</v>
      </c>
      <c r="D208" s="898"/>
      <c r="E208" s="105"/>
      <c r="F208" s="106"/>
      <c r="G208" s="105"/>
      <c r="H208" s="106"/>
      <c r="I208" s="105"/>
      <c r="J208" s="107"/>
      <c r="K208" s="105"/>
      <c r="L208" s="106"/>
      <c r="M208" s="105"/>
      <c r="N208" s="106"/>
      <c r="O208" s="105"/>
      <c r="P208" s="107"/>
      <c r="Q208" s="105"/>
      <c r="R208" s="106"/>
      <c r="S208" s="105"/>
      <c r="T208" s="106"/>
      <c r="U208" s="105"/>
      <c r="V208" s="107"/>
      <c r="W208" s="105">
        <v>1</v>
      </c>
      <c r="X208" s="106"/>
      <c r="Y208" s="105">
        <v>1</v>
      </c>
      <c r="Z208" s="106"/>
      <c r="AA208" s="105"/>
      <c r="AB208" s="107"/>
      <c r="AC208" s="105"/>
      <c r="AD208" s="106"/>
      <c r="AE208" s="105"/>
      <c r="AF208" s="106"/>
      <c r="AG208" s="105"/>
      <c r="AH208" s="107"/>
      <c r="AI208" s="105"/>
      <c r="AJ208" s="106"/>
      <c r="AK208" s="105"/>
      <c r="AL208" s="106"/>
      <c r="AM208" s="105"/>
      <c r="AN208" s="107"/>
      <c r="AO208" s="105"/>
      <c r="AP208" s="106"/>
      <c r="AQ208" s="414">
        <f t="shared" si="52"/>
        <v>1</v>
      </c>
      <c r="AR208" s="110">
        <f t="shared" si="53"/>
        <v>0</v>
      </c>
      <c r="AS208" s="430">
        <f t="shared" si="50"/>
        <v>1</v>
      </c>
      <c r="AT208" s="109">
        <f t="shared" si="50"/>
        <v>0</v>
      </c>
      <c r="AU208" s="427">
        <f t="shared" si="50"/>
        <v>0</v>
      </c>
      <c r="AV208" s="110">
        <f t="shared" si="50"/>
        <v>0</v>
      </c>
      <c r="AW208" s="901">
        <f>'（民鉄走行キロ計算）'!E208</f>
        <v>0.92345312367253618</v>
      </c>
      <c r="AX208" s="903" t="str">
        <f>'（民鉄走行キロ計算）'!F208</f>
        <v/>
      </c>
    </row>
    <row r="209" spans="1:50" ht="17.25" customHeight="1">
      <c r="A209" s="130"/>
      <c r="B209" s="927"/>
      <c r="C209" s="925"/>
      <c r="D209" s="926"/>
      <c r="E209" s="111"/>
      <c r="F209" s="112"/>
      <c r="G209" s="111"/>
      <c r="H209" s="112"/>
      <c r="I209" s="111"/>
      <c r="J209" s="113"/>
      <c r="K209" s="111"/>
      <c r="L209" s="112"/>
      <c r="M209" s="111"/>
      <c r="N209" s="112"/>
      <c r="O209" s="111"/>
      <c r="P209" s="113"/>
      <c r="Q209" s="111"/>
      <c r="R209" s="112"/>
      <c r="S209" s="111"/>
      <c r="T209" s="112"/>
      <c r="U209" s="111"/>
      <c r="V209" s="113"/>
      <c r="W209" s="111"/>
      <c r="X209" s="112"/>
      <c r="Y209" s="111"/>
      <c r="Z209" s="112"/>
      <c r="AA209" s="111"/>
      <c r="AB209" s="113"/>
      <c r="AC209" s="111"/>
      <c r="AD209" s="112"/>
      <c r="AE209" s="111"/>
      <c r="AF209" s="112"/>
      <c r="AG209" s="111"/>
      <c r="AH209" s="113"/>
      <c r="AI209" s="111"/>
      <c r="AJ209" s="112"/>
      <c r="AK209" s="111"/>
      <c r="AL209" s="112"/>
      <c r="AM209" s="111"/>
      <c r="AN209" s="113"/>
      <c r="AO209" s="111"/>
      <c r="AP209" s="112"/>
      <c r="AQ209" s="413">
        <f t="shared" si="52"/>
        <v>0</v>
      </c>
      <c r="AR209" s="116">
        <f t="shared" si="53"/>
        <v>0</v>
      </c>
      <c r="AS209" s="429">
        <f t="shared" si="50"/>
        <v>0</v>
      </c>
      <c r="AT209" s="115">
        <f t="shared" si="50"/>
        <v>0</v>
      </c>
      <c r="AU209" s="426">
        <f t="shared" si="50"/>
        <v>0</v>
      </c>
      <c r="AV209" s="116">
        <f t="shared" si="50"/>
        <v>0</v>
      </c>
      <c r="AW209" s="911"/>
      <c r="AX209" s="912"/>
    </row>
    <row r="210" spans="1:50" ht="17.25" customHeight="1">
      <c r="A210" s="130"/>
      <c r="B210" s="895" t="s">
        <v>199</v>
      </c>
      <c r="C210" s="897" t="s">
        <v>144</v>
      </c>
      <c r="D210" s="898"/>
      <c r="E210" s="105"/>
      <c r="F210" s="106"/>
      <c r="G210" s="105"/>
      <c r="H210" s="106"/>
      <c r="I210" s="105"/>
      <c r="J210" s="107"/>
      <c r="K210" s="105"/>
      <c r="L210" s="106"/>
      <c r="M210" s="105"/>
      <c r="N210" s="106"/>
      <c r="O210" s="105"/>
      <c r="P210" s="107"/>
      <c r="Q210" s="105"/>
      <c r="R210" s="106"/>
      <c r="S210" s="105"/>
      <c r="T210" s="106"/>
      <c r="U210" s="105"/>
      <c r="V210" s="107"/>
      <c r="W210" s="105"/>
      <c r="X210" s="106"/>
      <c r="Y210" s="105"/>
      <c r="Z210" s="106"/>
      <c r="AA210" s="105"/>
      <c r="AB210" s="107"/>
      <c r="AC210" s="105"/>
      <c r="AD210" s="106"/>
      <c r="AE210" s="105"/>
      <c r="AF210" s="106"/>
      <c r="AG210" s="105"/>
      <c r="AH210" s="107"/>
      <c r="AI210" s="105">
        <v>1</v>
      </c>
      <c r="AJ210" s="106"/>
      <c r="AK210" s="105">
        <v>1</v>
      </c>
      <c r="AL210" s="106"/>
      <c r="AM210" s="105"/>
      <c r="AN210" s="107"/>
      <c r="AO210" s="105"/>
      <c r="AP210" s="106"/>
      <c r="AQ210" s="414">
        <f t="shared" si="52"/>
        <v>1</v>
      </c>
      <c r="AR210" s="110">
        <f t="shared" si="53"/>
        <v>0</v>
      </c>
      <c r="AS210" s="430">
        <f t="shared" si="50"/>
        <v>1</v>
      </c>
      <c r="AT210" s="109">
        <f t="shared" si="50"/>
        <v>0</v>
      </c>
      <c r="AU210" s="427">
        <f t="shared" si="50"/>
        <v>0</v>
      </c>
      <c r="AV210" s="110">
        <f t="shared" si="50"/>
        <v>0</v>
      </c>
      <c r="AW210" s="901">
        <f>'（民鉄走行キロ計算）'!E210</f>
        <v>0.80281312140244399</v>
      </c>
      <c r="AX210" s="903" t="str">
        <f>'（民鉄走行キロ計算）'!F210</f>
        <v/>
      </c>
    </row>
    <row r="211" spans="1:50" ht="17.25" customHeight="1">
      <c r="A211" s="130"/>
      <c r="B211" s="927"/>
      <c r="C211" s="925"/>
      <c r="D211" s="926"/>
      <c r="E211" s="111"/>
      <c r="F211" s="112"/>
      <c r="G211" s="111"/>
      <c r="H211" s="112"/>
      <c r="I211" s="111"/>
      <c r="J211" s="113"/>
      <c r="K211" s="111"/>
      <c r="L211" s="112"/>
      <c r="M211" s="111"/>
      <c r="N211" s="112"/>
      <c r="O211" s="111"/>
      <c r="P211" s="113"/>
      <c r="Q211" s="111"/>
      <c r="R211" s="112"/>
      <c r="S211" s="111"/>
      <c r="T211" s="112"/>
      <c r="U211" s="111"/>
      <c r="V211" s="113"/>
      <c r="W211" s="111"/>
      <c r="X211" s="112"/>
      <c r="Y211" s="111"/>
      <c r="Z211" s="112"/>
      <c r="AA211" s="111"/>
      <c r="AB211" s="113"/>
      <c r="AC211" s="111"/>
      <c r="AD211" s="112"/>
      <c r="AE211" s="111"/>
      <c r="AF211" s="112"/>
      <c r="AG211" s="111"/>
      <c r="AH211" s="113"/>
      <c r="AI211" s="111"/>
      <c r="AJ211" s="112"/>
      <c r="AK211" s="111"/>
      <c r="AL211" s="112"/>
      <c r="AM211" s="111"/>
      <c r="AN211" s="113"/>
      <c r="AO211" s="111"/>
      <c r="AP211" s="112"/>
      <c r="AQ211" s="413">
        <f t="shared" si="52"/>
        <v>0</v>
      </c>
      <c r="AR211" s="116">
        <f t="shared" si="53"/>
        <v>0</v>
      </c>
      <c r="AS211" s="429">
        <f t="shared" si="50"/>
        <v>0</v>
      </c>
      <c r="AT211" s="115">
        <f t="shared" si="50"/>
        <v>0</v>
      </c>
      <c r="AU211" s="426">
        <f t="shared" si="50"/>
        <v>0</v>
      </c>
      <c r="AV211" s="116">
        <f t="shared" si="50"/>
        <v>0</v>
      </c>
      <c r="AW211" s="911"/>
      <c r="AX211" s="912"/>
    </row>
    <row r="212" spans="1:50" ht="17.25" customHeight="1">
      <c r="A212" s="130"/>
      <c r="B212" s="895" t="s">
        <v>329</v>
      </c>
      <c r="C212" s="897" t="s">
        <v>145</v>
      </c>
      <c r="D212" s="898"/>
      <c r="E212" s="105"/>
      <c r="F212" s="106"/>
      <c r="G212" s="105"/>
      <c r="H212" s="106"/>
      <c r="I212" s="105"/>
      <c r="J212" s="107"/>
      <c r="K212" s="105"/>
      <c r="L212" s="106"/>
      <c r="M212" s="105"/>
      <c r="N212" s="106"/>
      <c r="O212" s="105"/>
      <c r="P212" s="107"/>
      <c r="Q212" s="105"/>
      <c r="R212" s="106"/>
      <c r="S212" s="105"/>
      <c r="T212" s="106"/>
      <c r="U212" s="105"/>
      <c r="V212" s="107"/>
      <c r="W212" s="105"/>
      <c r="X212" s="106"/>
      <c r="Y212" s="105"/>
      <c r="Z212" s="106"/>
      <c r="AA212" s="105"/>
      <c r="AB212" s="107"/>
      <c r="AC212" s="105"/>
      <c r="AD212" s="106">
        <v>3</v>
      </c>
      <c r="AE212" s="105"/>
      <c r="AF212" s="106"/>
      <c r="AG212" s="105"/>
      <c r="AH212" s="107"/>
      <c r="AI212" s="105"/>
      <c r="AJ212" s="106"/>
      <c r="AK212" s="105"/>
      <c r="AL212" s="106"/>
      <c r="AM212" s="105"/>
      <c r="AN212" s="107"/>
      <c r="AO212" s="105"/>
      <c r="AP212" s="106"/>
      <c r="AQ212" s="414">
        <f t="shared" si="52"/>
        <v>0</v>
      </c>
      <c r="AR212" s="110">
        <f t="shared" si="53"/>
        <v>3</v>
      </c>
      <c r="AS212" s="430">
        <f t="shared" ref="AS212:AS253" si="54">AK212+AE212+Y212+S212+M212+G212</f>
        <v>0</v>
      </c>
      <c r="AT212" s="109">
        <f t="shared" ref="AT212:AT253" si="55">AL212+AF212+Z212+T212+N212+H212</f>
        <v>0</v>
      </c>
      <c r="AU212" s="427">
        <f t="shared" ref="AU212:AU253" si="56">AM212+AG212+AA212+U212+O212+I212</f>
        <v>0</v>
      </c>
      <c r="AV212" s="110">
        <f t="shared" ref="AV212:AV253" si="57">AN212+AH212+AB212+V212+P212+J212</f>
        <v>0</v>
      </c>
      <c r="AW212" s="901">
        <f>'（民鉄走行キロ計算）'!E212</f>
        <v>0</v>
      </c>
      <c r="AX212" s="903">
        <f>'（民鉄走行キロ計算）'!F212</f>
        <v>5.9217266175689733</v>
      </c>
    </row>
    <row r="213" spans="1:50" ht="17.25" customHeight="1">
      <c r="A213" s="130"/>
      <c r="B213" s="927"/>
      <c r="C213" s="925"/>
      <c r="D213" s="926"/>
      <c r="E213" s="111"/>
      <c r="F213" s="112"/>
      <c r="G213" s="111"/>
      <c r="H213" s="112"/>
      <c r="I213" s="111"/>
      <c r="J213" s="113"/>
      <c r="K213" s="111"/>
      <c r="L213" s="112"/>
      <c r="M213" s="111"/>
      <c r="N213" s="112"/>
      <c r="O213" s="111"/>
      <c r="P213" s="113"/>
      <c r="Q213" s="111"/>
      <c r="R213" s="112"/>
      <c r="S213" s="111"/>
      <c r="T213" s="112"/>
      <c r="U213" s="111"/>
      <c r="V213" s="113"/>
      <c r="W213" s="111"/>
      <c r="X213" s="112"/>
      <c r="Y213" s="111"/>
      <c r="Z213" s="112"/>
      <c r="AA213" s="111"/>
      <c r="AB213" s="113"/>
      <c r="AC213" s="111"/>
      <c r="AD213" s="112"/>
      <c r="AE213" s="111"/>
      <c r="AF213" s="112"/>
      <c r="AG213" s="111"/>
      <c r="AH213" s="113"/>
      <c r="AI213" s="111"/>
      <c r="AJ213" s="112"/>
      <c r="AK213" s="111"/>
      <c r="AL213" s="112"/>
      <c r="AM213" s="111"/>
      <c r="AN213" s="113"/>
      <c r="AO213" s="111"/>
      <c r="AP213" s="112"/>
      <c r="AQ213" s="413">
        <f t="shared" si="52"/>
        <v>0</v>
      </c>
      <c r="AR213" s="116">
        <f t="shared" si="53"/>
        <v>0</v>
      </c>
      <c r="AS213" s="429">
        <f t="shared" si="54"/>
        <v>0</v>
      </c>
      <c r="AT213" s="115">
        <f t="shared" si="55"/>
        <v>0</v>
      </c>
      <c r="AU213" s="426">
        <f t="shared" si="56"/>
        <v>0</v>
      </c>
      <c r="AV213" s="116">
        <f t="shared" si="57"/>
        <v>0</v>
      </c>
      <c r="AW213" s="911"/>
      <c r="AX213" s="912"/>
    </row>
    <row r="214" spans="1:50" ht="17.25" customHeight="1">
      <c r="A214" s="130"/>
      <c r="B214" s="967" t="s">
        <v>332</v>
      </c>
      <c r="C214" s="897" t="s">
        <v>146</v>
      </c>
      <c r="D214" s="898"/>
      <c r="E214" s="105"/>
      <c r="F214" s="106"/>
      <c r="G214" s="105"/>
      <c r="H214" s="106"/>
      <c r="I214" s="105"/>
      <c r="J214" s="107"/>
      <c r="K214" s="105"/>
      <c r="L214" s="106"/>
      <c r="M214" s="105"/>
      <c r="N214" s="106"/>
      <c r="O214" s="105"/>
      <c r="P214" s="107"/>
      <c r="Q214" s="105"/>
      <c r="R214" s="106"/>
      <c r="S214" s="105"/>
      <c r="T214" s="106"/>
      <c r="U214" s="105"/>
      <c r="V214" s="107"/>
      <c r="W214" s="105">
        <v>14</v>
      </c>
      <c r="X214" s="106"/>
      <c r="Y214" s="105">
        <v>1</v>
      </c>
      <c r="Z214" s="106"/>
      <c r="AA214" s="105">
        <v>3</v>
      </c>
      <c r="AB214" s="107"/>
      <c r="AC214" s="105"/>
      <c r="AD214" s="106"/>
      <c r="AE214" s="105"/>
      <c r="AF214" s="106"/>
      <c r="AG214" s="105"/>
      <c r="AH214" s="107"/>
      <c r="AI214" s="105">
        <v>3</v>
      </c>
      <c r="AJ214" s="106"/>
      <c r="AK214" s="105">
        <v>2</v>
      </c>
      <c r="AL214" s="106"/>
      <c r="AM214" s="105">
        <v>1</v>
      </c>
      <c r="AN214" s="107"/>
      <c r="AO214" s="105"/>
      <c r="AP214" s="106"/>
      <c r="AQ214" s="414">
        <f t="shared" si="52"/>
        <v>17</v>
      </c>
      <c r="AR214" s="110">
        <f t="shared" si="53"/>
        <v>0</v>
      </c>
      <c r="AS214" s="430">
        <f t="shared" si="54"/>
        <v>3</v>
      </c>
      <c r="AT214" s="109">
        <f t="shared" si="55"/>
        <v>0</v>
      </c>
      <c r="AU214" s="427">
        <f t="shared" si="56"/>
        <v>4</v>
      </c>
      <c r="AV214" s="110">
        <f t="shared" si="57"/>
        <v>0</v>
      </c>
      <c r="AW214" s="901">
        <f>'（民鉄走行キロ計算）'!E214</f>
        <v>0.41221324809733279</v>
      </c>
      <c r="AX214" s="903" t="str">
        <f>'（民鉄走行キロ計算）'!F214</f>
        <v/>
      </c>
    </row>
    <row r="215" spans="1:50" ht="17.25" customHeight="1">
      <c r="A215" s="130"/>
      <c r="B215" s="968"/>
      <c r="C215" s="925"/>
      <c r="D215" s="926"/>
      <c r="E215" s="111"/>
      <c r="F215" s="112"/>
      <c r="G215" s="111"/>
      <c r="H215" s="112"/>
      <c r="I215" s="111"/>
      <c r="J215" s="113"/>
      <c r="K215" s="111"/>
      <c r="L215" s="112"/>
      <c r="M215" s="111"/>
      <c r="N215" s="112"/>
      <c r="O215" s="111"/>
      <c r="P215" s="113"/>
      <c r="Q215" s="111"/>
      <c r="R215" s="112"/>
      <c r="S215" s="111"/>
      <c r="T215" s="112"/>
      <c r="U215" s="111"/>
      <c r="V215" s="113"/>
      <c r="W215" s="111">
        <v>1</v>
      </c>
      <c r="X215" s="112"/>
      <c r="Y215" s="111"/>
      <c r="Z215" s="112"/>
      <c r="AA215" s="111">
        <v>1</v>
      </c>
      <c r="AB215" s="113"/>
      <c r="AC215" s="111"/>
      <c r="AD215" s="112"/>
      <c r="AE215" s="111"/>
      <c r="AF215" s="112"/>
      <c r="AG215" s="111"/>
      <c r="AH215" s="113"/>
      <c r="AI215" s="111"/>
      <c r="AJ215" s="112"/>
      <c r="AK215" s="111"/>
      <c r="AL215" s="112"/>
      <c r="AM215" s="111"/>
      <c r="AN215" s="113"/>
      <c r="AO215" s="111"/>
      <c r="AP215" s="112"/>
      <c r="AQ215" s="413">
        <f t="shared" si="52"/>
        <v>1</v>
      </c>
      <c r="AR215" s="116">
        <f t="shared" si="53"/>
        <v>0</v>
      </c>
      <c r="AS215" s="429">
        <f t="shared" si="54"/>
        <v>0</v>
      </c>
      <c r="AT215" s="115">
        <f t="shared" si="55"/>
        <v>0</v>
      </c>
      <c r="AU215" s="426">
        <f t="shared" si="56"/>
        <v>1</v>
      </c>
      <c r="AV215" s="116">
        <f t="shared" si="57"/>
        <v>0</v>
      </c>
      <c r="AW215" s="911"/>
      <c r="AX215" s="912"/>
    </row>
    <row r="216" spans="1:50" ht="17.25" customHeight="1">
      <c r="A216" s="130"/>
      <c r="B216" s="895" t="s">
        <v>199</v>
      </c>
      <c r="C216" s="897" t="s">
        <v>147</v>
      </c>
      <c r="D216" s="898"/>
      <c r="E216" s="105"/>
      <c r="F216" s="106"/>
      <c r="G216" s="105"/>
      <c r="H216" s="106"/>
      <c r="I216" s="105"/>
      <c r="J216" s="107"/>
      <c r="K216" s="105"/>
      <c r="L216" s="106"/>
      <c r="M216" s="105"/>
      <c r="N216" s="106"/>
      <c r="O216" s="105"/>
      <c r="P216" s="107"/>
      <c r="Q216" s="105"/>
      <c r="R216" s="106"/>
      <c r="S216" s="105"/>
      <c r="T216" s="106"/>
      <c r="U216" s="105"/>
      <c r="V216" s="107"/>
      <c r="W216" s="105"/>
      <c r="X216" s="106"/>
      <c r="Y216" s="105"/>
      <c r="Z216" s="106"/>
      <c r="AA216" s="105"/>
      <c r="AB216" s="107"/>
      <c r="AC216" s="105"/>
      <c r="AD216" s="106"/>
      <c r="AE216" s="105"/>
      <c r="AF216" s="106"/>
      <c r="AG216" s="105"/>
      <c r="AH216" s="107"/>
      <c r="AI216" s="105"/>
      <c r="AJ216" s="106"/>
      <c r="AK216" s="105"/>
      <c r="AL216" s="106"/>
      <c r="AM216" s="105"/>
      <c r="AN216" s="107"/>
      <c r="AO216" s="105"/>
      <c r="AP216" s="106"/>
      <c r="AQ216" s="414">
        <f t="shared" si="52"/>
        <v>0</v>
      </c>
      <c r="AR216" s="110">
        <f t="shared" si="53"/>
        <v>0</v>
      </c>
      <c r="AS216" s="430">
        <f t="shared" si="54"/>
        <v>0</v>
      </c>
      <c r="AT216" s="109">
        <f t="shared" si="55"/>
        <v>0</v>
      </c>
      <c r="AU216" s="427">
        <f t="shared" si="56"/>
        <v>0</v>
      </c>
      <c r="AV216" s="110">
        <f t="shared" si="57"/>
        <v>0</v>
      </c>
      <c r="AW216" s="901">
        <f>'（民鉄走行キロ計算）'!E216</f>
        <v>0</v>
      </c>
      <c r="AX216" s="903" t="str">
        <f>'（民鉄走行キロ計算）'!F216</f>
        <v/>
      </c>
    </row>
    <row r="217" spans="1:50" ht="17.25" customHeight="1">
      <c r="A217" s="130"/>
      <c r="B217" s="927"/>
      <c r="C217" s="925"/>
      <c r="D217" s="926"/>
      <c r="E217" s="111"/>
      <c r="F217" s="112"/>
      <c r="G217" s="111"/>
      <c r="H217" s="112"/>
      <c r="I217" s="111"/>
      <c r="J217" s="113"/>
      <c r="K217" s="111"/>
      <c r="L217" s="112"/>
      <c r="M217" s="111"/>
      <c r="N217" s="112"/>
      <c r="O217" s="111"/>
      <c r="P217" s="113"/>
      <c r="Q217" s="111"/>
      <c r="R217" s="112"/>
      <c r="S217" s="111"/>
      <c r="T217" s="112"/>
      <c r="U217" s="111"/>
      <c r="V217" s="113"/>
      <c r="W217" s="111"/>
      <c r="X217" s="112"/>
      <c r="Y217" s="111"/>
      <c r="Z217" s="112"/>
      <c r="AA217" s="111"/>
      <c r="AB217" s="113"/>
      <c r="AC217" s="111"/>
      <c r="AD217" s="112"/>
      <c r="AE217" s="111"/>
      <c r="AF217" s="112"/>
      <c r="AG217" s="111"/>
      <c r="AH217" s="113"/>
      <c r="AI217" s="111"/>
      <c r="AJ217" s="112"/>
      <c r="AK217" s="111"/>
      <c r="AL217" s="112"/>
      <c r="AM217" s="111"/>
      <c r="AN217" s="113"/>
      <c r="AO217" s="111"/>
      <c r="AP217" s="112"/>
      <c r="AQ217" s="413">
        <f t="shared" si="52"/>
        <v>0</v>
      </c>
      <c r="AR217" s="116">
        <f t="shared" si="53"/>
        <v>0</v>
      </c>
      <c r="AS217" s="429">
        <f t="shared" si="54"/>
        <v>0</v>
      </c>
      <c r="AT217" s="115">
        <f t="shared" si="55"/>
        <v>0</v>
      </c>
      <c r="AU217" s="426">
        <f t="shared" si="56"/>
        <v>0</v>
      </c>
      <c r="AV217" s="116">
        <f t="shared" si="57"/>
        <v>0</v>
      </c>
      <c r="AW217" s="911"/>
      <c r="AX217" s="912"/>
    </row>
    <row r="218" spans="1:50" ht="17.25" customHeight="1">
      <c r="A218" s="130"/>
      <c r="B218" s="895" t="s">
        <v>199</v>
      </c>
      <c r="C218" s="897" t="s">
        <v>148</v>
      </c>
      <c r="D218" s="898"/>
      <c r="E218" s="105"/>
      <c r="F218" s="106"/>
      <c r="G218" s="105"/>
      <c r="H218" s="106"/>
      <c r="I218" s="105"/>
      <c r="J218" s="107"/>
      <c r="K218" s="105"/>
      <c r="L218" s="106"/>
      <c r="M218" s="105"/>
      <c r="N218" s="106"/>
      <c r="O218" s="105"/>
      <c r="P218" s="107"/>
      <c r="Q218" s="105"/>
      <c r="R218" s="106"/>
      <c r="S218" s="105"/>
      <c r="T218" s="106"/>
      <c r="U218" s="105"/>
      <c r="V218" s="107"/>
      <c r="W218" s="105"/>
      <c r="X218" s="106"/>
      <c r="Y218" s="105"/>
      <c r="Z218" s="106"/>
      <c r="AA218" s="105"/>
      <c r="AB218" s="107"/>
      <c r="AC218" s="105"/>
      <c r="AD218" s="106"/>
      <c r="AE218" s="105"/>
      <c r="AF218" s="106"/>
      <c r="AG218" s="105"/>
      <c r="AH218" s="107"/>
      <c r="AI218" s="105"/>
      <c r="AJ218" s="106"/>
      <c r="AK218" s="105"/>
      <c r="AL218" s="106"/>
      <c r="AM218" s="105"/>
      <c r="AN218" s="107"/>
      <c r="AO218" s="105"/>
      <c r="AP218" s="106"/>
      <c r="AQ218" s="414">
        <f t="shared" si="52"/>
        <v>0</v>
      </c>
      <c r="AR218" s="110">
        <f t="shared" si="53"/>
        <v>0</v>
      </c>
      <c r="AS218" s="430">
        <f t="shared" si="54"/>
        <v>0</v>
      </c>
      <c r="AT218" s="109">
        <f t="shared" si="55"/>
        <v>0</v>
      </c>
      <c r="AU218" s="427">
        <f t="shared" si="56"/>
        <v>0</v>
      </c>
      <c r="AV218" s="110">
        <f t="shared" si="57"/>
        <v>0</v>
      </c>
      <c r="AW218" s="901">
        <f>'（民鉄走行キロ計算）'!E218</f>
        <v>0</v>
      </c>
      <c r="AX218" s="903" t="str">
        <f>'（民鉄走行キロ計算）'!F218</f>
        <v/>
      </c>
    </row>
    <row r="219" spans="1:50" ht="17.25" customHeight="1">
      <c r="A219" s="130"/>
      <c r="B219" s="927"/>
      <c r="C219" s="925"/>
      <c r="D219" s="926"/>
      <c r="E219" s="111"/>
      <c r="F219" s="112"/>
      <c r="G219" s="111"/>
      <c r="H219" s="112"/>
      <c r="I219" s="111"/>
      <c r="J219" s="113"/>
      <c r="K219" s="111"/>
      <c r="L219" s="112"/>
      <c r="M219" s="111"/>
      <c r="N219" s="112"/>
      <c r="O219" s="111"/>
      <c r="P219" s="113"/>
      <c r="Q219" s="111"/>
      <c r="R219" s="112"/>
      <c r="S219" s="111"/>
      <c r="T219" s="112"/>
      <c r="U219" s="111"/>
      <c r="V219" s="113"/>
      <c r="W219" s="111"/>
      <c r="X219" s="112"/>
      <c r="Y219" s="111"/>
      <c r="Z219" s="112"/>
      <c r="AA219" s="111"/>
      <c r="AB219" s="113"/>
      <c r="AC219" s="111"/>
      <c r="AD219" s="112"/>
      <c r="AE219" s="111"/>
      <c r="AF219" s="112"/>
      <c r="AG219" s="111"/>
      <c r="AH219" s="113"/>
      <c r="AI219" s="111"/>
      <c r="AJ219" s="112"/>
      <c r="AK219" s="111"/>
      <c r="AL219" s="112"/>
      <c r="AM219" s="111"/>
      <c r="AN219" s="113"/>
      <c r="AO219" s="111"/>
      <c r="AP219" s="112"/>
      <c r="AQ219" s="413">
        <f t="shared" si="52"/>
        <v>0</v>
      </c>
      <c r="AR219" s="116">
        <f t="shared" si="53"/>
        <v>0</v>
      </c>
      <c r="AS219" s="429">
        <f t="shared" si="54"/>
        <v>0</v>
      </c>
      <c r="AT219" s="115">
        <f t="shared" si="55"/>
        <v>0</v>
      </c>
      <c r="AU219" s="426">
        <f t="shared" si="56"/>
        <v>0</v>
      </c>
      <c r="AV219" s="116">
        <f t="shared" si="57"/>
        <v>0</v>
      </c>
      <c r="AW219" s="911"/>
      <c r="AX219" s="912"/>
    </row>
    <row r="220" spans="1:50" ht="17.25" customHeight="1">
      <c r="A220" s="130"/>
      <c r="B220" s="946" t="s">
        <v>325</v>
      </c>
      <c r="C220" s="897" t="s">
        <v>149</v>
      </c>
      <c r="D220" s="898"/>
      <c r="E220" s="105"/>
      <c r="F220" s="106"/>
      <c r="G220" s="105"/>
      <c r="H220" s="106"/>
      <c r="I220" s="105"/>
      <c r="J220" s="107"/>
      <c r="K220" s="105"/>
      <c r="L220" s="106"/>
      <c r="M220" s="105"/>
      <c r="N220" s="106"/>
      <c r="O220" s="105"/>
      <c r="P220" s="107"/>
      <c r="Q220" s="105"/>
      <c r="R220" s="106"/>
      <c r="S220" s="105"/>
      <c r="T220" s="106"/>
      <c r="U220" s="105"/>
      <c r="V220" s="107"/>
      <c r="W220" s="105"/>
      <c r="X220" s="106"/>
      <c r="Y220" s="105"/>
      <c r="Z220" s="106"/>
      <c r="AA220" s="105"/>
      <c r="AB220" s="107"/>
      <c r="AC220" s="105"/>
      <c r="AD220" s="106"/>
      <c r="AE220" s="105"/>
      <c r="AF220" s="106"/>
      <c r="AG220" s="105"/>
      <c r="AH220" s="107"/>
      <c r="AI220" s="105">
        <v>4</v>
      </c>
      <c r="AJ220" s="106"/>
      <c r="AK220" s="105">
        <v>1</v>
      </c>
      <c r="AL220" s="106"/>
      <c r="AM220" s="105">
        <v>3</v>
      </c>
      <c r="AN220" s="107"/>
      <c r="AO220" s="105"/>
      <c r="AP220" s="106"/>
      <c r="AQ220" s="414">
        <f t="shared" si="52"/>
        <v>4</v>
      </c>
      <c r="AR220" s="110">
        <f t="shared" si="53"/>
        <v>0</v>
      </c>
      <c r="AS220" s="430">
        <f t="shared" si="54"/>
        <v>1</v>
      </c>
      <c r="AT220" s="109">
        <f t="shared" si="55"/>
        <v>0</v>
      </c>
      <c r="AU220" s="427">
        <f t="shared" si="56"/>
        <v>3</v>
      </c>
      <c r="AV220" s="110">
        <f t="shared" si="57"/>
        <v>0</v>
      </c>
      <c r="AW220" s="901">
        <f>'（民鉄走行キロ計算）'!E220</f>
        <v>0.33645941420043951</v>
      </c>
      <c r="AX220" s="903" t="str">
        <f>'（民鉄走行キロ計算）'!F220</f>
        <v/>
      </c>
    </row>
    <row r="221" spans="1:50" ht="17.25" customHeight="1">
      <c r="A221" s="130"/>
      <c r="B221" s="927"/>
      <c r="C221" s="925"/>
      <c r="D221" s="926"/>
      <c r="E221" s="111"/>
      <c r="F221" s="112"/>
      <c r="G221" s="111"/>
      <c r="H221" s="112"/>
      <c r="I221" s="111"/>
      <c r="J221" s="113"/>
      <c r="K221" s="111"/>
      <c r="L221" s="112"/>
      <c r="M221" s="111"/>
      <c r="N221" s="112"/>
      <c r="O221" s="111"/>
      <c r="P221" s="113"/>
      <c r="Q221" s="111"/>
      <c r="R221" s="112"/>
      <c r="S221" s="111"/>
      <c r="T221" s="112"/>
      <c r="U221" s="111"/>
      <c r="V221" s="113"/>
      <c r="W221" s="111"/>
      <c r="X221" s="112"/>
      <c r="Y221" s="111"/>
      <c r="Z221" s="112"/>
      <c r="AA221" s="111"/>
      <c r="AB221" s="113"/>
      <c r="AC221" s="111"/>
      <c r="AD221" s="112"/>
      <c r="AE221" s="111"/>
      <c r="AF221" s="112"/>
      <c r="AG221" s="111"/>
      <c r="AH221" s="113"/>
      <c r="AI221" s="111"/>
      <c r="AJ221" s="112"/>
      <c r="AK221" s="111"/>
      <c r="AL221" s="112"/>
      <c r="AM221" s="111"/>
      <c r="AN221" s="113"/>
      <c r="AO221" s="111"/>
      <c r="AP221" s="112"/>
      <c r="AQ221" s="413">
        <f t="shared" si="52"/>
        <v>0</v>
      </c>
      <c r="AR221" s="116">
        <f t="shared" si="53"/>
        <v>0</v>
      </c>
      <c r="AS221" s="429">
        <f t="shared" si="54"/>
        <v>0</v>
      </c>
      <c r="AT221" s="115">
        <f t="shared" si="55"/>
        <v>0</v>
      </c>
      <c r="AU221" s="426">
        <f t="shared" si="56"/>
        <v>0</v>
      </c>
      <c r="AV221" s="116">
        <f t="shared" si="57"/>
        <v>0</v>
      </c>
      <c r="AW221" s="911"/>
      <c r="AX221" s="912"/>
    </row>
    <row r="222" spans="1:50" ht="17.25" customHeight="1">
      <c r="A222" s="130"/>
      <c r="B222" s="895" t="s">
        <v>199</v>
      </c>
      <c r="C222" s="897" t="s">
        <v>150</v>
      </c>
      <c r="D222" s="898"/>
      <c r="E222" s="105"/>
      <c r="F222" s="106"/>
      <c r="G222" s="105"/>
      <c r="H222" s="106"/>
      <c r="I222" s="105"/>
      <c r="J222" s="107"/>
      <c r="K222" s="105"/>
      <c r="L222" s="106"/>
      <c r="M222" s="105"/>
      <c r="N222" s="106"/>
      <c r="O222" s="105"/>
      <c r="P222" s="107"/>
      <c r="Q222" s="105"/>
      <c r="R222" s="106"/>
      <c r="S222" s="105"/>
      <c r="T222" s="106"/>
      <c r="U222" s="105"/>
      <c r="V222" s="107"/>
      <c r="W222" s="105"/>
      <c r="X222" s="106"/>
      <c r="Y222" s="105"/>
      <c r="Z222" s="106"/>
      <c r="AA222" s="105"/>
      <c r="AB222" s="107"/>
      <c r="AC222" s="105"/>
      <c r="AD222" s="106"/>
      <c r="AE222" s="105"/>
      <c r="AF222" s="106"/>
      <c r="AG222" s="105"/>
      <c r="AH222" s="107"/>
      <c r="AI222" s="105"/>
      <c r="AJ222" s="106"/>
      <c r="AK222" s="105"/>
      <c r="AL222" s="106"/>
      <c r="AM222" s="105"/>
      <c r="AN222" s="107"/>
      <c r="AO222" s="105"/>
      <c r="AP222" s="106"/>
      <c r="AQ222" s="414">
        <f t="shared" si="52"/>
        <v>0</v>
      </c>
      <c r="AR222" s="110">
        <f t="shared" si="53"/>
        <v>0</v>
      </c>
      <c r="AS222" s="430">
        <f t="shared" si="54"/>
        <v>0</v>
      </c>
      <c r="AT222" s="109">
        <f t="shared" si="55"/>
        <v>0</v>
      </c>
      <c r="AU222" s="427">
        <f t="shared" si="56"/>
        <v>0</v>
      </c>
      <c r="AV222" s="110">
        <f t="shared" si="57"/>
        <v>0</v>
      </c>
      <c r="AW222" s="901">
        <f>'（民鉄走行キロ計算）'!E222</f>
        <v>0</v>
      </c>
      <c r="AX222" s="903" t="str">
        <f>'（民鉄走行キロ計算）'!F222</f>
        <v/>
      </c>
    </row>
    <row r="223" spans="1:50" ht="17.25" customHeight="1">
      <c r="A223" s="130"/>
      <c r="B223" s="927"/>
      <c r="C223" s="925"/>
      <c r="D223" s="926"/>
      <c r="E223" s="111"/>
      <c r="F223" s="112"/>
      <c r="G223" s="111"/>
      <c r="H223" s="112"/>
      <c r="I223" s="111"/>
      <c r="J223" s="113"/>
      <c r="K223" s="111"/>
      <c r="L223" s="112"/>
      <c r="M223" s="111"/>
      <c r="N223" s="112"/>
      <c r="O223" s="111"/>
      <c r="P223" s="113"/>
      <c r="Q223" s="111"/>
      <c r="R223" s="112"/>
      <c r="S223" s="111"/>
      <c r="T223" s="112"/>
      <c r="U223" s="111"/>
      <c r="V223" s="113"/>
      <c r="W223" s="111"/>
      <c r="X223" s="112"/>
      <c r="Y223" s="111"/>
      <c r="Z223" s="112"/>
      <c r="AA223" s="111"/>
      <c r="AB223" s="113"/>
      <c r="AC223" s="111"/>
      <c r="AD223" s="112"/>
      <c r="AE223" s="111"/>
      <c r="AF223" s="112"/>
      <c r="AG223" s="111"/>
      <c r="AH223" s="113"/>
      <c r="AI223" s="111"/>
      <c r="AJ223" s="112"/>
      <c r="AK223" s="111"/>
      <c r="AL223" s="112"/>
      <c r="AM223" s="111"/>
      <c r="AN223" s="113"/>
      <c r="AO223" s="111"/>
      <c r="AP223" s="112"/>
      <c r="AQ223" s="413">
        <f t="shared" si="52"/>
        <v>0</v>
      </c>
      <c r="AR223" s="116">
        <f t="shared" si="53"/>
        <v>0</v>
      </c>
      <c r="AS223" s="429">
        <f t="shared" si="54"/>
        <v>0</v>
      </c>
      <c r="AT223" s="115">
        <f t="shared" si="55"/>
        <v>0</v>
      </c>
      <c r="AU223" s="426">
        <f t="shared" si="56"/>
        <v>0</v>
      </c>
      <c r="AV223" s="116">
        <f t="shared" si="57"/>
        <v>0</v>
      </c>
      <c r="AW223" s="911"/>
      <c r="AX223" s="912"/>
    </row>
    <row r="224" spans="1:50" ht="17.25" customHeight="1">
      <c r="A224" s="130"/>
      <c r="B224" s="895" t="s">
        <v>199</v>
      </c>
      <c r="C224" s="897" t="s">
        <v>151</v>
      </c>
      <c r="D224" s="898"/>
      <c r="E224" s="105"/>
      <c r="F224" s="106"/>
      <c r="G224" s="105"/>
      <c r="H224" s="106"/>
      <c r="I224" s="105"/>
      <c r="J224" s="107"/>
      <c r="K224" s="105"/>
      <c r="L224" s="106"/>
      <c r="M224" s="105"/>
      <c r="N224" s="106"/>
      <c r="O224" s="105"/>
      <c r="P224" s="107"/>
      <c r="Q224" s="105"/>
      <c r="R224" s="106"/>
      <c r="S224" s="105"/>
      <c r="T224" s="106"/>
      <c r="U224" s="105"/>
      <c r="V224" s="107"/>
      <c r="W224" s="105"/>
      <c r="X224" s="106"/>
      <c r="Y224" s="105"/>
      <c r="Z224" s="106"/>
      <c r="AA224" s="105"/>
      <c r="AB224" s="107"/>
      <c r="AC224" s="105"/>
      <c r="AD224" s="106"/>
      <c r="AE224" s="105"/>
      <c r="AF224" s="106"/>
      <c r="AG224" s="105"/>
      <c r="AH224" s="107"/>
      <c r="AI224" s="105"/>
      <c r="AJ224" s="106"/>
      <c r="AK224" s="105"/>
      <c r="AL224" s="106"/>
      <c r="AM224" s="105"/>
      <c r="AN224" s="107"/>
      <c r="AO224" s="105"/>
      <c r="AP224" s="106"/>
      <c r="AQ224" s="414">
        <f t="shared" si="52"/>
        <v>0</v>
      </c>
      <c r="AR224" s="110">
        <f t="shared" si="53"/>
        <v>0</v>
      </c>
      <c r="AS224" s="430">
        <f t="shared" si="54"/>
        <v>0</v>
      </c>
      <c r="AT224" s="109">
        <f t="shared" si="55"/>
        <v>0</v>
      </c>
      <c r="AU224" s="427">
        <f t="shared" si="56"/>
        <v>0</v>
      </c>
      <c r="AV224" s="110">
        <f t="shared" si="57"/>
        <v>0</v>
      </c>
      <c r="AW224" s="901">
        <f>'（民鉄走行キロ計算）'!E224</f>
        <v>0</v>
      </c>
      <c r="AX224" s="903" t="str">
        <f>'（民鉄走行キロ計算）'!F224</f>
        <v/>
      </c>
    </row>
    <row r="225" spans="1:50" ht="17.25" customHeight="1">
      <c r="A225" s="130"/>
      <c r="B225" s="927"/>
      <c r="C225" s="925"/>
      <c r="D225" s="926"/>
      <c r="E225" s="111"/>
      <c r="F225" s="112"/>
      <c r="G225" s="111"/>
      <c r="H225" s="112"/>
      <c r="I225" s="111"/>
      <c r="J225" s="113"/>
      <c r="K225" s="111"/>
      <c r="L225" s="112"/>
      <c r="M225" s="111"/>
      <c r="N225" s="112"/>
      <c r="O225" s="111"/>
      <c r="P225" s="113"/>
      <c r="Q225" s="111"/>
      <c r="R225" s="112"/>
      <c r="S225" s="111"/>
      <c r="T225" s="112"/>
      <c r="U225" s="111"/>
      <c r="V225" s="113"/>
      <c r="W225" s="111"/>
      <c r="X225" s="112"/>
      <c r="Y225" s="111"/>
      <c r="Z225" s="112"/>
      <c r="AA225" s="111"/>
      <c r="AB225" s="113"/>
      <c r="AC225" s="111"/>
      <c r="AD225" s="112"/>
      <c r="AE225" s="111"/>
      <c r="AF225" s="112"/>
      <c r="AG225" s="111"/>
      <c r="AH225" s="113"/>
      <c r="AI225" s="111"/>
      <c r="AJ225" s="112"/>
      <c r="AK225" s="111"/>
      <c r="AL225" s="112"/>
      <c r="AM225" s="111"/>
      <c r="AN225" s="113"/>
      <c r="AO225" s="111"/>
      <c r="AP225" s="112"/>
      <c r="AQ225" s="413">
        <f t="shared" si="52"/>
        <v>0</v>
      </c>
      <c r="AR225" s="116">
        <f t="shared" si="53"/>
        <v>0</v>
      </c>
      <c r="AS225" s="429">
        <f t="shared" si="54"/>
        <v>0</v>
      </c>
      <c r="AT225" s="115">
        <f t="shared" si="55"/>
        <v>0</v>
      </c>
      <c r="AU225" s="426">
        <f t="shared" si="56"/>
        <v>0</v>
      </c>
      <c r="AV225" s="116">
        <f t="shared" si="57"/>
        <v>0</v>
      </c>
      <c r="AW225" s="911"/>
      <c r="AX225" s="912"/>
    </row>
    <row r="226" spans="1:50" ht="17.25" customHeight="1">
      <c r="A226" s="130"/>
      <c r="B226" s="895" t="s">
        <v>201</v>
      </c>
      <c r="C226" s="897" t="s">
        <v>164</v>
      </c>
      <c r="D226" s="898"/>
      <c r="E226" s="105"/>
      <c r="F226" s="106"/>
      <c r="G226" s="105"/>
      <c r="H226" s="106"/>
      <c r="I226" s="105"/>
      <c r="J226" s="107"/>
      <c r="K226" s="105"/>
      <c r="L226" s="106"/>
      <c r="M226" s="105"/>
      <c r="N226" s="106"/>
      <c r="O226" s="105"/>
      <c r="P226" s="107"/>
      <c r="Q226" s="105"/>
      <c r="R226" s="106"/>
      <c r="S226" s="105"/>
      <c r="T226" s="106"/>
      <c r="U226" s="105"/>
      <c r="V226" s="107"/>
      <c r="W226" s="105"/>
      <c r="X226" s="106"/>
      <c r="Y226" s="105"/>
      <c r="Z226" s="106"/>
      <c r="AA226" s="105"/>
      <c r="AB226" s="107"/>
      <c r="AC226" s="105"/>
      <c r="AD226" s="106"/>
      <c r="AE226" s="105"/>
      <c r="AF226" s="106"/>
      <c r="AG226" s="105"/>
      <c r="AH226" s="107"/>
      <c r="AI226" s="105"/>
      <c r="AJ226" s="106"/>
      <c r="AK226" s="105"/>
      <c r="AL226" s="106"/>
      <c r="AM226" s="105"/>
      <c r="AN226" s="107"/>
      <c r="AO226" s="105"/>
      <c r="AP226" s="106"/>
      <c r="AQ226" s="414">
        <f t="shared" si="52"/>
        <v>0</v>
      </c>
      <c r="AR226" s="110">
        <f t="shared" si="53"/>
        <v>0</v>
      </c>
      <c r="AS226" s="430">
        <f t="shared" si="54"/>
        <v>0</v>
      </c>
      <c r="AT226" s="109">
        <f t="shared" si="55"/>
        <v>0</v>
      </c>
      <c r="AU226" s="427">
        <f t="shared" si="56"/>
        <v>0</v>
      </c>
      <c r="AV226" s="110">
        <f t="shared" si="57"/>
        <v>0</v>
      </c>
      <c r="AW226" s="901" t="str">
        <f>'（民鉄走行キロ計算）'!E226</f>
        <v/>
      </c>
      <c r="AX226" s="903">
        <f>'（民鉄走行キロ計算）'!F226</f>
        <v>0</v>
      </c>
    </row>
    <row r="227" spans="1:50" ht="17.25" customHeight="1">
      <c r="A227" s="130"/>
      <c r="B227" s="927"/>
      <c r="C227" s="925"/>
      <c r="D227" s="926"/>
      <c r="E227" s="111"/>
      <c r="F227" s="112"/>
      <c r="G227" s="111"/>
      <c r="H227" s="112"/>
      <c r="I227" s="111"/>
      <c r="J227" s="113"/>
      <c r="K227" s="111"/>
      <c r="L227" s="112"/>
      <c r="M227" s="111"/>
      <c r="N227" s="112"/>
      <c r="O227" s="111"/>
      <c r="P227" s="113"/>
      <c r="Q227" s="111"/>
      <c r="R227" s="112"/>
      <c r="S227" s="111"/>
      <c r="T227" s="112"/>
      <c r="U227" s="111"/>
      <c r="V227" s="113"/>
      <c r="W227" s="111"/>
      <c r="X227" s="112"/>
      <c r="Y227" s="111"/>
      <c r="Z227" s="112"/>
      <c r="AA227" s="111"/>
      <c r="AB227" s="113"/>
      <c r="AC227" s="111"/>
      <c r="AD227" s="112"/>
      <c r="AE227" s="111"/>
      <c r="AF227" s="112"/>
      <c r="AG227" s="111"/>
      <c r="AH227" s="113"/>
      <c r="AI227" s="111"/>
      <c r="AJ227" s="112"/>
      <c r="AK227" s="111"/>
      <c r="AL227" s="112"/>
      <c r="AM227" s="111"/>
      <c r="AN227" s="113"/>
      <c r="AO227" s="111"/>
      <c r="AP227" s="112"/>
      <c r="AQ227" s="413">
        <f t="shared" si="52"/>
        <v>0</v>
      </c>
      <c r="AR227" s="116">
        <f t="shared" si="53"/>
        <v>0</v>
      </c>
      <c r="AS227" s="429">
        <f t="shared" si="54"/>
        <v>0</v>
      </c>
      <c r="AT227" s="115">
        <f t="shared" si="55"/>
        <v>0</v>
      </c>
      <c r="AU227" s="426">
        <f t="shared" si="56"/>
        <v>0</v>
      </c>
      <c r="AV227" s="116">
        <f t="shared" si="57"/>
        <v>0</v>
      </c>
      <c r="AW227" s="911"/>
      <c r="AX227" s="912"/>
    </row>
    <row r="228" spans="1:50" ht="17.25" customHeight="1">
      <c r="A228" s="130"/>
      <c r="B228" s="895" t="s">
        <v>332</v>
      </c>
      <c r="C228" s="897" t="s">
        <v>152</v>
      </c>
      <c r="D228" s="898"/>
      <c r="E228" s="105"/>
      <c r="F228" s="106"/>
      <c r="G228" s="105"/>
      <c r="H228" s="106"/>
      <c r="I228" s="105"/>
      <c r="J228" s="107"/>
      <c r="K228" s="105"/>
      <c r="L228" s="106"/>
      <c r="M228" s="105"/>
      <c r="N228" s="106"/>
      <c r="O228" s="105"/>
      <c r="P228" s="107"/>
      <c r="Q228" s="105"/>
      <c r="R228" s="106"/>
      <c r="S228" s="105"/>
      <c r="T228" s="106"/>
      <c r="U228" s="105"/>
      <c r="V228" s="107"/>
      <c r="W228" s="105">
        <v>3</v>
      </c>
      <c r="X228" s="106"/>
      <c r="Y228" s="105">
        <v>2</v>
      </c>
      <c r="Z228" s="106"/>
      <c r="AA228" s="105"/>
      <c r="AB228" s="107"/>
      <c r="AC228" s="105"/>
      <c r="AD228" s="106"/>
      <c r="AE228" s="105"/>
      <c r="AF228" s="106"/>
      <c r="AG228" s="105"/>
      <c r="AH228" s="107"/>
      <c r="AI228" s="105">
        <v>4</v>
      </c>
      <c r="AJ228" s="106"/>
      <c r="AK228" s="105">
        <v>4</v>
      </c>
      <c r="AL228" s="106"/>
      <c r="AM228" s="105"/>
      <c r="AN228" s="107"/>
      <c r="AO228" s="105"/>
      <c r="AP228" s="106"/>
      <c r="AQ228" s="414">
        <f t="shared" si="52"/>
        <v>7</v>
      </c>
      <c r="AR228" s="110">
        <f t="shared" si="53"/>
        <v>0</v>
      </c>
      <c r="AS228" s="430">
        <f t="shared" si="54"/>
        <v>6</v>
      </c>
      <c r="AT228" s="109">
        <f t="shared" si="55"/>
        <v>0</v>
      </c>
      <c r="AU228" s="427">
        <f t="shared" si="56"/>
        <v>0</v>
      </c>
      <c r="AV228" s="110">
        <f t="shared" si="57"/>
        <v>0</v>
      </c>
      <c r="AW228" s="901">
        <f>'（民鉄走行キロ計算）'!E228</f>
        <v>0.29111398070941524</v>
      </c>
      <c r="AX228" s="903" t="str">
        <f>'（民鉄走行キロ計算）'!F228</f>
        <v/>
      </c>
    </row>
    <row r="229" spans="1:50" ht="17.25" customHeight="1">
      <c r="A229" s="130"/>
      <c r="B229" s="927"/>
      <c r="C229" s="925"/>
      <c r="D229" s="926"/>
      <c r="E229" s="111"/>
      <c r="F229" s="112"/>
      <c r="G229" s="111"/>
      <c r="H229" s="112"/>
      <c r="I229" s="111"/>
      <c r="J229" s="113"/>
      <c r="K229" s="111"/>
      <c r="L229" s="112"/>
      <c r="M229" s="111"/>
      <c r="N229" s="112"/>
      <c r="O229" s="111"/>
      <c r="P229" s="113"/>
      <c r="Q229" s="111"/>
      <c r="R229" s="112"/>
      <c r="S229" s="111"/>
      <c r="T229" s="112"/>
      <c r="U229" s="111"/>
      <c r="V229" s="113"/>
      <c r="W229" s="111"/>
      <c r="X229" s="112"/>
      <c r="Y229" s="111"/>
      <c r="Z229" s="112"/>
      <c r="AA229" s="111"/>
      <c r="AB229" s="113"/>
      <c r="AC229" s="111"/>
      <c r="AD229" s="112"/>
      <c r="AE229" s="111"/>
      <c r="AF229" s="112"/>
      <c r="AG229" s="111"/>
      <c r="AH229" s="113"/>
      <c r="AI229" s="111"/>
      <c r="AJ229" s="112"/>
      <c r="AK229" s="111"/>
      <c r="AL229" s="112"/>
      <c r="AM229" s="111"/>
      <c r="AN229" s="113"/>
      <c r="AO229" s="111"/>
      <c r="AP229" s="112"/>
      <c r="AQ229" s="413">
        <f t="shared" si="52"/>
        <v>0</v>
      </c>
      <c r="AR229" s="116">
        <f t="shared" si="53"/>
        <v>0</v>
      </c>
      <c r="AS229" s="429">
        <f t="shared" si="54"/>
        <v>0</v>
      </c>
      <c r="AT229" s="115">
        <f t="shared" si="55"/>
        <v>0</v>
      </c>
      <c r="AU229" s="426">
        <f t="shared" si="56"/>
        <v>0</v>
      </c>
      <c r="AV229" s="116">
        <f t="shared" si="57"/>
        <v>0</v>
      </c>
      <c r="AW229" s="911"/>
      <c r="AX229" s="912"/>
    </row>
    <row r="230" spans="1:50" ht="17.25" customHeight="1">
      <c r="A230" s="130"/>
      <c r="B230" s="895" t="s">
        <v>199</v>
      </c>
      <c r="C230" s="897" t="s">
        <v>153</v>
      </c>
      <c r="D230" s="898"/>
      <c r="E230" s="105"/>
      <c r="F230" s="106"/>
      <c r="G230" s="105"/>
      <c r="H230" s="106"/>
      <c r="I230" s="105"/>
      <c r="J230" s="107"/>
      <c r="K230" s="105"/>
      <c r="L230" s="106"/>
      <c r="M230" s="105"/>
      <c r="N230" s="106"/>
      <c r="O230" s="105"/>
      <c r="P230" s="107"/>
      <c r="Q230" s="105"/>
      <c r="R230" s="106"/>
      <c r="S230" s="105"/>
      <c r="T230" s="106"/>
      <c r="U230" s="105"/>
      <c r="V230" s="107"/>
      <c r="W230" s="105"/>
      <c r="X230" s="106"/>
      <c r="Y230" s="105"/>
      <c r="Z230" s="106"/>
      <c r="AA230" s="105"/>
      <c r="AB230" s="107"/>
      <c r="AC230" s="105"/>
      <c r="AD230" s="106"/>
      <c r="AE230" s="105"/>
      <c r="AF230" s="106"/>
      <c r="AG230" s="105"/>
      <c r="AH230" s="107"/>
      <c r="AI230" s="105"/>
      <c r="AJ230" s="106"/>
      <c r="AK230" s="105"/>
      <c r="AL230" s="106"/>
      <c r="AM230" s="105"/>
      <c r="AN230" s="107"/>
      <c r="AO230" s="105"/>
      <c r="AP230" s="106"/>
      <c r="AQ230" s="414">
        <f t="shared" si="52"/>
        <v>0</v>
      </c>
      <c r="AR230" s="110">
        <f t="shared" si="53"/>
        <v>0</v>
      </c>
      <c r="AS230" s="430">
        <f t="shared" si="54"/>
        <v>0</v>
      </c>
      <c r="AT230" s="109">
        <f t="shared" si="55"/>
        <v>0</v>
      </c>
      <c r="AU230" s="427">
        <f t="shared" si="56"/>
        <v>0</v>
      </c>
      <c r="AV230" s="110">
        <f t="shared" si="57"/>
        <v>0</v>
      </c>
      <c r="AW230" s="901">
        <f>'（民鉄走行キロ計算）'!E230</f>
        <v>0</v>
      </c>
      <c r="AX230" s="903" t="str">
        <f>'（民鉄走行キロ計算）'!F230</f>
        <v/>
      </c>
    </row>
    <row r="231" spans="1:50" ht="17.25" customHeight="1">
      <c r="A231" s="130"/>
      <c r="B231" s="927"/>
      <c r="C231" s="925"/>
      <c r="D231" s="926"/>
      <c r="E231" s="111"/>
      <c r="F231" s="112"/>
      <c r="G231" s="111"/>
      <c r="H231" s="112"/>
      <c r="I231" s="111"/>
      <c r="J231" s="113"/>
      <c r="K231" s="111"/>
      <c r="L231" s="112"/>
      <c r="M231" s="111"/>
      <c r="N231" s="112"/>
      <c r="O231" s="111"/>
      <c r="P231" s="113"/>
      <c r="Q231" s="111"/>
      <c r="R231" s="112"/>
      <c r="S231" s="111"/>
      <c r="T231" s="112"/>
      <c r="U231" s="111"/>
      <c r="V231" s="113"/>
      <c r="W231" s="111"/>
      <c r="X231" s="112"/>
      <c r="Y231" s="111"/>
      <c r="Z231" s="112"/>
      <c r="AA231" s="111"/>
      <c r="AB231" s="113"/>
      <c r="AC231" s="111"/>
      <c r="AD231" s="112"/>
      <c r="AE231" s="111"/>
      <c r="AF231" s="112"/>
      <c r="AG231" s="111"/>
      <c r="AH231" s="113"/>
      <c r="AI231" s="111"/>
      <c r="AJ231" s="112"/>
      <c r="AK231" s="111"/>
      <c r="AL231" s="112"/>
      <c r="AM231" s="111"/>
      <c r="AN231" s="113"/>
      <c r="AO231" s="111"/>
      <c r="AP231" s="112"/>
      <c r="AQ231" s="413">
        <f t="shared" si="52"/>
        <v>0</v>
      </c>
      <c r="AR231" s="116">
        <f t="shared" si="53"/>
        <v>0</v>
      </c>
      <c r="AS231" s="429">
        <f t="shared" si="54"/>
        <v>0</v>
      </c>
      <c r="AT231" s="115">
        <f t="shared" si="55"/>
        <v>0</v>
      </c>
      <c r="AU231" s="426">
        <f t="shared" si="56"/>
        <v>0</v>
      </c>
      <c r="AV231" s="116">
        <f t="shared" si="57"/>
        <v>0</v>
      </c>
      <c r="AW231" s="911"/>
      <c r="AX231" s="912"/>
    </row>
    <row r="232" spans="1:50" ht="17.25" customHeight="1">
      <c r="A232" s="130"/>
      <c r="B232" s="895" t="s">
        <v>199</v>
      </c>
      <c r="C232" s="897" t="s">
        <v>154</v>
      </c>
      <c r="D232" s="898"/>
      <c r="E232" s="105"/>
      <c r="F232" s="106"/>
      <c r="G232" s="105"/>
      <c r="H232" s="106"/>
      <c r="I232" s="105"/>
      <c r="J232" s="107"/>
      <c r="K232" s="105"/>
      <c r="L232" s="106"/>
      <c r="M232" s="105"/>
      <c r="N232" s="106"/>
      <c r="O232" s="105"/>
      <c r="P232" s="107"/>
      <c r="Q232" s="105"/>
      <c r="R232" s="106"/>
      <c r="S232" s="105"/>
      <c r="T232" s="106"/>
      <c r="U232" s="105"/>
      <c r="V232" s="107"/>
      <c r="W232" s="105"/>
      <c r="X232" s="106"/>
      <c r="Y232" s="105"/>
      <c r="Z232" s="106"/>
      <c r="AA232" s="105"/>
      <c r="AB232" s="107"/>
      <c r="AC232" s="105"/>
      <c r="AD232" s="106"/>
      <c r="AE232" s="105"/>
      <c r="AF232" s="106"/>
      <c r="AG232" s="105"/>
      <c r="AH232" s="107"/>
      <c r="AI232" s="105"/>
      <c r="AJ232" s="106"/>
      <c r="AK232" s="105"/>
      <c r="AL232" s="106"/>
      <c r="AM232" s="105"/>
      <c r="AN232" s="107"/>
      <c r="AO232" s="105"/>
      <c r="AP232" s="106"/>
      <c r="AQ232" s="414">
        <f t="shared" si="52"/>
        <v>0</v>
      </c>
      <c r="AR232" s="110">
        <f t="shared" si="53"/>
        <v>0</v>
      </c>
      <c r="AS232" s="430">
        <f t="shared" si="54"/>
        <v>0</v>
      </c>
      <c r="AT232" s="109">
        <f t="shared" si="55"/>
        <v>0</v>
      </c>
      <c r="AU232" s="427">
        <f t="shared" si="56"/>
        <v>0</v>
      </c>
      <c r="AV232" s="110">
        <f t="shared" si="57"/>
        <v>0</v>
      </c>
      <c r="AW232" s="901">
        <f>'（民鉄走行キロ計算）'!E232</f>
        <v>0</v>
      </c>
      <c r="AX232" s="903" t="str">
        <f>'（民鉄走行キロ計算）'!F232</f>
        <v/>
      </c>
    </row>
    <row r="233" spans="1:50" ht="17.25" customHeight="1">
      <c r="A233" s="130"/>
      <c r="B233" s="927"/>
      <c r="C233" s="925"/>
      <c r="D233" s="926"/>
      <c r="E233" s="111"/>
      <c r="F233" s="112"/>
      <c r="G233" s="111"/>
      <c r="H233" s="112"/>
      <c r="I233" s="111"/>
      <c r="J233" s="113"/>
      <c r="K233" s="111"/>
      <c r="L233" s="112"/>
      <c r="M233" s="111"/>
      <c r="N233" s="112"/>
      <c r="O233" s="111"/>
      <c r="P233" s="113"/>
      <c r="Q233" s="111"/>
      <c r="R233" s="112"/>
      <c r="S233" s="111"/>
      <c r="T233" s="112"/>
      <c r="U233" s="111"/>
      <c r="V233" s="113"/>
      <c r="W233" s="111"/>
      <c r="X233" s="112"/>
      <c r="Y233" s="111"/>
      <c r="Z233" s="112"/>
      <c r="AA233" s="111"/>
      <c r="AB233" s="113"/>
      <c r="AC233" s="111"/>
      <c r="AD233" s="112"/>
      <c r="AE233" s="111"/>
      <c r="AF233" s="112"/>
      <c r="AG233" s="111"/>
      <c r="AH233" s="113"/>
      <c r="AI233" s="111"/>
      <c r="AJ233" s="112"/>
      <c r="AK233" s="111"/>
      <c r="AL233" s="112"/>
      <c r="AM233" s="111"/>
      <c r="AN233" s="113"/>
      <c r="AO233" s="111"/>
      <c r="AP233" s="112"/>
      <c r="AQ233" s="413">
        <f t="shared" si="52"/>
        <v>0</v>
      </c>
      <c r="AR233" s="116">
        <f t="shared" si="53"/>
        <v>0</v>
      </c>
      <c r="AS233" s="429">
        <f t="shared" si="54"/>
        <v>0</v>
      </c>
      <c r="AT233" s="115">
        <f t="shared" si="55"/>
        <v>0</v>
      </c>
      <c r="AU233" s="426">
        <f t="shared" si="56"/>
        <v>0</v>
      </c>
      <c r="AV233" s="116">
        <f t="shared" si="57"/>
        <v>0</v>
      </c>
      <c r="AW233" s="911"/>
      <c r="AX233" s="912"/>
    </row>
    <row r="234" spans="1:50" ht="17.25" customHeight="1">
      <c r="A234" s="130"/>
      <c r="B234" s="895" t="s">
        <v>199</v>
      </c>
      <c r="C234" s="897" t="s">
        <v>155</v>
      </c>
      <c r="D234" s="898"/>
      <c r="E234" s="105"/>
      <c r="F234" s="106"/>
      <c r="G234" s="105"/>
      <c r="H234" s="106"/>
      <c r="I234" s="105"/>
      <c r="J234" s="107"/>
      <c r="K234" s="105"/>
      <c r="L234" s="106"/>
      <c r="M234" s="105"/>
      <c r="N234" s="106"/>
      <c r="O234" s="105"/>
      <c r="P234" s="107"/>
      <c r="Q234" s="105"/>
      <c r="R234" s="106"/>
      <c r="S234" s="105"/>
      <c r="T234" s="106"/>
      <c r="U234" s="105"/>
      <c r="V234" s="107"/>
      <c r="W234" s="105"/>
      <c r="X234" s="106"/>
      <c r="Y234" s="105"/>
      <c r="Z234" s="106"/>
      <c r="AA234" s="105"/>
      <c r="AB234" s="107"/>
      <c r="AC234" s="105"/>
      <c r="AD234" s="106"/>
      <c r="AE234" s="105"/>
      <c r="AF234" s="106"/>
      <c r="AG234" s="105"/>
      <c r="AH234" s="107"/>
      <c r="AI234" s="105"/>
      <c r="AJ234" s="106"/>
      <c r="AK234" s="105"/>
      <c r="AL234" s="106"/>
      <c r="AM234" s="105"/>
      <c r="AN234" s="107"/>
      <c r="AO234" s="105"/>
      <c r="AP234" s="106"/>
      <c r="AQ234" s="414">
        <f t="shared" si="52"/>
        <v>0</v>
      </c>
      <c r="AR234" s="110">
        <f t="shared" si="53"/>
        <v>0</v>
      </c>
      <c r="AS234" s="430">
        <f t="shared" si="54"/>
        <v>0</v>
      </c>
      <c r="AT234" s="109">
        <f t="shared" si="55"/>
        <v>0</v>
      </c>
      <c r="AU234" s="427">
        <f t="shared" si="56"/>
        <v>0</v>
      </c>
      <c r="AV234" s="110">
        <f t="shared" si="57"/>
        <v>0</v>
      </c>
      <c r="AW234" s="901">
        <f>'（民鉄走行キロ計算）'!E234</f>
        <v>0</v>
      </c>
      <c r="AX234" s="903" t="str">
        <f>'（民鉄走行キロ計算）'!F234</f>
        <v/>
      </c>
    </row>
    <row r="235" spans="1:50" ht="17.25" customHeight="1">
      <c r="A235" s="130"/>
      <c r="B235" s="927"/>
      <c r="C235" s="925"/>
      <c r="D235" s="926"/>
      <c r="E235" s="111"/>
      <c r="F235" s="112"/>
      <c r="G235" s="111"/>
      <c r="H235" s="112"/>
      <c r="I235" s="111"/>
      <c r="J235" s="113"/>
      <c r="K235" s="111"/>
      <c r="L235" s="112"/>
      <c r="M235" s="111"/>
      <c r="N235" s="112"/>
      <c r="O235" s="111"/>
      <c r="P235" s="113"/>
      <c r="Q235" s="111"/>
      <c r="R235" s="112"/>
      <c r="S235" s="111"/>
      <c r="T235" s="112"/>
      <c r="U235" s="111"/>
      <c r="V235" s="113"/>
      <c r="W235" s="111"/>
      <c r="X235" s="112"/>
      <c r="Y235" s="111"/>
      <c r="Z235" s="112"/>
      <c r="AA235" s="111"/>
      <c r="AB235" s="113"/>
      <c r="AC235" s="111"/>
      <c r="AD235" s="112"/>
      <c r="AE235" s="111"/>
      <c r="AF235" s="112"/>
      <c r="AG235" s="111"/>
      <c r="AH235" s="113"/>
      <c r="AI235" s="111"/>
      <c r="AJ235" s="112"/>
      <c r="AK235" s="111"/>
      <c r="AL235" s="112"/>
      <c r="AM235" s="111"/>
      <c r="AN235" s="113"/>
      <c r="AO235" s="111"/>
      <c r="AP235" s="112"/>
      <c r="AQ235" s="413">
        <f t="shared" si="52"/>
        <v>0</v>
      </c>
      <c r="AR235" s="116">
        <f t="shared" si="53"/>
        <v>0</v>
      </c>
      <c r="AS235" s="429">
        <f t="shared" si="54"/>
        <v>0</v>
      </c>
      <c r="AT235" s="115">
        <f t="shared" si="55"/>
        <v>0</v>
      </c>
      <c r="AU235" s="426">
        <f t="shared" si="56"/>
        <v>0</v>
      </c>
      <c r="AV235" s="116">
        <f t="shared" si="57"/>
        <v>0</v>
      </c>
      <c r="AW235" s="911"/>
      <c r="AX235" s="912"/>
    </row>
    <row r="236" spans="1:50" ht="17.25" customHeight="1">
      <c r="A236" s="130"/>
      <c r="B236" s="895" t="s">
        <v>199</v>
      </c>
      <c r="C236" s="897" t="s">
        <v>156</v>
      </c>
      <c r="D236" s="898"/>
      <c r="E236" s="105"/>
      <c r="F236" s="106"/>
      <c r="G236" s="105"/>
      <c r="H236" s="106"/>
      <c r="I236" s="105"/>
      <c r="J236" s="107"/>
      <c r="K236" s="105"/>
      <c r="L236" s="106"/>
      <c r="M236" s="105"/>
      <c r="N236" s="106"/>
      <c r="O236" s="105"/>
      <c r="P236" s="107"/>
      <c r="Q236" s="105"/>
      <c r="R236" s="106"/>
      <c r="S236" s="105"/>
      <c r="T236" s="106"/>
      <c r="U236" s="105"/>
      <c r="V236" s="107"/>
      <c r="W236" s="105"/>
      <c r="X236" s="106"/>
      <c r="Y236" s="105"/>
      <c r="Z236" s="106"/>
      <c r="AA236" s="105"/>
      <c r="AB236" s="107"/>
      <c r="AC236" s="105"/>
      <c r="AD236" s="106"/>
      <c r="AE236" s="105"/>
      <c r="AF236" s="106"/>
      <c r="AG236" s="105"/>
      <c r="AH236" s="107"/>
      <c r="AI236" s="105"/>
      <c r="AJ236" s="106"/>
      <c r="AK236" s="105"/>
      <c r="AL236" s="106"/>
      <c r="AM236" s="105"/>
      <c r="AN236" s="107"/>
      <c r="AO236" s="105"/>
      <c r="AP236" s="106"/>
      <c r="AQ236" s="414">
        <f t="shared" si="52"/>
        <v>0</v>
      </c>
      <c r="AR236" s="110">
        <f t="shared" si="53"/>
        <v>0</v>
      </c>
      <c r="AS236" s="430">
        <f t="shared" si="54"/>
        <v>0</v>
      </c>
      <c r="AT236" s="109">
        <f t="shared" si="55"/>
        <v>0</v>
      </c>
      <c r="AU236" s="427">
        <f t="shared" si="56"/>
        <v>0</v>
      </c>
      <c r="AV236" s="110">
        <f t="shared" si="57"/>
        <v>0</v>
      </c>
      <c r="AW236" s="901">
        <f>'（民鉄走行キロ計算）'!E236</f>
        <v>0</v>
      </c>
      <c r="AX236" s="903" t="str">
        <f>'（民鉄走行キロ計算）'!F236</f>
        <v/>
      </c>
    </row>
    <row r="237" spans="1:50" ht="17.25" customHeight="1">
      <c r="A237" s="130"/>
      <c r="B237" s="927"/>
      <c r="C237" s="925"/>
      <c r="D237" s="926"/>
      <c r="E237" s="111"/>
      <c r="F237" s="112"/>
      <c r="G237" s="111"/>
      <c r="H237" s="112"/>
      <c r="I237" s="111"/>
      <c r="J237" s="113"/>
      <c r="K237" s="111"/>
      <c r="L237" s="112"/>
      <c r="M237" s="111"/>
      <c r="N237" s="112"/>
      <c r="O237" s="111"/>
      <c r="P237" s="113"/>
      <c r="Q237" s="111"/>
      <c r="R237" s="112"/>
      <c r="S237" s="111"/>
      <c r="T237" s="112"/>
      <c r="U237" s="111"/>
      <c r="V237" s="113"/>
      <c r="W237" s="111"/>
      <c r="X237" s="112"/>
      <c r="Y237" s="111"/>
      <c r="Z237" s="112"/>
      <c r="AA237" s="111"/>
      <c r="AB237" s="113"/>
      <c r="AC237" s="111"/>
      <c r="AD237" s="112"/>
      <c r="AE237" s="111"/>
      <c r="AF237" s="112"/>
      <c r="AG237" s="111"/>
      <c r="AH237" s="113"/>
      <c r="AI237" s="111"/>
      <c r="AJ237" s="112"/>
      <c r="AK237" s="111"/>
      <c r="AL237" s="112"/>
      <c r="AM237" s="111"/>
      <c r="AN237" s="113"/>
      <c r="AO237" s="111"/>
      <c r="AP237" s="112"/>
      <c r="AQ237" s="413">
        <f t="shared" si="52"/>
        <v>0</v>
      </c>
      <c r="AR237" s="116">
        <f t="shared" si="53"/>
        <v>0</v>
      </c>
      <c r="AS237" s="429">
        <f t="shared" si="54"/>
        <v>0</v>
      </c>
      <c r="AT237" s="115">
        <f t="shared" si="55"/>
        <v>0</v>
      </c>
      <c r="AU237" s="426">
        <f t="shared" si="56"/>
        <v>0</v>
      </c>
      <c r="AV237" s="116">
        <f t="shared" si="57"/>
        <v>0</v>
      </c>
      <c r="AW237" s="911"/>
      <c r="AX237" s="912"/>
    </row>
    <row r="238" spans="1:50" ht="17.25" customHeight="1">
      <c r="A238" s="130"/>
      <c r="B238" s="895" t="s">
        <v>199</v>
      </c>
      <c r="C238" s="897" t="s">
        <v>157</v>
      </c>
      <c r="D238" s="898"/>
      <c r="E238" s="105"/>
      <c r="F238" s="106"/>
      <c r="G238" s="105"/>
      <c r="H238" s="106"/>
      <c r="I238" s="105"/>
      <c r="J238" s="107"/>
      <c r="K238" s="105"/>
      <c r="L238" s="106"/>
      <c r="M238" s="105"/>
      <c r="N238" s="106"/>
      <c r="O238" s="105"/>
      <c r="P238" s="107"/>
      <c r="Q238" s="105"/>
      <c r="R238" s="106"/>
      <c r="S238" s="105"/>
      <c r="T238" s="106"/>
      <c r="U238" s="105"/>
      <c r="V238" s="107"/>
      <c r="W238" s="105"/>
      <c r="X238" s="106"/>
      <c r="Y238" s="105"/>
      <c r="Z238" s="106"/>
      <c r="AA238" s="105"/>
      <c r="AB238" s="107"/>
      <c r="AC238" s="105"/>
      <c r="AD238" s="106"/>
      <c r="AE238" s="105"/>
      <c r="AF238" s="106"/>
      <c r="AG238" s="105"/>
      <c r="AH238" s="107"/>
      <c r="AI238" s="105"/>
      <c r="AJ238" s="106"/>
      <c r="AK238" s="105"/>
      <c r="AL238" s="106"/>
      <c r="AM238" s="105"/>
      <c r="AN238" s="107"/>
      <c r="AO238" s="105"/>
      <c r="AP238" s="106"/>
      <c r="AQ238" s="414">
        <f t="shared" si="52"/>
        <v>0</v>
      </c>
      <c r="AR238" s="110">
        <f t="shared" si="53"/>
        <v>0</v>
      </c>
      <c r="AS238" s="430">
        <f t="shared" si="54"/>
        <v>0</v>
      </c>
      <c r="AT238" s="109">
        <f t="shared" si="55"/>
        <v>0</v>
      </c>
      <c r="AU238" s="427">
        <f t="shared" si="56"/>
        <v>0</v>
      </c>
      <c r="AV238" s="110">
        <f t="shared" si="57"/>
        <v>0</v>
      </c>
      <c r="AW238" s="901">
        <f>'（民鉄走行キロ計算）'!E238</f>
        <v>0</v>
      </c>
      <c r="AX238" s="903" t="str">
        <f>'（民鉄走行キロ計算）'!F238</f>
        <v/>
      </c>
    </row>
    <row r="239" spans="1:50" ht="17.25" customHeight="1">
      <c r="A239" s="130"/>
      <c r="B239" s="927"/>
      <c r="C239" s="925"/>
      <c r="D239" s="926"/>
      <c r="E239" s="111"/>
      <c r="F239" s="112"/>
      <c r="G239" s="111"/>
      <c r="H239" s="112"/>
      <c r="I239" s="111"/>
      <c r="J239" s="113"/>
      <c r="K239" s="111"/>
      <c r="L239" s="112"/>
      <c r="M239" s="111"/>
      <c r="N239" s="112"/>
      <c r="O239" s="111"/>
      <c r="P239" s="113"/>
      <c r="Q239" s="111"/>
      <c r="R239" s="112"/>
      <c r="S239" s="111"/>
      <c r="T239" s="112"/>
      <c r="U239" s="111"/>
      <c r="V239" s="113"/>
      <c r="W239" s="111"/>
      <c r="X239" s="112"/>
      <c r="Y239" s="111"/>
      <c r="Z239" s="112"/>
      <c r="AA239" s="111"/>
      <c r="AB239" s="113"/>
      <c r="AC239" s="111"/>
      <c r="AD239" s="112"/>
      <c r="AE239" s="111"/>
      <c r="AF239" s="112"/>
      <c r="AG239" s="111"/>
      <c r="AH239" s="113"/>
      <c r="AI239" s="111"/>
      <c r="AJ239" s="112"/>
      <c r="AK239" s="111"/>
      <c r="AL239" s="112"/>
      <c r="AM239" s="111"/>
      <c r="AN239" s="113"/>
      <c r="AO239" s="111"/>
      <c r="AP239" s="112"/>
      <c r="AQ239" s="413">
        <f t="shared" si="52"/>
        <v>0</v>
      </c>
      <c r="AR239" s="116">
        <f t="shared" si="53"/>
        <v>0</v>
      </c>
      <c r="AS239" s="429">
        <f t="shared" si="54"/>
        <v>0</v>
      </c>
      <c r="AT239" s="115">
        <f t="shared" si="55"/>
        <v>0</v>
      </c>
      <c r="AU239" s="426">
        <f t="shared" si="56"/>
        <v>0</v>
      </c>
      <c r="AV239" s="116">
        <f t="shared" si="57"/>
        <v>0</v>
      </c>
      <c r="AW239" s="911"/>
      <c r="AX239" s="912"/>
    </row>
    <row r="240" spans="1:50" ht="17.25" customHeight="1">
      <c r="A240" s="130"/>
      <c r="B240" s="895" t="s">
        <v>199</v>
      </c>
      <c r="C240" s="897" t="s">
        <v>158</v>
      </c>
      <c r="D240" s="898"/>
      <c r="E240" s="105"/>
      <c r="F240" s="106"/>
      <c r="G240" s="105"/>
      <c r="H240" s="106"/>
      <c r="I240" s="105"/>
      <c r="J240" s="107"/>
      <c r="K240" s="105"/>
      <c r="L240" s="106"/>
      <c r="M240" s="105"/>
      <c r="N240" s="106"/>
      <c r="O240" s="105"/>
      <c r="P240" s="107"/>
      <c r="Q240" s="105"/>
      <c r="R240" s="106"/>
      <c r="S240" s="105"/>
      <c r="T240" s="106"/>
      <c r="U240" s="105"/>
      <c r="V240" s="107"/>
      <c r="W240" s="105">
        <v>1</v>
      </c>
      <c r="X240" s="106"/>
      <c r="Y240" s="105"/>
      <c r="Z240" s="106"/>
      <c r="AA240" s="105"/>
      <c r="AB240" s="107"/>
      <c r="AC240" s="105"/>
      <c r="AD240" s="106"/>
      <c r="AE240" s="105"/>
      <c r="AF240" s="106"/>
      <c r="AG240" s="105"/>
      <c r="AH240" s="107"/>
      <c r="AI240" s="105">
        <v>1</v>
      </c>
      <c r="AJ240" s="106"/>
      <c r="AK240" s="105"/>
      <c r="AL240" s="106"/>
      <c r="AM240" s="105">
        <v>1</v>
      </c>
      <c r="AN240" s="107"/>
      <c r="AO240" s="105"/>
      <c r="AP240" s="106"/>
      <c r="AQ240" s="414">
        <f t="shared" si="52"/>
        <v>2</v>
      </c>
      <c r="AR240" s="110">
        <f t="shared" si="53"/>
        <v>0</v>
      </c>
      <c r="AS240" s="430">
        <f t="shared" si="54"/>
        <v>0</v>
      </c>
      <c r="AT240" s="109">
        <f t="shared" si="55"/>
        <v>0</v>
      </c>
      <c r="AU240" s="427">
        <f t="shared" si="56"/>
        <v>1</v>
      </c>
      <c r="AV240" s="110">
        <f t="shared" si="57"/>
        <v>0</v>
      </c>
      <c r="AW240" s="901">
        <f>'（民鉄走行キロ計算）'!E240</f>
        <v>2.6045397127192698</v>
      </c>
      <c r="AX240" s="903" t="str">
        <f>'（民鉄走行キロ計算）'!F240</f>
        <v/>
      </c>
    </row>
    <row r="241" spans="1:50" ht="17.25" customHeight="1">
      <c r="A241" s="130"/>
      <c r="B241" s="927"/>
      <c r="C241" s="925"/>
      <c r="D241" s="926"/>
      <c r="E241" s="111"/>
      <c r="F241" s="112"/>
      <c r="G241" s="111"/>
      <c r="H241" s="112"/>
      <c r="I241" s="111"/>
      <c r="J241" s="113"/>
      <c r="K241" s="111"/>
      <c r="L241" s="112"/>
      <c r="M241" s="111"/>
      <c r="N241" s="112"/>
      <c r="O241" s="111"/>
      <c r="P241" s="113"/>
      <c r="Q241" s="111"/>
      <c r="R241" s="112"/>
      <c r="S241" s="111"/>
      <c r="T241" s="112"/>
      <c r="U241" s="111"/>
      <c r="V241" s="113"/>
      <c r="W241" s="111"/>
      <c r="X241" s="112"/>
      <c r="Y241" s="111"/>
      <c r="Z241" s="112"/>
      <c r="AA241" s="111"/>
      <c r="AB241" s="113"/>
      <c r="AC241" s="111"/>
      <c r="AD241" s="112"/>
      <c r="AE241" s="111"/>
      <c r="AF241" s="112"/>
      <c r="AG241" s="111"/>
      <c r="AH241" s="113"/>
      <c r="AI241" s="111"/>
      <c r="AJ241" s="112"/>
      <c r="AK241" s="111"/>
      <c r="AL241" s="112"/>
      <c r="AM241" s="111"/>
      <c r="AN241" s="113"/>
      <c r="AO241" s="111"/>
      <c r="AP241" s="112"/>
      <c r="AQ241" s="413">
        <f t="shared" si="52"/>
        <v>0</v>
      </c>
      <c r="AR241" s="116">
        <f t="shared" si="53"/>
        <v>0</v>
      </c>
      <c r="AS241" s="429">
        <f t="shared" si="54"/>
        <v>0</v>
      </c>
      <c r="AT241" s="115">
        <f t="shared" si="55"/>
        <v>0</v>
      </c>
      <c r="AU241" s="426">
        <f t="shared" si="56"/>
        <v>0</v>
      </c>
      <c r="AV241" s="116">
        <f t="shared" si="57"/>
        <v>0</v>
      </c>
      <c r="AW241" s="911"/>
      <c r="AX241" s="912"/>
    </row>
    <row r="242" spans="1:50" ht="17.25" customHeight="1">
      <c r="A242" s="130"/>
      <c r="B242" s="895" t="s">
        <v>329</v>
      </c>
      <c r="C242" s="897" t="s">
        <v>159</v>
      </c>
      <c r="D242" s="898"/>
      <c r="E242" s="105"/>
      <c r="F242" s="106"/>
      <c r="G242" s="105"/>
      <c r="H242" s="106"/>
      <c r="I242" s="105"/>
      <c r="J242" s="107"/>
      <c r="K242" s="105"/>
      <c r="L242" s="106"/>
      <c r="M242" s="105"/>
      <c r="N242" s="106"/>
      <c r="O242" s="105"/>
      <c r="P242" s="107"/>
      <c r="Q242" s="105"/>
      <c r="R242" s="106"/>
      <c r="S242" s="105"/>
      <c r="T242" s="106"/>
      <c r="U242" s="105"/>
      <c r="V242" s="107"/>
      <c r="W242" s="105"/>
      <c r="X242" s="106"/>
      <c r="Y242" s="105"/>
      <c r="Z242" s="106"/>
      <c r="AA242" s="105"/>
      <c r="AB242" s="107"/>
      <c r="AC242" s="105"/>
      <c r="AD242" s="106">
        <v>12</v>
      </c>
      <c r="AE242" s="105"/>
      <c r="AF242" s="106"/>
      <c r="AG242" s="105"/>
      <c r="AH242" s="107"/>
      <c r="AI242" s="105"/>
      <c r="AJ242" s="106"/>
      <c r="AK242" s="105"/>
      <c r="AL242" s="106"/>
      <c r="AM242" s="105"/>
      <c r="AN242" s="107"/>
      <c r="AO242" s="105"/>
      <c r="AP242" s="106"/>
      <c r="AQ242" s="414">
        <f t="shared" si="52"/>
        <v>0</v>
      </c>
      <c r="AR242" s="110">
        <f t="shared" si="53"/>
        <v>12</v>
      </c>
      <c r="AS242" s="430">
        <f t="shared" si="54"/>
        <v>0</v>
      </c>
      <c r="AT242" s="109">
        <f t="shared" si="55"/>
        <v>0</v>
      </c>
      <c r="AU242" s="427">
        <f t="shared" si="56"/>
        <v>0</v>
      </c>
      <c r="AV242" s="110">
        <f t="shared" si="57"/>
        <v>0</v>
      </c>
      <c r="AW242" s="901">
        <f>'（民鉄走行キロ計算）'!E242</f>
        <v>0</v>
      </c>
      <c r="AX242" s="903">
        <f>'（民鉄走行キロ計算）'!F242</f>
        <v>89.249589451888525</v>
      </c>
    </row>
    <row r="243" spans="1:50" ht="17.25" customHeight="1">
      <c r="A243" s="130"/>
      <c r="B243" s="927"/>
      <c r="C243" s="925"/>
      <c r="D243" s="926"/>
      <c r="E243" s="111"/>
      <c r="F243" s="112"/>
      <c r="G243" s="111"/>
      <c r="H243" s="112"/>
      <c r="I243" s="111"/>
      <c r="J243" s="113"/>
      <c r="K243" s="111"/>
      <c r="L243" s="112"/>
      <c r="M243" s="111"/>
      <c r="N243" s="112"/>
      <c r="O243" s="111"/>
      <c r="P243" s="113"/>
      <c r="Q243" s="111"/>
      <c r="R243" s="112"/>
      <c r="S243" s="111"/>
      <c r="T243" s="112"/>
      <c r="U243" s="111"/>
      <c r="V243" s="113"/>
      <c r="W243" s="111"/>
      <c r="X243" s="112"/>
      <c r="Y243" s="111"/>
      <c r="Z243" s="112"/>
      <c r="AA243" s="111"/>
      <c r="AB243" s="113"/>
      <c r="AC243" s="111"/>
      <c r="AD243" s="112"/>
      <c r="AE243" s="111"/>
      <c r="AF243" s="112"/>
      <c r="AG243" s="111"/>
      <c r="AH243" s="113"/>
      <c r="AI243" s="111"/>
      <c r="AJ243" s="112"/>
      <c r="AK243" s="111"/>
      <c r="AL243" s="112"/>
      <c r="AM243" s="111"/>
      <c r="AN243" s="113"/>
      <c r="AO243" s="111"/>
      <c r="AP243" s="373"/>
      <c r="AQ243" s="426">
        <f t="shared" si="52"/>
        <v>0</v>
      </c>
      <c r="AR243" s="116">
        <f t="shared" si="53"/>
        <v>0</v>
      </c>
      <c r="AS243" s="429">
        <f t="shared" si="54"/>
        <v>0</v>
      </c>
      <c r="AT243" s="115">
        <f t="shared" si="55"/>
        <v>0</v>
      </c>
      <c r="AU243" s="426">
        <f t="shared" si="56"/>
        <v>0</v>
      </c>
      <c r="AV243" s="116">
        <f t="shared" si="57"/>
        <v>0</v>
      </c>
      <c r="AW243" s="911"/>
      <c r="AX243" s="912"/>
    </row>
    <row r="244" spans="1:50" ht="17.25" customHeight="1">
      <c r="A244" s="130"/>
      <c r="B244" s="895" t="s">
        <v>199</v>
      </c>
      <c r="C244" s="897" t="s">
        <v>335</v>
      </c>
      <c r="D244" s="898"/>
      <c r="E244" s="117"/>
      <c r="F244" s="118"/>
      <c r="G244" s="117"/>
      <c r="H244" s="118"/>
      <c r="I244" s="117"/>
      <c r="J244" s="119"/>
      <c r="K244" s="117"/>
      <c r="L244" s="118"/>
      <c r="M244" s="117"/>
      <c r="N244" s="118"/>
      <c r="O244" s="117"/>
      <c r="P244" s="119"/>
      <c r="Q244" s="117"/>
      <c r="R244" s="118"/>
      <c r="S244" s="117"/>
      <c r="T244" s="118"/>
      <c r="U244" s="117"/>
      <c r="V244" s="119"/>
      <c r="W244" s="117">
        <v>6</v>
      </c>
      <c r="X244" s="118"/>
      <c r="Y244" s="117"/>
      <c r="Z244" s="118"/>
      <c r="AA244" s="117">
        <v>5</v>
      </c>
      <c r="AB244" s="119"/>
      <c r="AC244" s="117"/>
      <c r="AD244" s="118"/>
      <c r="AE244" s="117"/>
      <c r="AF244" s="118"/>
      <c r="AG244" s="117"/>
      <c r="AH244" s="119"/>
      <c r="AI244" s="117"/>
      <c r="AJ244" s="118"/>
      <c r="AK244" s="117"/>
      <c r="AL244" s="118"/>
      <c r="AM244" s="117"/>
      <c r="AN244" s="119"/>
      <c r="AO244" s="117"/>
      <c r="AP244" s="119"/>
      <c r="AQ244" s="427">
        <f t="shared" si="52"/>
        <v>6</v>
      </c>
      <c r="AR244" s="110">
        <f t="shared" si="53"/>
        <v>0</v>
      </c>
      <c r="AS244" s="430">
        <f t="shared" si="54"/>
        <v>0</v>
      </c>
      <c r="AT244" s="109">
        <f t="shared" si="55"/>
        <v>0</v>
      </c>
      <c r="AU244" s="427">
        <f t="shared" si="56"/>
        <v>5</v>
      </c>
      <c r="AV244" s="110">
        <f t="shared" si="57"/>
        <v>0</v>
      </c>
      <c r="AW244" s="901">
        <f>'（民鉄走行キロ計算）'!E244</f>
        <v>4.3514642894907354</v>
      </c>
      <c r="AX244" s="903" t="str">
        <f>'（民鉄走行キロ計算）'!F244</f>
        <v/>
      </c>
    </row>
    <row r="245" spans="1:50" ht="17.25" customHeight="1">
      <c r="A245" s="130"/>
      <c r="B245" s="927"/>
      <c r="C245" s="925"/>
      <c r="D245" s="926"/>
      <c r="E245" s="111"/>
      <c r="F245" s="371"/>
      <c r="G245" s="111"/>
      <c r="H245" s="112"/>
      <c r="I245" s="111"/>
      <c r="J245" s="113"/>
      <c r="K245" s="111"/>
      <c r="L245" s="112"/>
      <c r="M245" s="111"/>
      <c r="N245" s="371"/>
      <c r="O245" s="111"/>
      <c r="P245" s="113"/>
      <c r="Q245" s="111"/>
      <c r="R245" s="112"/>
      <c r="S245" s="111"/>
      <c r="T245" s="112"/>
      <c r="U245" s="111"/>
      <c r="V245" s="113"/>
      <c r="W245" s="111">
        <v>1</v>
      </c>
      <c r="X245" s="112"/>
      <c r="Y245" s="111"/>
      <c r="Z245" s="112"/>
      <c r="AA245" s="111">
        <v>1</v>
      </c>
      <c r="AB245" s="113"/>
      <c r="AC245" s="111"/>
      <c r="AD245" s="112"/>
      <c r="AE245" s="111"/>
      <c r="AF245" s="112"/>
      <c r="AG245" s="111"/>
      <c r="AH245" s="520"/>
      <c r="AI245" s="370"/>
      <c r="AJ245" s="371"/>
      <c r="AK245" s="372"/>
      <c r="AL245" s="371"/>
      <c r="AM245" s="372"/>
      <c r="AN245" s="373"/>
      <c r="AO245" s="111"/>
      <c r="AP245" s="113"/>
      <c r="AQ245" s="426">
        <f t="shared" si="52"/>
        <v>1</v>
      </c>
      <c r="AR245" s="116">
        <f t="shared" si="53"/>
        <v>0</v>
      </c>
      <c r="AS245" s="429">
        <f t="shared" si="54"/>
        <v>0</v>
      </c>
      <c r="AT245" s="115">
        <f t="shared" si="55"/>
        <v>0</v>
      </c>
      <c r="AU245" s="426">
        <f t="shared" si="56"/>
        <v>1</v>
      </c>
      <c r="AV245" s="116">
        <f t="shared" si="57"/>
        <v>0</v>
      </c>
      <c r="AW245" s="911"/>
      <c r="AX245" s="912"/>
    </row>
    <row r="246" spans="1:50" ht="17.25" customHeight="1">
      <c r="A246" s="130"/>
      <c r="B246" s="895" t="s">
        <v>199</v>
      </c>
      <c r="C246" s="897" t="s">
        <v>234</v>
      </c>
      <c r="D246" s="898"/>
      <c r="E246" s="117"/>
      <c r="F246" s="118"/>
      <c r="G246" s="117"/>
      <c r="H246" s="118"/>
      <c r="I246" s="117"/>
      <c r="J246" s="119"/>
      <c r="K246" s="117"/>
      <c r="L246" s="118"/>
      <c r="M246" s="117"/>
      <c r="N246" s="118"/>
      <c r="O246" s="117"/>
      <c r="P246" s="119"/>
      <c r="Q246" s="117"/>
      <c r="R246" s="118"/>
      <c r="S246" s="117"/>
      <c r="T246" s="118"/>
      <c r="U246" s="117"/>
      <c r="V246" s="119"/>
      <c r="W246" s="117"/>
      <c r="X246" s="118"/>
      <c r="Y246" s="117"/>
      <c r="Z246" s="118"/>
      <c r="AA246" s="117"/>
      <c r="AB246" s="119"/>
      <c r="AC246" s="117"/>
      <c r="AD246" s="118"/>
      <c r="AE246" s="117"/>
      <c r="AF246" s="118"/>
      <c r="AG246" s="117"/>
      <c r="AH246" s="521"/>
      <c r="AI246" s="529"/>
      <c r="AJ246" s="118"/>
      <c r="AK246" s="117"/>
      <c r="AL246" s="118"/>
      <c r="AM246" s="117"/>
      <c r="AN246" s="119"/>
      <c r="AO246" s="117"/>
      <c r="AP246" s="119"/>
      <c r="AQ246" s="427">
        <f t="shared" si="52"/>
        <v>0</v>
      </c>
      <c r="AR246" s="110">
        <f t="shared" si="53"/>
        <v>0</v>
      </c>
      <c r="AS246" s="430">
        <f t="shared" si="54"/>
        <v>0</v>
      </c>
      <c r="AT246" s="109">
        <f t="shared" si="55"/>
        <v>0</v>
      </c>
      <c r="AU246" s="427">
        <f t="shared" si="56"/>
        <v>0</v>
      </c>
      <c r="AV246" s="110">
        <f t="shared" si="57"/>
        <v>0</v>
      </c>
      <c r="AW246" s="901">
        <f>'（民鉄走行キロ計算）'!E246</f>
        <v>0</v>
      </c>
      <c r="AX246" s="903" t="str">
        <f>'（民鉄走行キロ計算）'!F246</f>
        <v/>
      </c>
    </row>
    <row r="247" spans="1:50" ht="17.25" customHeight="1">
      <c r="A247" s="130"/>
      <c r="B247" s="927"/>
      <c r="C247" s="925"/>
      <c r="D247" s="926"/>
      <c r="E247" s="111"/>
      <c r="F247" s="112"/>
      <c r="G247" s="111"/>
      <c r="H247" s="112"/>
      <c r="I247" s="111"/>
      <c r="J247" s="113"/>
      <c r="K247" s="111"/>
      <c r="L247" s="371"/>
      <c r="M247" s="111"/>
      <c r="N247" s="112"/>
      <c r="O247" s="111"/>
      <c r="P247" s="113"/>
      <c r="Q247" s="111"/>
      <c r="R247" s="371"/>
      <c r="S247" s="111"/>
      <c r="T247" s="371"/>
      <c r="U247" s="111"/>
      <c r="V247" s="113"/>
      <c r="W247" s="111"/>
      <c r="X247" s="371"/>
      <c r="Y247" s="111"/>
      <c r="Z247" s="112"/>
      <c r="AA247" s="111"/>
      <c r="AB247" s="113"/>
      <c r="AC247" s="111"/>
      <c r="AD247" s="371"/>
      <c r="AE247" s="111"/>
      <c r="AF247" s="112"/>
      <c r="AG247" s="111"/>
      <c r="AH247" s="520"/>
      <c r="AI247" s="332"/>
      <c r="AJ247" s="371"/>
      <c r="AK247" s="111"/>
      <c r="AL247" s="112"/>
      <c r="AM247" s="111"/>
      <c r="AN247" s="113"/>
      <c r="AO247" s="111"/>
      <c r="AP247" s="113"/>
      <c r="AQ247" s="426">
        <f t="shared" si="52"/>
        <v>0</v>
      </c>
      <c r="AR247" s="543">
        <f t="shared" si="53"/>
        <v>0</v>
      </c>
      <c r="AS247" s="116">
        <f t="shared" si="54"/>
        <v>0</v>
      </c>
      <c r="AT247" s="464">
        <f t="shared" si="55"/>
        <v>0</v>
      </c>
      <c r="AU247" s="426">
        <f t="shared" si="56"/>
        <v>0</v>
      </c>
      <c r="AV247" s="116">
        <f t="shared" si="57"/>
        <v>0</v>
      </c>
      <c r="AW247" s="911"/>
      <c r="AX247" s="912"/>
    </row>
    <row r="248" spans="1:50" ht="17.25" customHeight="1">
      <c r="A248" s="130"/>
      <c r="B248" s="895" t="s">
        <v>199</v>
      </c>
      <c r="C248" s="897" t="s">
        <v>266</v>
      </c>
      <c r="D248" s="898"/>
      <c r="E248" s="117"/>
      <c r="F248" s="118"/>
      <c r="G248" s="117"/>
      <c r="H248" s="118"/>
      <c r="I248" s="117"/>
      <c r="J248" s="119"/>
      <c r="K248" s="117"/>
      <c r="L248" s="118"/>
      <c r="M248" s="117"/>
      <c r="N248" s="118"/>
      <c r="O248" s="117"/>
      <c r="P248" s="119"/>
      <c r="Q248" s="117"/>
      <c r="R248" s="118"/>
      <c r="S248" s="117"/>
      <c r="T248" s="118"/>
      <c r="U248" s="117"/>
      <c r="V248" s="521"/>
      <c r="W248" s="529"/>
      <c r="X248" s="118"/>
      <c r="Y248" s="117"/>
      <c r="Z248" s="118"/>
      <c r="AA248" s="117"/>
      <c r="AB248" s="119"/>
      <c r="AC248" s="117"/>
      <c r="AD248" s="118"/>
      <c r="AE248" s="117"/>
      <c r="AF248" s="118"/>
      <c r="AG248" s="117"/>
      <c r="AH248" s="521"/>
      <c r="AI248" s="529"/>
      <c r="AJ248" s="118"/>
      <c r="AK248" s="117"/>
      <c r="AL248" s="118"/>
      <c r="AM248" s="117"/>
      <c r="AN248" s="119"/>
      <c r="AO248" s="117"/>
      <c r="AP248" s="119"/>
      <c r="AQ248" s="427">
        <f t="shared" si="52"/>
        <v>0</v>
      </c>
      <c r="AR248" s="544">
        <f t="shared" si="53"/>
        <v>0</v>
      </c>
      <c r="AS248" s="110">
        <f t="shared" si="54"/>
        <v>0</v>
      </c>
      <c r="AT248" s="109">
        <f t="shared" si="55"/>
        <v>0</v>
      </c>
      <c r="AU248" s="427">
        <f t="shared" si="56"/>
        <v>0</v>
      </c>
      <c r="AV248" s="110">
        <f t="shared" si="57"/>
        <v>0</v>
      </c>
      <c r="AW248" s="901">
        <f>'（民鉄走行キロ計算）'!E248</f>
        <v>0</v>
      </c>
      <c r="AX248" s="903" t="str">
        <f>'（民鉄走行キロ計算）'!F248</f>
        <v/>
      </c>
    </row>
    <row r="249" spans="1:50" ht="17.25" customHeight="1">
      <c r="A249" s="130"/>
      <c r="B249" s="927"/>
      <c r="C249" s="925"/>
      <c r="D249" s="926"/>
      <c r="E249" s="111"/>
      <c r="F249" s="112"/>
      <c r="G249" s="111"/>
      <c r="H249" s="112"/>
      <c r="I249" s="111"/>
      <c r="J249" s="520"/>
      <c r="K249" s="370"/>
      <c r="L249" s="371"/>
      <c r="M249" s="372"/>
      <c r="N249" s="371"/>
      <c r="O249" s="372"/>
      <c r="P249" s="373"/>
      <c r="Q249" s="111"/>
      <c r="R249" s="112"/>
      <c r="S249" s="111"/>
      <c r="T249" s="112"/>
      <c r="U249" s="111"/>
      <c r="V249" s="520"/>
      <c r="W249" s="332"/>
      <c r="X249" s="112"/>
      <c r="Y249" s="111"/>
      <c r="Z249" s="112"/>
      <c r="AA249" s="111"/>
      <c r="AB249" s="113"/>
      <c r="AC249" s="111"/>
      <c r="AD249" s="112"/>
      <c r="AE249" s="111"/>
      <c r="AF249" s="112"/>
      <c r="AG249" s="111"/>
      <c r="AH249" s="520"/>
      <c r="AI249" s="332"/>
      <c r="AJ249" s="112"/>
      <c r="AK249" s="111"/>
      <c r="AL249" s="112"/>
      <c r="AM249" s="111"/>
      <c r="AN249" s="113"/>
      <c r="AO249" s="111"/>
      <c r="AP249" s="113"/>
      <c r="AQ249" s="426">
        <f t="shared" si="52"/>
        <v>0</v>
      </c>
      <c r="AR249" s="545">
        <f t="shared" si="53"/>
        <v>0</v>
      </c>
      <c r="AS249" s="116">
        <f t="shared" si="54"/>
        <v>0</v>
      </c>
      <c r="AT249" s="115">
        <f t="shared" si="55"/>
        <v>0</v>
      </c>
      <c r="AU249" s="426">
        <f t="shared" si="56"/>
        <v>0</v>
      </c>
      <c r="AV249" s="116">
        <f t="shared" si="57"/>
        <v>0</v>
      </c>
      <c r="AW249" s="911"/>
      <c r="AX249" s="912"/>
    </row>
    <row r="250" spans="1:50" ht="17.25" customHeight="1">
      <c r="A250" s="130"/>
      <c r="B250" s="895" t="s">
        <v>199</v>
      </c>
      <c r="C250" s="897" t="s">
        <v>267</v>
      </c>
      <c r="D250" s="898"/>
      <c r="E250" s="117"/>
      <c r="F250" s="118"/>
      <c r="G250" s="117"/>
      <c r="H250" s="118"/>
      <c r="I250" s="117"/>
      <c r="J250" s="521"/>
      <c r="K250" s="529"/>
      <c r="L250" s="118"/>
      <c r="M250" s="117"/>
      <c r="N250" s="118"/>
      <c r="O250" s="117"/>
      <c r="P250" s="119"/>
      <c r="Q250" s="117"/>
      <c r="R250" s="118"/>
      <c r="S250" s="117"/>
      <c r="T250" s="118"/>
      <c r="U250" s="117"/>
      <c r="V250" s="521"/>
      <c r="W250" s="529"/>
      <c r="X250" s="118"/>
      <c r="Y250" s="117"/>
      <c r="Z250" s="118"/>
      <c r="AA250" s="117"/>
      <c r="AB250" s="119"/>
      <c r="AC250" s="117"/>
      <c r="AD250" s="118"/>
      <c r="AE250" s="117"/>
      <c r="AF250" s="118"/>
      <c r="AG250" s="117"/>
      <c r="AH250" s="521"/>
      <c r="AI250" s="529"/>
      <c r="AJ250" s="118"/>
      <c r="AK250" s="117"/>
      <c r="AL250" s="118"/>
      <c r="AM250" s="117"/>
      <c r="AN250" s="119"/>
      <c r="AO250" s="117"/>
      <c r="AP250" s="119"/>
      <c r="AQ250" s="427">
        <f t="shared" si="52"/>
        <v>0</v>
      </c>
      <c r="AR250" s="544">
        <f t="shared" si="53"/>
        <v>0</v>
      </c>
      <c r="AS250" s="110">
        <f t="shared" si="54"/>
        <v>0</v>
      </c>
      <c r="AT250" s="109">
        <f t="shared" si="55"/>
        <v>0</v>
      </c>
      <c r="AU250" s="427">
        <f t="shared" si="56"/>
        <v>0</v>
      </c>
      <c r="AV250" s="110">
        <f t="shared" si="57"/>
        <v>0</v>
      </c>
      <c r="AW250" s="901">
        <f>'（民鉄走行キロ計算）'!E250</f>
        <v>0</v>
      </c>
      <c r="AX250" s="903" t="str">
        <f>'（民鉄走行キロ計算）'!F250</f>
        <v/>
      </c>
    </row>
    <row r="251" spans="1:50" ht="17.25" customHeight="1">
      <c r="A251" s="130"/>
      <c r="B251" s="927"/>
      <c r="C251" s="925"/>
      <c r="D251" s="926"/>
      <c r="E251" s="515"/>
      <c r="F251" s="540"/>
      <c r="G251" s="526"/>
      <c r="H251" s="540"/>
      <c r="I251" s="526"/>
      <c r="J251" s="522"/>
      <c r="K251" s="515"/>
      <c r="L251" s="540"/>
      <c r="M251" s="526"/>
      <c r="N251" s="540"/>
      <c r="O251" s="526"/>
      <c r="P251" s="530"/>
      <c r="Q251" s="526"/>
      <c r="R251" s="540"/>
      <c r="S251" s="526"/>
      <c r="T251" s="540"/>
      <c r="U251" s="526"/>
      <c r="V251" s="522"/>
      <c r="W251" s="515"/>
      <c r="X251" s="540"/>
      <c r="Y251" s="526"/>
      <c r="Z251" s="540"/>
      <c r="AA251" s="526"/>
      <c r="AB251" s="530"/>
      <c r="AC251" s="526"/>
      <c r="AD251" s="540"/>
      <c r="AE251" s="526"/>
      <c r="AF251" s="540"/>
      <c r="AG251" s="526"/>
      <c r="AH251" s="522"/>
      <c r="AI251" s="515"/>
      <c r="AJ251" s="540"/>
      <c r="AK251" s="526"/>
      <c r="AL251" s="540"/>
      <c r="AM251" s="526"/>
      <c r="AN251" s="530"/>
      <c r="AO251" s="526"/>
      <c r="AP251" s="530"/>
      <c r="AQ251" s="534">
        <f t="shared" si="52"/>
        <v>0</v>
      </c>
      <c r="AR251" s="546">
        <f t="shared" si="53"/>
        <v>0</v>
      </c>
      <c r="AS251" s="534">
        <f t="shared" si="54"/>
        <v>0</v>
      </c>
      <c r="AT251" s="546">
        <f t="shared" si="55"/>
        <v>0</v>
      </c>
      <c r="AU251" s="534">
        <f t="shared" si="56"/>
        <v>0</v>
      </c>
      <c r="AV251" s="516">
        <f t="shared" si="57"/>
        <v>0</v>
      </c>
      <c r="AW251" s="911"/>
      <c r="AX251" s="912"/>
    </row>
    <row r="252" spans="1:50" ht="17.25" customHeight="1">
      <c r="A252" s="130"/>
      <c r="B252" s="895" t="s">
        <v>336</v>
      </c>
      <c r="C252" s="897" t="s">
        <v>274</v>
      </c>
      <c r="D252" s="898"/>
      <c r="E252" s="517"/>
      <c r="F252" s="541"/>
      <c r="G252" s="527"/>
      <c r="H252" s="541"/>
      <c r="I252" s="527"/>
      <c r="J252" s="523"/>
      <c r="K252" s="517"/>
      <c r="L252" s="541"/>
      <c r="M252" s="527"/>
      <c r="N252" s="541"/>
      <c r="O252" s="527"/>
      <c r="P252" s="531"/>
      <c r="Q252" s="527"/>
      <c r="R252" s="541"/>
      <c r="S252" s="527"/>
      <c r="T252" s="541"/>
      <c r="U252" s="527"/>
      <c r="V252" s="523"/>
      <c r="W252" s="517"/>
      <c r="X252" s="541"/>
      <c r="Y252" s="527"/>
      <c r="Z252" s="541"/>
      <c r="AA252" s="527"/>
      <c r="AB252" s="531"/>
      <c r="AC252" s="527"/>
      <c r="AD252" s="541"/>
      <c r="AE252" s="527"/>
      <c r="AF252" s="541"/>
      <c r="AG252" s="527"/>
      <c r="AH252" s="523"/>
      <c r="AI252" s="517"/>
      <c r="AJ252" s="541"/>
      <c r="AK252" s="527"/>
      <c r="AL252" s="541"/>
      <c r="AM252" s="527"/>
      <c r="AN252" s="531"/>
      <c r="AO252" s="527"/>
      <c r="AP252" s="531"/>
      <c r="AQ252" s="535">
        <f t="shared" si="52"/>
        <v>0</v>
      </c>
      <c r="AR252" s="547">
        <f t="shared" si="53"/>
        <v>0</v>
      </c>
      <c r="AS252" s="535">
        <f t="shared" si="54"/>
        <v>0</v>
      </c>
      <c r="AT252" s="547">
        <f t="shared" si="55"/>
        <v>0</v>
      </c>
      <c r="AU252" s="535">
        <f t="shared" si="56"/>
        <v>0</v>
      </c>
      <c r="AV252" s="518">
        <f t="shared" si="57"/>
        <v>0</v>
      </c>
      <c r="AW252" s="901">
        <f>'（民鉄走行キロ計算）'!E252</f>
        <v>0</v>
      </c>
      <c r="AX252" s="903" t="str">
        <f>'（民鉄走行キロ計算）'!F252</f>
        <v/>
      </c>
    </row>
    <row r="253" spans="1:50" ht="17.25" customHeight="1" thickBot="1">
      <c r="A253" s="130"/>
      <c r="B253" s="927"/>
      <c r="C253" s="925"/>
      <c r="D253" s="926"/>
      <c r="E253" s="515"/>
      <c r="F253" s="540"/>
      <c r="G253" s="526"/>
      <c r="H253" s="540"/>
      <c r="I253" s="526"/>
      <c r="J253" s="522"/>
      <c r="K253" s="515"/>
      <c r="L253" s="540"/>
      <c r="M253" s="526"/>
      <c r="N253" s="540"/>
      <c r="O253" s="526"/>
      <c r="P253" s="530"/>
      <c r="Q253" s="526"/>
      <c r="R253" s="540"/>
      <c r="S253" s="526"/>
      <c r="T253" s="540"/>
      <c r="U253" s="526"/>
      <c r="V253" s="522"/>
      <c r="W253" s="515"/>
      <c r="X253" s="540"/>
      <c r="Y253" s="526"/>
      <c r="Z253" s="540"/>
      <c r="AA253" s="526"/>
      <c r="AB253" s="530"/>
      <c r="AC253" s="526"/>
      <c r="AD253" s="540"/>
      <c r="AE253" s="526"/>
      <c r="AF253" s="540"/>
      <c r="AG253" s="526"/>
      <c r="AH253" s="522"/>
      <c r="AI253" s="515"/>
      <c r="AJ253" s="540"/>
      <c r="AK253" s="526"/>
      <c r="AL253" s="540"/>
      <c r="AM253" s="526"/>
      <c r="AN253" s="530"/>
      <c r="AO253" s="526"/>
      <c r="AP253" s="530"/>
      <c r="AQ253" s="534">
        <f t="shared" si="52"/>
        <v>0</v>
      </c>
      <c r="AR253" s="546">
        <f t="shared" si="53"/>
        <v>0</v>
      </c>
      <c r="AS253" s="534">
        <f t="shared" si="54"/>
        <v>0</v>
      </c>
      <c r="AT253" s="546">
        <f t="shared" si="55"/>
        <v>0</v>
      </c>
      <c r="AU253" s="534">
        <f t="shared" si="56"/>
        <v>0</v>
      </c>
      <c r="AV253" s="516">
        <f t="shared" si="57"/>
        <v>0</v>
      </c>
      <c r="AW253" s="902"/>
      <c r="AX253" s="904"/>
    </row>
    <row r="254" spans="1:50" ht="17.25" customHeight="1" thickTop="1">
      <c r="A254" s="130"/>
      <c r="B254" s="924" t="s">
        <v>194</v>
      </c>
      <c r="C254" s="831"/>
      <c r="D254" s="832"/>
      <c r="E254" s="506">
        <f t="shared" ref="E254:AV254" si="58">E198+E200+E202+E204+E206+E208+E210+E212+E214+E216+E218+E220+E222+E224+E226+E228+E230+E232+E234+E236+E238+E240+E242+E244+E246+E248+E250+E252</f>
        <v>0</v>
      </c>
      <c r="F254" s="338">
        <f t="shared" si="58"/>
        <v>0</v>
      </c>
      <c r="G254" s="509">
        <f t="shared" si="58"/>
        <v>0</v>
      </c>
      <c r="H254" s="338">
        <f t="shared" si="58"/>
        <v>0</v>
      </c>
      <c r="I254" s="509">
        <f t="shared" si="58"/>
        <v>0</v>
      </c>
      <c r="J254" s="508">
        <f t="shared" si="58"/>
        <v>0</v>
      </c>
      <c r="K254" s="506">
        <f t="shared" si="58"/>
        <v>0</v>
      </c>
      <c r="L254" s="338">
        <f t="shared" si="58"/>
        <v>0</v>
      </c>
      <c r="M254" s="509">
        <f t="shared" si="58"/>
        <v>0</v>
      </c>
      <c r="N254" s="338">
        <f t="shared" si="58"/>
        <v>0</v>
      </c>
      <c r="O254" s="509">
        <f t="shared" si="58"/>
        <v>0</v>
      </c>
      <c r="P254" s="336">
        <f t="shared" si="58"/>
        <v>0</v>
      </c>
      <c r="Q254" s="509">
        <f t="shared" si="58"/>
        <v>0</v>
      </c>
      <c r="R254" s="338">
        <f t="shared" si="58"/>
        <v>0</v>
      </c>
      <c r="S254" s="509">
        <f t="shared" si="58"/>
        <v>0</v>
      </c>
      <c r="T254" s="338">
        <f t="shared" si="58"/>
        <v>0</v>
      </c>
      <c r="U254" s="509">
        <f t="shared" si="58"/>
        <v>0</v>
      </c>
      <c r="V254" s="508">
        <f t="shared" si="58"/>
        <v>0</v>
      </c>
      <c r="W254" s="506">
        <f t="shared" si="58"/>
        <v>25</v>
      </c>
      <c r="X254" s="338">
        <f t="shared" si="58"/>
        <v>0</v>
      </c>
      <c r="Y254" s="509">
        <f t="shared" si="58"/>
        <v>4</v>
      </c>
      <c r="Z254" s="338">
        <f t="shared" si="58"/>
        <v>0</v>
      </c>
      <c r="AA254" s="509">
        <f t="shared" si="58"/>
        <v>8</v>
      </c>
      <c r="AB254" s="336">
        <f t="shared" si="58"/>
        <v>0</v>
      </c>
      <c r="AC254" s="509">
        <f t="shared" si="58"/>
        <v>0</v>
      </c>
      <c r="AD254" s="338">
        <f t="shared" si="58"/>
        <v>15</v>
      </c>
      <c r="AE254" s="509">
        <f t="shared" si="58"/>
        <v>0</v>
      </c>
      <c r="AF254" s="338">
        <f t="shared" si="58"/>
        <v>0</v>
      </c>
      <c r="AG254" s="509">
        <f t="shared" si="58"/>
        <v>0</v>
      </c>
      <c r="AH254" s="508">
        <f t="shared" si="58"/>
        <v>0</v>
      </c>
      <c r="AI254" s="506">
        <f t="shared" si="58"/>
        <v>13</v>
      </c>
      <c r="AJ254" s="338">
        <f t="shared" si="58"/>
        <v>0</v>
      </c>
      <c r="AK254" s="509">
        <f t="shared" si="58"/>
        <v>8</v>
      </c>
      <c r="AL254" s="338">
        <f t="shared" si="58"/>
        <v>0</v>
      </c>
      <c r="AM254" s="509">
        <f t="shared" si="58"/>
        <v>5</v>
      </c>
      <c r="AN254" s="336">
        <f t="shared" si="58"/>
        <v>0</v>
      </c>
      <c r="AO254" s="509">
        <f t="shared" si="58"/>
        <v>0</v>
      </c>
      <c r="AP254" s="336">
        <f t="shared" si="58"/>
        <v>0</v>
      </c>
      <c r="AQ254" s="509">
        <f t="shared" si="58"/>
        <v>38</v>
      </c>
      <c r="AR254" s="338">
        <f t="shared" si="58"/>
        <v>15</v>
      </c>
      <c r="AS254" s="509">
        <f t="shared" si="58"/>
        <v>12</v>
      </c>
      <c r="AT254" s="338">
        <f t="shared" si="58"/>
        <v>0</v>
      </c>
      <c r="AU254" s="509">
        <f t="shared" si="58"/>
        <v>13</v>
      </c>
      <c r="AV254" s="507">
        <f t="shared" si="58"/>
        <v>0</v>
      </c>
      <c r="AW254" s="923">
        <f>'（民鉄走行キロ計算）'!E254</f>
        <v>0.39706399969812273</v>
      </c>
      <c r="AX254" s="922">
        <f>'（民鉄走行キロ計算）'!F254</f>
        <v>11.762349722259559</v>
      </c>
    </row>
    <row r="255" spans="1:50" ht="17.25" customHeight="1" thickBot="1">
      <c r="A255" s="395"/>
      <c r="B255" s="945"/>
      <c r="C255" s="833"/>
      <c r="D255" s="834"/>
      <c r="E255" s="536">
        <f t="shared" ref="E255:AV255" si="59">E199+E201+E203+E205+E207+E209+E211+E213+E215+E217+E219+E221+E223+E225+E227+E229+E231+E233+E235+E237+E239+E241+E243+E245+E247+E249+E251+E253</f>
        <v>0</v>
      </c>
      <c r="F255" s="342">
        <f t="shared" si="59"/>
        <v>0</v>
      </c>
      <c r="G255" s="538">
        <f t="shared" si="59"/>
        <v>0</v>
      </c>
      <c r="H255" s="342">
        <f t="shared" si="59"/>
        <v>0</v>
      </c>
      <c r="I255" s="538">
        <f t="shared" si="59"/>
        <v>0</v>
      </c>
      <c r="J255" s="537">
        <f t="shared" si="59"/>
        <v>0</v>
      </c>
      <c r="K255" s="536">
        <f t="shared" si="59"/>
        <v>0</v>
      </c>
      <c r="L255" s="342">
        <f t="shared" si="59"/>
        <v>0</v>
      </c>
      <c r="M255" s="538">
        <f t="shared" si="59"/>
        <v>0</v>
      </c>
      <c r="N255" s="342">
        <f t="shared" si="59"/>
        <v>0</v>
      </c>
      <c r="O255" s="538">
        <f t="shared" si="59"/>
        <v>0</v>
      </c>
      <c r="P255" s="340">
        <f t="shared" si="59"/>
        <v>0</v>
      </c>
      <c r="Q255" s="538">
        <f t="shared" si="59"/>
        <v>0</v>
      </c>
      <c r="R255" s="342">
        <f t="shared" si="59"/>
        <v>0</v>
      </c>
      <c r="S255" s="538">
        <f t="shared" si="59"/>
        <v>0</v>
      </c>
      <c r="T255" s="342">
        <f t="shared" si="59"/>
        <v>0</v>
      </c>
      <c r="U255" s="538">
        <f t="shared" si="59"/>
        <v>0</v>
      </c>
      <c r="V255" s="537">
        <f t="shared" si="59"/>
        <v>0</v>
      </c>
      <c r="W255" s="536">
        <f t="shared" si="59"/>
        <v>2</v>
      </c>
      <c r="X255" s="342">
        <f t="shared" si="59"/>
        <v>0</v>
      </c>
      <c r="Y255" s="538">
        <f t="shared" si="59"/>
        <v>0</v>
      </c>
      <c r="Z255" s="342">
        <f t="shared" si="59"/>
        <v>0</v>
      </c>
      <c r="AA255" s="538">
        <f t="shared" si="59"/>
        <v>2</v>
      </c>
      <c r="AB255" s="340">
        <f t="shared" si="59"/>
        <v>0</v>
      </c>
      <c r="AC255" s="538">
        <f t="shared" si="59"/>
        <v>0</v>
      </c>
      <c r="AD255" s="342">
        <f t="shared" si="59"/>
        <v>0</v>
      </c>
      <c r="AE255" s="538">
        <f t="shared" si="59"/>
        <v>0</v>
      </c>
      <c r="AF255" s="342">
        <f t="shared" si="59"/>
        <v>0</v>
      </c>
      <c r="AG255" s="538">
        <f t="shared" si="59"/>
        <v>0</v>
      </c>
      <c r="AH255" s="537">
        <f t="shared" si="59"/>
        <v>0</v>
      </c>
      <c r="AI255" s="536">
        <f t="shared" si="59"/>
        <v>0</v>
      </c>
      <c r="AJ255" s="342">
        <f t="shared" si="59"/>
        <v>0</v>
      </c>
      <c r="AK255" s="538">
        <f t="shared" si="59"/>
        <v>0</v>
      </c>
      <c r="AL255" s="342">
        <f t="shared" si="59"/>
        <v>0</v>
      </c>
      <c r="AM255" s="538">
        <f t="shared" si="59"/>
        <v>0</v>
      </c>
      <c r="AN255" s="340">
        <f t="shared" si="59"/>
        <v>0</v>
      </c>
      <c r="AO255" s="538">
        <f t="shared" si="59"/>
        <v>0</v>
      </c>
      <c r="AP255" s="340">
        <f t="shared" si="59"/>
        <v>0</v>
      </c>
      <c r="AQ255" s="538">
        <f t="shared" si="59"/>
        <v>2</v>
      </c>
      <c r="AR255" s="342">
        <f t="shared" si="59"/>
        <v>0</v>
      </c>
      <c r="AS255" s="538">
        <f t="shared" si="59"/>
        <v>0</v>
      </c>
      <c r="AT255" s="342">
        <f t="shared" si="59"/>
        <v>0</v>
      </c>
      <c r="AU255" s="538">
        <f t="shared" si="59"/>
        <v>2</v>
      </c>
      <c r="AV255" s="539">
        <f t="shared" si="59"/>
        <v>0</v>
      </c>
      <c r="AW255" s="935"/>
      <c r="AX255" s="934"/>
    </row>
    <row r="256" spans="1:50" ht="17.25" customHeight="1" thickTop="1" thickBot="1">
      <c r="A256" s="952" t="s">
        <v>136</v>
      </c>
      <c r="B256" s="958" t="s">
        <v>332</v>
      </c>
      <c r="C256" s="957" t="s">
        <v>138</v>
      </c>
      <c r="D256" s="900"/>
      <c r="E256" s="519"/>
      <c r="F256" s="542"/>
      <c r="G256" s="528"/>
      <c r="H256" s="542"/>
      <c r="I256" s="528"/>
      <c r="J256" s="524"/>
      <c r="K256" s="519"/>
      <c r="L256" s="542"/>
      <c r="M256" s="528"/>
      <c r="N256" s="542"/>
      <c r="O256" s="528"/>
      <c r="P256" s="532"/>
      <c r="Q256" s="528"/>
      <c r="R256" s="542"/>
      <c r="S256" s="528"/>
      <c r="T256" s="542"/>
      <c r="U256" s="528"/>
      <c r="V256" s="524"/>
      <c r="W256" s="519">
        <v>18</v>
      </c>
      <c r="X256" s="542"/>
      <c r="Y256" s="528">
        <v>10</v>
      </c>
      <c r="Z256" s="542"/>
      <c r="AA256" s="528">
        <v>2</v>
      </c>
      <c r="AB256" s="532"/>
      <c r="AC256" s="528"/>
      <c r="AD256" s="542"/>
      <c r="AE256" s="528"/>
      <c r="AF256" s="542"/>
      <c r="AG256" s="528"/>
      <c r="AH256" s="524"/>
      <c r="AI256" s="519">
        <v>16</v>
      </c>
      <c r="AJ256" s="542"/>
      <c r="AK256" s="528">
        <v>10</v>
      </c>
      <c r="AL256" s="542"/>
      <c r="AM256" s="528">
        <v>6</v>
      </c>
      <c r="AN256" s="532"/>
      <c r="AO256" s="528"/>
      <c r="AP256" s="532"/>
      <c r="AQ256" s="535">
        <f t="shared" ref="AQ256:AQ315" si="60">AO256+AI256+AC256+W256+Q256+K256+E256</f>
        <v>34</v>
      </c>
      <c r="AR256" s="547">
        <f t="shared" ref="AR256:AR315" si="61">AP256+AJ256+AD256+X256+R256+L256+F256</f>
        <v>0</v>
      </c>
      <c r="AS256" s="535">
        <f t="shared" ref="AS256:AS315" si="62">AK256+AE256+Y256+S256+M256+G256</f>
        <v>20</v>
      </c>
      <c r="AT256" s="547">
        <f t="shared" ref="AT256:AT315" si="63">AL256+AF256+Z256+T256+N256+H256</f>
        <v>0</v>
      </c>
      <c r="AU256" s="535">
        <f t="shared" ref="AU256:AU315" si="64">AM256+AG256+AA256+U256+O256+I256</f>
        <v>8</v>
      </c>
      <c r="AV256" s="518">
        <f t="shared" ref="AV256:AV315" si="65">AN256+AH256+AB256+V256+P256+J256</f>
        <v>0</v>
      </c>
      <c r="AW256" s="913">
        <f>'（民鉄走行キロ計算）'!E256</f>
        <v>0.9454967849925211</v>
      </c>
      <c r="AX256" s="917" t="str">
        <f>'（民鉄走行キロ計算）'!F256</f>
        <v/>
      </c>
    </row>
    <row r="257" spans="1:50" ht="17.25" customHeight="1" thickBot="1">
      <c r="A257" s="953"/>
      <c r="B257" s="927"/>
      <c r="C257" s="925"/>
      <c r="D257" s="926"/>
      <c r="E257" s="111"/>
      <c r="F257" s="112"/>
      <c r="G257" s="111"/>
      <c r="H257" s="112"/>
      <c r="I257" s="111"/>
      <c r="J257" s="520"/>
      <c r="K257" s="332"/>
      <c r="L257" s="112"/>
      <c r="M257" s="111"/>
      <c r="N257" s="112"/>
      <c r="O257" s="111"/>
      <c r="P257" s="113"/>
      <c r="Q257" s="111"/>
      <c r="R257" s="112"/>
      <c r="S257" s="111"/>
      <c r="T257" s="112"/>
      <c r="U257" s="111"/>
      <c r="V257" s="520"/>
      <c r="W257" s="332"/>
      <c r="X257" s="112"/>
      <c r="Y257" s="111"/>
      <c r="Z257" s="112"/>
      <c r="AA257" s="111"/>
      <c r="AB257" s="113"/>
      <c r="AC257" s="111"/>
      <c r="AD257" s="112"/>
      <c r="AE257" s="111"/>
      <c r="AF257" s="112"/>
      <c r="AG257" s="111"/>
      <c r="AH257" s="520"/>
      <c r="AI257" s="332"/>
      <c r="AJ257" s="112"/>
      <c r="AK257" s="111"/>
      <c r="AL257" s="112"/>
      <c r="AM257" s="111"/>
      <c r="AN257" s="113"/>
      <c r="AO257" s="111"/>
      <c r="AP257" s="113"/>
      <c r="AQ257" s="426">
        <f t="shared" si="60"/>
        <v>0</v>
      </c>
      <c r="AR257" s="545">
        <f t="shared" si="61"/>
        <v>0</v>
      </c>
      <c r="AS257" s="116">
        <f t="shared" si="62"/>
        <v>0</v>
      </c>
      <c r="AT257" s="115">
        <f t="shared" si="63"/>
        <v>0</v>
      </c>
      <c r="AU257" s="426">
        <f t="shared" si="64"/>
        <v>0</v>
      </c>
      <c r="AV257" s="116">
        <f t="shared" si="65"/>
        <v>0</v>
      </c>
      <c r="AW257" s="911"/>
      <c r="AX257" s="912"/>
    </row>
    <row r="258" spans="1:50" ht="17.25" customHeight="1" thickBot="1">
      <c r="A258" s="953"/>
      <c r="B258" s="895" t="s">
        <v>200</v>
      </c>
      <c r="C258" s="897" t="s">
        <v>106</v>
      </c>
      <c r="D258" s="898"/>
      <c r="E258" s="105"/>
      <c r="F258" s="106"/>
      <c r="G258" s="105"/>
      <c r="H258" s="106"/>
      <c r="I258" s="105"/>
      <c r="J258" s="525"/>
      <c r="K258" s="533"/>
      <c r="L258" s="106"/>
      <c r="M258" s="105"/>
      <c r="N258" s="106"/>
      <c r="O258" s="105"/>
      <c r="P258" s="107"/>
      <c r="Q258" s="105"/>
      <c r="R258" s="106"/>
      <c r="S258" s="105"/>
      <c r="T258" s="106"/>
      <c r="U258" s="105"/>
      <c r="V258" s="525"/>
      <c r="W258" s="533">
        <v>1</v>
      </c>
      <c r="X258" s="106"/>
      <c r="Y258" s="105">
        <v>1</v>
      </c>
      <c r="Z258" s="106"/>
      <c r="AA258" s="105"/>
      <c r="AB258" s="107"/>
      <c r="AC258" s="105"/>
      <c r="AD258" s="106"/>
      <c r="AE258" s="105"/>
      <c r="AF258" s="106"/>
      <c r="AG258" s="105"/>
      <c r="AH258" s="525"/>
      <c r="AI258" s="533">
        <v>9</v>
      </c>
      <c r="AJ258" s="106"/>
      <c r="AK258" s="105">
        <v>5</v>
      </c>
      <c r="AL258" s="106"/>
      <c r="AM258" s="105">
        <v>4</v>
      </c>
      <c r="AN258" s="107"/>
      <c r="AO258" s="105"/>
      <c r="AP258" s="107"/>
      <c r="AQ258" s="427">
        <f t="shared" si="60"/>
        <v>10</v>
      </c>
      <c r="AR258" s="544">
        <f t="shared" si="61"/>
        <v>0</v>
      </c>
      <c r="AS258" s="110">
        <f t="shared" si="62"/>
        <v>6</v>
      </c>
      <c r="AT258" s="109">
        <f t="shared" si="63"/>
        <v>0</v>
      </c>
      <c r="AU258" s="427">
        <f t="shared" si="64"/>
        <v>4</v>
      </c>
      <c r="AV258" s="110">
        <f t="shared" si="65"/>
        <v>0</v>
      </c>
      <c r="AW258" s="901">
        <f>'（民鉄走行キロ計算）'!E258</f>
        <v>0.44531528322052016</v>
      </c>
      <c r="AX258" s="903" t="str">
        <f>'（民鉄走行キロ計算）'!F258</f>
        <v/>
      </c>
    </row>
    <row r="259" spans="1:50" ht="17.25" customHeight="1" thickBot="1">
      <c r="A259" s="953"/>
      <c r="B259" s="927"/>
      <c r="C259" s="925"/>
      <c r="D259" s="926"/>
      <c r="E259" s="111"/>
      <c r="F259" s="112"/>
      <c r="G259" s="111"/>
      <c r="H259" s="112"/>
      <c r="I259" s="111"/>
      <c r="J259" s="520"/>
      <c r="K259" s="332"/>
      <c r="L259" s="112"/>
      <c r="M259" s="111"/>
      <c r="N259" s="112"/>
      <c r="O259" s="111"/>
      <c r="P259" s="113"/>
      <c r="Q259" s="111"/>
      <c r="R259" s="112"/>
      <c r="S259" s="111"/>
      <c r="T259" s="112"/>
      <c r="U259" s="111"/>
      <c r="V259" s="520"/>
      <c r="W259" s="332"/>
      <c r="X259" s="112"/>
      <c r="Y259" s="111"/>
      <c r="Z259" s="112"/>
      <c r="AA259" s="111"/>
      <c r="AB259" s="113"/>
      <c r="AC259" s="111"/>
      <c r="AD259" s="112"/>
      <c r="AE259" s="111"/>
      <c r="AF259" s="112"/>
      <c r="AG259" s="111"/>
      <c r="AH259" s="520"/>
      <c r="AI259" s="332"/>
      <c r="AJ259" s="112"/>
      <c r="AK259" s="111"/>
      <c r="AL259" s="112"/>
      <c r="AM259" s="111"/>
      <c r="AN259" s="113"/>
      <c r="AO259" s="111"/>
      <c r="AP259" s="113"/>
      <c r="AQ259" s="426">
        <f t="shared" si="60"/>
        <v>0</v>
      </c>
      <c r="AR259" s="545">
        <f t="shared" si="61"/>
        <v>0</v>
      </c>
      <c r="AS259" s="116">
        <f t="shared" si="62"/>
        <v>0</v>
      </c>
      <c r="AT259" s="115">
        <f t="shared" si="63"/>
        <v>0</v>
      </c>
      <c r="AU259" s="426">
        <f t="shared" si="64"/>
        <v>0</v>
      </c>
      <c r="AV259" s="116">
        <f t="shared" si="65"/>
        <v>0</v>
      </c>
      <c r="AW259" s="911"/>
      <c r="AX259" s="912"/>
    </row>
    <row r="260" spans="1:50" ht="17.25" customHeight="1" thickBot="1">
      <c r="A260" s="953"/>
      <c r="B260" s="895" t="s">
        <v>200</v>
      </c>
      <c r="C260" s="897" t="s">
        <v>107</v>
      </c>
      <c r="D260" s="898"/>
      <c r="E260" s="105"/>
      <c r="F260" s="106"/>
      <c r="G260" s="105"/>
      <c r="H260" s="106"/>
      <c r="I260" s="105"/>
      <c r="J260" s="525"/>
      <c r="K260" s="533"/>
      <c r="L260" s="106"/>
      <c r="M260" s="105"/>
      <c r="N260" s="106"/>
      <c r="O260" s="105"/>
      <c r="P260" s="107"/>
      <c r="Q260" s="105"/>
      <c r="R260" s="106"/>
      <c r="S260" s="105"/>
      <c r="T260" s="106"/>
      <c r="U260" s="105"/>
      <c r="V260" s="525"/>
      <c r="W260" s="533">
        <v>11</v>
      </c>
      <c r="X260" s="106"/>
      <c r="Y260" s="105">
        <v>8</v>
      </c>
      <c r="Z260" s="106"/>
      <c r="AA260" s="105">
        <v>1</v>
      </c>
      <c r="AB260" s="107"/>
      <c r="AC260" s="105"/>
      <c r="AD260" s="106"/>
      <c r="AE260" s="105"/>
      <c r="AF260" s="106"/>
      <c r="AG260" s="105"/>
      <c r="AH260" s="525"/>
      <c r="AI260" s="533">
        <v>8</v>
      </c>
      <c r="AJ260" s="106"/>
      <c r="AK260" s="105">
        <v>6</v>
      </c>
      <c r="AL260" s="106"/>
      <c r="AM260" s="105">
        <v>2</v>
      </c>
      <c r="AN260" s="107"/>
      <c r="AO260" s="105"/>
      <c r="AP260" s="107"/>
      <c r="AQ260" s="427">
        <f t="shared" si="60"/>
        <v>19</v>
      </c>
      <c r="AR260" s="544">
        <f t="shared" si="61"/>
        <v>0</v>
      </c>
      <c r="AS260" s="110">
        <f t="shared" si="62"/>
        <v>14</v>
      </c>
      <c r="AT260" s="109">
        <f t="shared" si="63"/>
        <v>0</v>
      </c>
      <c r="AU260" s="427">
        <f t="shared" si="64"/>
        <v>3</v>
      </c>
      <c r="AV260" s="110">
        <f t="shared" si="65"/>
        <v>0</v>
      </c>
      <c r="AW260" s="901">
        <f>'（民鉄走行キロ計算）'!E260</f>
        <v>1.1667472131628736</v>
      </c>
      <c r="AX260" s="903" t="str">
        <f>'（民鉄走行キロ計算）'!F260</f>
        <v/>
      </c>
    </row>
    <row r="261" spans="1:50" ht="17.25" customHeight="1" thickBot="1">
      <c r="A261" s="953"/>
      <c r="B261" s="927"/>
      <c r="C261" s="925"/>
      <c r="D261" s="926"/>
      <c r="E261" s="111"/>
      <c r="F261" s="112"/>
      <c r="G261" s="111"/>
      <c r="H261" s="112"/>
      <c r="I261" s="111"/>
      <c r="J261" s="113"/>
      <c r="K261" s="111"/>
      <c r="L261" s="112"/>
      <c r="M261" s="111"/>
      <c r="N261" s="112"/>
      <c r="O261" s="111"/>
      <c r="P261" s="113"/>
      <c r="Q261" s="111"/>
      <c r="R261" s="112"/>
      <c r="S261" s="111"/>
      <c r="T261" s="112"/>
      <c r="U261" s="111"/>
      <c r="V261" s="113"/>
      <c r="W261" s="111"/>
      <c r="X261" s="112"/>
      <c r="Y261" s="111"/>
      <c r="Z261" s="112"/>
      <c r="AA261" s="111"/>
      <c r="AB261" s="113"/>
      <c r="AC261" s="111"/>
      <c r="AD261" s="112"/>
      <c r="AE261" s="111"/>
      <c r="AF261" s="112"/>
      <c r="AG261" s="111"/>
      <c r="AH261" s="520"/>
      <c r="AI261" s="332"/>
      <c r="AJ261" s="112"/>
      <c r="AK261" s="111"/>
      <c r="AL261" s="112"/>
      <c r="AM261" s="111"/>
      <c r="AN261" s="113"/>
      <c r="AO261" s="111"/>
      <c r="AP261" s="113"/>
      <c r="AQ261" s="426">
        <f t="shared" si="60"/>
        <v>0</v>
      </c>
      <c r="AR261" s="116">
        <f t="shared" si="61"/>
        <v>0</v>
      </c>
      <c r="AS261" s="429">
        <f t="shared" si="62"/>
        <v>0</v>
      </c>
      <c r="AT261" s="115">
        <f t="shared" si="63"/>
        <v>0</v>
      </c>
      <c r="AU261" s="426">
        <f t="shared" si="64"/>
        <v>0</v>
      </c>
      <c r="AV261" s="116">
        <f t="shared" si="65"/>
        <v>0</v>
      </c>
      <c r="AW261" s="911"/>
      <c r="AX261" s="912"/>
    </row>
    <row r="262" spans="1:50" ht="17.25" customHeight="1" thickBot="1">
      <c r="A262" s="953"/>
      <c r="B262" s="895" t="s">
        <v>337</v>
      </c>
      <c r="C262" s="897" t="s">
        <v>108</v>
      </c>
      <c r="D262" s="898"/>
      <c r="E262" s="105"/>
      <c r="F262" s="106"/>
      <c r="G262" s="105"/>
      <c r="H262" s="106"/>
      <c r="I262" s="105"/>
      <c r="J262" s="107"/>
      <c r="K262" s="105"/>
      <c r="L262" s="106"/>
      <c r="M262" s="105"/>
      <c r="N262" s="106"/>
      <c r="O262" s="105"/>
      <c r="P262" s="107"/>
      <c r="Q262" s="105"/>
      <c r="R262" s="106"/>
      <c r="S262" s="105"/>
      <c r="T262" s="106"/>
      <c r="U262" s="105"/>
      <c r="V262" s="107"/>
      <c r="W262" s="105">
        <v>2</v>
      </c>
      <c r="X262" s="106"/>
      <c r="Y262" s="105">
        <v>1</v>
      </c>
      <c r="Z262" s="106"/>
      <c r="AA262" s="105"/>
      <c r="AB262" s="107"/>
      <c r="AC262" s="105"/>
      <c r="AD262" s="330"/>
      <c r="AE262" s="105"/>
      <c r="AF262" s="106"/>
      <c r="AG262" s="105"/>
      <c r="AH262" s="107"/>
      <c r="AI262" s="105">
        <v>3</v>
      </c>
      <c r="AJ262" s="106">
        <v>1</v>
      </c>
      <c r="AK262" s="105">
        <v>2</v>
      </c>
      <c r="AL262" s="106"/>
      <c r="AM262" s="105">
        <v>1</v>
      </c>
      <c r="AN262" s="107">
        <v>1</v>
      </c>
      <c r="AO262" s="105"/>
      <c r="AP262" s="106"/>
      <c r="AQ262" s="414">
        <f t="shared" si="60"/>
        <v>5</v>
      </c>
      <c r="AR262" s="110">
        <f t="shared" si="61"/>
        <v>1</v>
      </c>
      <c r="AS262" s="430">
        <f t="shared" si="62"/>
        <v>3</v>
      </c>
      <c r="AT262" s="109">
        <f t="shared" si="63"/>
        <v>0</v>
      </c>
      <c r="AU262" s="427">
        <f t="shared" si="64"/>
        <v>1</v>
      </c>
      <c r="AV262" s="110">
        <f t="shared" si="65"/>
        <v>1</v>
      </c>
      <c r="AW262" s="901">
        <f>'（民鉄走行キロ計算）'!E262</f>
        <v>0.40993971983998057</v>
      </c>
      <c r="AX262" s="903">
        <f>'（民鉄走行キロ計算）'!F262</f>
        <v>0.58801828078272766</v>
      </c>
    </row>
    <row r="263" spans="1:50" ht="17.25" customHeight="1" thickBot="1">
      <c r="A263" s="953"/>
      <c r="B263" s="927"/>
      <c r="C263" s="925" t="s">
        <v>109</v>
      </c>
      <c r="D263" s="926"/>
      <c r="E263" s="111"/>
      <c r="F263" s="112"/>
      <c r="G263" s="111"/>
      <c r="H263" s="112"/>
      <c r="I263" s="111"/>
      <c r="J263" s="113"/>
      <c r="K263" s="111"/>
      <c r="L263" s="112"/>
      <c r="M263" s="111"/>
      <c r="N263" s="112"/>
      <c r="O263" s="111"/>
      <c r="P263" s="113"/>
      <c r="Q263" s="111"/>
      <c r="R263" s="112"/>
      <c r="S263" s="111"/>
      <c r="T263" s="112"/>
      <c r="U263" s="111"/>
      <c r="V263" s="113"/>
      <c r="W263" s="111"/>
      <c r="X263" s="112"/>
      <c r="Y263" s="111"/>
      <c r="Z263" s="112"/>
      <c r="AA263" s="111"/>
      <c r="AB263" s="113"/>
      <c r="AC263" s="111"/>
      <c r="AD263" s="112"/>
      <c r="AE263" s="111"/>
      <c r="AF263" s="112"/>
      <c r="AG263" s="111"/>
      <c r="AH263" s="113"/>
      <c r="AI263" s="111"/>
      <c r="AJ263" s="112"/>
      <c r="AK263" s="111"/>
      <c r="AL263" s="112"/>
      <c r="AM263" s="111"/>
      <c r="AN263" s="113"/>
      <c r="AO263" s="111"/>
      <c r="AP263" s="112"/>
      <c r="AQ263" s="413">
        <f t="shared" si="60"/>
        <v>0</v>
      </c>
      <c r="AR263" s="116">
        <f t="shared" si="61"/>
        <v>0</v>
      </c>
      <c r="AS263" s="429">
        <f t="shared" si="62"/>
        <v>0</v>
      </c>
      <c r="AT263" s="115">
        <f t="shared" si="63"/>
        <v>0</v>
      </c>
      <c r="AU263" s="426">
        <f t="shared" si="64"/>
        <v>0</v>
      </c>
      <c r="AV263" s="116">
        <f t="shared" si="65"/>
        <v>0</v>
      </c>
      <c r="AW263" s="911"/>
      <c r="AX263" s="912"/>
    </row>
    <row r="264" spans="1:50" ht="17.25" customHeight="1" thickBot="1">
      <c r="A264" s="953"/>
      <c r="B264" s="946" t="s">
        <v>325</v>
      </c>
      <c r="C264" s="897" t="s">
        <v>110</v>
      </c>
      <c r="D264" s="898"/>
      <c r="E264" s="105"/>
      <c r="F264" s="106"/>
      <c r="G264" s="105"/>
      <c r="H264" s="106"/>
      <c r="I264" s="105"/>
      <c r="J264" s="107"/>
      <c r="K264" s="105"/>
      <c r="L264" s="106"/>
      <c r="M264" s="105"/>
      <c r="N264" s="106"/>
      <c r="O264" s="105"/>
      <c r="P264" s="107"/>
      <c r="Q264" s="105"/>
      <c r="R264" s="106"/>
      <c r="S264" s="105"/>
      <c r="T264" s="106"/>
      <c r="U264" s="105"/>
      <c r="V264" s="107"/>
      <c r="W264" s="105"/>
      <c r="X264" s="106"/>
      <c r="Y264" s="105"/>
      <c r="Z264" s="106"/>
      <c r="AA264" s="105"/>
      <c r="AB264" s="107"/>
      <c r="AC264" s="105"/>
      <c r="AD264" s="106"/>
      <c r="AE264" s="105"/>
      <c r="AF264" s="106"/>
      <c r="AG264" s="105"/>
      <c r="AH264" s="107"/>
      <c r="AI264" s="105">
        <v>16</v>
      </c>
      <c r="AJ264" s="106"/>
      <c r="AK264" s="105">
        <v>3</v>
      </c>
      <c r="AL264" s="106"/>
      <c r="AM264" s="105">
        <v>14</v>
      </c>
      <c r="AN264" s="107"/>
      <c r="AO264" s="105"/>
      <c r="AP264" s="106"/>
      <c r="AQ264" s="414">
        <f t="shared" si="60"/>
        <v>16</v>
      </c>
      <c r="AR264" s="110">
        <f t="shared" si="61"/>
        <v>0</v>
      </c>
      <c r="AS264" s="430">
        <f t="shared" si="62"/>
        <v>3</v>
      </c>
      <c r="AT264" s="109">
        <f t="shared" si="63"/>
        <v>0</v>
      </c>
      <c r="AU264" s="427">
        <f t="shared" si="64"/>
        <v>14</v>
      </c>
      <c r="AV264" s="110">
        <f t="shared" si="65"/>
        <v>0</v>
      </c>
      <c r="AW264" s="901">
        <f>'（民鉄走行キロ計算）'!E264</f>
        <v>0.84067019488941885</v>
      </c>
      <c r="AX264" s="903" t="str">
        <f>'（民鉄走行キロ計算）'!F264</f>
        <v/>
      </c>
    </row>
    <row r="265" spans="1:50" ht="17.25" customHeight="1" thickBot="1">
      <c r="A265" s="953"/>
      <c r="B265" s="927"/>
      <c r="C265" s="925"/>
      <c r="D265" s="926"/>
      <c r="E265" s="111"/>
      <c r="F265" s="112"/>
      <c r="G265" s="111"/>
      <c r="H265" s="112"/>
      <c r="I265" s="111"/>
      <c r="J265" s="113"/>
      <c r="K265" s="111"/>
      <c r="L265" s="112"/>
      <c r="M265" s="111"/>
      <c r="N265" s="112"/>
      <c r="O265" s="111"/>
      <c r="P265" s="113"/>
      <c r="Q265" s="111"/>
      <c r="R265" s="112"/>
      <c r="S265" s="111"/>
      <c r="T265" s="112"/>
      <c r="U265" s="111"/>
      <c r="V265" s="113"/>
      <c r="W265" s="111"/>
      <c r="X265" s="112"/>
      <c r="Y265" s="111"/>
      <c r="Z265" s="112"/>
      <c r="AA265" s="111"/>
      <c r="AB265" s="113"/>
      <c r="AC265" s="111"/>
      <c r="AD265" s="112"/>
      <c r="AE265" s="111"/>
      <c r="AF265" s="112"/>
      <c r="AG265" s="111"/>
      <c r="AH265" s="113"/>
      <c r="AI265" s="111"/>
      <c r="AJ265" s="112"/>
      <c r="AK265" s="111"/>
      <c r="AL265" s="112"/>
      <c r="AM265" s="111"/>
      <c r="AN265" s="113"/>
      <c r="AO265" s="111"/>
      <c r="AP265" s="112"/>
      <c r="AQ265" s="413">
        <f t="shared" si="60"/>
        <v>0</v>
      </c>
      <c r="AR265" s="116">
        <f t="shared" si="61"/>
        <v>0</v>
      </c>
      <c r="AS265" s="429">
        <f t="shared" si="62"/>
        <v>0</v>
      </c>
      <c r="AT265" s="115">
        <f t="shared" si="63"/>
        <v>0</v>
      </c>
      <c r="AU265" s="426">
        <f t="shared" si="64"/>
        <v>0</v>
      </c>
      <c r="AV265" s="116">
        <f t="shared" si="65"/>
        <v>0</v>
      </c>
      <c r="AW265" s="911"/>
      <c r="AX265" s="912"/>
    </row>
    <row r="266" spans="1:50" ht="17.25" customHeight="1" thickBot="1">
      <c r="A266" s="953"/>
      <c r="B266" s="895" t="s">
        <v>200</v>
      </c>
      <c r="C266" s="897" t="s">
        <v>111</v>
      </c>
      <c r="D266" s="898"/>
      <c r="E266" s="105"/>
      <c r="F266" s="106"/>
      <c r="G266" s="105"/>
      <c r="H266" s="106"/>
      <c r="I266" s="105"/>
      <c r="J266" s="107"/>
      <c r="K266" s="105"/>
      <c r="L266" s="106"/>
      <c r="M266" s="105"/>
      <c r="N266" s="106"/>
      <c r="O266" s="105"/>
      <c r="P266" s="107"/>
      <c r="Q266" s="105"/>
      <c r="R266" s="106"/>
      <c r="S266" s="105"/>
      <c r="T266" s="106"/>
      <c r="U266" s="105"/>
      <c r="V266" s="107"/>
      <c r="W266" s="105"/>
      <c r="X266" s="106"/>
      <c r="Y266" s="105"/>
      <c r="Z266" s="106"/>
      <c r="AA266" s="105"/>
      <c r="AB266" s="107"/>
      <c r="AC266" s="105"/>
      <c r="AD266" s="106"/>
      <c r="AE266" s="105"/>
      <c r="AF266" s="106"/>
      <c r="AG266" s="105"/>
      <c r="AH266" s="107"/>
      <c r="AI266" s="105"/>
      <c r="AJ266" s="106"/>
      <c r="AK266" s="105"/>
      <c r="AL266" s="106"/>
      <c r="AM266" s="105"/>
      <c r="AN266" s="107"/>
      <c r="AO266" s="105"/>
      <c r="AP266" s="106"/>
      <c r="AQ266" s="414">
        <f t="shared" si="60"/>
        <v>0</v>
      </c>
      <c r="AR266" s="110">
        <f t="shared" si="61"/>
        <v>0</v>
      </c>
      <c r="AS266" s="430">
        <f t="shared" si="62"/>
        <v>0</v>
      </c>
      <c r="AT266" s="109">
        <f t="shared" si="63"/>
        <v>0</v>
      </c>
      <c r="AU266" s="427">
        <f t="shared" si="64"/>
        <v>0</v>
      </c>
      <c r="AV266" s="110">
        <f t="shared" si="65"/>
        <v>0</v>
      </c>
      <c r="AW266" s="901">
        <f>'（民鉄走行キロ計算）'!E266</f>
        <v>0</v>
      </c>
      <c r="AX266" s="903" t="str">
        <f>'（民鉄走行キロ計算）'!F266</f>
        <v/>
      </c>
    </row>
    <row r="267" spans="1:50" ht="17.25" customHeight="1" thickBot="1">
      <c r="A267" s="953"/>
      <c r="B267" s="927"/>
      <c r="C267" s="925"/>
      <c r="D267" s="926"/>
      <c r="E267" s="111"/>
      <c r="F267" s="112"/>
      <c r="G267" s="111"/>
      <c r="H267" s="112"/>
      <c r="I267" s="111"/>
      <c r="J267" s="113"/>
      <c r="K267" s="111"/>
      <c r="L267" s="112"/>
      <c r="M267" s="111"/>
      <c r="N267" s="112"/>
      <c r="O267" s="111"/>
      <c r="P267" s="113"/>
      <c r="Q267" s="111"/>
      <c r="R267" s="112"/>
      <c r="S267" s="111"/>
      <c r="T267" s="112"/>
      <c r="U267" s="111"/>
      <c r="V267" s="113"/>
      <c r="W267" s="111"/>
      <c r="X267" s="112"/>
      <c r="Y267" s="111"/>
      <c r="Z267" s="112"/>
      <c r="AA267" s="111"/>
      <c r="AB267" s="113"/>
      <c r="AC267" s="111"/>
      <c r="AD267" s="112"/>
      <c r="AE267" s="111"/>
      <c r="AF267" s="112"/>
      <c r="AG267" s="111"/>
      <c r="AH267" s="113"/>
      <c r="AI267" s="111"/>
      <c r="AJ267" s="112"/>
      <c r="AK267" s="111"/>
      <c r="AL267" s="112"/>
      <c r="AM267" s="111"/>
      <c r="AN267" s="113"/>
      <c r="AO267" s="111"/>
      <c r="AP267" s="112"/>
      <c r="AQ267" s="413">
        <f t="shared" si="60"/>
        <v>0</v>
      </c>
      <c r="AR267" s="116">
        <f t="shared" si="61"/>
        <v>0</v>
      </c>
      <c r="AS267" s="429">
        <f t="shared" si="62"/>
        <v>0</v>
      </c>
      <c r="AT267" s="115">
        <f t="shared" si="63"/>
        <v>0</v>
      </c>
      <c r="AU267" s="426">
        <f t="shared" si="64"/>
        <v>0</v>
      </c>
      <c r="AV267" s="116">
        <f t="shared" si="65"/>
        <v>0</v>
      </c>
      <c r="AW267" s="911"/>
      <c r="AX267" s="912"/>
    </row>
    <row r="268" spans="1:50" ht="17.25" customHeight="1" thickBot="1">
      <c r="A268" s="953"/>
      <c r="B268" s="895" t="s">
        <v>199</v>
      </c>
      <c r="C268" s="897" t="s">
        <v>112</v>
      </c>
      <c r="D268" s="898"/>
      <c r="E268" s="105"/>
      <c r="F268" s="106"/>
      <c r="G268" s="105"/>
      <c r="H268" s="106"/>
      <c r="I268" s="105"/>
      <c r="J268" s="107"/>
      <c r="K268" s="105"/>
      <c r="L268" s="106"/>
      <c r="M268" s="105"/>
      <c r="N268" s="106"/>
      <c r="O268" s="105"/>
      <c r="P268" s="107"/>
      <c r="Q268" s="105"/>
      <c r="R268" s="106"/>
      <c r="S268" s="105"/>
      <c r="T268" s="106"/>
      <c r="U268" s="105"/>
      <c r="V268" s="107"/>
      <c r="W268" s="105">
        <v>3</v>
      </c>
      <c r="X268" s="106"/>
      <c r="Y268" s="105">
        <v>2</v>
      </c>
      <c r="Z268" s="106"/>
      <c r="AA268" s="105"/>
      <c r="AB268" s="107"/>
      <c r="AC268" s="105"/>
      <c r="AD268" s="106"/>
      <c r="AE268" s="105"/>
      <c r="AF268" s="106"/>
      <c r="AG268" s="105"/>
      <c r="AH268" s="107"/>
      <c r="AI268" s="105">
        <v>3</v>
      </c>
      <c r="AJ268" s="106"/>
      <c r="AK268" s="105">
        <v>2</v>
      </c>
      <c r="AL268" s="106"/>
      <c r="AM268" s="105">
        <v>1</v>
      </c>
      <c r="AN268" s="107"/>
      <c r="AO268" s="105"/>
      <c r="AP268" s="106"/>
      <c r="AQ268" s="414">
        <f t="shared" si="60"/>
        <v>6</v>
      </c>
      <c r="AR268" s="110">
        <f t="shared" si="61"/>
        <v>0</v>
      </c>
      <c r="AS268" s="430">
        <f t="shared" si="62"/>
        <v>4</v>
      </c>
      <c r="AT268" s="109">
        <f t="shared" si="63"/>
        <v>0</v>
      </c>
      <c r="AU268" s="427">
        <f t="shared" si="64"/>
        <v>1</v>
      </c>
      <c r="AV268" s="110">
        <f t="shared" si="65"/>
        <v>0</v>
      </c>
      <c r="AW268" s="901">
        <f>'（民鉄走行キロ計算）'!E268</f>
        <v>0.85478467717546547</v>
      </c>
      <c r="AX268" s="903" t="str">
        <f>'（民鉄走行キロ計算）'!F268</f>
        <v/>
      </c>
    </row>
    <row r="269" spans="1:50" ht="17.25" customHeight="1" thickBot="1">
      <c r="A269" s="953"/>
      <c r="B269" s="927"/>
      <c r="C269" s="925"/>
      <c r="D269" s="926"/>
      <c r="E269" s="111"/>
      <c r="F269" s="112"/>
      <c r="G269" s="111"/>
      <c r="H269" s="112"/>
      <c r="I269" s="111"/>
      <c r="J269" s="113"/>
      <c r="K269" s="111"/>
      <c r="L269" s="112"/>
      <c r="M269" s="111"/>
      <c r="N269" s="112"/>
      <c r="O269" s="111"/>
      <c r="P269" s="113"/>
      <c r="Q269" s="111"/>
      <c r="R269" s="112"/>
      <c r="S269" s="111"/>
      <c r="T269" s="112"/>
      <c r="U269" s="111"/>
      <c r="V269" s="113"/>
      <c r="W269" s="111"/>
      <c r="X269" s="112"/>
      <c r="Y269" s="111"/>
      <c r="Z269" s="112"/>
      <c r="AA269" s="111"/>
      <c r="AB269" s="113"/>
      <c r="AC269" s="111"/>
      <c r="AD269" s="112"/>
      <c r="AE269" s="111"/>
      <c r="AF269" s="112"/>
      <c r="AG269" s="111"/>
      <c r="AH269" s="113"/>
      <c r="AI269" s="111"/>
      <c r="AJ269" s="112"/>
      <c r="AK269" s="111"/>
      <c r="AL269" s="112"/>
      <c r="AM269" s="111"/>
      <c r="AN269" s="113"/>
      <c r="AO269" s="111"/>
      <c r="AP269" s="112"/>
      <c r="AQ269" s="413">
        <f t="shared" si="60"/>
        <v>0</v>
      </c>
      <c r="AR269" s="116">
        <f t="shared" si="61"/>
        <v>0</v>
      </c>
      <c r="AS269" s="429">
        <f t="shared" si="62"/>
        <v>0</v>
      </c>
      <c r="AT269" s="115">
        <f t="shared" si="63"/>
        <v>0</v>
      </c>
      <c r="AU269" s="426">
        <f t="shared" si="64"/>
        <v>0</v>
      </c>
      <c r="AV269" s="116">
        <f t="shared" si="65"/>
        <v>0</v>
      </c>
      <c r="AW269" s="911"/>
      <c r="AX269" s="912"/>
    </row>
    <row r="270" spans="1:50" ht="17.25" customHeight="1" thickBot="1">
      <c r="A270" s="953"/>
      <c r="B270" s="895" t="s">
        <v>199</v>
      </c>
      <c r="C270" s="897" t="s">
        <v>113</v>
      </c>
      <c r="D270" s="898"/>
      <c r="E270" s="105"/>
      <c r="F270" s="106"/>
      <c r="G270" s="105"/>
      <c r="H270" s="106"/>
      <c r="I270" s="105"/>
      <c r="J270" s="107"/>
      <c r="K270" s="105"/>
      <c r="L270" s="106"/>
      <c r="M270" s="105"/>
      <c r="N270" s="106"/>
      <c r="O270" s="105"/>
      <c r="P270" s="107"/>
      <c r="Q270" s="105"/>
      <c r="R270" s="106"/>
      <c r="S270" s="105"/>
      <c r="T270" s="106"/>
      <c r="U270" s="105"/>
      <c r="V270" s="107"/>
      <c r="W270" s="105"/>
      <c r="X270" s="106"/>
      <c r="Y270" s="105"/>
      <c r="Z270" s="106"/>
      <c r="AA270" s="105"/>
      <c r="AB270" s="107"/>
      <c r="AC270" s="105"/>
      <c r="AD270" s="106"/>
      <c r="AE270" s="105"/>
      <c r="AF270" s="106"/>
      <c r="AG270" s="105"/>
      <c r="AH270" s="107"/>
      <c r="AI270" s="105">
        <v>2</v>
      </c>
      <c r="AJ270" s="106"/>
      <c r="AK270" s="105"/>
      <c r="AL270" s="106"/>
      <c r="AM270" s="105">
        <v>2</v>
      </c>
      <c r="AN270" s="107"/>
      <c r="AO270" s="105"/>
      <c r="AP270" s="106"/>
      <c r="AQ270" s="412">
        <f t="shared" si="60"/>
        <v>2</v>
      </c>
      <c r="AR270" s="110">
        <f t="shared" si="61"/>
        <v>0</v>
      </c>
      <c r="AS270" s="430">
        <f t="shared" si="62"/>
        <v>0</v>
      </c>
      <c r="AT270" s="109">
        <f t="shared" si="63"/>
        <v>0</v>
      </c>
      <c r="AU270" s="427">
        <f t="shared" si="64"/>
        <v>2</v>
      </c>
      <c r="AV270" s="110">
        <f t="shared" si="65"/>
        <v>0</v>
      </c>
      <c r="AW270" s="901">
        <f>'（民鉄走行キロ計算）'!E270</f>
        <v>0.44254903642470655</v>
      </c>
      <c r="AX270" s="903" t="str">
        <f>'（民鉄走行キロ計算）'!F270</f>
        <v/>
      </c>
    </row>
    <row r="271" spans="1:50" ht="17.25" customHeight="1" thickBot="1">
      <c r="A271" s="953"/>
      <c r="B271" s="927"/>
      <c r="C271" s="925"/>
      <c r="D271" s="926"/>
      <c r="E271" s="111"/>
      <c r="F271" s="112"/>
      <c r="G271" s="111"/>
      <c r="H271" s="112"/>
      <c r="I271" s="111"/>
      <c r="J271" s="113"/>
      <c r="K271" s="111"/>
      <c r="L271" s="112"/>
      <c r="M271" s="111"/>
      <c r="N271" s="112"/>
      <c r="O271" s="111"/>
      <c r="P271" s="113"/>
      <c r="Q271" s="111"/>
      <c r="R271" s="112"/>
      <c r="S271" s="111"/>
      <c r="T271" s="112"/>
      <c r="U271" s="111"/>
      <c r="V271" s="113"/>
      <c r="W271" s="111"/>
      <c r="X271" s="112"/>
      <c r="Y271" s="111"/>
      <c r="Z271" s="112"/>
      <c r="AA271" s="111"/>
      <c r="AB271" s="113"/>
      <c r="AC271" s="111"/>
      <c r="AD271" s="112"/>
      <c r="AE271" s="111"/>
      <c r="AF271" s="112"/>
      <c r="AG271" s="111"/>
      <c r="AH271" s="113"/>
      <c r="AI271" s="111"/>
      <c r="AJ271" s="112"/>
      <c r="AK271" s="111"/>
      <c r="AL271" s="112"/>
      <c r="AM271" s="111"/>
      <c r="AN271" s="113"/>
      <c r="AO271" s="111"/>
      <c r="AP271" s="112"/>
      <c r="AQ271" s="413">
        <f t="shared" si="60"/>
        <v>0</v>
      </c>
      <c r="AR271" s="116">
        <f t="shared" si="61"/>
        <v>0</v>
      </c>
      <c r="AS271" s="429">
        <f t="shared" si="62"/>
        <v>0</v>
      </c>
      <c r="AT271" s="115">
        <f t="shared" si="63"/>
        <v>0</v>
      </c>
      <c r="AU271" s="426">
        <f t="shared" si="64"/>
        <v>0</v>
      </c>
      <c r="AV271" s="116">
        <f t="shared" si="65"/>
        <v>0</v>
      </c>
      <c r="AW271" s="911"/>
      <c r="AX271" s="912"/>
    </row>
    <row r="272" spans="1:50" ht="17.25" customHeight="1" thickBot="1">
      <c r="A272" s="953"/>
      <c r="B272" s="895" t="s">
        <v>199</v>
      </c>
      <c r="C272" s="897" t="s">
        <v>114</v>
      </c>
      <c r="D272" s="898"/>
      <c r="E272" s="105"/>
      <c r="F272" s="106"/>
      <c r="G272" s="105"/>
      <c r="H272" s="106"/>
      <c r="I272" s="105"/>
      <c r="J272" s="107"/>
      <c r="K272" s="105"/>
      <c r="L272" s="106"/>
      <c r="M272" s="105"/>
      <c r="N272" s="106"/>
      <c r="O272" s="105"/>
      <c r="P272" s="107"/>
      <c r="Q272" s="105"/>
      <c r="R272" s="106"/>
      <c r="S272" s="105"/>
      <c r="T272" s="106"/>
      <c r="U272" s="105"/>
      <c r="V272" s="107"/>
      <c r="W272" s="105"/>
      <c r="X272" s="106"/>
      <c r="Y272" s="105"/>
      <c r="Z272" s="106"/>
      <c r="AA272" s="105"/>
      <c r="AB272" s="107"/>
      <c r="AC272" s="105"/>
      <c r="AD272" s="106"/>
      <c r="AE272" s="105"/>
      <c r="AF272" s="106"/>
      <c r="AG272" s="105"/>
      <c r="AH272" s="107"/>
      <c r="AI272" s="105"/>
      <c r="AJ272" s="106"/>
      <c r="AK272" s="105"/>
      <c r="AL272" s="106"/>
      <c r="AM272" s="105"/>
      <c r="AN272" s="107"/>
      <c r="AO272" s="105"/>
      <c r="AP272" s="106"/>
      <c r="AQ272" s="414">
        <f t="shared" si="60"/>
        <v>0</v>
      </c>
      <c r="AR272" s="110">
        <f t="shared" si="61"/>
        <v>0</v>
      </c>
      <c r="AS272" s="430">
        <f t="shared" si="62"/>
        <v>0</v>
      </c>
      <c r="AT272" s="109">
        <f t="shared" si="63"/>
        <v>0</v>
      </c>
      <c r="AU272" s="427">
        <f t="shared" si="64"/>
        <v>0</v>
      </c>
      <c r="AV272" s="110">
        <f t="shared" si="65"/>
        <v>0</v>
      </c>
      <c r="AW272" s="901">
        <f>'（民鉄走行キロ計算）'!E272</f>
        <v>0</v>
      </c>
      <c r="AX272" s="903" t="str">
        <f>'（民鉄走行キロ計算）'!F272</f>
        <v/>
      </c>
    </row>
    <row r="273" spans="1:50" ht="17.25" customHeight="1" thickBot="1">
      <c r="A273" s="953"/>
      <c r="B273" s="927"/>
      <c r="C273" s="925"/>
      <c r="D273" s="926"/>
      <c r="E273" s="111"/>
      <c r="F273" s="112"/>
      <c r="G273" s="111"/>
      <c r="H273" s="112"/>
      <c r="I273" s="111"/>
      <c r="J273" s="113"/>
      <c r="K273" s="111"/>
      <c r="L273" s="112"/>
      <c r="M273" s="111"/>
      <c r="N273" s="112"/>
      <c r="O273" s="111"/>
      <c r="P273" s="113"/>
      <c r="Q273" s="111"/>
      <c r="R273" s="112"/>
      <c r="S273" s="111"/>
      <c r="T273" s="112"/>
      <c r="U273" s="111"/>
      <c r="V273" s="113"/>
      <c r="W273" s="111"/>
      <c r="X273" s="112"/>
      <c r="Y273" s="111"/>
      <c r="Z273" s="112"/>
      <c r="AA273" s="111"/>
      <c r="AB273" s="113"/>
      <c r="AC273" s="111"/>
      <c r="AD273" s="112"/>
      <c r="AE273" s="111"/>
      <c r="AF273" s="112"/>
      <c r="AG273" s="111"/>
      <c r="AH273" s="113"/>
      <c r="AI273" s="111"/>
      <c r="AJ273" s="112"/>
      <c r="AK273" s="111"/>
      <c r="AL273" s="112"/>
      <c r="AM273" s="111"/>
      <c r="AN273" s="113"/>
      <c r="AO273" s="111"/>
      <c r="AP273" s="112"/>
      <c r="AQ273" s="413">
        <f t="shared" si="60"/>
        <v>0</v>
      </c>
      <c r="AR273" s="116">
        <f t="shared" si="61"/>
        <v>0</v>
      </c>
      <c r="AS273" s="429">
        <f t="shared" si="62"/>
        <v>0</v>
      </c>
      <c r="AT273" s="115">
        <f t="shared" si="63"/>
        <v>0</v>
      </c>
      <c r="AU273" s="426">
        <f t="shared" si="64"/>
        <v>0</v>
      </c>
      <c r="AV273" s="116">
        <f t="shared" si="65"/>
        <v>0</v>
      </c>
      <c r="AW273" s="911"/>
      <c r="AX273" s="912"/>
    </row>
    <row r="274" spans="1:50" ht="17.25" customHeight="1" thickBot="1">
      <c r="A274" s="953"/>
      <c r="B274" s="895" t="s">
        <v>199</v>
      </c>
      <c r="C274" s="897" t="s">
        <v>115</v>
      </c>
      <c r="D274" s="898"/>
      <c r="E274" s="105"/>
      <c r="F274" s="106"/>
      <c r="G274" s="105"/>
      <c r="H274" s="106"/>
      <c r="I274" s="105"/>
      <c r="J274" s="107"/>
      <c r="K274" s="105"/>
      <c r="L274" s="106"/>
      <c r="M274" s="105"/>
      <c r="N274" s="106"/>
      <c r="O274" s="105"/>
      <c r="P274" s="107"/>
      <c r="Q274" s="105"/>
      <c r="R274" s="106"/>
      <c r="S274" s="105"/>
      <c r="T274" s="106"/>
      <c r="U274" s="105"/>
      <c r="V274" s="107"/>
      <c r="W274" s="105"/>
      <c r="X274" s="106"/>
      <c r="Y274" s="105"/>
      <c r="Z274" s="106"/>
      <c r="AA274" s="105"/>
      <c r="AB274" s="107"/>
      <c r="AC274" s="105"/>
      <c r="AD274" s="106"/>
      <c r="AE274" s="105"/>
      <c r="AF274" s="106"/>
      <c r="AG274" s="105"/>
      <c r="AH274" s="107"/>
      <c r="AI274" s="105"/>
      <c r="AJ274" s="106"/>
      <c r="AK274" s="105"/>
      <c r="AL274" s="106"/>
      <c r="AM274" s="105"/>
      <c r="AN274" s="107"/>
      <c r="AO274" s="105"/>
      <c r="AP274" s="106"/>
      <c r="AQ274" s="414">
        <f t="shared" si="60"/>
        <v>0</v>
      </c>
      <c r="AR274" s="110">
        <f t="shared" si="61"/>
        <v>0</v>
      </c>
      <c r="AS274" s="430">
        <f t="shared" si="62"/>
        <v>0</v>
      </c>
      <c r="AT274" s="109">
        <f t="shared" si="63"/>
        <v>0</v>
      </c>
      <c r="AU274" s="427">
        <f t="shared" si="64"/>
        <v>0</v>
      </c>
      <c r="AV274" s="110">
        <f t="shared" si="65"/>
        <v>0</v>
      </c>
      <c r="AW274" s="901">
        <f>'（民鉄走行キロ計算）'!E274</f>
        <v>0</v>
      </c>
      <c r="AX274" s="903" t="str">
        <f>'（民鉄走行キロ計算）'!F274</f>
        <v/>
      </c>
    </row>
    <row r="275" spans="1:50" ht="17.25" customHeight="1" thickBot="1">
      <c r="A275" s="953"/>
      <c r="B275" s="927"/>
      <c r="C275" s="925"/>
      <c r="D275" s="926"/>
      <c r="E275" s="111"/>
      <c r="F275" s="112"/>
      <c r="G275" s="111"/>
      <c r="H275" s="112"/>
      <c r="I275" s="111"/>
      <c r="J275" s="113"/>
      <c r="K275" s="111"/>
      <c r="L275" s="112"/>
      <c r="M275" s="111"/>
      <c r="N275" s="112"/>
      <c r="O275" s="111"/>
      <c r="P275" s="113"/>
      <c r="Q275" s="111"/>
      <c r="R275" s="112"/>
      <c r="S275" s="111"/>
      <c r="T275" s="112"/>
      <c r="U275" s="111"/>
      <c r="V275" s="113"/>
      <c r="W275" s="111"/>
      <c r="X275" s="112"/>
      <c r="Y275" s="111"/>
      <c r="Z275" s="112"/>
      <c r="AA275" s="111"/>
      <c r="AB275" s="113"/>
      <c r="AC275" s="111"/>
      <c r="AD275" s="112"/>
      <c r="AE275" s="111"/>
      <c r="AF275" s="112"/>
      <c r="AG275" s="111"/>
      <c r="AH275" s="113"/>
      <c r="AI275" s="111"/>
      <c r="AJ275" s="112"/>
      <c r="AK275" s="111"/>
      <c r="AL275" s="112"/>
      <c r="AM275" s="111"/>
      <c r="AN275" s="113"/>
      <c r="AO275" s="111"/>
      <c r="AP275" s="112"/>
      <c r="AQ275" s="413">
        <f t="shared" si="60"/>
        <v>0</v>
      </c>
      <c r="AR275" s="116">
        <f t="shared" si="61"/>
        <v>0</v>
      </c>
      <c r="AS275" s="429">
        <f t="shared" si="62"/>
        <v>0</v>
      </c>
      <c r="AT275" s="115">
        <f t="shared" si="63"/>
        <v>0</v>
      </c>
      <c r="AU275" s="426">
        <f t="shared" si="64"/>
        <v>0</v>
      </c>
      <c r="AV275" s="116">
        <f t="shared" si="65"/>
        <v>0</v>
      </c>
      <c r="AW275" s="911"/>
      <c r="AX275" s="912"/>
    </row>
    <row r="276" spans="1:50" ht="17.25" customHeight="1" thickBot="1">
      <c r="A276" s="953"/>
      <c r="B276" s="895" t="s">
        <v>199</v>
      </c>
      <c r="C276" s="897" t="s">
        <v>116</v>
      </c>
      <c r="D276" s="898"/>
      <c r="E276" s="105"/>
      <c r="F276" s="106"/>
      <c r="G276" s="105"/>
      <c r="H276" s="106"/>
      <c r="I276" s="105"/>
      <c r="J276" s="107"/>
      <c r="K276" s="105"/>
      <c r="L276" s="106"/>
      <c r="M276" s="105"/>
      <c r="N276" s="106"/>
      <c r="O276" s="105"/>
      <c r="P276" s="107"/>
      <c r="Q276" s="105"/>
      <c r="R276" s="106"/>
      <c r="S276" s="105"/>
      <c r="T276" s="106"/>
      <c r="U276" s="105"/>
      <c r="V276" s="107"/>
      <c r="W276" s="105"/>
      <c r="X276" s="106"/>
      <c r="Y276" s="105"/>
      <c r="Z276" s="106"/>
      <c r="AA276" s="105"/>
      <c r="AB276" s="107"/>
      <c r="AC276" s="105"/>
      <c r="AD276" s="106"/>
      <c r="AE276" s="105"/>
      <c r="AF276" s="106"/>
      <c r="AG276" s="105"/>
      <c r="AH276" s="107"/>
      <c r="AI276" s="105">
        <v>1</v>
      </c>
      <c r="AJ276" s="106"/>
      <c r="AK276" s="105"/>
      <c r="AL276" s="106"/>
      <c r="AM276" s="105">
        <v>1</v>
      </c>
      <c r="AN276" s="107"/>
      <c r="AO276" s="105"/>
      <c r="AP276" s="106"/>
      <c r="AQ276" s="414">
        <f t="shared" si="60"/>
        <v>1</v>
      </c>
      <c r="AR276" s="110">
        <f t="shared" si="61"/>
        <v>0</v>
      </c>
      <c r="AS276" s="430">
        <f t="shared" si="62"/>
        <v>0</v>
      </c>
      <c r="AT276" s="109">
        <f t="shared" si="63"/>
        <v>0</v>
      </c>
      <c r="AU276" s="427">
        <f t="shared" si="64"/>
        <v>1</v>
      </c>
      <c r="AV276" s="110">
        <f t="shared" si="65"/>
        <v>0</v>
      </c>
      <c r="AW276" s="901">
        <f>'（民鉄走行キロ計算）'!E276</f>
        <v>1.4860481625237378</v>
      </c>
      <c r="AX276" s="903" t="str">
        <f>'（民鉄走行キロ計算）'!F276</f>
        <v/>
      </c>
    </row>
    <row r="277" spans="1:50" ht="17.25" customHeight="1" thickBot="1">
      <c r="A277" s="953"/>
      <c r="B277" s="927"/>
      <c r="C277" s="925"/>
      <c r="D277" s="926"/>
      <c r="E277" s="111"/>
      <c r="F277" s="112"/>
      <c r="G277" s="111"/>
      <c r="H277" s="112"/>
      <c r="I277" s="111"/>
      <c r="J277" s="113"/>
      <c r="K277" s="111"/>
      <c r="L277" s="112"/>
      <c r="M277" s="111"/>
      <c r="N277" s="112"/>
      <c r="O277" s="111"/>
      <c r="P277" s="113"/>
      <c r="Q277" s="111"/>
      <c r="R277" s="112"/>
      <c r="S277" s="111"/>
      <c r="T277" s="112"/>
      <c r="U277" s="111"/>
      <c r="V277" s="113"/>
      <c r="W277" s="111"/>
      <c r="X277" s="112"/>
      <c r="Y277" s="111"/>
      <c r="Z277" s="112"/>
      <c r="AA277" s="111"/>
      <c r="AB277" s="113"/>
      <c r="AC277" s="111"/>
      <c r="AD277" s="112"/>
      <c r="AE277" s="111"/>
      <c r="AF277" s="112"/>
      <c r="AG277" s="111"/>
      <c r="AH277" s="113"/>
      <c r="AI277" s="111"/>
      <c r="AJ277" s="112"/>
      <c r="AK277" s="111"/>
      <c r="AL277" s="112"/>
      <c r="AM277" s="111"/>
      <c r="AN277" s="113"/>
      <c r="AO277" s="111"/>
      <c r="AP277" s="112"/>
      <c r="AQ277" s="413">
        <f t="shared" si="60"/>
        <v>0</v>
      </c>
      <c r="AR277" s="116">
        <f t="shared" si="61"/>
        <v>0</v>
      </c>
      <c r="AS277" s="429">
        <f t="shared" si="62"/>
        <v>0</v>
      </c>
      <c r="AT277" s="115">
        <f t="shared" si="63"/>
        <v>0</v>
      </c>
      <c r="AU277" s="426">
        <f t="shared" si="64"/>
        <v>0</v>
      </c>
      <c r="AV277" s="116">
        <f t="shared" si="65"/>
        <v>0</v>
      </c>
      <c r="AW277" s="911"/>
      <c r="AX277" s="912"/>
    </row>
    <row r="278" spans="1:50" ht="17.25" customHeight="1" thickBot="1">
      <c r="A278" s="953"/>
      <c r="B278" s="895" t="s">
        <v>199</v>
      </c>
      <c r="C278" s="907" t="s">
        <v>528</v>
      </c>
      <c r="D278" s="908"/>
      <c r="E278" s="105"/>
      <c r="F278" s="106"/>
      <c r="G278" s="105"/>
      <c r="H278" s="106"/>
      <c r="I278" s="105"/>
      <c r="J278" s="107"/>
      <c r="K278" s="105"/>
      <c r="L278" s="106"/>
      <c r="M278" s="105"/>
      <c r="N278" s="106"/>
      <c r="O278" s="105"/>
      <c r="P278" s="107"/>
      <c r="Q278" s="105"/>
      <c r="R278" s="106"/>
      <c r="S278" s="105"/>
      <c r="T278" s="106"/>
      <c r="U278" s="105"/>
      <c r="V278" s="107"/>
      <c r="W278" s="105"/>
      <c r="X278" s="106"/>
      <c r="Y278" s="105"/>
      <c r="Z278" s="106"/>
      <c r="AA278" s="105"/>
      <c r="AB278" s="107"/>
      <c r="AC278" s="105"/>
      <c r="AD278" s="106"/>
      <c r="AE278" s="105"/>
      <c r="AF278" s="106"/>
      <c r="AG278" s="105"/>
      <c r="AH278" s="107"/>
      <c r="AI278" s="105">
        <v>1</v>
      </c>
      <c r="AJ278" s="106"/>
      <c r="AK278" s="105">
        <v>1</v>
      </c>
      <c r="AL278" s="106"/>
      <c r="AM278" s="105"/>
      <c r="AN278" s="107"/>
      <c r="AO278" s="105"/>
      <c r="AP278" s="106"/>
      <c r="AQ278" s="414">
        <f t="shared" si="60"/>
        <v>1</v>
      </c>
      <c r="AR278" s="110">
        <f t="shared" si="61"/>
        <v>0</v>
      </c>
      <c r="AS278" s="430">
        <f t="shared" si="62"/>
        <v>1</v>
      </c>
      <c r="AT278" s="109">
        <f t="shared" si="63"/>
        <v>0</v>
      </c>
      <c r="AU278" s="427">
        <f t="shared" si="64"/>
        <v>0</v>
      </c>
      <c r="AV278" s="110">
        <f t="shared" si="65"/>
        <v>0</v>
      </c>
      <c r="AW278" s="901">
        <f>'（民鉄走行キロ計算）'!E278</f>
        <v>0.68635121964611734</v>
      </c>
      <c r="AX278" s="903" t="str">
        <f>'（民鉄走行キロ計算）'!F278</f>
        <v/>
      </c>
    </row>
    <row r="279" spans="1:50" ht="17.25" customHeight="1" thickBot="1">
      <c r="A279" s="953"/>
      <c r="B279" s="927"/>
      <c r="C279" s="909"/>
      <c r="D279" s="910"/>
      <c r="E279" s="111"/>
      <c r="F279" s="112"/>
      <c r="G279" s="111"/>
      <c r="H279" s="112"/>
      <c r="I279" s="111"/>
      <c r="J279" s="113"/>
      <c r="K279" s="111"/>
      <c r="L279" s="112"/>
      <c r="M279" s="111"/>
      <c r="N279" s="112"/>
      <c r="O279" s="111"/>
      <c r="P279" s="113"/>
      <c r="Q279" s="111"/>
      <c r="R279" s="112"/>
      <c r="S279" s="111"/>
      <c r="T279" s="112"/>
      <c r="U279" s="111"/>
      <c r="V279" s="113"/>
      <c r="W279" s="111"/>
      <c r="X279" s="112"/>
      <c r="Y279" s="111"/>
      <c r="Z279" s="112"/>
      <c r="AA279" s="111"/>
      <c r="AB279" s="113"/>
      <c r="AC279" s="111"/>
      <c r="AD279" s="112"/>
      <c r="AE279" s="111"/>
      <c r="AF279" s="112"/>
      <c r="AG279" s="111"/>
      <c r="AH279" s="113"/>
      <c r="AI279" s="111"/>
      <c r="AJ279" s="112"/>
      <c r="AK279" s="111"/>
      <c r="AL279" s="112"/>
      <c r="AM279" s="111"/>
      <c r="AN279" s="113"/>
      <c r="AO279" s="111"/>
      <c r="AP279" s="112"/>
      <c r="AQ279" s="413">
        <f t="shared" si="60"/>
        <v>0</v>
      </c>
      <c r="AR279" s="116">
        <f t="shared" si="61"/>
        <v>0</v>
      </c>
      <c r="AS279" s="429">
        <f t="shared" si="62"/>
        <v>0</v>
      </c>
      <c r="AT279" s="115">
        <f t="shared" si="63"/>
        <v>0</v>
      </c>
      <c r="AU279" s="426">
        <f t="shared" si="64"/>
        <v>0</v>
      </c>
      <c r="AV279" s="116">
        <f t="shared" si="65"/>
        <v>0</v>
      </c>
      <c r="AW279" s="911"/>
      <c r="AX279" s="912"/>
    </row>
    <row r="280" spans="1:50" ht="17.25" customHeight="1" thickBot="1">
      <c r="A280" s="953"/>
      <c r="B280" s="895" t="s">
        <v>199</v>
      </c>
      <c r="C280" s="897" t="s">
        <v>118</v>
      </c>
      <c r="D280" s="898"/>
      <c r="E280" s="105"/>
      <c r="F280" s="106"/>
      <c r="G280" s="105"/>
      <c r="H280" s="106"/>
      <c r="I280" s="105"/>
      <c r="J280" s="107"/>
      <c r="K280" s="105"/>
      <c r="L280" s="106"/>
      <c r="M280" s="105"/>
      <c r="N280" s="106"/>
      <c r="O280" s="105"/>
      <c r="P280" s="107"/>
      <c r="Q280" s="105"/>
      <c r="R280" s="106"/>
      <c r="S280" s="105"/>
      <c r="T280" s="106"/>
      <c r="U280" s="105"/>
      <c r="V280" s="107"/>
      <c r="W280" s="105">
        <v>1</v>
      </c>
      <c r="X280" s="106"/>
      <c r="Y280" s="105"/>
      <c r="Z280" s="106"/>
      <c r="AA280" s="105">
        <v>1</v>
      </c>
      <c r="AB280" s="107"/>
      <c r="AC280" s="105"/>
      <c r="AD280" s="106"/>
      <c r="AE280" s="105"/>
      <c r="AF280" s="106"/>
      <c r="AG280" s="105"/>
      <c r="AH280" s="107"/>
      <c r="AI280" s="105"/>
      <c r="AJ280" s="106"/>
      <c r="AK280" s="105"/>
      <c r="AL280" s="106"/>
      <c r="AM280" s="105"/>
      <c r="AN280" s="107"/>
      <c r="AO280" s="105"/>
      <c r="AP280" s="106"/>
      <c r="AQ280" s="414">
        <f t="shared" si="60"/>
        <v>1</v>
      </c>
      <c r="AR280" s="110">
        <f t="shared" si="61"/>
        <v>0</v>
      </c>
      <c r="AS280" s="430">
        <f t="shared" si="62"/>
        <v>0</v>
      </c>
      <c r="AT280" s="109">
        <f t="shared" si="63"/>
        <v>0</v>
      </c>
      <c r="AU280" s="427">
        <f t="shared" si="64"/>
        <v>1</v>
      </c>
      <c r="AV280" s="110">
        <f t="shared" si="65"/>
        <v>0</v>
      </c>
      <c r="AW280" s="901">
        <f>'（民鉄走行キロ計算）'!E280</f>
        <v>0.75458554087333307</v>
      </c>
      <c r="AX280" s="903" t="str">
        <f>'（民鉄走行キロ計算）'!F280</f>
        <v/>
      </c>
    </row>
    <row r="281" spans="1:50" ht="17.25" customHeight="1" thickBot="1">
      <c r="A281" s="953"/>
      <c r="B281" s="927"/>
      <c r="C281" s="925"/>
      <c r="D281" s="926"/>
      <c r="E281" s="111"/>
      <c r="F281" s="112"/>
      <c r="G281" s="111"/>
      <c r="H281" s="112"/>
      <c r="I281" s="111"/>
      <c r="J281" s="113"/>
      <c r="K281" s="111"/>
      <c r="L281" s="112"/>
      <c r="M281" s="111"/>
      <c r="N281" s="112"/>
      <c r="O281" s="111"/>
      <c r="P281" s="113"/>
      <c r="Q281" s="111"/>
      <c r="R281" s="112"/>
      <c r="S281" s="111"/>
      <c r="T281" s="112"/>
      <c r="U281" s="111"/>
      <c r="V281" s="113"/>
      <c r="W281" s="111"/>
      <c r="X281" s="112"/>
      <c r="Y281" s="111"/>
      <c r="Z281" s="112"/>
      <c r="AA281" s="111"/>
      <c r="AB281" s="113"/>
      <c r="AC281" s="111"/>
      <c r="AD281" s="112"/>
      <c r="AE281" s="111"/>
      <c r="AF281" s="112"/>
      <c r="AG281" s="111"/>
      <c r="AH281" s="113"/>
      <c r="AI281" s="111"/>
      <c r="AJ281" s="112"/>
      <c r="AK281" s="111"/>
      <c r="AL281" s="112"/>
      <c r="AM281" s="111"/>
      <c r="AN281" s="113"/>
      <c r="AO281" s="111"/>
      <c r="AP281" s="112"/>
      <c r="AQ281" s="413">
        <f t="shared" si="60"/>
        <v>0</v>
      </c>
      <c r="AR281" s="116">
        <f t="shared" si="61"/>
        <v>0</v>
      </c>
      <c r="AS281" s="429">
        <f t="shared" si="62"/>
        <v>0</v>
      </c>
      <c r="AT281" s="115">
        <f t="shared" si="63"/>
        <v>0</v>
      </c>
      <c r="AU281" s="426">
        <f t="shared" si="64"/>
        <v>0</v>
      </c>
      <c r="AV281" s="116">
        <f t="shared" si="65"/>
        <v>0</v>
      </c>
      <c r="AW281" s="911"/>
      <c r="AX281" s="912"/>
    </row>
    <row r="282" spans="1:50" ht="17.25" customHeight="1" thickBot="1">
      <c r="A282" s="953"/>
      <c r="B282" s="895" t="s">
        <v>199</v>
      </c>
      <c r="C282" s="897" t="s">
        <v>119</v>
      </c>
      <c r="D282" s="898"/>
      <c r="E282" s="105"/>
      <c r="F282" s="106"/>
      <c r="G282" s="105"/>
      <c r="H282" s="106"/>
      <c r="I282" s="105"/>
      <c r="J282" s="107"/>
      <c r="K282" s="105"/>
      <c r="L282" s="106"/>
      <c r="M282" s="105"/>
      <c r="N282" s="106"/>
      <c r="O282" s="105"/>
      <c r="P282" s="107"/>
      <c r="Q282" s="105"/>
      <c r="R282" s="106"/>
      <c r="S282" s="105"/>
      <c r="T282" s="106"/>
      <c r="U282" s="105"/>
      <c r="V282" s="107"/>
      <c r="W282" s="105"/>
      <c r="X282" s="106"/>
      <c r="Y282" s="105"/>
      <c r="Z282" s="106"/>
      <c r="AA282" s="105"/>
      <c r="AB282" s="107"/>
      <c r="AC282" s="105"/>
      <c r="AD282" s="106"/>
      <c r="AE282" s="105"/>
      <c r="AF282" s="106"/>
      <c r="AG282" s="105"/>
      <c r="AH282" s="107"/>
      <c r="AI282" s="105"/>
      <c r="AJ282" s="106"/>
      <c r="AK282" s="105"/>
      <c r="AL282" s="106"/>
      <c r="AM282" s="105"/>
      <c r="AN282" s="107"/>
      <c r="AO282" s="105"/>
      <c r="AP282" s="106"/>
      <c r="AQ282" s="414">
        <f t="shared" si="60"/>
        <v>0</v>
      </c>
      <c r="AR282" s="110">
        <f t="shared" si="61"/>
        <v>0</v>
      </c>
      <c r="AS282" s="430">
        <f t="shared" si="62"/>
        <v>0</v>
      </c>
      <c r="AT282" s="109">
        <f t="shared" si="63"/>
        <v>0</v>
      </c>
      <c r="AU282" s="427">
        <f t="shared" si="64"/>
        <v>0</v>
      </c>
      <c r="AV282" s="110">
        <f t="shared" si="65"/>
        <v>0</v>
      </c>
      <c r="AW282" s="901">
        <f>'（民鉄走行キロ計算）'!E282</f>
        <v>0</v>
      </c>
      <c r="AX282" s="903" t="str">
        <f>'（民鉄走行キロ計算）'!F282</f>
        <v/>
      </c>
    </row>
    <row r="283" spans="1:50" ht="17.25" customHeight="1" thickBot="1">
      <c r="A283" s="953"/>
      <c r="B283" s="927"/>
      <c r="C283" s="925"/>
      <c r="D283" s="926"/>
      <c r="E283" s="111"/>
      <c r="F283" s="112"/>
      <c r="G283" s="111"/>
      <c r="H283" s="112"/>
      <c r="I283" s="111"/>
      <c r="J283" s="113"/>
      <c r="K283" s="111"/>
      <c r="L283" s="112"/>
      <c r="M283" s="111"/>
      <c r="N283" s="112"/>
      <c r="O283" s="111"/>
      <c r="P283" s="113"/>
      <c r="Q283" s="111"/>
      <c r="R283" s="112"/>
      <c r="S283" s="111"/>
      <c r="T283" s="112"/>
      <c r="U283" s="111"/>
      <c r="V283" s="113"/>
      <c r="W283" s="111"/>
      <c r="X283" s="112"/>
      <c r="Y283" s="111"/>
      <c r="Z283" s="112"/>
      <c r="AA283" s="111"/>
      <c r="AB283" s="113"/>
      <c r="AC283" s="111"/>
      <c r="AD283" s="112"/>
      <c r="AE283" s="111"/>
      <c r="AF283" s="112"/>
      <c r="AG283" s="111"/>
      <c r="AH283" s="113"/>
      <c r="AI283" s="111"/>
      <c r="AJ283" s="112"/>
      <c r="AK283" s="111"/>
      <c r="AL283" s="112"/>
      <c r="AM283" s="111"/>
      <c r="AN283" s="113"/>
      <c r="AO283" s="111"/>
      <c r="AP283" s="112"/>
      <c r="AQ283" s="413">
        <f t="shared" si="60"/>
        <v>0</v>
      </c>
      <c r="AR283" s="116">
        <f t="shared" si="61"/>
        <v>0</v>
      </c>
      <c r="AS283" s="429">
        <f t="shared" si="62"/>
        <v>0</v>
      </c>
      <c r="AT283" s="115">
        <f t="shared" si="63"/>
        <v>0</v>
      </c>
      <c r="AU283" s="426">
        <f t="shared" si="64"/>
        <v>0</v>
      </c>
      <c r="AV283" s="116">
        <f t="shared" si="65"/>
        <v>0</v>
      </c>
      <c r="AW283" s="911"/>
      <c r="AX283" s="912"/>
    </row>
    <row r="284" spans="1:50" ht="17.25" customHeight="1" thickBot="1">
      <c r="A284" s="953"/>
      <c r="B284" s="895" t="s">
        <v>199</v>
      </c>
      <c r="C284" s="897" t="s">
        <v>120</v>
      </c>
      <c r="D284" s="898"/>
      <c r="E284" s="105"/>
      <c r="F284" s="106"/>
      <c r="G284" s="105"/>
      <c r="H284" s="106"/>
      <c r="I284" s="105"/>
      <c r="J284" s="107"/>
      <c r="K284" s="105"/>
      <c r="L284" s="106"/>
      <c r="M284" s="105"/>
      <c r="N284" s="106"/>
      <c r="O284" s="105"/>
      <c r="P284" s="107"/>
      <c r="Q284" s="105"/>
      <c r="R284" s="106"/>
      <c r="S284" s="105"/>
      <c r="T284" s="106"/>
      <c r="U284" s="105"/>
      <c r="V284" s="107"/>
      <c r="W284" s="105"/>
      <c r="X284" s="106"/>
      <c r="Y284" s="105"/>
      <c r="Z284" s="106"/>
      <c r="AA284" s="105"/>
      <c r="AB284" s="107"/>
      <c r="AC284" s="105"/>
      <c r="AD284" s="106"/>
      <c r="AE284" s="105"/>
      <c r="AF284" s="106"/>
      <c r="AG284" s="105"/>
      <c r="AH284" s="107"/>
      <c r="AI284" s="105"/>
      <c r="AJ284" s="106"/>
      <c r="AK284" s="105"/>
      <c r="AL284" s="106"/>
      <c r="AM284" s="105"/>
      <c r="AN284" s="107"/>
      <c r="AO284" s="105"/>
      <c r="AP284" s="106"/>
      <c r="AQ284" s="414">
        <f t="shared" si="60"/>
        <v>0</v>
      </c>
      <c r="AR284" s="110">
        <f t="shared" si="61"/>
        <v>0</v>
      </c>
      <c r="AS284" s="430">
        <f t="shared" si="62"/>
        <v>0</v>
      </c>
      <c r="AT284" s="109">
        <f t="shared" si="63"/>
        <v>0</v>
      </c>
      <c r="AU284" s="427">
        <f t="shared" si="64"/>
        <v>0</v>
      </c>
      <c r="AV284" s="110">
        <f t="shared" si="65"/>
        <v>0</v>
      </c>
      <c r="AW284" s="901">
        <f>'（民鉄走行キロ計算）'!E284</f>
        <v>0</v>
      </c>
      <c r="AX284" s="903" t="str">
        <f>'（民鉄走行キロ計算）'!F284</f>
        <v/>
      </c>
    </row>
    <row r="285" spans="1:50" ht="17.25" customHeight="1" thickBot="1">
      <c r="A285" s="953"/>
      <c r="B285" s="927"/>
      <c r="C285" s="925"/>
      <c r="D285" s="926" t="s">
        <v>324</v>
      </c>
      <c r="E285" s="111"/>
      <c r="F285" s="112"/>
      <c r="G285" s="111"/>
      <c r="H285" s="112"/>
      <c r="I285" s="111"/>
      <c r="J285" s="113"/>
      <c r="K285" s="111"/>
      <c r="L285" s="112"/>
      <c r="M285" s="111"/>
      <c r="N285" s="112"/>
      <c r="O285" s="111"/>
      <c r="P285" s="113"/>
      <c r="Q285" s="111"/>
      <c r="R285" s="112"/>
      <c r="S285" s="111"/>
      <c r="T285" s="112"/>
      <c r="U285" s="111"/>
      <c r="V285" s="113"/>
      <c r="W285" s="111"/>
      <c r="X285" s="112"/>
      <c r="Y285" s="111"/>
      <c r="Z285" s="112"/>
      <c r="AA285" s="111"/>
      <c r="AB285" s="113"/>
      <c r="AC285" s="111"/>
      <c r="AD285" s="112"/>
      <c r="AE285" s="111"/>
      <c r="AF285" s="112"/>
      <c r="AG285" s="111"/>
      <c r="AH285" s="113"/>
      <c r="AI285" s="111"/>
      <c r="AJ285" s="112"/>
      <c r="AK285" s="111"/>
      <c r="AL285" s="112"/>
      <c r="AM285" s="111"/>
      <c r="AN285" s="113"/>
      <c r="AO285" s="111"/>
      <c r="AP285" s="112"/>
      <c r="AQ285" s="413">
        <f t="shared" si="60"/>
        <v>0</v>
      </c>
      <c r="AR285" s="116">
        <f t="shared" si="61"/>
        <v>0</v>
      </c>
      <c r="AS285" s="429">
        <f t="shared" si="62"/>
        <v>0</v>
      </c>
      <c r="AT285" s="115">
        <f t="shared" si="63"/>
        <v>0</v>
      </c>
      <c r="AU285" s="426">
        <f t="shared" si="64"/>
        <v>0</v>
      </c>
      <c r="AV285" s="116">
        <f t="shared" si="65"/>
        <v>0</v>
      </c>
      <c r="AW285" s="911"/>
      <c r="AX285" s="912"/>
    </row>
    <row r="286" spans="1:50" ht="17.25" customHeight="1" thickBot="1">
      <c r="A286" s="953"/>
      <c r="B286" s="895" t="s">
        <v>331</v>
      </c>
      <c r="C286" s="897" t="s">
        <v>121</v>
      </c>
      <c r="D286" s="898"/>
      <c r="E286" s="105"/>
      <c r="F286" s="106"/>
      <c r="G286" s="105"/>
      <c r="H286" s="106"/>
      <c r="I286" s="105"/>
      <c r="J286" s="107"/>
      <c r="K286" s="105"/>
      <c r="L286" s="106"/>
      <c r="M286" s="105"/>
      <c r="N286" s="106"/>
      <c r="O286" s="105"/>
      <c r="P286" s="107"/>
      <c r="Q286" s="105"/>
      <c r="R286" s="106"/>
      <c r="S286" s="105"/>
      <c r="T286" s="106"/>
      <c r="U286" s="105"/>
      <c r="V286" s="107"/>
      <c r="W286" s="105"/>
      <c r="X286" s="106"/>
      <c r="Y286" s="105"/>
      <c r="Z286" s="106"/>
      <c r="AA286" s="105"/>
      <c r="AB286" s="107"/>
      <c r="AC286" s="105"/>
      <c r="AD286" s="330">
        <v>4</v>
      </c>
      <c r="AE286" s="105"/>
      <c r="AF286" s="330"/>
      <c r="AG286" s="105"/>
      <c r="AH286" s="107">
        <v>2</v>
      </c>
      <c r="AI286" s="105"/>
      <c r="AJ286" s="106"/>
      <c r="AK286" s="105"/>
      <c r="AL286" s="106"/>
      <c r="AM286" s="105"/>
      <c r="AN286" s="107"/>
      <c r="AO286" s="105"/>
      <c r="AP286" s="106"/>
      <c r="AQ286" s="414">
        <f t="shared" si="60"/>
        <v>0</v>
      </c>
      <c r="AR286" s="110">
        <f t="shared" si="61"/>
        <v>4</v>
      </c>
      <c r="AS286" s="430">
        <f t="shared" si="62"/>
        <v>0</v>
      </c>
      <c r="AT286" s="109">
        <f t="shared" si="63"/>
        <v>0</v>
      </c>
      <c r="AU286" s="427">
        <f t="shared" si="64"/>
        <v>0</v>
      </c>
      <c r="AV286" s="110">
        <f t="shared" si="65"/>
        <v>2</v>
      </c>
      <c r="AW286" s="901">
        <f>'（民鉄走行キロ計算）'!E286</f>
        <v>0</v>
      </c>
      <c r="AX286" s="903">
        <f>'（民鉄走行キロ計算）'!F286</f>
        <v>4.5067213241828865</v>
      </c>
    </row>
    <row r="287" spans="1:50" ht="17.25" customHeight="1" thickBot="1">
      <c r="A287" s="953"/>
      <c r="B287" s="927"/>
      <c r="C287" s="925" t="s">
        <v>109</v>
      </c>
      <c r="D287" s="926"/>
      <c r="E287" s="111"/>
      <c r="F287" s="112"/>
      <c r="G287" s="111"/>
      <c r="H287" s="112"/>
      <c r="I287" s="111"/>
      <c r="J287" s="113"/>
      <c r="K287" s="111"/>
      <c r="L287" s="112"/>
      <c r="M287" s="111"/>
      <c r="N287" s="112"/>
      <c r="O287" s="111"/>
      <c r="P287" s="113"/>
      <c r="Q287" s="111"/>
      <c r="R287" s="112"/>
      <c r="S287" s="111"/>
      <c r="T287" s="112"/>
      <c r="U287" s="111"/>
      <c r="V287" s="113"/>
      <c r="W287" s="111"/>
      <c r="X287" s="112"/>
      <c r="Y287" s="111"/>
      <c r="Z287" s="112"/>
      <c r="AA287" s="111"/>
      <c r="AB287" s="113"/>
      <c r="AC287" s="111"/>
      <c r="AD287" s="112"/>
      <c r="AE287" s="111"/>
      <c r="AF287" s="112"/>
      <c r="AG287" s="111"/>
      <c r="AH287" s="113"/>
      <c r="AI287" s="111"/>
      <c r="AJ287" s="112"/>
      <c r="AK287" s="111"/>
      <c r="AL287" s="112"/>
      <c r="AM287" s="111"/>
      <c r="AN287" s="113"/>
      <c r="AO287" s="111"/>
      <c r="AP287" s="112"/>
      <c r="AQ287" s="413">
        <f t="shared" si="60"/>
        <v>0</v>
      </c>
      <c r="AR287" s="116">
        <f t="shared" si="61"/>
        <v>0</v>
      </c>
      <c r="AS287" s="429">
        <f t="shared" si="62"/>
        <v>0</v>
      </c>
      <c r="AT287" s="115">
        <f t="shared" si="63"/>
        <v>0</v>
      </c>
      <c r="AU287" s="426">
        <f t="shared" si="64"/>
        <v>0</v>
      </c>
      <c r="AV287" s="116">
        <f t="shared" si="65"/>
        <v>0</v>
      </c>
      <c r="AW287" s="911"/>
      <c r="AX287" s="912"/>
    </row>
    <row r="288" spans="1:50" ht="17.25" customHeight="1" thickBot="1">
      <c r="A288" s="953"/>
      <c r="B288" s="895" t="s">
        <v>199</v>
      </c>
      <c r="C288" s="897" t="s">
        <v>350</v>
      </c>
      <c r="D288" s="898"/>
      <c r="E288" s="105"/>
      <c r="F288" s="106"/>
      <c r="G288" s="105"/>
      <c r="H288" s="106"/>
      <c r="I288" s="105"/>
      <c r="J288" s="107"/>
      <c r="K288" s="105"/>
      <c r="L288" s="106"/>
      <c r="M288" s="105"/>
      <c r="N288" s="106"/>
      <c r="O288" s="105"/>
      <c r="P288" s="107"/>
      <c r="Q288" s="105"/>
      <c r="R288" s="106"/>
      <c r="S288" s="105"/>
      <c r="T288" s="106"/>
      <c r="U288" s="105"/>
      <c r="V288" s="107"/>
      <c r="W288" s="105"/>
      <c r="X288" s="106"/>
      <c r="Y288" s="105"/>
      <c r="Z288" s="106"/>
      <c r="AA288" s="105"/>
      <c r="AB288" s="107"/>
      <c r="AC288" s="105"/>
      <c r="AD288" s="106"/>
      <c r="AE288" s="105"/>
      <c r="AF288" s="106"/>
      <c r="AG288" s="105"/>
      <c r="AH288" s="107"/>
      <c r="AI288" s="105"/>
      <c r="AJ288" s="106"/>
      <c r="AK288" s="105"/>
      <c r="AL288" s="106"/>
      <c r="AM288" s="105"/>
      <c r="AN288" s="107"/>
      <c r="AO288" s="105"/>
      <c r="AP288" s="106"/>
      <c r="AQ288" s="414">
        <f t="shared" si="60"/>
        <v>0</v>
      </c>
      <c r="AR288" s="110">
        <f t="shared" si="61"/>
        <v>0</v>
      </c>
      <c r="AS288" s="430">
        <f t="shared" si="62"/>
        <v>0</v>
      </c>
      <c r="AT288" s="109">
        <f t="shared" si="63"/>
        <v>0</v>
      </c>
      <c r="AU288" s="427">
        <f t="shared" si="64"/>
        <v>0</v>
      </c>
      <c r="AV288" s="110">
        <f t="shared" si="65"/>
        <v>0</v>
      </c>
      <c r="AW288" s="901">
        <f>'（民鉄走行キロ計算）'!E288</f>
        <v>0</v>
      </c>
      <c r="AX288" s="903" t="str">
        <f>'（民鉄走行キロ計算）'!F288</f>
        <v/>
      </c>
    </row>
    <row r="289" spans="1:50" ht="17.25" customHeight="1" thickBot="1">
      <c r="A289" s="953"/>
      <c r="B289" s="927"/>
      <c r="C289" s="925"/>
      <c r="D289" s="926" t="s">
        <v>324</v>
      </c>
      <c r="E289" s="111"/>
      <c r="F289" s="112"/>
      <c r="G289" s="111"/>
      <c r="H289" s="112"/>
      <c r="I289" s="111"/>
      <c r="J289" s="113"/>
      <c r="K289" s="111"/>
      <c r="L289" s="112"/>
      <c r="M289" s="111"/>
      <c r="N289" s="112"/>
      <c r="O289" s="111"/>
      <c r="P289" s="113"/>
      <c r="Q289" s="111"/>
      <c r="R289" s="112"/>
      <c r="S289" s="111"/>
      <c r="T289" s="112"/>
      <c r="U289" s="111"/>
      <c r="V289" s="113"/>
      <c r="W289" s="111"/>
      <c r="X289" s="112"/>
      <c r="Y289" s="111"/>
      <c r="Z289" s="112"/>
      <c r="AA289" s="111"/>
      <c r="AB289" s="113"/>
      <c r="AC289" s="111"/>
      <c r="AD289" s="112"/>
      <c r="AE289" s="111"/>
      <c r="AF289" s="112"/>
      <c r="AG289" s="111"/>
      <c r="AH289" s="113"/>
      <c r="AI289" s="111"/>
      <c r="AJ289" s="112"/>
      <c r="AK289" s="111"/>
      <c r="AL289" s="112"/>
      <c r="AM289" s="111"/>
      <c r="AN289" s="113"/>
      <c r="AO289" s="111"/>
      <c r="AP289" s="112"/>
      <c r="AQ289" s="413">
        <f t="shared" si="60"/>
        <v>0</v>
      </c>
      <c r="AR289" s="116">
        <f t="shared" si="61"/>
        <v>0</v>
      </c>
      <c r="AS289" s="429">
        <f t="shared" si="62"/>
        <v>0</v>
      </c>
      <c r="AT289" s="115">
        <f t="shared" si="63"/>
        <v>0</v>
      </c>
      <c r="AU289" s="426">
        <f t="shared" si="64"/>
        <v>0</v>
      </c>
      <c r="AV289" s="116">
        <f t="shared" si="65"/>
        <v>0</v>
      </c>
      <c r="AW289" s="911"/>
      <c r="AX289" s="912"/>
    </row>
    <row r="290" spans="1:50" ht="17.25" customHeight="1" thickBot="1">
      <c r="A290" s="953"/>
      <c r="B290" s="895" t="s">
        <v>199</v>
      </c>
      <c r="C290" s="897" t="s">
        <v>122</v>
      </c>
      <c r="D290" s="898"/>
      <c r="E290" s="105"/>
      <c r="F290" s="106"/>
      <c r="G290" s="105"/>
      <c r="H290" s="106"/>
      <c r="I290" s="105"/>
      <c r="J290" s="107"/>
      <c r="K290" s="105"/>
      <c r="L290" s="106"/>
      <c r="M290" s="105"/>
      <c r="N290" s="106"/>
      <c r="O290" s="105"/>
      <c r="P290" s="107"/>
      <c r="Q290" s="105"/>
      <c r="R290" s="106"/>
      <c r="S290" s="105"/>
      <c r="T290" s="106"/>
      <c r="U290" s="105"/>
      <c r="V290" s="107"/>
      <c r="W290" s="105"/>
      <c r="X290" s="106"/>
      <c r="Y290" s="105"/>
      <c r="Z290" s="106"/>
      <c r="AA290" s="105"/>
      <c r="AB290" s="107"/>
      <c r="AC290" s="105"/>
      <c r="AD290" s="106"/>
      <c r="AE290" s="105"/>
      <c r="AF290" s="106"/>
      <c r="AG290" s="105"/>
      <c r="AH290" s="107"/>
      <c r="AI290" s="105"/>
      <c r="AJ290" s="106"/>
      <c r="AK290" s="105"/>
      <c r="AL290" s="106"/>
      <c r="AM290" s="105"/>
      <c r="AN290" s="107"/>
      <c r="AO290" s="105"/>
      <c r="AP290" s="106"/>
      <c r="AQ290" s="414">
        <f t="shared" si="60"/>
        <v>0</v>
      </c>
      <c r="AR290" s="110">
        <f t="shared" si="61"/>
        <v>0</v>
      </c>
      <c r="AS290" s="430">
        <f t="shared" si="62"/>
        <v>0</v>
      </c>
      <c r="AT290" s="109">
        <f t="shared" si="63"/>
        <v>0</v>
      </c>
      <c r="AU290" s="427">
        <f t="shared" si="64"/>
        <v>0</v>
      </c>
      <c r="AV290" s="110">
        <f t="shared" si="65"/>
        <v>0</v>
      </c>
      <c r="AW290" s="901">
        <f>'（民鉄走行キロ計算）'!E290</f>
        <v>0</v>
      </c>
      <c r="AX290" s="903" t="str">
        <f>'（民鉄走行キロ計算）'!F290</f>
        <v/>
      </c>
    </row>
    <row r="291" spans="1:50" ht="17.25" customHeight="1" thickBot="1">
      <c r="A291" s="953"/>
      <c r="B291" s="927"/>
      <c r="C291" s="925"/>
      <c r="D291" s="926" t="s">
        <v>324</v>
      </c>
      <c r="E291" s="111"/>
      <c r="F291" s="112"/>
      <c r="G291" s="111"/>
      <c r="H291" s="112"/>
      <c r="I291" s="111"/>
      <c r="J291" s="113"/>
      <c r="K291" s="111"/>
      <c r="L291" s="112"/>
      <c r="M291" s="111"/>
      <c r="N291" s="112"/>
      <c r="O291" s="111"/>
      <c r="P291" s="113"/>
      <c r="Q291" s="111"/>
      <c r="R291" s="112"/>
      <c r="S291" s="111"/>
      <c r="T291" s="112"/>
      <c r="U291" s="111"/>
      <c r="V291" s="113"/>
      <c r="W291" s="111"/>
      <c r="X291" s="112"/>
      <c r="Y291" s="111"/>
      <c r="Z291" s="112"/>
      <c r="AA291" s="111"/>
      <c r="AB291" s="113"/>
      <c r="AC291" s="111"/>
      <c r="AD291" s="112"/>
      <c r="AE291" s="111"/>
      <c r="AF291" s="112"/>
      <c r="AG291" s="111"/>
      <c r="AH291" s="113"/>
      <c r="AI291" s="111"/>
      <c r="AJ291" s="112"/>
      <c r="AK291" s="111"/>
      <c r="AL291" s="112"/>
      <c r="AM291" s="111"/>
      <c r="AN291" s="113"/>
      <c r="AO291" s="111"/>
      <c r="AP291" s="112"/>
      <c r="AQ291" s="435">
        <f t="shared" si="60"/>
        <v>0</v>
      </c>
      <c r="AR291" s="116">
        <f t="shared" si="61"/>
        <v>0</v>
      </c>
      <c r="AS291" s="429">
        <f t="shared" si="62"/>
        <v>0</v>
      </c>
      <c r="AT291" s="115">
        <f t="shared" si="63"/>
        <v>0</v>
      </c>
      <c r="AU291" s="426">
        <f t="shared" si="64"/>
        <v>0</v>
      </c>
      <c r="AV291" s="116">
        <f t="shared" si="65"/>
        <v>0</v>
      </c>
      <c r="AW291" s="911"/>
      <c r="AX291" s="912"/>
    </row>
    <row r="292" spans="1:50" ht="17.25" customHeight="1" thickBot="1">
      <c r="A292" s="953"/>
      <c r="B292" s="895" t="s">
        <v>199</v>
      </c>
      <c r="C292" s="897" t="s">
        <v>123</v>
      </c>
      <c r="D292" s="898"/>
      <c r="E292" s="105"/>
      <c r="F292" s="106"/>
      <c r="G292" s="105"/>
      <c r="H292" s="106"/>
      <c r="I292" s="105"/>
      <c r="J292" s="107"/>
      <c r="K292" s="105"/>
      <c r="L292" s="106"/>
      <c r="M292" s="105"/>
      <c r="N292" s="106"/>
      <c r="O292" s="105"/>
      <c r="P292" s="107"/>
      <c r="Q292" s="105"/>
      <c r="R292" s="106"/>
      <c r="S292" s="105"/>
      <c r="T292" s="106"/>
      <c r="U292" s="105"/>
      <c r="V292" s="107"/>
      <c r="W292" s="105"/>
      <c r="X292" s="106"/>
      <c r="Y292" s="105"/>
      <c r="Z292" s="106"/>
      <c r="AA292" s="105"/>
      <c r="AB292" s="107"/>
      <c r="AC292" s="105"/>
      <c r="AD292" s="106"/>
      <c r="AE292" s="105"/>
      <c r="AF292" s="106"/>
      <c r="AG292" s="105"/>
      <c r="AH292" s="107"/>
      <c r="AI292" s="105"/>
      <c r="AJ292" s="106"/>
      <c r="AK292" s="105"/>
      <c r="AL292" s="106"/>
      <c r="AM292" s="105"/>
      <c r="AN292" s="107"/>
      <c r="AO292" s="105"/>
      <c r="AP292" s="106"/>
      <c r="AQ292" s="414">
        <f t="shared" si="60"/>
        <v>0</v>
      </c>
      <c r="AR292" s="110">
        <f t="shared" si="61"/>
        <v>0</v>
      </c>
      <c r="AS292" s="430">
        <f t="shared" si="62"/>
        <v>0</v>
      </c>
      <c r="AT292" s="109">
        <f t="shared" si="63"/>
        <v>0</v>
      </c>
      <c r="AU292" s="427">
        <f t="shared" si="64"/>
        <v>0</v>
      </c>
      <c r="AV292" s="110">
        <f t="shared" si="65"/>
        <v>0</v>
      </c>
      <c r="AW292" s="901">
        <f>'（民鉄走行キロ計算）'!E292</f>
        <v>0</v>
      </c>
      <c r="AX292" s="903" t="str">
        <f>'（民鉄走行キロ計算）'!F292</f>
        <v/>
      </c>
    </row>
    <row r="293" spans="1:50" ht="17.25" customHeight="1" thickBot="1">
      <c r="A293" s="953"/>
      <c r="B293" s="927"/>
      <c r="C293" s="925"/>
      <c r="D293" s="926"/>
      <c r="E293" s="111"/>
      <c r="F293" s="112"/>
      <c r="G293" s="111"/>
      <c r="H293" s="112"/>
      <c r="I293" s="111"/>
      <c r="J293" s="113"/>
      <c r="K293" s="111"/>
      <c r="L293" s="112"/>
      <c r="M293" s="111"/>
      <c r="N293" s="112"/>
      <c r="O293" s="111"/>
      <c r="P293" s="113"/>
      <c r="Q293" s="111"/>
      <c r="R293" s="112"/>
      <c r="S293" s="111"/>
      <c r="T293" s="112"/>
      <c r="U293" s="111"/>
      <c r="V293" s="113"/>
      <c r="W293" s="111"/>
      <c r="X293" s="112"/>
      <c r="Y293" s="111"/>
      <c r="Z293" s="112"/>
      <c r="AA293" s="111"/>
      <c r="AB293" s="113"/>
      <c r="AC293" s="111"/>
      <c r="AD293" s="112"/>
      <c r="AE293" s="111"/>
      <c r="AF293" s="112"/>
      <c r="AG293" s="111"/>
      <c r="AH293" s="113"/>
      <c r="AI293" s="111"/>
      <c r="AJ293" s="112"/>
      <c r="AK293" s="111"/>
      <c r="AL293" s="112"/>
      <c r="AM293" s="111"/>
      <c r="AN293" s="113"/>
      <c r="AO293" s="111"/>
      <c r="AP293" s="112"/>
      <c r="AQ293" s="413">
        <f t="shared" si="60"/>
        <v>0</v>
      </c>
      <c r="AR293" s="116">
        <f t="shared" si="61"/>
        <v>0</v>
      </c>
      <c r="AS293" s="429">
        <f t="shared" si="62"/>
        <v>0</v>
      </c>
      <c r="AT293" s="115">
        <f t="shared" si="63"/>
        <v>0</v>
      </c>
      <c r="AU293" s="426">
        <f t="shared" si="64"/>
        <v>0</v>
      </c>
      <c r="AV293" s="116">
        <f t="shared" si="65"/>
        <v>0</v>
      </c>
      <c r="AW293" s="911"/>
      <c r="AX293" s="912"/>
    </row>
    <row r="294" spans="1:50" ht="17.25" customHeight="1" thickBot="1">
      <c r="A294" s="953"/>
      <c r="B294" s="895" t="s">
        <v>199</v>
      </c>
      <c r="C294" s="897" t="s">
        <v>124</v>
      </c>
      <c r="D294" s="898" t="s">
        <v>338</v>
      </c>
      <c r="E294" s="105"/>
      <c r="F294" s="106"/>
      <c r="G294" s="105"/>
      <c r="H294" s="106"/>
      <c r="I294" s="105"/>
      <c r="J294" s="107"/>
      <c r="K294" s="105"/>
      <c r="L294" s="106"/>
      <c r="M294" s="105"/>
      <c r="N294" s="106"/>
      <c r="O294" s="105"/>
      <c r="P294" s="107"/>
      <c r="Q294" s="105"/>
      <c r="R294" s="106"/>
      <c r="S294" s="105"/>
      <c r="T294" s="106"/>
      <c r="U294" s="105"/>
      <c r="V294" s="107"/>
      <c r="W294" s="105"/>
      <c r="X294" s="106"/>
      <c r="Y294" s="105"/>
      <c r="Z294" s="106"/>
      <c r="AA294" s="105"/>
      <c r="AB294" s="107"/>
      <c r="AC294" s="105"/>
      <c r="AD294" s="106"/>
      <c r="AE294" s="105"/>
      <c r="AF294" s="106"/>
      <c r="AG294" s="105"/>
      <c r="AH294" s="107"/>
      <c r="AI294" s="105"/>
      <c r="AJ294" s="106"/>
      <c r="AK294" s="105"/>
      <c r="AL294" s="106"/>
      <c r="AM294" s="105"/>
      <c r="AN294" s="107"/>
      <c r="AO294" s="105"/>
      <c r="AP294" s="106"/>
      <c r="AQ294" s="414">
        <f t="shared" si="60"/>
        <v>0</v>
      </c>
      <c r="AR294" s="110">
        <f t="shared" si="61"/>
        <v>0</v>
      </c>
      <c r="AS294" s="430">
        <f t="shared" si="62"/>
        <v>0</v>
      </c>
      <c r="AT294" s="109">
        <f t="shared" si="63"/>
        <v>0</v>
      </c>
      <c r="AU294" s="427">
        <f t="shared" si="64"/>
        <v>0</v>
      </c>
      <c r="AV294" s="110">
        <f t="shared" si="65"/>
        <v>0</v>
      </c>
      <c r="AW294" s="901">
        <f>'（民鉄走行キロ計算）'!E294</f>
        <v>0</v>
      </c>
      <c r="AX294" s="903" t="str">
        <f>'（民鉄走行キロ計算）'!F294</f>
        <v/>
      </c>
    </row>
    <row r="295" spans="1:50" ht="17.25" customHeight="1" thickBot="1">
      <c r="A295" s="953"/>
      <c r="B295" s="927"/>
      <c r="C295" s="925"/>
      <c r="D295" s="926" t="s">
        <v>338</v>
      </c>
      <c r="E295" s="111"/>
      <c r="F295" s="112"/>
      <c r="G295" s="111"/>
      <c r="H295" s="112"/>
      <c r="I295" s="111"/>
      <c r="J295" s="113"/>
      <c r="K295" s="111"/>
      <c r="L295" s="112"/>
      <c r="M295" s="111"/>
      <c r="N295" s="112"/>
      <c r="O295" s="111"/>
      <c r="P295" s="113"/>
      <c r="Q295" s="111"/>
      <c r="R295" s="112"/>
      <c r="S295" s="111"/>
      <c r="T295" s="112"/>
      <c r="U295" s="111"/>
      <c r="V295" s="113"/>
      <c r="W295" s="111"/>
      <c r="X295" s="112"/>
      <c r="Y295" s="111"/>
      <c r="Z295" s="112"/>
      <c r="AA295" s="111"/>
      <c r="AB295" s="113"/>
      <c r="AC295" s="111"/>
      <c r="AD295" s="112"/>
      <c r="AE295" s="111"/>
      <c r="AF295" s="112"/>
      <c r="AG295" s="111"/>
      <c r="AH295" s="113"/>
      <c r="AI295" s="111"/>
      <c r="AJ295" s="112"/>
      <c r="AK295" s="111"/>
      <c r="AL295" s="112"/>
      <c r="AM295" s="111"/>
      <c r="AN295" s="113"/>
      <c r="AO295" s="111"/>
      <c r="AP295" s="112"/>
      <c r="AQ295" s="413">
        <f t="shared" si="60"/>
        <v>0</v>
      </c>
      <c r="AR295" s="116">
        <f t="shared" si="61"/>
        <v>0</v>
      </c>
      <c r="AS295" s="429">
        <f t="shared" si="62"/>
        <v>0</v>
      </c>
      <c r="AT295" s="115">
        <f t="shared" si="63"/>
        <v>0</v>
      </c>
      <c r="AU295" s="426">
        <f t="shared" si="64"/>
        <v>0</v>
      </c>
      <c r="AV295" s="116">
        <f t="shared" si="65"/>
        <v>0</v>
      </c>
      <c r="AW295" s="911"/>
      <c r="AX295" s="912"/>
    </row>
    <row r="296" spans="1:50" ht="17.25" customHeight="1" thickBot="1">
      <c r="A296" s="953"/>
      <c r="B296" s="895" t="s">
        <v>199</v>
      </c>
      <c r="C296" s="897" t="s">
        <v>351</v>
      </c>
      <c r="D296" s="898"/>
      <c r="E296" s="105"/>
      <c r="F296" s="106"/>
      <c r="G296" s="105"/>
      <c r="H296" s="106"/>
      <c r="I296" s="105"/>
      <c r="J296" s="107"/>
      <c r="K296" s="105"/>
      <c r="L296" s="106"/>
      <c r="M296" s="105"/>
      <c r="N296" s="106"/>
      <c r="O296" s="105"/>
      <c r="P296" s="107"/>
      <c r="Q296" s="105"/>
      <c r="R296" s="106"/>
      <c r="S296" s="105"/>
      <c r="T296" s="106"/>
      <c r="U296" s="105"/>
      <c r="V296" s="107"/>
      <c r="W296" s="105"/>
      <c r="X296" s="106"/>
      <c r="Y296" s="105"/>
      <c r="Z296" s="106"/>
      <c r="AA296" s="105"/>
      <c r="AB296" s="107"/>
      <c r="AC296" s="105"/>
      <c r="AD296" s="106"/>
      <c r="AE296" s="105"/>
      <c r="AF296" s="106"/>
      <c r="AG296" s="105"/>
      <c r="AH296" s="107"/>
      <c r="AI296" s="105"/>
      <c r="AJ296" s="106"/>
      <c r="AK296" s="105"/>
      <c r="AL296" s="106"/>
      <c r="AM296" s="105"/>
      <c r="AN296" s="107"/>
      <c r="AO296" s="105"/>
      <c r="AP296" s="106"/>
      <c r="AQ296" s="414">
        <f t="shared" si="60"/>
        <v>0</v>
      </c>
      <c r="AR296" s="110">
        <f t="shared" si="61"/>
        <v>0</v>
      </c>
      <c r="AS296" s="430">
        <f t="shared" si="62"/>
        <v>0</v>
      </c>
      <c r="AT296" s="109">
        <f t="shared" si="63"/>
        <v>0</v>
      </c>
      <c r="AU296" s="427">
        <f t="shared" si="64"/>
        <v>0</v>
      </c>
      <c r="AV296" s="110">
        <f t="shared" si="65"/>
        <v>0</v>
      </c>
      <c r="AW296" s="901">
        <f>'（民鉄走行キロ計算）'!E296</f>
        <v>0</v>
      </c>
      <c r="AX296" s="903" t="str">
        <f>'（民鉄走行キロ計算）'!F296</f>
        <v/>
      </c>
    </row>
    <row r="297" spans="1:50" ht="17.25" customHeight="1" thickBot="1">
      <c r="A297" s="953"/>
      <c r="B297" s="927"/>
      <c r="C297" s="925"/>
      <c r="D297" s="926"/>
      <c r="E297" s="111"/>
      <c r="F297" s="112"/>
      <c r="G297" s="111"/>
      <c r="H297" s="112"/>
      <c r="I297" s="111"/>
      <c r="J297" s="113"/>
      <c r="K297" s="111"/>
      <c r="L297" s="112"/>
      <c r="M297" s="111"/>
      <c r="N297" s="112"/>
      <c r="O297" s="111"/>
      <c r="P297" s="113"/>
      <c r="Q297" s="111"/>
      <c r="R297" s="112"/>
      <c r="S297" s="111"/>
      <c r="T297" s="112"/>
      <c r="U297" s="111"/>
      <c r="V297" s="113"/>
      <c r="W297" s="111"/>
      <c r="X297" s="112"/>
      <c r="Y297" s="111"/>
      <c r="Z297" s="112"/>
      <c r="AA297" s="111"/>
      <c r="AB297" s="113"/>
      <c r="AC297" s="111"/>
      <c r="AD297" s="112"/>
      <c r="AE297" s="111"/>
      <c r="AF297" s="112"/>
      <c r="AG297" s="111"/>
      <c r="AH297" s="113"/>
      <c r="AI297" s="111"/>
      <c r="AJ297" s="112"/>
      <c r="AK297" s="111"/>
      <c r="AL297" s="112"/>
      <c r="AM297" s="111"/>
      <c r="AN297" s="113"/>
      <c r="AO297" s="111"/>
      <c r="AP297" s="112"/>
      <c r="AQ297" s="413">
        <f t="shared" si="60"/>
        <v>0</v>
      </c>
      <c r="AR297" s="116">
        <f t="shared" si="61"/>
        <v>0</v>
      </c>
      <c r="AS297" s="429">
        <f t="shared" si="62"/>
        <v>0</v>
      </c>
      <c r="AT297" s="115">
        <f t="shared" si="63"/>
        <v>0</v>
      </c>
      <c r="AU297" s="426">
        <f t="shared" si="64"/>
        <v>0</v>
      </c>
      <c r="AV297" s="116">
        <f t="shared" si="65"/>
        <v>0</v>
      </c>
      <c r="AW297" s="911"/>
      <c r="AX297" s="912"/>
    </row>
    <row r="298" spans="1:50" ht="17.25" customHeight="1" thickBot="1">
      <c r="A298" s="953"/>
      <c r="B298" s="895" t="s">
        <v>201</v>
      </c>
      <c r="C298" s="897" t="s">
        <v>125</v>
      </c>
      <c r="D298" s="898"/>
      <c r="E298" s="105"/>
      <c r="F298" s="106"/>
      <c r="G298" s="105"/>
      <c r="H298" s="106"/>
      <c r="I298" s="105"/>
      <c r="J298" s="107"/>
      <c r="K298" s="105"/>
      <c r="L298" s="106"/>
      <c r="M298" s="105"/>
      <c r="N298" s="106"/>
      <c r="O298" s="105"/>
      <c r="P298" s="107"/>
      <c r="Q298" s="105"/>
      <c r="R298" s="106"/>
      <c r="S298" s="105"/>
      <c r="T298" s="106"/>
      <c r="U298" s="105"/>
      <c r="V298" s="107"/>
      <c r="W298" s="105"/>
      <c r="X298" s="106"/>
      <c r="Y298" s="105"/>
      <c r="Z298" s="106"/>
      <c r="AA298" s="105"/>
      <c r="AB298" s="107"/>
      <c r="AC298" s="105"/>
      <c r="AD298" s="106"/>
      <c r="AE298" s="105"/>
      <c r="AF298" s="106"/>
      <c r="AG298" s="105"/>
      <c r="AH298" s="107"/>
      <c r="AI298" s="105"/>
      <c r="AJ298" s="106"/>
      <c r="AK298" s="105"/>
      <c r="AL298" s="106"/>
      <c r="AM298" s="105"/>
      <c r="AN298" s="107"/>
      <c r="AO298" s="105"/>
      <c r="AP298" s="106"/>
      <c r="AQ298" s="414">
        <f t="shared" si="60"/>
        <v>0</v>
      </c>
      <c r="AR298" s="110">
        <f t="shared" si="61"/>
        <v>0</v>
      </c>
      <c r="AS298" s="430">
        <f t="shared" si="62"/>
        <v>0</v>
      </c>
      <c r="AT298" s="109">
        <f t="shared" si="63"/>
        <v>0</v>
      </c>
      <c r="AU298" s="427">
        <f t="shared" si="64"/>
        <v>0</v>
      </c>
      <c r="AV298" s="110">
        <f t="shared" si="65"/>
        <v>0</v>
      </c>
      <c r="AW298" s="901">
        <f>'（民鉄走行キロ計算）'!E298</f>
        <v>0</v>
      </c>
      <c r="AX298" s="903" t="str">
        <f>'（民鉄走行キロ計算）'!F298</f>
        <v/>
      </c>
    </row>
    <row r="299" spans="1:50" ht="17.25" customHeight="1" thickBot="1">
      <c r="A299" s="953"/>
      <c r="B299" s="927"/>
      <c r="C299" s="925"/>
      <c r="D299" s="926"/>
      <c r="E299" s="111"/>
      <c r="F299" s="112"/>
      <c r="G299" s="111"/>
      <c r="H299" s="112"/>
      <c r="I299" s="111"/>
      <c r="J299" s="113"/>
      <c r="K299" s="111"/>
      <c r="L299" s="112"/>
      <c r="M299" s="111"/>
      <c r="N299" s="112"/>
      <c r="O299" s="111"/>
      <c r="P299" s="113"/>
      <c r="Q299" s="111"/>
      <c r="R299" s="112"/>
      <c r="S299" s="111"/>
      <c r="T299" s="112"/>
      <c r="U299" s="111"/>
      <c r="V299" s="113"/>
      <c r="W299" s="111"/>
      <c r="X299" s="112"/>
      <c r="Y299" s="111"/>
      <c r="Z299" s="112"/>
      <c r="AA299" s="111"/>
      <c r="AB299" s="113"/>
      <c r="AC299" s="111"/>
      <c r="AD299" s="112"/>
      <c r="AE299" s="111"/>
      <c r="AF299" s="112"/>
      <c r="AG299" s="111"/>
      <c r="AH299" s="113"/>
      <c r="AI299" s="111"/>
      <c r="AJ299" s="112"/>
      <c r="AK299" s="111"/>
      <c r="AL299" s="112"/>
      <c r="AM299" s="111"/>
      <c r="AN299" s="113"/>
      <c r="AO299" s="111"/>
      <c r="AP299" s="112"/>
      <c r="AQ299" s="413">
        <f t="shared" si="60"/>
        <v>0</v>
      </c>
      <c r="AR299" s="116">
        <f t="shared" si="61"/>
        <v>0</v>
      </c>
      <c r="AS299" s="429">
        <f t="shared" si="62"/>
        <v>0</v>
      </c>
      <c r="AT299" s="115">
        <f t="shared" si="63"/>
        <v>0</v>
      </c>
      <c r="AU299" s="426">
        <f t="shared" si="64"/>
        <v>0</v>
      </c>
      <c r="AV299" s="116">
        <f t="shared" si="65"/>
        <v>0</v>
      </c>
      <c r="AW299" s="911"/>
      <c r="AX299" s="912"/>
    </row>
    <row r="300" spans="1:50" ht="17.25" customHeight="1" thickBot="1">
      <c r="A300" s="953"/>
      <c r="B300" s="946" t="s">
        <v>339</v>
      </c>
      <c r="C300" s="897" t="s">
        <v>126</v>
      </c>
      <c r="D300" s="898"/>
      <c r="E300" s="105"/>
      <c r="F300" s="106"/>
      <c r="G300" s="105"/>
      <c r="H300" s="106"/>
      <c r="I300" s="105"/>
      <c r="J300" s="107"/>
      <c r="K300" s="105"/>
      <c r="L300" s="106"/>
      <c r="M300" s="105"/>
      <c r="N300" s="106"/>
      <c r="O300" s="105"/>
      <c r="P300" s="107"/>
      <c r="Q300" s="105"/>
      <c r="R300" s="106"/>
      <c r="S300" s="105"/>
      <c r="T300" s="106"/>
      <c r="U300" s="105"/>
      <c r="V300" s="107"/>
      <c r="W300" s="105"/>
      <c r="X300" s="106"/>
      <c r="Y300" s="105"/>
      <c r="Z300" s="106"/>
      <c r="AA300" s="105"/>
      <c r="AB300" s="107"/>
      <c r="AC300" s="105"/>
      <c r="AD300" s="106"/>
      <c r="AE300" s="105"/>
      <c r="AF300" s="106"/>
      <c r="AG300" s="105"/>
      <c r="AH300" s="107"/>
      <c r="AI300" s="105">
        <v>3</v>
      </c>
      <c r="AJ300" s="106"/>
      <c r="AK300" s="105">
        <v>1</v>
      </c>
      <c r="AL300" s="106"/>
      <c r="AM300" s="105">
        <v>2</v>
      </c>
      <c r="AN300" s="107"/>
      <c r="AO300" s="105"/>
      <c r="AP300" s="106"/>
      <c r="AQ300" s="414">
        <f t="shared" si="60"/>
        <v>3</v>
      </c>
      <c r="AR300" s="110">
        <f t="shared" si="61"/>
        <v>0</v>
      </c>
      <c r="AS300" s="430">
        <f t="shared" si="62"/>
        <v>1</v>
      </c>
      <c r="AT300" s="109">
        <f t="shared" si="63"/>
        <v>0</v>
      </c>
      <c r="AU300" s="427">
        <f t="shared" si="64"/>
        <v>2</v>
      </c>
      <c r="AV300" s="110">
        <f t="shared" si="65"/>
        <v>0</v>
      </c>
      <c r="AW300" s="901">
        <f>'（民鉄走行キロ計算）'!E300</f>
        <v>0.86479852313167405</v>
      </c>
      <c r="AX300" s="903" t="str">
        <f>'（民鉄走行キロ計算）'!F300</f>
        <v/>
      </c>
    </row>
    <row r="301" spans="1:50" ht="17.25" customHeight="1" thickBot="1">
      <c r="A301" s="953"/>
      <c r="B301" s="927"/>
      <c r="C301" s="925"/>
      <c r="D301" s="926"/>
      <c r="E301" s="111"/>
      <c r="F301" s="112"/>
      <c r="G301" s="111"/>
      <c r="H301" s="112"/>
      <c r="I301" s="111"/>
      <c r="J301" s="113"/>
      <c r="K301" s="111"/>
      <c r="L301" s="112"/>
      <c r="M301" s="111"/>
      <c r="N301" s="112"/>
      <c r="O301" s="111"/>
      <c r="P301" s="113"/>
      <c r="Q301" s="111"/>
      <c r="R301" s="112"/>
      <c r="S301" s="111"/>
      <c r="T301" s="112"/>
      <c r="U301" s="111"/>
      <c r="V301" s="113"/>
      <c r="W301" s="111"/>
      <c r="X301" s="112"/>
      <c r="Y301" s="111"/>
      <c r="Z301" s="112"/>
      <c r="AA301" s="111"/>
      <c r="AB301" s="113"/>
      <c r="AC301" s="111"/>
      <c r="AD301" s="112"/>
      <c r="AE301" s="111"/>
      <c r="AF301" s="112"/>
      <c r="AG301" s="111"/>
      <c r="AH301" s="113"/>
      <c r="AI301" s="111"/>
      <c r="AJ301" s="112"/>
      <c r="AK301" s="111"/>
      <c r="AL301" s="112"/>
      <c r="AM301" s="111"/>
      <c r="AN301" s="113"/>
      <c r="AO301" s="111"/>
      <c r="AP301" s="112"/>
      <c r="AQ301" s="413">
        <f t="shared" si="60"/>
        <v>0</v>
      </c>
      <c r="AR301" s="116">
        <f t="shared" si="61"/>
        <v>0</v>
      </c>
      <c r="AS301" s="429">
        <f t="shared" si="62"/>
        <v>0</v>
      </c>
      <c r="AT301" s="115">
        <f t="shared" si="63"/>
        <v>0</v>
      </c>
      <c r="AU301" s="426">
        <f t="shared" si="64"/>
        <v>0</v>
      </c>
      <c r="AV301" s="116">
        <f t="shared" si="65"/>
        <v>0</v>
      </c>
      <c r="AW301" s="911"/>
      <c r="AX301" s="912"/>
    </row>
    <row r="302" spans="1:50" ht="17.25" customHeight="1" thickBot="1">
      <c r="A302" s="953"/>
      <c r="B302" s="946" t="s">
        <v>339</v>
      </c>
      <c r="C302" s="897" t="s">
        <v>127</v>
      </c>
      <c r="D302" s="898"/>
      <c r="E302" s="105"/>
      <c r="F302" s="106"/>
      <c r="G302" s="105"/>
      <c r="H302" s="106"/>
      <c r="I302" s="105"/>
      <c r="J302" s="107"/>
      <c r="K302" s="105"/>
      <c r="L302" s="106"/>
      <c r="M302" s="105"/>
      <c r="N302" s="106"/>
      <c r="O302" s="105"/>
      <c r="P302" s="107"/>
      <c r="Q302" s="105"/>
      <c r="R302" s="106"/>
      <c r="S302" s="105"/>
      <c r="T302" s="106"/>
      <c r="U302" s="105"/>
      <c r="V302" s="107"/>
      <c r="W302" s="105"/>
      <c r="X302" s="106"/>
      <c r="Y302" s="105"/>
      <c r="Z302" s="106"/>
      <c r="AA302" s="105"/>
      <c r="AB302" s="107"/>
      <c r="AC302" s="105"/>
      <c r="AD302" s="106"/>
      <c r="AE302" s="105"/>
      <c r="AF302" s="106"/>
      <c r="AG302" s="105"/>
      <c r="AH302" s="107"/>
      <c r="AI302" s="105"/>
      <c r="AJ302" s="106"/>
      <c r="AK302" s="105"/>
      <c r="AL302" s="106"/>
      <c r="AM302" s="105"/>
      <c r="AN302" s="107"/>
      <c r="AO302" s="105"/>
      <c r="AP302" s="106"/>
      <c r="AQ302" s="414">
        <f t="shared" si="60"/>
        <v>0</v>
      </c>
      <c r="AR302" s="110">
        <f t="shared" si="61"/>
        <v>0</v>
      </c>
      <c r="AS302" s="430">
        <f t="shared" si="62"/>
        <v>0</v>
      </c>
      <c r="AT302" s="109">
        <f t="shared" si="63"/>
        <v>0</v>
      </c>
      <c r="AU302" s="427">
        <f t="shared" si="64"/>
        <v>0</v>
      </c>
      <c r="AV302" s="110">
        <f t="shared" si="65"/>
        <v>0</v>
      </c>
      <c r="AW302" s="901">
        <f>'（民鉄走行キロ計算）'!E302</f>
        <v>0</v>
      </c>
      <c r="AX302" s="903" t="str">
        <f>'（民鉄走行キロ計算）'!F302</f>
        <v/>
      </c>
    </row>
    <row r="303" spans="1:50" ht="17.25" customHeight="1" thickBot="1">
      <c r="A303" s="953"/>
      <c r="B303" s="927"/>
      <c r="C303" s="925"/>
      <c r="D303" s="926"/>
      <c r="E303" s="111"/>
      <c r="F303" s="112"/>
      <c r="G303" s="111"/>
      <c r="H303" s="112"/>
      <c r="I303" s="111"/>
      <c r="J303" s="113"/>
      <c r="K303" s="111"/>
      <c r="L303" s="112"/>
      <c r="M303" s="111"/>
      <c r="N303" s="112"/>
      <c r="O303" s="111"/>
      <c r="P303" s="113"/>
      <c r="Q303" s="111"/>
      <c r="R303" s="112"/>
      <c r="S303" s="111"/>
      <c r="T303" s="112"/>
      <c r="U303" s="111"/>
      <c r="V303" s="113"/>
      <c r="W303" s="111"/>
      <c r="X303" s="112"/>
      <c r="Y303" s="111"/>
      <c r="Z303" s="112"/>
      <c r="AA303" s="111"/>
      <c r="AB303" s="113"/>
      <c r="AC303" s="111"/>
      <c r="AD303" s="112"/>
      <c r="AE303" s="111"/>
      <c r="AF303" s="112"/>
      <c r="AG303" s="111"/>
      <c r="AH303" s="113"/>
      <c r="AI303" s="111"/>
      <c r="AJ303" s="112"/>
      <c r="AK303" s="111"/>
      <c r="AL303" s="112"/>
      <c r="AM303" s="111"/>
      <c r="AN303" s="113"/>
      <c r="AO303" s="111"/>
      <c r="AP303" s="112"/>
      <c r="AQ303" s="413">
        <f t="shared" si="60"/>
        <v>0</v>
      </c>
      <c r="AR303" s="116">
        <f t="shared" si="61"/>
        <v>0</v>
      </c>
      <c r="AS303" s="429">
        <f t="shared" si="62"/>
        <v>0</v>
      </c>
      <c r="AT303" s="115">
        <f t="shared" si="63"/>
        <v>0</v>
      </c>
      <c r="AU303" s="426">
        <f t="shared" si="64"/>
        <v>0</v>
      </c>
      <c r="AV303" s="116">
        <f t="shared" si="65"/>
        <v>0</v>
      </c>
      <c r="AW303" s="911"/>
      <c r="AX303" s="912"/>
    </row>
    <row r="304" spans="1:50" ht="17.25" customHeight="1" thickBot="1">
      <c r="A304" s="953"/>
      <c r="B304" s="895" t="s">
        <v>199</v>
      </c>
      <c r="C304" s="897" t="s">
        <v>128</v>
      </c>
      <c r="D304" s="898"/>
      <c r="E304" s="105"/>
      <c r="F304" s="106"/>
      <c r="G304" s="105"/>
      <c r="H304" s="106"/>
      <c r="I304" s="105"/>
      <c r="J304" s="107"/>
      <c r="K304" s="105"/>
      <c r="L304" s="106"/>
      <c r="M304" s="105"/>
      <c r="N304" s="106"/>
      <c r="O304" s="105"/>
      <c r="P304" s="107"/>
      <c r="Q304" s="105"/>
      <c r="R304" s="106"/>
      <c r="S304" s="105"/>
      <c r="T304" s="106"/>
      <c r="U304" s="105"/>
      <c r="V304" s="107"/>
      <c r="W304" s="105"/>
      <c r="X304" s="106"/>
      <c r="Y304" s="105"/>
      <c r="Z304" s="106"/>
      <c r="AA304" s="105"/>
      <c r="AB304" s="107"/>
      <c r="AC304" s="105"/>
      <c r="AD304" s="106"/>
      <c r="AE304" s="105"/>
      <c r="AF304" s="106"/>
      <c r="AG304" s="105"/>
      <c r="AH304" s="107"/>
      <c r="AI304" s="105"/>
      <c r="AJ304" s="106"/>
      <c r="AK304" s="105"/>
      <c r="AL304" s="106"/>
      <c r="AM304" s="105"/>
      <c r="AN304" s="107"/>
      <c r="AO304" s="105"/>
      <c r="AP304" s="106"/>
      <c r="AQ304" s="414">
        <f t="shared" si="60"/>
        <v>0</v>
      </c>
      <c r="AR304" s="110">
        <f t="shared" si="61"/>
        <v>0</v>
      </c>
      <c r="AS304" s="430">
        <f t="shared" si="62"/>
        <v>0</v>
      </c>
      <c r="AT304" s="109">
        <f t="shared" si="63"/>
        <v>0</v>
      </c>
      <c r="AU304" s="427">
        <f t="shared" si="64"/>
        <v>0</v>
      </c>
      <c r="AV304" s="110">
        <f t="shared" si="65"/>
        <v>0</v>
      </c>
      <c r="AW304" s="901">
        <f>'（民鉄走行キロ計算）'!E304</f>
        <v>0</v>
      </c>
      <c r="AX304" s="903" t="str">
        <f>'（民鉄走行キロ計算）'!F304</f>
        <v/>
      </c>
    </row>
    <row r="305" spans="1:50" ht="16.5" customHeight="1" thickBot="1">
      <c r="A305" s="953"/>
      <c r="B305" s="927"/>
      <c r="C305" s="925"/>
      <c r="D305" s="926"/>
      <c r="E305" s="111"/>
      <c r="F305" s="112"/>
      <c r="G305" s="111"/>
      <c r="H305" s="112"/>
      <c r="I305" s="111"/>
      <c r="J305" s="113"/>
      <c r="K305" s="111"/>
      <c r="L305" s="112"/>
      <c r="M305" s="111"/>
      <c r="N305" s="112"/>
      <c r="O305" s="111"/>
      <c r="P305" s="113"/>
      <c r="Q305" s="111"/>
      <c r="R305" s="112"/>
      <c r="S305" s="111"/>
      <c r="T305" s="112"/>
      <c r="U305" s="111"/>
      <c r="V305" s="113"/>
      <c r="W305" s="111"/>
      <c r="X305" s="112"/>
      <c r="Y305" s="111"/>
      <c r="Z305" s="112"/>
      <c r="AA305" s="111"/>
      <c r="AB305" s="113"/>
      <c r="AC305" s="111"/>
      <c r="AD305" s="112"/>
      <c r="AE305" s="111"/>
      <c r="AF305" s="112"/>
      <c r="AG305" s="111"/>
      <c r="AH305" s="113"/>
      <c r="AI305" s="111"/>
      <c r="AJ305" s="112"/>
      <c r="AK305" s="111"/>
      <c r="AL305" s="112"/>
      <c r="AM305" s="111"/>
      <c r="AN305" s="113"/>
      <c r="AO305" s="111"/>
      <c r="AP305" s="112"/>
      <c r="AQ305" s="413">
        <f t="shared" si="60"/>
        <v>0</v>
      </c>
      <c r="AR305" s="116">
        <f t="shared" si="61"/>
        <v>0</v>
      </c>
      <c r="AS305" s="429">
        <f t="shared" si="62"/>
        <v>0</v>
      </c>
      <c r="AT305" s="115">
        <f t="shared" si="63"/>
        <v>0</v>
      </c>
      <c r="AU305" s="426">
        <f t="shared" si="64"/>
        <v>0</v>
      </c>
      <c r="AV305" s="116">
        <f t="shared" si="65"/>
        <v>0</v>
      </c>
      <c r="AW305" s="911"/>
      <c r="AX305" s="912"/>
    </row>
    <row r="306" spans="1:50" ht="17.25" customHeight="1" thickBot="1">
      <c r="A306" s="953"/>
      <c r="B306" s="895" t="s">
        <v>199</v>
      </c>
      <c r="C306" s="897" t="s">
        <v>129</v>
      </c>
      <c r="D306" s="898"/>
      <c r="E306" s="105"/>
      <c r="F306" s="106"/>
      <c r="G306" s="105"/>
      <c r="H306" s="106"/>
      <c r="I306" s="105"/>
      <c r="J306" s="107"/>
      <c r="K306" s="105"/>
      <c r="L306" s="106"/>
      <c r="M306" s="105"/>
      <c r="N306" s="106"/>
      <c r="O306" s="105"/>
      <c r="P306" s="107"/>
      <c r="Q306" s="105"/>
      <c r="R306" s="106"/>
      <c r="S306" s="105"/>
      <c r="T306" s="106"/>
      <c r="U306" s="105"/>
      <c r="V306" s="107"/>
      <c r="W306" s="105"/>
      <c r="X306" s="106"/>
      <c r="Y306" s="105"/>
      <c r="Z306" s="106"/>
      <c r="AA306" s="105"/>
      <c r="AB306" s="107"/>
      <c r="AC306" s="105"/>
      <c r="AD306" s="106"/>
      <c r="AE306" s="105"/>
      <c r="AF306" s="106"/>
      <c r="AG306" s="105"/>
      <c r="AH306" s="107"/>
      <c r="AI306" s="105"/>
      <c r="AJ306" s="106"/>
      <c r="AK306" s="105"/>
      <c r="AL306" s="106"/>
      <c r="AM306" s="105"/>
      <c r="AN306" s="107"/>
      <c r="AO306" s="105"/>
      <c r="AP306" s="106"/>
      <c r="AQ306" s="412">
        <f t="shared" si="60"/>
        <v>0</v>
      </c>
      <c r="AR306" s="110">
        <f t="shared" si="61"/>
        <v>0</v>
      </c>
      <c r="AS306" s="430">
        <f t="shared" si="62"/>
        <v>0</v>
      </c>
      <c r="AT306" s="109">
        <f t="shared" si="63"/>
        <v>0</v>
      </c>
      <c r="AU306" s="427">
        <f t="shared" si="64"/>
        <v>0</v>
      </c>
      <c r="AV306" s="110">
        <f t="shared" si="65"/>
        <v>0</v>
      </c>
      <c r="AW306" s="901">
        <f>'（民鉄走行キロ計算）'!E306</f>
        <v>0</v>
      </c>
      <c r="AX306" s="903" t="str">
        <f>'（民鉄走行キロ計算）'!F306</f>
        <v/>
      </c>
    </row>
    <row r="307" spans="1:50" ht="17.25" customHeight="1" thickBot="1">
      <c r="A307" s="953"/>
      <c r="B307" s="927"/>
      <c r="C307" s="925"/>
      <c r="D307" s="926"/>
      <c r="E307" s="111"/>
      <c r="F307" s="112"/>
      <c r="G307" s="111"/>
      <c r="H307" s="112"/>
      <c r="I307" s="111"/>
      <c r="J307" s="113"/>
      <c r="K307" s="111"/>
      <c r="L307" s="112"/>
      <c r="M307" s="111"/>
      <c r="N307" s="112"/>
      <c r="O307" s="111"/>
      <c r="P307" s="113"/>
      <c r="Q307" s="111"/>
      <c r="R307" s="112"/>
      <c r="S307" s="111"/>
      <c r="T307" s="112"/>
      <c r="U307" s="111"/>
      <c r="V307" s="113"/>
      <c r="W307" s="111"/>
      <c r="X307" s="112"/>
      <c r="Y307" s="111"/>
      <c r="Z307" s="112"/>
      <c r="AA307" s="111"/>
      <c r="AB307" s="113"/>
      <c r="AC307" s="111"/>
      <c r="AD307" s="112"/>
      <c r="AE307" s="111"/>
      <c r="AF307" s="112"/>
      <c r="AG307" s="111"/>
      <c r="AH307" s="113"/>
      <c r="AI307" s="111"/>
      <c r="AJ307" s="112"/>
      <c r="AK307" s="111"/>
      <c r="AL307" s="112"/>
      <c r="AM307" s="111"/>
      <c r="AN307" s="113"/>
      <c r="AO307" s="111"/>
      <c r="AP307" s="112"/>
      <c r="AQ307" s="413">
        <f t="shared" si="60"/>
        <v>0</v>
      </c>
      <c r="AR307" s="116">
        <f t="shared" si="61"/>
        <v>0</v>
      </c>
      <c r="AS307" s="429">
        <f t="shared" si="62"/>
        <v>0</v>
      </c>
      <c r="AT307" s="115">
        <f t="shared" si="63"/>
        <v>0</v>
      </c>
      <c r="AU307" s="426">
        <f t="shared" si="64"/>
        <v>0</v>
      </c>
      <c r="AV307" s="116">
        <f t="shared" si="65"/>
        <v>0</v>
      </c>
      <c r="AW307" s="911"/>
      <c r="AX307" s="912"/>
    </row>
    <row r="308" spans="1:50" ht="17.25" customHeight="1" thickBot="1">
      <c r="A308" s="953"/>
      <c r="B308" s="895" t="s">
        <v>199</v>
      </c>
      <c r="C308" s="897" t="s">
        <v>130</v>
      </c>
      <c r="D308" s="898"/>
      <c r="E308" s="105"/>
      <c r="F308" s="106"/>
      <c r="G308" s="105"/>
      <c r="H308" s="106"/>
      <c r="I308" s="105"/>
      <c r="J308" s="107"/>
      <c r="K308" s="105"/>
      <c r="L308" s="106"/>
      <c r="M308" s="105"/>
      <c r="N308" s="106"/>
      <c r="O308" s="105"/>
      <c r="P308" s="107"/>
      <c r="Q308" s="105"/>
      <c r="R308" s="106"/>
      <c r="S308" s="105"/>
      <c r="T308" s="106"/>
      <c r="U308" s="105"/>
      <c r="V308" s="107"/>
      <c r="W308" s="105"/>
      <c r="X308" s="106"/>
      <c r="Y308" s="105"/>
      <c r="Z308" s="106"/>
      <c r="AA308" s="105"/>
      <c r="AB308" s="107"/>
      <c r="AC308" s="105"/>
      <c r="AD308" s="106"/>
      <c r="AE308" s="105"/>
      <c r="AF308" s="106"/>
      <c r="AG308" s="105"/>
      <c r="AH308" s="107"/>
      <c r="AI308" s="105"/>
      <c r="AJ308" s="106"/>
      <c r="AK308" s="105"/>
      <c r="AL308" s="106"/>
      <c r="AM308" s="105"/>
      <c r="AN308" s="107"/>
      <c r="AO308" s="105"/>
      <c r="AP308" s="106"/>
      <c r="AQ308" s="414">
        <f t="shared" si="60"/>
        <v>0</v>
      </c>
      <c r="AR308" s="110">
        <f t="shared" si="61"/>
        <v>0</v>
      </c>
      <c r="AS308" s="430">
        <f t="shared" si="62"/>
        <v>0</v>
      </c>
      <c r="AT308" s="109">
        <f t="shared" si="63"/>
        <v>0</v>
      </c>
      <c r="AU308" s="427">
        <f t="shared" si="64"/>
        <v>0</v>
      </c>
      <c r="AV308" s="110">
        <f t="shared" si="65"/>
        <v>0</v>
      </c>
      <c r="AW308" s="901">
        <f>'（民鉄走行キロ計算）'!E308</f>
        <v>0</v>
      </c>
      <c r="AX308" s="903" t="str">
        <f>'（民鉄走行キロ計算）'!F308</f>
        <v/>
      </c>
    </row>
    <row r="309" spans="1:50" ht="17.25" customHeight="1" thickBot="1">
      <c r="A309" s="953"/>
      <c r="B309" s="927"/>
      <c r="C309" s="925"/>
      <c r="D309" s="926"/>
      <c r="E309" s="111"/>
      <c r="F309" s="112"/>
      <c r="G309" s="111"/>
      <c r="H309" s="112"/>
      <c r="I309" s="111"/>
      <c r="J309" s="113"/>
      <c r="K309" s="111"/>
      <c r="L309" s="112"/>
      <c r="M309" s="111"/>
      <c r="N309" s="112"/>
      <c r="O309" s="111"/>
      <c r="P309" s="113"/>
      <c r="Q309" s="111"/>
      <c r="R309" s="112"/>
      <c r="S309" s="111"/>
      <c r="T309" s="112"/>
      <c r="U309" s="111"/>
      <c r="V309" s="113"/>
      <c r="W309" s="111"/>
      <c r="X309" s="112"/>
      <c r="Y309" s="111"/>
      <c r="Z309" s="112"/>
      <c r="AA309" s="111"/>
      <c r="AB309" s="113"/>
      <c r="AC309" s="111"/>
      <c r="AD309" s="112"/>
      <c r="AE309" s="111"/>
      <c r="AF309" s="112"/>
      <c r="AG309" s="111"/>
      <c r="AH309" s="113"/>
      <c r="AI309" s="111"/>
      <c r="AJ309" s="112"/>
      <c r="AK309" s="111"/>
      <c r="AL309" s="112"/>
      <c r="AM309" s="111"/>
      <c r="AN309" s="113"/>
      <c r="AO309" s="111"/>
      <c r="AP309" s="112"/>
      <c r="AQ309" s="413">
        <f t="shared" si="60"/>
        <v>0</v>
      </c>
      <c r="AR309" s="116">
        <f t="shared" si="61"/>
        <v>0</v>
      </c>
      <c r="AS309" s="429">
        <f t="shared" si="62"/>
        <v>0</v>
      </c>
      <c r="AT309" s="115">
        <f t="shared" si="63"/>
        <v>0</v>
      </c>
      <c r="AU309" s="426">
        <f t="shared" si="64"/>
        <v>0</v>
      </c>
      <c r="AV309" s="116">
        <f t="shared" si="65"/>
        <v>0</v>
      </c>
      <c r="AW309" s="911"/>
      <c r="AX309" s="912"/>
    </row>
    <row r="310" spans="1:50" ht="17.25" customHeight="1" thickBot="1">
      <c r="A310" s="953"/>
      <c r="B310" s="895" t="s">
        <v>199</v>
      </c>
      <c r="C310" s="897" t="s">
        <v>131</v>
      </c>
      <c r="D310" s="898"/>
      <c r="E310" s="105"/>
      <c r="F310" s="106"/>
      <c r="G310" s="105"/>
      <c r="H310" s="106"/>
      <c r="I310" s="105"/>
      <c r="J310" s="107"/>
      <c r="K310" s="105"/>
      <c r="L310" s="106"/>
      <c r="M310" s="105"/>
      <c r="N310" s="106"/>
      <c r="O310" s="105"/>
      <c r="P310" s="107"/>
      <c r="Q310" s="105"/>
      <c r="R310" s="106"/>
      <c r="S310" s="105"/>
      <c r="T310" s="106"/>
      <c r="U310" s="105"/>
      <c r="V310" s="107"/>
      <c r="W310" s="105">
        <v>2</v>
      </c>
      <c r="X310" s="106"/>
      <c r="Y310" s="105"/>
      <c r="Z310" s="106"/>
      <c r="AA310" s="105">
        <v>1</v>
      </c>
      <c r="AB310" s="107"/>
      <c r="AC310" s="105"/>
      <c r="AD310" s="106"/>
      <c r="AE310" s="105"/>
      <c r="AF310" s="106"/>
      <c r="AG310" s="105"/>
      <c r="AH310" s="107"/>
      <c r="AI310" s="105"/>
      <c r="AJ310" s="106"/>
      <c r="AK310" s="105"/>
      <c r="AL310" s="106"/>
      <c r="AM310" s="105"/>
      <c r="AN310" s="107"/>
      <c r="AO310" s="105"/>
      <c r="AP310" s="106"/>
      <c r="AQ310" s="414">
        <f t="shared" si="60"/>
        <v>2</v>
      </c>
      <c r="AR310" s="110">
        <f t="shared" si="61"/>
        <v>0</v>
      </c>
      <c r="AS310" s="430">
        <f t="shared" si="62"/>
        <v>0</v>
      </c>
      <c r="AT310" s="109">
        <f t="shared" si="63"/>
        <v>0</v>
      </c>
      <c r="AU310" s="427">
        <f t="shared" si="64"/>
        <v>1</v>
      </c>
      <c r="AV310" s="110">
        <f t="shared" si="65"/>
        <v>0</v>
      </c>
      <c r="AW310" s="901">
        <f>'（民鉄走行キロ計算）'!E310</f>
        <v>1.1073553309469826</v>
      </c>
      <c r="AX310" s="903" t="str">
        <f>'（民鉄走行キロ計算）'!F310</f>
        <v/>
      </c>
    </row>
    <row r="311" spans="1:50" ht="17.25" customHeight="1" thickBot="1">
      <c r="A311" s="953"/>
      <c r="B311" s="927"/>
      <c r="C311" s="925"/>
      <c r="D311" s="926"/>
      <c r="E311" s="111"/>
      <c r="F311" s="112"/>
      <c r="G311" s="111"/>
      <c r="H311" s="112"/>
      <c r="I311" s="111"/>
      <c r="J311" s="113"/>
      <c r="K311" s="111"/>
      <c r="L311" s="112"/>
      <c r="M311" s="111"/>
      <c r="N311" s="112"/>
      <c r="O311" s="111"/>
      <c r="P311" s="113"/>
      <c r="Q311" s="111"/>
      <c r="R311" s="112"/>
      <c r="S311" s="111"/>
      <c r="T311" s="112"/>
      <c r="U311" s="111"/>
      <c r="V311" s="113"/>
      <c r="W311" s="111"/>
      <c r="X311" s="112"/>
      <c r="Y311" s="111"/>
      <c r="Z311" s="112"/>
      <c r="AA311" s="111"/>
      <c r="AB311" s="113"/>
      <c r="AC311" s="111"/>
      <c r="AD311" s="112"/>
      <c r="AE311" s="111"/>
      <c r="AF311" s="112"/>
      <c r="AG311" s="111"/>
      <c r="AH311" s="113"/>
      <c r="AI311" s="111"/>
      <c r="AJ311" s="112"/>
      <c r="AK311" s="111"/>
      <c r="AL311" s="112"/>
      <c r="AM311" s="111"/>
      <c r="AN311" s="113"/>
      <c r="AO311" s="111"/>
      <c r="AP311" s="112"/>
      <c r="AQ311" s="413">
        <f t="shared" si="60"/>
        <v>0</v>
      </c>
      <c r="AR311" s="116">
        <f t="shared" si="61"/>
        <v>0</v>
      </c>
      <c r="AS311" s="429">
        <f t="shared" si="62"/>
        <v>0</v>
      </c>
      <c r="AT311" s="115">
        <f t="shared" si="63"/>
        <v>0</v>
      </c>
      <c r="AU311" s="426">
        <f t="shared" si="64"/>
        <v>0</v>
      </c>
      <c r="AV311" s="116">
        <f t="shared" si="65"/>
        <v>0</v>
      </c>
      <c r="AW311" s="911"/>
      <c r="AX311" s="912"/>
    </row>
    <row r="312" spans="1:50" ht="17.25" customHeight="1" thickBot="1">
      <c r="A312" s="953"/>
      <c r="B312" s="895" t="s">
        <v>201</v>
      </c>
      <c r="C312" s="897" t="s">
        <v>132</v>
      </c>
      <c r="D312" s="898"/>
      <c r="E312" s="105"/>
      <c r="F312" s="106"/>
      <c r="G312" s="105"/>
      <c r="H312" s="106"/>
      <c r="I312" s="105"/>
      <c r="J312" s="107"/>
      <c r="K312" s="105"/>
      <c r="L312" s="106"/>
      <c r="M312" s="105"/>
      <c r="N312" s="106"/>
      <c r="O312" s="105"/>
      <c r="P312" s="107"/>
      <c r="Q312" s="105"/>
      <c r="R312" s="106"/>
      <c r="S312" s="105"/>
      <c r="T312" s="106"/>
      <c r="U312" s="105"/>
      <c r="V312" s="107"/>
      <c r="W312" s="105"/>
      <c r="X312" s="106"/>
      <c r="Y312" s="105"/>
      <c r="Z312" s="106"/>
      <c r="AA312" s="105"/>
      <c r="AB312" s="107"/>
      <c r="AC312" s="105"/>
      <c r="AD312" s="106"/>
      <c r="AE312" s="105"/>
      <c r="AF312" s="106"/>
      <c r="AG312" s="105"/>
      <c r="AH312" s="107"/>
      <c r="AI312" s="105"/>
      <c r="AJ312" s="106"/>
      <c r="AK312" s="105"/>
      <c r="AL312" s="106"/>
      <c r="AM312" s="105"/>
      <c r="AN312" s="107"/>
      <c r="AO312" s="105"/>
      <c r="AP312" s="106"/>
      <c r="AQ312" s="414">
        <f t="shared" si="60"/>
        <v>0</v>
      </c>
      <c r="AR312" s="110">
        <f t="shared" si="61"/>
        <v>0</v>
      </c>
      <c r="AS312" s="430">
        <f t="shared" si="62"/>
        <v>0</v>
      </c>
      <c r="AT312" s="109">
        <f t="shared" si="63"/>
        <v>0</v>
      </c>
      <c r="AU312" s="427">
        <f t="shared" si="64"/>
        <v>0</v>
      </c>
      <c r="AV312" s="110">
        <f t="shared" si="65"/>
        <v>0</v>
      </c>
      <c r="AW312" s="901">
        <f>'（民鉄走行キロ計算）'!E312</f>
        <v>0</v>
      </c>
      <c r="AX312" s="903" t="str">
        <f>'（民鉄走行キロ計算）'!F312</f>
        <v/>
      </c>
    </row>
    <row r="313" spans="1:50" ht="17.25" customHeight="1" thickBot="1">
      <c r="A313" s="953"/>
      <c r="B313" s="927"/>
      <c r="C313" s="925"/>
      <c r="D313" s="926"/>
      <c r="E313" s="111"/>
      <c r="F313" s="112"/>
      <c r="G313" s="111"/>
      <c r="H313" s="112"/>
      <c r="I313" s="111"/>
      <c r="J313" s="113"/>
      <c r="K313" s="111"/>
      <c r="L313" s="112"/>
      <c r="M313" s="111"/>
      <c r="N313" s="112"/>
      <c r="O313" s="111"/>
      <c r="P313" s="113"/>
      <c r="Q313" s="111"/>
      <c r="R313" s="112"/>
      <c r="S313" s="111"/>
      <c r="T313" s="112"/>
      <c r="U313" s="111"/>
      <c r="V313" s="113"/>
      <c r="W313" s="111"/>
      <c r="X313" s="112"/>
      <c r="Y313" s="111"/>
      <c r="Z313" s="112"/>
      <c r="AA313" s="111"/>
      <c r="AB313" s="113"/>
      <c r="AC313" s="111"/>
      <c r="AD313" s="112"/>
      <c r="AE313" s="111"/>
      <c r="AF313" s="112"/>
      <c r="AG313" s="111"/>
      <c r="AH313" s="113"/>
      <c r="AI313" s="111"/>
      <c r="AJ313" s="112"/>
      <c r="AK313" s="111"/>
      <c r="AL313" s="112"/>
      <c r="AM313" s="111"/>
      <c r="AN313" s="113"/>
      <c r="AO313" s="111"/>
      <c r="AP313" s="112"/>
      <c r="AQ313" s="413">
        <f t="shared" si="60"/>
        <v>0</v>
      </c>
      <c r="AR313" s="116">
        <f t="shared" si="61"/>
        <v>0</v>
      </c>
      <c r="AS313" s="429">
        <f t="shared" si="62"/>
        <v>0</v>
      </c>
      <c r="AT313" s="115">
        <f t="shared" si="63"/>
        <v>0</v>
      </c>
      <c r="AU313" s="426">
        <f t="shared" si="64"/>
        <v>0</v>
      </c>
      <c r="AV313" s="116">
        <f t="shared" si="65"/>
        <v>0</v>
      </c>
      <c r="AW313" s="911"/>
      <c r="AX313" s="912"/>
    </row>
    <row r="314" spans="1:50" ht="17.25" customHeight="1" thickBot="1">
      <c r="A314" s="953"/>
      <c r="B314" s="895" t="s">
        <v>199</v>
      </c>
      <c r="C314" s="897" t="s">
        <v>133</v>
      </c>
      <c r="D314" s="898"/>
      <c r="E314" s="105"/>
      <c r="F314" s="106"/>
      <c r="G314" s="105"/>
      <c r="H314" s="106"/>
      <c r="I314" s="105"/>
      <c r="J314" s="107"/>
      <c r="K314" s="105"/>
      <c r="L314" s="106"/>
      <c r="M314" s="105"/>
      <c r="N314" s="106"/>
      <c r="O314" s="105"/>
      <c r="P314" s="107"/>
      <c r="Q314" s="105"/>
      <c r="R314" s="106"/>
      <c r="S314" s="105"/>
      <c r="T314" s="106"/>
      <c r="U314" s="105"/>
      <c r="V314" s="107"/>
      <c r="W314" s="105"/>
      <c r="X314" s="106"/>
      <c r="Y314" s="105"/>
      <c r="Z314" s="106"/>
      <c r="AA314" s="105"/>
      <c r="AB314" s="107"/>
      <c r="AC314" s="105"/>
      <c r="AD314" s="106"/>
      <c r="AE314" s="105"/>
      <c r="AF314" s="106"/>
      <c r="AG314" s="105"/>
      <c r="AH314" s="107"/>
      <c r="AI314" s="105"/>
      <c r="AJ314" s="106"/>
      <c r="AK314" s="105"/>
      <c r="AL314" s="106"/>
      <c r="AM314" s="105"/>
      <c r="AN314" s="107"/>
      <c r="AO314" s="105"/>
      <c r="AP314" s="106"/>
      <c r="AQ314" s="414">
        <f t="shared" si="60"/>
        <v>0</v>
      </c>
      <c r="AR314" s="110">
        <f t="shared" si="61"/>
        <v>0</v>
      </c>
      <c r="AS314" s="430">
        <f t="shared" si="62"/>
        <v>0</v>
      </c>
      <c r="AT314" s="109">
        <f t="shared" si="63"/>
        <v>0</v>
      </c>
      <c r="AU314" s="427">
        <f t="shared" si="64"/>
        <v>0</v>
      </c>
      <c r="AV314" s="110">
        <f t="shared" si="65"/>
        <v>0</v>
      </c>
      <c r="AW314" s="901">
        <f>'（民鉄走行キロ計算）'!E314</f>
        <v>0</v>
      </c>
      <c r="AX314" s="903" t="str">
        <f>'（民鉄走行キロ計算）'!F314</f>
        <v/>
      </c>
    </row>
    <row r="315" spans="1:50" ht="17.25" customHeight="1" thickBot="1">
      <c r="A315" s="953"/>
      <c r="B315" s="927"/>
      <c r="C315" s="925"/>
      <c r="D315" s="926"/>
      <c r="E315" s="111"/>
      <c r="F315" s="112"/>
      <c r="G315" s="111"/>
      <c r="H315" s="112"/>
      <c r="I315" s="111"/>
      <c r="J315" s="113"/>
      <c r="K315" s="111"/>
      <c r="L315" s="112"/>
      <c r="M315" s="111"/>
      <c r="N315" s="112"/>
      <c r="O315" s="111"/>
      <c r="P315" s="113"/>
      <c r="Q315" s="111"/>
      <c r="R315" s="112"/>
      <c r="S315" s="111"/>
      <c r="T315" s="112"/>
      <c r="U315" s="111"/>
      <c r="V315" s="113"/>
      <c r="W315" s="111"/>
      <c r="X315" s="112"/>
      <c r="Y315" s="111"/>
      <c r="Z315" s="112"/>
      <c r="AA315" s="111"/>
      <c r="AB315" s="113"/>
      <c r="AC315" s="111"/>
      <c r="AD315" s="112"/>
      <c r="AE315" s="111"/>
      <c r="AF315" s="112"/>
      <c r="AG315" s="111"/>
      <c r="AH315" s="113"/>
      <c r="AI315" s="111"/>
      <c r="AJ315" s="112"/>
      <c r="AK315" s="111"/>
      <c r="AL315" s="112"/>
      <c r="AM315" s="111"/>
      <c r="AN315" s="113"/>
      <c r="AO315" s="111"/>
      <c r="AP315" s="112"/>
      <c r="AQ315" s="413">
        <f t="shared" si="60"/>
        <v>0</v>
      </c>
      <c r="AR315" s="116">
        <f t="shared" si="61"/>
        <v>0</v>
      </c>
      <c r="AS315" s="429">
        <f t="shared" si="62"/>
        <v>0</v>
      </c>
      <c r="AT315" s="115">
        <f t="shared" si="63"/>
        <v>0</v>
      </c>
      <c r="AU315" s="426">
        <f t="shared" si="64"/>
        <v>0</v>
      </c>
      <c r="AV315" s="116">
        <f t="shared" si="65"/>
        <v>0</v>
      </c>
      <c r="AW315" s="911"/>
      <c r="AX315" s="912"/>
    </row>
    <row r="316" spans="1:50" ht="17.25" customHeight="1" thickBot="1">
      <c r="A316" s="953"/>
      <c r="B316" s="895" t="s">
        <v>199</v>
      </c>
      <c r="C316" s="897" t="s">
        <v>134</v>
      </c>
      <c r="D316" s="898"/>
      <c r="E316" s="105"/>
      <c r="F316" s="106"/>
      <c r="G316" s="105"/>
      <c r="H316" s="106"/>
      <c r="I316" s="105"/>
      <c r="J316" s="107"/>
      <c r="K316" s="105"/>
      <c r="L316" s="106"/>
      <c r="M316" s="105"/>
      <c r="N316" s="106"/>
      <c r="O316" s="105"/>
      <c r="P316" s="107"/>
      <c r="Q316" s="105"/>
      <c r="R316" s="106"/>
      <c r="S316" s="105"/>
      <c r="T316" s="106"/>
      <c r="U316" s="105"/>
      <c r="V316" s="107"/>
      <c r="W316" s="105"/>
      <c r="X316" s="106"/>
      <c r="Y316" s="105"/>
      <c r="Z316" s="106"/>
      <c r="AA316" s="105"/>
      <c r="AB316" s="107"/>
      <c r="AC316" s="105"/>
      <c r="AD316" s="106"/>
      <c r="AE316" s="105"/>
      <c r="AF316" s="106"/>
      <c r="AG316" s="105"/>
      <c r="AH316" s="107"/>
      <c r="AI316" s="105"/>
      <c r="AJ316" s="106"/>
      <c r="AK316" s="105"/>
      <c r="AL316" s="106"/>
      <c r="AM316" s="105"/>
      <c r="AN316" s="107"/>
      <c r="AO316" s="105"/>
      <c r="AP316" s="106"/>
      <c r="AQ316" s="414">
        <f t="shared" ref="AQ316:AQ321" si="66">AO316+AI316+AC316+W316+Q316+K316+E316</f>
        <v>0</v>
      </c>
      <c r="AR316" s="110">
        <f t="shared" ref="AR316:AR321" si="67">AP316+AJ316+AD316+X316+R316+L316+F316</f>
        <v>0</v>
      </c>
      <c r="AS316" s="430">
        <f t="shared" ref="AS316:AS321" si="68">AK316+AE316+Y316+S316+M316+G316</f>
        <v>0</v>
      </c>
      <c r="AT316" s="109">
        <f t="shared" ref="AT316:AT321" si="69">AL316+AF316+Z316+T316+N316+H316</f>
        <v>0</v>
      </c>
      <c r="AU316" s="427">
        <f t="shared" ref="AU316:AU321" si="70">AM316+AG316+AA316+U316+O316+I316</f>
        <v>0</v>
      </c>
      <c r="AV316" s="110">
        <f t="shared" ref="AV316:AV321" si="71">AN316+AH316+AB316+V316+P316+J316</f>
        <v>0</v>
      </c>
      <c r="AW316" s="901">
        <f>'（民鉄走行キロ計算）'!E316</f>
        <v>0</v>
      </c>
      <c r="AX316" s="903" t="str">
        <f>'（民鉄走行キロ計算）'!F316</f>
        <v/>
      </c>
    </row>
    <row r="317" spans="1:50" ht="17.25" customHeight="1" thickBot="1">
      <c r="A317" s="953"/>
      <c r="B317" s="927"/>
      <c r="C317" s="925"/>
      <c r="D317" s="926"/>
      <c r="E317" s="111"/>
      <c r="F317" s="112"/>
      <c r="G317" s="111"/>
      <c r="H317" s="112"/>
      <c r="I317" s="111"/>
      <c r="J317" s="113"/>
      <c r="K317" s="111"/>
      <c r="L317" s="112"/>
      <c r="M317" s="111"/>
      <c r="N317" s="112"/>
      <c r="O317" s="111"/>
      <c r="P317" s="113"/>
      <c r="Q317" s="111"/>
      <c r="R317" s="112"/>
      <c r="S317" s="111"/>
      <c r="T317" s="112"/>
      <c r="U317" s="111"/>
      <c r="V317" s="113"/>
      <c r="W317" s="111"/>
      <c r="X317" s="112"/>
      <c r="Y317" s="111"/>
      <c r="Z317" s="112"/>
      <c r="AA317" s="111"/>
      <c r="AB317" s="113"/>
      <c r="AC317" s="111"/>
      <c r="AD317" s="112"/>
      <c r="AE317" s="111"/>
      <c r="AF317" s="112"/>
      <c r="AG317" s="111"/>
      <c r="AH317" s="113"/>
      <c r="AI317" s="111"/>
      <c r="AJ317" s="112"/>
      <c r="AK317" s="111"/>
      <c r="AL317" s="112"/>
      <c r="AM317" s="111"/>
      <c r="AN317" s="113"/>
      <c r="AO317" s="111"/>
      <c r="AP317" s="112"/>
      <c r="AQ317" s="413">
        <f t="shared" si="66"/>
        <v>0</v>
      </c>
      <c r="AR317" s="116">
        <f t="shared" si="67"/>
        <v>0</v>
      </c>
      <c r="AS317" s="429">
        <f t="shared" si="68"/>
        <v>0</v>
      </c>
      <c r="AT317" s="115">
        <f t="shared" si="69"/>
        <v>0</v>
      </c>
      <c r="AU317" s="426">
        <f t="shared" si="70"/>
        <v>0</v>
      </c>
      <c r="AV317" s="116">
        <f t="shared" si="71"/>
        <v>0</v>
      </c>
      <c r="AW317" s="911"/>
      <c r="AX317" s="912"/>
    </row>
    <row r="318" spans="1:50" ht="17.25" customHeight="1" thickBot="1">
      <c r="A318" s="953"/>
      <c r="B318" s="946" t="s">
        <v>340</v>
      </c>
      <c r="C318" s="897" t="s">
        <v>135</v>
      </c>
      <c r="D318" s="898"/>
      <c r="E318" s="105"/>
      <c r="F318" s="106"/>
      <c r="G318" s="105"/>
      <c r="H318" s="106"/>
      <c r="I318" s="105"/>
      <c r="J318" s="107"/>
      <c r="K318" s="105"/>
      <c r="L318" s="106"/>
      <c r="M318" s="105"/>
      <c r="N318" s="106"/>
      <c r="O318" s="105"/>
      <c r="P318" s="107"/>
      <c r="Q318" s="105"/>
      <c r="R318" s="106"/>
      <c r="S318" s="105"/>
      <c r="T318" s="106"/>
      <c r="U318" s="105"/>
      <c r="V318" s="107"/>
      <c r="W318" s="105"/>
      <c r="X318" s="106">
        <v>1</v>
      </c>
      <c r="Y318" s="105"/>
      <c r="Z318" s="118"/>
      <c r="AA318" s="105"/>
      <c r="AB318" s="107"/>
      <c r="AC318" s="105"/>
      <c r="AD318" s="330">
        <v>1</v>
      </c>
      <c r="AE318" s="105"/>
      <c r="AF318" s="106">
        <v>1</v>
      </c>
      <c r="AG318" s="105"/>
      <c r="AH318" s="107"/>
      <c r="AI318" s="105"/>
      <c r="AJ318" s="106"/>
      <c r="AK318" s="105"/>
      <c r="AL318" s="106"/>
      <c r="AM318" s="105"/>
      <c r="AN318" s="107"/>
      <c r="AO318" s="105"/>
      <c r="AP318" s="106"/>
      <c r="AQ318" s="414">
        <f t="shared" si="66"/>
        <v>0</v>
      </c>
      <c r="AR318" s="110">
        <f t="shared" si="67"/>
        <v>2</v>
      </c>
      <c r="AS318" s="430">
        <f t="shared" si="68"/>
        <v>0</v>
      </c>
      <c r="AT318" s="109">
        <f t="shared" si="69"/>
        <v>1</v>
      </c>
      <c r="AU318" s="427">
        <f t="shared" si="70"/>
        <v>0</v>
      </c>
      <c r="AV318" s="110">
        <f t="shared" si="71"/>
        <v>0</v>
      </c>
      <c r="AW318" s="901" t="str">
        <f>'（民鉄走行キロ計算）'!E318</f>
        <v/>
      </c>
      <c r="AX318" s="903">
        <f>'（民鉄走行キロ計算）'!F318</f>
        <v>1.3653830609485154</v>
      </c>
    </row>
    <row r="319" spans="1:50" ht="17.25" customHeight="1" thickBot="1">
      <c r="A319" s="953"/>
      <c r="B319" s="927"/>
      <c r="C319" s="925" t="s">
        <v>48</v>
      </c>
      <c r="D319" s="926"/>
      <c r="E319" s="111"/>
      <c r="F319" s="112"/>
      <c r="G319" s="111"/>
      <c r="H319" s="112"/>
      <c r="I319" s="111"/>
      <c r="J319" s="113"/>
      <c r="K319" s="111"/>
      <c r="L319" s="112"/>
      <c r="M319" s="111"/>
      <c r="N319" s="112"/>
      <c r="O319" s="111"/>
      <c r="P319" s="113"/>
      <c r="Q319" s="111"/>
      <c r="R319" s="112"/>
      <c r="S319" s="111"/>
      <c r="T319" s="112"/>
      <c r="U319" s="111"/>
      <c r="V319" s="113"/>
      <c r="W319" s="111"/>
      <c r="X319" s="112"/>
      <c r="Y319" s="111"/>
      <c r="Z319" s="112"/>
      <c r="AA319" s="111"/>
      <c r="AB319" s="113"/>
      <c r="AC319" s="111"/>
      <c r="AD319" s="371"/>
      <c r="AE319" s="111"/>
      <c r="AF319" s="112"/>
      <c r="AG319" s="111"/>
      <c r="AH319" s="113"/>
      <c r="AI319" s="111"/>
      <c r="AJ319" s="112"/>
      <c r="AK319" s="111"/>
      <c r="AL319" s="112"/>
      <c r="AM319" s="111"/>
      <c r="AN319" s="113"/>
      <c r="AO319" s="111"/>
      <c r="AP319" s="112"/>
      <c r="AQ319" s="413">
        <f t="shared" si="66"/>
        <v>0</v>
      </c>
      <c r="AR319" s="116">
        <f t="shared" si="67"/>
        <v>0</v>
      </c>
      <c r="AS319" s="429">
        <f t="shared" si="68"/>
        <v>0</v>
      </c>
      <c r="AT319" s="115">
        <f t="shared" si="69"/>
        <v>0</v>
      </c>
      <c r="AU319" s="426">
        <f t="shared" si="70"/>
        <v>0</v>
      </c>
      <c r="AV319" s="116">
        <f t="shared" si="71"/>
        <v>0</v>
      </c>
      <c r="AW319" s="911"/>
      <c r="AX319" s="912"/>
    </row>
    <row r="320" spans="1:50" ht="17.25" customHeight="1" thickBot="1">
      <c r="A320" s="953"/>
      <c r="B320" s="895" t="s">
        <v>199</v>
      </c>
      <c r="C320" s="897" t="s">
        <v>341</v>
      </c>
      <c r="D320" s="898"/>
      <c r="E320" s="105"/>
      <c r="F320" s="106"/>
      <c r="G320" s="105"/>
      <c r="H320" s="106"/>
      <c r="I320" s="105"/>
      <c r="J320" s="107"/>
      <c r="K320" s="105"/>
      <c r="L320" s="118"/>
      <c r="M320" s="105"/>
      <c r="N320" s="106"/>
      <c r="O320" s="105"/>
      <c r="P320" s="107"/>
      <c r="Q320" s="105"/>
      <c r="R320" s="106"/>
      <c r="S320" s="105"/>
      <c r="T320" s="106"/>
      <c r="U320" s="105"/>
      <c r="V320" s="107"/>
      <c r="W320" s="105"/>
      <c r="X320" s="106"/>
      <c r="Y320" s="105"/>
      <c r="Z320" s="106"/>
      <c r="AA320" s="105"/>
      <c r="AB320" s="107"/>
      <c r="AC320" s="105"/>
      <c r="AD320" s="106"/>
      <c r="AE320" s="105"/>
      <c r="AF320" s="106"/>
      <c r="AG320" s="105"/>
      <c r="AH320" s="107"/>
      <c r="AI320" s="105"/>
      <c r="AJ320" s="106"/>
      <c r="AK320" s="105"/>
      <c r="AL320" s="106"/>
      <c r="AM320" s="105"/>
      <c r="AN320" s="107"/>
      <c r="AO320" s="105"/>
      <c r="AP320" s="106"/>
      <c r="AQ320" s="414">
        <f t="shared" si="66"/>
        <v>0</v>
      </c>
      <c r="AR320" s="110">
        <f t="shared" si="67"/>
        <v>0</v>
      </c>
      <c r="AS320" s="430">
        <f t="shared" si="68"/>
        <v>0</v>
      </c>
      <c r="AT320" s="109">
        <f t="shared" si="69"/>
        <v>0</v>
      </c>
      <c r="AU320" s="427">
        <f t="shared" si="70"/>
        <v>0</v>
      </c>
      <c r="AV320" s="110">
        <f t="shared" si="71"/>
        <v>0</v>
      </c>
      <c r="AW320" s="901">
        <f>'（民鉄走行キロ計算）'!E320</f>
        <v>0</v>
      </c>
      <c r="AX320" s="903" t="str">
        <f>'（民鉄走行キロ計算）'!F320</f>
        <v/>
      </c>
    </row>
    <row r="321" spans="1:50" ht="17.25" customHeight="1" thickBot="1">
      <c r="A321" s="953"/>
      <c r="B321" s="927"/>
      <c r="C321" s="925"/>
      <c r="D321" s="926" t="s">
        <v>338</v>
      </c>
      <c r="E321" s="333"/>
      <c r="F321" s="334"/>
      <c r="G321" s="333"/>
      <c r="H321" s="334"/>
      <c r="I321" s="333"/>
      <c r="J321" s="335"/>
      <c r="K321" s="333"/>
      <c r="L321" s="334"/>
      <c r="M321" s="333"/>
      <c r="N321" s="334"/>
      <c r="O321" s="333"/>
      <c r="P321" s="335"/>
      <c r="Q321" s="333"/>
      <c r="R321" s="334"/>
      <c r="S321" s="333"/>
      <c r="T321" s="334"/>
      <c r="U321" s="333"/>
      <c r="V321" s="335"/>
      <c r="W321" s="333"/>
      <c r="X321" s="334"/>
      <c r="Y321" s="333"/>
      <c r="Z321" s="334"/>
      <c r="AA321" s="333"/>
      <c r="AB321" s="335"/>
      <c r="AC321" s="333"/>
      <c r="AD321" s="334"/>
      <c r="AE321" s="333"/>
      <c r="AF321" s="334"/>
      <c r="AG321" s="333"/>
      <c r="AH321" s="335"/>
      <c r="AI321" s="333"/>
      <c r="AJ321" s="334"/>
      <c r="AK321" s="333"/>
      <c r="AL321" s="334"/>
      <c r="AM321" s="333"/>
      <c r="AN321" s="335"/>
      <c r="AO321" s="333"/>
      <c r="AP321" s="334"/>
      <c r="AQ321" s="436">
        <f t="shared" si="66"/>
        <v>0</v>
      </c>
      <c r="AR321" s="549">
        <f t="shared" si="67"/>
        <v>0</v>
      </c>
      <c r="AS321" s="437">
        <f t="shared" si="68"/>
        <v>0</v>
      </c>
      <c r="AT321" s="439">
        <f t="shared" si="69"/>
        <v>0</v>
      </c>
      <c r="AU321" s="440">
        <f t="shared" si="70"/>
        <v>0</v>
      </c>
      <c r="AV321" s="441">
        <f t="shared" si="71"/>
        <v>0</v>
      </c>
      <c r="AW321" s="902"/>
      <c r="AX321" s="904"/>
    </row>
    <row r="322" spans="1:50" ht="17.25" customHeight="1" thickTop="1" thickBot="1">
      <c r="A322" s="953"/>
      <c r="B322" s="924" t="s">
        <v>194</v>
      </c>
      <c r="C322" s="831"/>
      <c r="D322" s="832"/>
      <c r="E322" s="506">
        <f t="shared" ref="E322:AV322" si="72">E256+E258+E260+E262+E264+E266+E268+E270+E272+E274+E276+E278+E280+E282+E284+E286+E288+E290+E26+E292+E294+E296+E298+E300+E302+E304+E306+E308+E310+E312+E314+E316+E318+E320</f>
        <v>0</v>
      </c>
      <c r="F322" s="338">
        <f t="shared" si="72"/>
        <v>0</v>
      </c>
      <c r="G322" s="509">
        <f t="shared" si="72"/>
        <v>0</v>
      </c>
      <c r="H322" s="338">
        <f t="shared" si="72"/>
        <v>0</v>
      </c>
      <c r="I322" s="509">
        <f t="shared" si="72"/>
        <v>0</v>
      </c>
      <c r="J322" s="508">
        <f t="shared" si="72"/>
        <v>0</v>
      </c>
      <c r="K322" s="506">
        <f t="shared" si="72"/>
        <v>0</v>
      </c>
      <c r="L322" s="338">
        <f t="shared" si="72"/>
        <v>0</v>
      </c>
      <c r="M322" s="509">
        <f t="shared" si="72"/>
        <v>0</v>
      </c>
      <c r="N322" s="338">
        <f t="shared" si="72"/>
        <v>0</v>
      </c>
      <c r="O322" s="509">
        <f t="shared" si="72"/>
        <v>0</v>
      </c>
      <c r="P322" s="336">
        <f t="shared" si="72"/>
        <v>0</v>
      </c>
      <c r="Q322" s="509">
        <f t="shared" si="72"/>
        <v>0</v>
      </c>
      <c r="R322" s="338">
        <f t="shared" si="72"/>
        <v>0</v>
      </c>
      <c r="S322" s="509">
        <f t="shared" si="72"/>
        <v>0</v>
      </c>
      <c r="T322" s="338">
        <f t="shared" si="72"/>
        <v>0</v>
      </c>
      <c r="U322" s="509">
        <f t="shared" si="72"/>
        <v>0</v>
      </c>
      <c r="V322" s="508">
        <f t="shared" si="72"/>
        <v>0</v>
      </c>
      <c r="W322" s="506">
        <f t="shared" si="72"/>
        <v>38</v>
      </c>
      <c r="X322" s="338">
        <f t="shared" si="72"/>
        <v>1</v>
      </c>
      <c r="Y322" s="509">
        <f t="shared" si="72"/>
        <v>22</v>
      </c>
      <c r="Z322" s="338">
        <f t="shared" si="72"/>
        <v>0</v>
      </c>
      <c r="AA322" s="509">
        <f t="shared" si="72"/>
        <v>5</v>
      </c>
      <c r="AB322" s="336">
        <f t="shared" si="72"/>
        <v>0</v>
      </c>
      <c r="AC322" s="509">
        <f t="shared" si="72"/>
        <v>0</v>
      </c>
      <c r="AD322" s="338">
        <f t="shared" si="72"/>
        <v>5</v>
      </c>
      <c r="AE322" s="509">
        <f t="shared" si="72"/>
        <v>0</v>
      </c>
      <c r="AF322" s="338">
        <f t="shared" si="72"/>
        <v>1</v>
      </c>
      <c r="AG322" s="509">
        <f t="shared" si="72"/>
        <v>0</v>
      </c>
      <c r="AH322" s="508">
        <f t="shared" si="72"/>
        <v>2</v>
      </c>
      <c r="AI322" s="506">
        <f t="shared" si="72"/>
        <v>62</v>
      </c>
      <c r="AJ322" s="338">
        <f t="shared" si="72"/>
        <v>1</v>
      </c>
      <c r="AK322" s="509">
        <f t="shared" si="72"/>
        <v>30</v>
      </c>
      <c r="AL322" s="338">
        <f t="shared" si="72"/>
        <v>0</v>
      </c>
      <c r="AM322" s="509">
        <f t="shared" si="72"/>
        <v>33</v>
      </c>
      <c r="AN322" s="336">
        <f t="shared" si="72"/>
        <v>1</v>
      </c>
      <c r="AO322" s="509">
        <f t="shared" si="72"/>
        <v>0</v>
      </c>
      <c r="AP322" s="508">
        <f t="shared" si="72"/>
        <v>0</v>
      </c>
      <c r="AQ322" s="506">
        <f t="shared" si="72"/>
        <v>100</v>
      </c>
      <c r="AR322" s="338">
        <f t="shared" si="72"/>
        <v>7</v>
      </c>
      <c r="AS322" s="509">
        <f t="shared" si="72"/>
        <v>52</v>
      </c>
      <c r="AT322" s="338">
        <f t="shared" si="72"/>
        <v>1</v>
      </c>
      <c r="AU322" s="509">
        <f t="shared" si="72"/>
        <v>38</v>
      </c>
      <c r="AV322" s="507">
        <f t="shared" si="72"/>
        <v>3</v>
      </c>
      <c r="AW322" s="923">
        <f>'（民鉄走行キロ計算）'!E322</f>
        <v>0.67613465095271774</v>
      </c>
      <c r="AX322" s="922">
        <f>'（民鉄走行キロ計算）'!F322</f>
        <v>1.7271238133117328</v>
      </c>
    </row>
    <row r="323" spans="1:50" ht="17.25" customHeight="1" thickBot="1">
      <c r="A323" s="954"/>
      <c r="B323" s="945"/>
      <c r="C323" s="833"/>
      <c r="D323" s="834"/>
      <c r="E323" s="510">
        <f t="shared" ref="E323:AV323" si="73">E257+E259+E261+E263+E265+E267+E269+E271+E273+E275+E277+E279+E281+E283+E285+E287+E289+E291+E27+E293+E295+E297+E299+E301+E303+E305+E307+E309+E311+E313+E315+E317+E319+E321</f>
        <v>0</v>
      </c>
      <c r="F323" s="548">
        <f t="shared" si="73"/>
        <v>0</v>
      </c>
      <c r="G323" s="513">
        <f t="shared" si="73"/>
        <v>0</v>
      </c>
      <c r="H323" s="548">
        <f t="shared" si="73"/>
        <v>0</v>
      </c>
      <c r="I323" s="513">
        <f t="shared" si="73"/>
        <v>0</v>
      </c>
      <c r="J323" s="511">
        <f t="shared" si="73"/>
        <v>0</v>
      </c>
      <c r="K323" s="510">
        <f t="shared" si="73"/>
        <v>0</v>
      </c>
      <c r="L323" s="548">
        <f t="shared" si="73"/>
        <v>0</v>
      </c>
      <c r="M323" s="513">
        <f t="shared" si="73"/>
        <v>0</v>
      </c>
      <c r="N323" s="548">
        <f t="shared" si="73"/>
        <v>0</v>
      </c>
      <c r="O323" s="513">
        <f t="shared" si="73"/>
        <v>0</v>
      </c>
      <c r="P323" s="512">
        <f t="shared" si="73"/>
        <v>0</v>
      </c>
      <c r="Q323" s="513">
        <f t="shared" si="73"/>
        <v>0</v>
      </c>
      <c r="R323" s="548">
        <f t="shared" si="73"/>
        <v>0</v>
      </c>
      <c r="S323" s="513">
        <f t="shared" si="73"/>
        <v>0</v>
      </c>
      <c r="T323" s="548">
        <f t="shared" si="73"/>
        <v>0</v>
      </c>
      <c r="U323" s="513">
        <f t="shared" si="73"/>
        <v>0</v>
      </c>
      <c r="V323" s="511">
        <f t="shared" si="73"/>
        <v>0</v>
      </c>
      <c r="W323" s="510">
        <f t="shared" si="73"/>
        <v>0</v>
      </c>
      <c r="X323" s="548">
        <f t="shared" si="73"/>
        <v>0</v>
      </c>
      <c r="Y323" s="513">
        <f t="shared" si="73"/>
        <v>0</v>
      </c>
      <c r="Z323" s="548">
        <f t="shared" si="73"/>
        <v>0</v>
      </c>
      <c r="AA323" s="513">
        <f t="shared" si="73"/>
        <v>0</v>
      </c>
      <c r="AB323" s="512">
        <f t="shared" si="73"/>
        <v>0</v>
      </c>
      <c r="AC323" s="513">
        <f t="shared" si="73"/>
        <v>0</v>
      </c>
      <c r="AD323" s="548">
        <f t="shared" si="73"/>
        <v>0</v>
      </c>
      <c r="AE323" s="513">
        <f t="shared" si="73"/>
        <v>0</v>
      </c>
      <c r="AF323" s="548">
        <f t="shared" si="73"/>
        <v>0</v>
      </c>
      <c r="AG323" s="513">
        <f t="shared" si="73"/>
        <v>0</v>
      </c>
      <c r="AH323" s="511">
        <f t="shared" si="73"/>
        <v>0</v>
      </c>
      <c r="AI323" s="510">
        <f t="shared" si="73"/>
        <v>0</v>
      </c>
      <c r="AJ323" s="548">
        <f t="shared" si="73"/>
        <v>0</v>
      </c>
      <c r="AK323" s="513">
        <f t="shared" si="73"/>
        <v>0</v>
      </c>
      <c r="AL323" s="548">
        <f t="shared" si="73"/>
        <v>0</v>
      </c>
      <c r="AM323" s="513">
        <f t="shared" si="73"/>
        <v>0</v>
      </c>
      <c r="AN323" s="512">
        <f t="shared" si="73"/>
        <v>0</v>
      </c>
      <c r="AO323" s="513">
        <f t="shared" si="73"/>
        <v>0</v>
      </c>
      <c r="AP323" s="511">
        <f t="shared" si="73"/>
        <v>0</v>
      </c>
      <c r="AQ323" s="510">
        <f t="shared" si="73"/>
        <v>0</v>
      </c>
      <c r="AR323" s="548">
        <f t="shared" si="73"/>
        <v>0</v>
      </c>
      <c r="AS323" s="513">
        <f t="shared" si="73"/>
        <v>0</v>
      </c>
      <c r="AT323" s="548">
        <f t="shared" si="73"/>
        <v>0</v>
      </c>
      <c r="AU323" s="513">
        <f t="shared" si="73"/>
        <v>0</v>
      </c>
      <c r="AV323" s="514">
        <f t="shared" si="73"/>
        <v>0</v>
      </c>
      <c r="AW323" s="935"/>
      <c r="AX323" s="934"/>
    </row>
    <row r="324" spans="1:50" ht="17.25" customHeight="1" thickTop="1">
      <c r="A324" s="394" t="s">
        <v>165</v>
      </c>
      <c r="B324" s="955" t="s">
        <v>199</v>
      </c>
      <c r="C324" s="957" t="s">
        <v>275</v>
      </c>
      <c r="D324" s="900"/>
      <c r="E324" s="105"/>
      <c r="F324" s="106"/>
      <c r="G324" s="105"/>
      <c r="H324" s="106"/>
      <c r="I324" s="105"/>
      <c r="J324" s="107"/>
      <c r="K324" s="105"/>
      <c r="L324" s="106"/>
      <c r="M324" s="105"/>
      <c r="N324" s="106"/>
      <c r="O324" s="105"/>
      <c r="P324" s="107"/>
      <c r="Q324" s="105"/>
      <c r="R324" s="106"/>
      <c r="S324" s="105"/>
      <c r="T324" s="106"/>
      <c r="U324" s="105"/>
      <c r="V324" s="107"/>
      <c r="W324" s="105">
        <v>1</v>
      </c>
      <c r="X324" s="106"/>
      <c r="Y324" s="105"/>
      <c r="Z324" s="106"/>
      <c r="AA324" s="105">
        <v>1</v>
      </c>
      <c r="AB324" s="107"/>
      <c r="AC324" s="105"/>
      <c r="AD324" s="106"/>
      <c r="AE324" s="105"/>
      <c r="AF324" s="106"/>
      <c r="AG324" s="105"/>
      <c r="AH324" s="107"/>
      <c r="AI324" s="105"/>
      <c r="AJ324" s="106"/>
      <c r="AK324" s="105"/>
      <c r="AL324" s="106"/>
      <c r="AM324" s="105"/>
      <c r="AN324" s="107"/>
      <c r="AO324" s="105"/>
      <c r="AP324" s="106"/>
      <c r="AQ324" s="414">
        <f t="shared" ref="AQ324:AQ343" si="74">AO324+AI324+AC324+W324+Q324+K324+E324</f>
        <v>1</v>
      </c>
      <c r="AR324" s="544">
        <f t="shared" ref="AR324:AR343" si="75">AP324+AJ324+AD324+X324+R324+L324+F324</f>
        <v>0</v>
      </c>
      <c r="AS324" s="110">
        <f t="shared" ref="AS324:AS343" si="76">AK324+AE324+Y324+S324+M324+G324</f>
        <v>0</v>
      </c>
      <c r="AT324" s="109">
        <f t="shared" ref="AT324:AT343" si="77">AL324+AF324+Z324+T324+N324+H324</f>
        <v>0</v>
      </c>
      <c r="AU324" s="427">
        <f t="shared" ref="AU324:AU343" si="78">AM324+AG324+AA324+U324+O324+I324</f>
        <v>1</v>
      </c>
      <c r="AV324" s="110">
        <f t="shared" ref="AV324:AV343" si="79">AN324+AH324+AB324+V324+P324+J324</f>
        <v>0</v>
      </c>
      <c r="AW324" s="913">
        <f>'（民鉄走行キロ計算）'!E324</f>
        <v>1.4321429885931243</v>
      </c>
      <c r="AX324" s="917" t="str">
        <f>'（民鉄走行キロ計算）'!F324</f>
        <v/>
      </c>
    </row>
    <row r="325" spans="1:50" ht="17.25" customHeight="1">
      <c r="A325" s="130"/>
      <c r="B325" s="927"/>
      <c r="C325" s="925"/>
      <c r="D325" s="926"/>
      <c r="E325" s="111"/>
      <c r="F325" s="112"/>
      <c r="G325" s="111"/>
      <c r="H325" s="112"/>
      <c r="I325" s="111"/>
      <c r="J325" s="113"/>
      <c r="K325" s="111"/>
      <c r="L325" s="112"/>
      <c r="M325" s="111"/>
      <c r="N325" s="112"/>
      <c r="O325" s="111"/>
      <c r="P325" s="113"/>
      <c r="Q325" s="111"/>
      <c r="R325" s="112"/>
      <c r="S325" s="111"/>
      <c r="T325" s="112"/>
      <c r="U325" s="111"/>
      <c r="V325" s="113"/>
      <c r="W325" s="111"/>
      <c r="X325" s="112"/>
      <c r="Y325" s="111"/>
      <c r="Z325" s="112"/>
      <c r="AA325" s="111"/>
      <c r="AB325" s="113"/>
      <c r="AC325" s="111"/>
      <c r="AD325" s="112"/>
      <c r="AE325" s="111"/>
      <c r="AF325" s="112"/>
      <c r="AG325" s="111"/>
      <c r="AH325" s="113"/>
      <c r="AI325" s="111"/>
      <c r="AJ325" s="112"/>
      <c r="AK325" s="111"/>
      <c r="AL325" s="112"/>
      <c r="AM325" s="111"/>
      <c r="AN325" s="113"/>
      <c r="AO325" s="111"/>
      <c r="AP325" s="112"/>
      <c r="AQ325" s="435">
        <f t="shared" si="74"/>
        <v>0</v>
      </c>
      <c r="AR325" s="545">
        <f t="shared" si="75"/>
        <v>0</v>
      </c>
      <c r="AS325" s="116">
        <f t="shared" si="76"/>
        <v>0</v>
      </c>
      <c r="AT325" s="115">
        <f t="shared" si="77"/>
        <v>0</v>
      </c>
      <c r="AU325" s="426">
        <f t="shared" si="78"/>
        <v>0</v>
      </c>
      <c r="AV325" s="116">
        <f t="shared" si="79"/>
        <v>0</v>
      </c>
      <c r="AW325" s="911"/>
      <c r="AX325" s="912"/>
    </row>
    <row r="326" spans="1:50" ht="17.25" customHeight="1">
      <c r="A326" s="130"/>
      <c r="B326" s="895" t="s">
        <v>329</v>
      </c>
      <c r="C326" s="897" t="s">
        <v>225</v>
      </c>
      <c r="D326" s="898"/>
      <c r="E326" s="105"/>
      <c r="F326" s="106"/>
      <c r="G326" s="105"/>
      <c r="H326" s="106"/>
      <c r="I326" s="105"/>
      <c r="J326" s="107"/>
      <c r="K326" s="105"/>
      <c r="L326" s="106"/>
      <c r="M326" s="105"/>
      <c r="N326" s="106"/>
      <c r="O326" s="105"/>
      <c r="P326" s="107"/>
      <c r="Q326" s="105"/>
      <c r="R326" s="106"/>
      <c r="S326" s="105"/>
      <c r="T326" s="106"/>
      <c r="U326" s="105"/>
      <c r="V326" s="107"/>
      <c r="W326" s="105">
        <v>2</v>
      </c>
      <c r="X326" s="106"/>
      <c r="Y326" s="105"/>
      <c r="Z326" s="106"/>
      <c r="AA326" s="105">
        <v>3</v>
      </c>
      <c r="AB326" s="107"/>
      <c r="AC326" s="105"/>
      <c r="AD326" s="106">
        <v>2</v>
      </c>
      <c r="AE326" s="105"/>
      <c r="AF326" s="106"/>
      <c r="AG326" s="105"/>
      <c r="AH326" s="107">
        <v>2</v>
      </c>
      <c r="AI326" s="105"/>
      <c r="AJ326" s="106">
        <v>1</v>
      </c>
      <c r="AK326" s="105"/>
      <c r="AL326" s="106"/>
      <c r="AM326" s="105"/>
      <c r="AN326" s="107">
        <v>1</v>
      </c>
      <c r="AO326" s="105"/>
      <c r="AP326" s="106"/>
      <c r="AQ326" s="414">
        <f t="shared" si="74"/>
        <v>2</v>
      </c>
      <c r="AR326" s="544">
        <f t="shared" si="75"/>
        <v>3</v>
      </c>
      <c r="AS326" s="110">
        <f t="shared" si="76"/>
        <v>0</v>
      </c>
      <c r="AT326" s="109">
        <f t="shared" si="77"/>
        <v>0</v>
      </c>
      <c r="AU326" s="427">
        <f t="shared" si="78"/>
        <v>3</v>
      </c>
      <c r="AV326" s="110">
        <f t="shared" si="79"/>
        <v>3</v>
      </c>
      <c r="AW326" s="901">
        <f>'（民鉄走行キロ計算）'!E326</f>
        <v>1.2130950701393375</v>
      </c>
      <c r="AX326" s="903">
        <f>'（民鉄走行キロ計算）'!F326</f>
        <v>0.93607243103813986</v>
      </c>
    </row>
    <row r="327" spans="1:50" ht="17.25" customHeight="1">
      <c r="A327" s="130"/>
      <c r="B327" s="927"/>
      <c r="C327" s="925"/>
      <c r="D327" s="926" t="s">
        <v>324</v>
      </c>
      <c r="E327" s="111"/>
      <c r="F327" s="112"/>
      <c r="G327" s="111"/>
      <c r="H327" s="112"/>
      <c r="I327" s="111"/>
      <c r="J327" s="113"/>
      <c r="K327" s="111"/>
      <c r="L327" s="112"/>
      <c r="M327" s="111"/>
      <c r="N327" s="112"/>
      <c r="O327" s="111"/>
      <c r="P327" s="113"/>
      <c r="Q327" s="111"/>
      <c r="R327" s="112"/>
      <c r="S327" s="111"/>
      <c r="T327" s="112"/>
      <c r="U327" s="111"/>
      <c r="V327" s="113"/>
      <c r="W327" s="111"/>
      <c r="X327" s="112"/>
      <c r="Y327" s="111"/>
      <c r="Z327" s="112"/>
      <c r="AA327" s="111"/>
      <c r="AB327" s="113"/>
      <c r="AC327" s="111"/>
      <c r="AD327" s="112">
        <v>2</v>
      </c>
      <c r="AE327" s="111"/>
      <c r="AF327" s="112"/>
      <c r="AG327" s="111"/>
      <c r="AH327" s="113">
        <v>2</v>
      </c>
      <c r="AI327" s="111"/>
      <c r="AJ327" s="112"/>
      <c r="AK327" s="111"/>
      <c r="AL327" s="112"/>
      <c r="AM327" s="111"/>
      <c r="AN327" s="113"/>
      <c r="AO327" s="111"/>
      <c r="AP327" s="112"/>
      <c r="AQ327" s="413">
        <f t="shared" si="74"/>
        <v>0</v>
      </c>
      <c r="AR327" s="545">
        <f t="shared" si="75"/>
        <v>2</v>
      </c>
      <c r="AS327" s="116">
        <f t="shared" si="76"/>
        <v>0</v>
      </c>
      <c r="AT327" s="115">
        <f t="shared" si="77"/>
        <v>0</v>
      </c>
      <c r="AU327" s="426">
        <f t="shared" si="78"/>
        <v>0</v>
      </c>
      <c r="AV327" s="116">
        <f t="shared" si="79"/>
        <v>2</v>
      </c>
      <c r="AW327" s="911"/>
      <c r="AX327" s="912"/>
    </row>
    <row r="328" spans="1:50" ht="17.25" customHeight="1">
      <c r="A328" s="130"/>
      <c r="B328" s="895" t="s">
        <v>199</v>
      </c>
      <c r="C328" s="897" t="s">
        <v>226</v>
      </c>
      <c r="D328" s="898"/>
      <c r="E328" s="105"/>
      <c r="F328" s="106"/>
      <c r="G328" s="105"/>
      <c r="H328" s="106"/>
      <c r="I328" s="105"/>
      <c r="J328" s="107"/>
      <c r="K328" s="105"/>
      <c r="L328" s="106"/>
      <c r="M328" s="105"/>
      <c r="N328" s="106"/>
      <c r="O328" s="105"/>
      <c r="P328" s="107"/>
      <c r="Q328" s="105"/>
      <c r="R328" s="106"/>
      <c r="S328" s="105"/>
      <c r="T328" s="106"/>
      <c r="U328" s="105"/>
      <c r="V328" s="107"/>
      <c r="W328" s="105"/>
      <c r="X328" s="106"/>
      <c r="Y328" s="105"/>
      <c r="Z328" s="106"/>
      <c r="AA328" s="105"/>
      <c r="AB328" s="107"/>
      <c r="AC328" s="105"/>
      <c r="AD328" s="106"/>
      <c r="AE328" s="105"/>
      <c r="AF328" s="106"/>
      <c r="AG328" s="105"/>
      <c r="AH328" s="107"/>
      <c r="AI328" s="105"/>
      <c r="AJ328" s="106"/>
      <c r="AK328" s="105"/>
      <c r="AL328" s="106"/>
      <c r="AM328" s="105"/>
      <c r="AN328" s="107"/>
      <c r="AO328" s="105"/>
      <c r="AP328" s="106"/>
      <c r="AQ328" s="414">
        <f t="shared" si="74"/>
        <v>0</v>
      </c>
      <c r="AR328" s="110">
        <f t="shared" si="75"/>
        <v>0</v>
      </c>
      <c r="AS328" s="430">
        <f t="shared" si="76"/>
        <v>0</v>
      </c>
      <c r="AT328" s="109">
        <f t="shared" si="77"/>
        <v>0</v>
      </c>
      <c r="AU328" s="427">
        <f t="shared" si="78"/>
        <v>0</v>
      </c>
      <c r="AV328" s="110">
        <f t="shared" si="79"/>
        <v>0</v>
      </c>
      <c r="AW328" s="901">
        <f>'（民鉄走行キロ計算）'!E328</f>
        <v>0</v>
      </c>
      <c r="AX328" s="903" t="str">
        <f>'（民鉄走行キロ計算）'!F328</f>
        <v/>
      </c>
    </row>
    <row r="329" spans="1:50" ht="17.25" customHeight="1">
      <c r="A329" s="130"/>
      <c r="B329" s="927"/>
      <c r="C329" s="925"/>
      <c r="D329" s="926" t="s">
        <v>324</v>
      </c>
      <c r="E329" s="111"/>
      <c r="F329" s="112"/>
      <c r="G329" s="111"/>
      <c r="H329" s="112"/>
      <c r="I329" s="111"/>
      <c r="J329" s="113"/>
      <c r="K329" s="111"/>
      <c r="L329" s="112"/>
      <c r="M329" s="111"/>
      <c r="N329" s="112"/>
      <c r="O329" s="111"/>
      <c r="P329" s="113"/>
      <c r="Q329" s="111"/>
      <c r="R329" s="112"/>
      <c r="S329" s="111"/>
      <c r="T329" s="112"/>
      <c r="U329" s="111"/>
      <c r="V329" s="113"/>
      <c r="W329" s="111"/>
      <c r="X329" s="112"/>
      <c r="Y329" s="111"/>
      <c r="Z329" s="112"/>
      <c r="AA329" s="111"/>
      <c r="AB329" s="113"/>
      <c r="AC329" s="111"/>
      <c r="AD329" s="112"/>
      <c r="AE329" s="111"/>
      <c r="AF329" s="112"/>
      <c r="AG329" s="111"/>
      <c r="AH329" s="113"/>
      <c r="AI329" s="111"/>
      <c r="AJ329" s="112"/>
      <c r="AK329" s="111"/>
      <c r="AL329" s="112"/>
      <c r="AM329" s="111"/>
      <c r="AN329" s="113"/>
      <c r="AO329" s="111"/>
      <c r="AP329" s="112"/>
      <c r="AQ329" s="413">
        <f t="shared" si="74"/>
        <v>0</v>
      </c>
      <c r="AR329" s="116">
        <f t="shared" si="75"/>
        <v>0</v>
      </c>
      <c r="AS329" s="429">
        <f t="shared" si="76"/>
        <v>0</v>
      </c>
      <c r="AT329" s="115">
        <f t="shared" si="77"/>
        <v>0</v>
      </c>
      <c r="AU329" s="426">
        <f t="shared" si="78"/>
        <v>0</v>
      </c>
      <c r="AV329" s="116">
        <f t="shared" si="79"/>
        <v>0</v>
      </c>
      <c r="AW329" s="911"/>
      <c r="AX329" s="912"/>
    </row>
    <row r="330" spans="1:50" ht="17.25" customHeight="1">
      <c r="A330" s="130"/>
      <c r="B330" s="895" t="s">
        <v>199</v>
      </c>
      <c r="C330" s="897" t="s">
        <v>227</v>
      </c>
      <c r="D330" s="898"/>
      <c r="E330" s="105"/>
      <c r="F330" s="106"/>
      <c r="G330" s="105"/>
      <c r="H330" s="106"/>
      <c r="I330" s="105"/>
      <c r="J330" s="107"/>
      <c r="K330" s="105"/>
      <c r="L330" s="106"/>
      <c r="M330" s="105"/>
      <c r="N330" s="106"/>
      <c r="O330" s="105"/>
      <c r="P330" s="107"/>
      <c r="Q330" s="105"/>
      <c r="R330" s="106"/>
      <c r="S330" s="105"/>
      <c r="T330" s="106"/>
      <c r="U330" s="105"/>
      <c r="V330" s="107"/>
      <c r="W330" s="105"/>
      <c r="X330" s="106"/>
      <c r="Y330" s="105"/>
      <c r="Z330" s="106"/>
      <c r="AA330" s="105"/>
      <c r="AB330" s="107"/>
      <c r="AC330" s="105"/>
      <c r="AD330" s="106"/>
      <c r="AE330" s="105"/>
      <c r="AF330" s="106"/>
      <c r="AG330" s="105"/>
      <c r="AH330" s="107"/>
      <c r="AI330" s="105"/>
      <c r="AJ330" s="106"/>
      <c r="AK330" s="105"/>
      <c r="AL330" s="106"/>
      <c r="AM330" s="105"/>
      <c r="AN330" s="107"/>
      <c r="AO330" s="105"/>
      <c r="AP330" s="106"/>
      <c r="AQ330" s="414">
        <f t="shared" si="74"/>
        <v>0</v>
      </c>
      <c r="AR330" s="110">
        <f t="shared" si="75"/>
        <v>0</v>
      </c>
      <c r="AS330" s="430">
        <f t="shared" si="76"/>
        <v>0</v>
      </c>
      <c r="AT330" s="109">
        <f t="shared" si="77"/>
        <v>0</v>
      </c>
      <c r="AU330" s="427">
        <f t="shared" si="78"/>
        <v>0</v>
      </c>
      <c r="AV330" s="110">
        <f t="shared" si="79"/>
        <v>0</v>
      </c>
      <c r="AW330" s="901">
        <f>'（民鉄走行キロ計算）'!E330</f>
        <v>0</v>
      </c>
      <c r="AX330" s="903" t="str">
        <f>'（民鉄走行キロ計算）'!F330</f>
        <v/>
      </c>
    </row>
    <row r="331" spans="1:50" ht="17.25" customHeight="1">
      <c r="A331" s="130"/>
      <c r="B331" s="927"/>
      <c r="C331" s="925"/>
      <c r="D331" s="926"/>
      <c r="E331" s="111"/>
      <c r="F331" s="112"/>
      <c r="G331" s="111"/>
      <c r="H331" s="112"/>
      <c r="I331" s="111"/>
      <c r="J331" s="113"/>
      <c r="K331" s="111"/>
      <c r="L331" s="112"/>
      <c r="M331" s="111"/>
      <c r="N331" s="112"/>
      <c r="O331" s="111"/>
      <c r="P331" s="113"/>
      <c r="Q331" s="111"/>
      <c r="R331" s="112"/>
      <c r="S331" s="111"/>
      <c r="T331" s="112"/>
      <c r="U331" s="111"/>
      <c r="V331" s="113"/>
      <c r="W331" s="111"/>
      <c r="X331" s="112"/>
      <c r="Y331" s="111"/>
      <c r="Z331" s="112"/>
      <c r="AA331" s="111"/>
      <c r="AB331" s="113"/>
      <c r="AC331" s="111"/>
      <c r="AD331" s="112"/>
      <c r="AE331" s="111"/>
      <c r="AF331" s="112"/>
      <c r="AG331" s="111"/>
      <c r="AH331" s="113"/>
      <c r="AI331" s="111"/>
      <c r="AJ331" s="112"/>
      <c r="AK331" s="111"/>
      <c r="AL331" s="112"/>
      <c r="AM331" s="111"/>
      <c r="AN331" s="113"/>
      <c r="AO331" s="111"/>
      <c r="AP331" s="112"/>
      <c r="AQ331" s="413">
        <f t="shared" si="74"/>
        <v>0</v>
      </c>
      <c r="AR331" s="116">
        <f t="shared" si="75"/>
        <v>0</v>
      </c>
      <c r="AS331" s="429">
        <f t="shared" si="76"/>
        <v>0</v>
      </c>
      <c r="AT331" s="115">
        <f t="shared" si="77"/>
        <v>0</v>
      </c>
      <c r="AU331" s="426">
        <f t="shared" si="78"/>
        <v>0</v>
      </c>
      <c r="AV331" s="116">
        <f t="shared" si="79"/>
        <v>0</v>
      </c>
      <c r="AW331" s="911"/>
      <c r="AX331" s="912"/>
    </row>
    <row r="332" spans="1:50" ht="17.25" customHeight="1">
      <c r="A332" s="130"/>
      <c r="B332" s="895" t="s">
        <v>199</v>
      </c>
      <c r="C332" s="897" t="s">
        <v>228</v>
      </c>
      <c r="D332" s="898"/>
      <c r="E332" s="105"/>
      <c r="F332" s="106"/>
      <c r="G332" s="105"/>
      <c r="H332" s="106"/>
      <c r="I332" s="105"/>
      <c r="J332" s="107"/>
      <c r="K332" s="105"/>
      <c r="L332" s="106"/>
      <c r="M332" s="105"/>
      <c r="N332" s="106"/>
      <c r="O332" s="105"/>
      <c r="P332" s="107"/>
      <c r="Q332" s="105"/>
      <c r="R332" s="106"/>
      <c r="S332" s="105"/>
      <c r="T332" s="106"/>
      <c r="U332" s="105"/>
      <c r="V332" s="107"/>
      <c r="W332" s="105"/>
      <c r="X332" s="106"/>
      <c r="Y332" s="105"/>
      <c r="Z332" s="106"/>
      <c r="AA332" s="105"/>
      <c r="AB332" s="107"/>
      <c r="AC332" s="105"/>
      <c r="AD332" s="106"/>
      <c r="AE332" s="105"/>
      <c r="AF332" s="106"/>
      <c r="AG332" s="105"/>
      <c r="AH332" s="107"/>
      <c r="AI332" s="105"/>
      <c r="AJ332" s="106"/>
      <c r="AK332" s="105"/>
      <c r="AL332" s="106"/>
      <c r="AM332" s="105"/>
      <c r="AN332" s="107"/>
      <c r="AO332" s="105"/>
      <c r="AP332" s="106"/>
      <c r="AQ332" s="414">
        <f t="shared" si="74"/>
        <v>0</v>
      </c>
      <c r="AR332" s="110">
        <f t="shared" si="75"/>
        <v>0</v>
      </c>
      <c r="AS332" s="430">
        <f t="shared" si="76"/>
        <v>0</v>
      </c>
      <c r="AT332" s="109">
        <f t="shared" si="77"/>
        <v>0</v>
      </c>
      <c r="AU332" s="427">
        <f t="shared" si="78"/>
        <v>0</v>
      </c>
      <c r="AV332" s="110">
        <f t="shared" si="79"/>
        <v>0</v>
      </c>
      <c r="AW332" s="901">
        <f>'（民鉄走行キロ計算）'!E332</f>
        <v>0</v>
      </c>
      <c r="AX332" s="903" t="str">
        <f>'（民鉄走行キロ計算）'!F332</f>
        <v/>
      </c>
    </row>
    <row r="333" spans="1:50" ht="17.25" customHeight="1">
      <c r="A333" s="130"/>
      <c r="B333" s="927"/>
      <c r="C333" s="925"/>
      <c r="D333" s="926" t="s">
        <v>324</v>
      </c>
      <c r="E333" s="111"/>
      <c r="F333" s="112"/>
      <c r="G333" s="111"/>
      <c r="H333" s="112"/>
      <c r="I333" s="111"/>
      <c r="J333" s="113"/>
      <c r="K333" s="111"/>
      <c r="L333" s="112"/>
      <c r="M333" s="111"/>
      <c r="N333" s="112"/>
      <c r="O333" s="111"/>
      <c r="P333" s="113"/>
      <c r="Q333" s="111"/>
      <c r="R333" s="112"/>
      <c r="S333" s="111"/>
      <c r="T333" s="112"/>
      <c r="U333" s="111"/>
      <c r="V333" s="113"/>
      <c r="W333" s="111"/>
      <c r="X333" s="112"/>
      <c r="Y333" s="111"/>
      <c r="Z333" s="112"/>
      <c r="AA333" s="111"/>
      <c r="AB333" s="113"/>
      <c r="AC333" s="111"/>
      <c r="AD333" s="112"/>
      <c r="AE333" s="111"/>
      <c r="AF333" s="112"/>
      <c r="AG333" s="111"/>
      <c r="AH333" s="113"/>
      <c r="AI333" s="111"/>
      <c r="AJ333" s="112"/>
      <c r="AK333" s="111"/>
      <c r="AL333" s="112"/>
      <c r="AM333" s="111"/>
      <c r="AN333" s="113"/>
      <c r="AO333" s="111"/>
      <c r="AP333" s="112"/>
      <c r="AQ333" s="413">
        <f t="shared" si="74"/>
        <v>0</v>
      </c>
      <c r="AR333" s="116">
        <f t="shared" si="75"/>
        <v>0</v>
      </c>
      <c r="AS333" s="429">
        <f t="shared" si="76"/>
        <v>0</v>
      </c>
      <c r="AT333" s="115">
        <f t="shared" si="77"/>
        <v>0</v>
      </c>
      <c r="AU333" s="426">
        <f t="shared" si="78"/>
        <v>0</v>
      </c>
      <c r="AV333" s="116">
        <f t="shared" si="79"/>
        <v>0</v>
      </c>
      <c r="AW333" s="911"/>
      <c r="AX333" s="912"/>
    </row>
    <row r="334" spans="1:50" ht="17.25" customHeight="1">
      <c r="A334" s="130"/>
      <c r="B334" s="895" t="s">
        <v>336</v>
      </c>
      <c r="C334" s="897" t="s">
        <v>276</v>
      </c>
      <c r="D334" s="898"/>
      <c r="E334" s="105"/>
      <c r="F334" s="106"/>
      <c r="G334" s="105"/>
      <c r="H334" s="106"/>
      <c r="I334" s="105"/>
      <c r="J334" s="107"/>
      <c r="K334" s="105"/>
      <c r="L334" s="106"/>
      <c r="M334" s="105"/>
      <c r="N334" s="106"/>
      <c r="O334" s="105"/>
      <c r="P334" s="107"/>
      <c r="Q334" s="105"/>
      <c r="R334" s="106"/>
      <c r="S334" s="105"/>
      <c r="T334" s="106"/>
      <c r="U334" s="105"/>
      <c r="V334" s="107"/>
      <c r="W334" s="105"/>
      <c r="X334" s="106"/>
      <c r="Y334" s="105"/>
      <c r="Z334" s="106"/>
      <c r="AA334" s="105"/>
      <c r="AB334" s="107"/>
      <c r="AC334" s="105"/>
      <c r="AD334" s="106"/>
      <c r="AE334" s="105"/>
      <c r="AF334" s="106"/>
      <c r="AG334" s="105"/>
      <c r="AH334" s="107"/>
      <c r="AI334" s="105"/>
      <c r="AJ334" s="106"/>
      <c r="AK334" s="105"/>
      <c r="AL334" s="106"/>
      <c r="AM334" s="105"/>
      <c r="AN334" s="107"/>
      <c r="AO334" s="105"/>
      <c r="AP334" s="106"/>
      <c r="AQ334" s="414">
        <f t="shared" si="74"/>
        <v>0</v>
      </c>
      <c r="AR334" s="110">
        <f t="shared" si="75"/>
        <v>0</v>
      </c>
      <c r="AS334" s="430">
        <f t="shared" si="76"/>
        <v>0</v>
      </c>
      <c r="AT334" s="109">
        <f t="shared" si="77"/>
        <v>0</v>
      </c>
      <c r="AU334" s="427">
        <f t="shared" si="78"/>
        <v>0</v>
      </c>
      <c r="AV334" s="110">
        <f t="shared" si="79"/>
        <v>0</v>
      </c>
      <c r="AW334" s="901">
        <f>'（民鉄走行キロ計算）'!E334</f>
        <v>0</v>
      </c>
      <c r="AX334" s="903" t="str">
        <f>'（民鉄走行キロ計算）'!F334</f>
        <v/>
      </c>
    </row>
    <row r="335" spans="1:50" ht="17.25" customHeight="1">
      <c r="A335" s="130"/>
      <c r="B335" s="927"/>
      <c r="C335" s="925"/>
      <c r="D335" s="926"/>
      <c r="E335" s="111"/>
      <c r="F335" s="112"/>
      <c r="G335" s="111"/>
      <c r="H335" s="112"/>
      <c r="I335" s="111"/>
      <c r="J335" s="113"/>
      <c r="K335" s="111"/>
      <c r="L335" s="112"/>
      <c r="M335" s="111"/>
      <c r="N335" s="112"/>
      <c r="O335" s="111"/>
      <c r="P335" s="113"/>
      <c r="Q335" s="111"/>
      <c r="R335" s="112"/>
      <c r="S335" s="111"/>
      <c r="T335" s="112"/>
      <c r="U335" s="111"/>
      <c r="V335" s="113"/>
      <c r="W335" s="111"/>
      <c r="X335" s="112"/>
      <c r="Y335" s="111"/>
      <c r="Z335" s="112"/>
      <c r="AA335" s="111"/>
      <c r="AB335" s="113"/>
      <c r="AC335" s="111"/>
      <c r="AD335" s="112"/>
      <c r="AE335" s="111"/>
      <c r="AF335" s="112"/>
      <c r="AG335" s="111"/>
      <c r="AH335" s="113"/>
      <c r="AI335" s="111"/>
      <c r="AJ335" s="112"/>
      <c r="AK335" s="111"/>
      <c r="AL335" s="112"/>
      <c r="AM335" s="111"/>
      <c r="AN335" s="113"/>
      <c r="AO335" s="111"/>
      <c r="AP335" s="112"/>
      <c r="AQ335" s="413">
        <f t="shared" si="74"/>
        <v>0</v>
      </c>
      <c r="AR335" s="116">
        <f t="shared" si="75"/>
        <v>0</v>
      </c>
      <c r="AS335" s="429">
        <f t="shared" si="76"/>
        <v>0</v>
      </c>
      <c r="AT335" s="115">
        <f t="shared" si="77"/>
        <v>0</v>
      </c>
      <c r="AU335" s="426">
        <f t="shared" si="78"/>
        <v>0</v>
      </c>
      <c r="AV335" s="116">
        <f t="shared" si="79"/>
        <v>0</v>
      </c>
      <c r="AW335" s="911"/>
      <c r="AX335" s="912"/>
    </row>
    <row r="336" spans="1:50" ht="17.25" customHeight="1">
      <c r="A336" s="130"/>
      <c r="B336" s="895" t="s">
        <v>327</v>
      </c>
      <c r="C336" s="897" t="s">
        <v>277</v>
      </c>
      <c r="D336" s="898"/>
      <c r="E336" s="105"/>
      <c r="F336" s="106"/>
      <c r="G336" s="105"/>
      <c r="H336" s="106"/>
      <c r="I336" s="105"/>
      <c r="J336" s="107"/>
      <c r="K336" s="105"/>
      <c r="L336" s="106"/>
      <c r="M336" s="105"/>
      <c r="N336" s="106"/>
      <c r="O336" s="105"/>
      <c r="P336" s="107"/>
      <c r="Q336" s="105"/>
      <c r="R336" s="106"/>
      <c r="S336" s="105"/>
      <c r="T336" s="106"/>
      <c r="U336" s="105"/>
      <c r="V336" s="107"/>
      <c r="W336" s="105"/>
      <c r="X336" s="106"/>
      <c r="Y336" s="105"/>
      <c r="Z336" s="106"/>
      <c r="AA336" s="105"/>
      <c r="AB336" s="107"/>
      <c r="AC336" s="105"/>
      <c r="AD336" s="106"/>
      <c r="AE336" s="105"/>
      <c r="AF336" s="106"/>
      <c r="AG336" s="105"/>
      <c r="AH336" s="107"/>
      <c r="AI336" s="105"/>
      <c r="AJ336" s="106"/>
      <c r="AK336" s="105"/>
      <c r="AL336" s="106"/>
      <c r="AM336" s="105"/>
      <c r="AN336" s="107"/>
      <c r="AO336" s="105"/>
      <c r="AP336" s="106"/>
      <c r="AQ336" s="414">
        <f t="shared" si="74"/>
        <v>0</v>
      </c>
      <c r="AR336" s="110">
        <f t="shared" si="75"/>
        <v>0</v>
      </c>
      <c r="AS336" s="430">
        <f t="shared" si="76"/>
        <v>0</v>
      </c>
      <c r="AT336" s="109">
        <f t="shared" si="77"/>
        <v>0</v>
      </c>
      <c r="AU336" s="427">
        <f t="shared" si="78"/>
        <v>0</v>
      </c>
      <c r="AV336" s="110">
        <f t="shared" si="79"/>
        <v>0</v>
      </c>
      <c r="AW336" s="901">
        <f>'（民鉄走行キロ計算）'!E336</f>
        <v>0</v>
      </c>
      <c r="AX336" s="903" t="str">
        <f>'（民鉄走行キロ計算）'!F336</f>
        <v/>
      </c>
    </row>
    <row r="337" spans="1:50" ht="17.25" customHeight="1">
      <c r="A337" s="130"/>
      <c r="B337" s="927"/>
      <c r="C337" s="925"/>
      <c r="D337" s="926"/>
      <c r="E337" s="111"/>
      <c r="F337" s="112"/>
      <c r="G337" s="111"/>
      <c r="H337" s="112"/>
      <c r="I337" s="111"/>
      <c r="J337" s="113"/>
      <c r="K337" s="111"/>
      <c r="L337" s="112"/>
      <c r="M337" s="111"/>
      <c r="N337" s="112"/>
      <c r="O337" s="111"/>
      <c r="P337" s="113"/>
      <c r="Q337" s="111"/>
      <c r="R337" s="112"/>
      <c r="S337" s="111"/>
      <c r="T337" s="112"/>
      <c r="U337" s="111"/>
      <c r="V337" s="113"/>
      <c r="W337" s="111"/>
      <c r="X337" s="112"/>
      <c r="Y337" s="111"/>
      <c r="Z337" s="112"/>
      <c r="AA337" s="111"/>
      <c r="AB337" s="113"/>
      <c r="AC337" s="111"/>
      <c r="AD337" s="112"/>
      <c r="AE337" s="111"/>
      <c r="AF337" s="112"/>
      <c r="AG337" s="111"/>
      <c r="AH337" s="113"/>
      <c r="AI337" s="111"/>
      <c r="AJ337" s="112"/>
      <c r="AK337" s="111"/>
      <c r="AL337" s="112"/>
      <c r="AM337" s="111"/>
      <c r="AN337" s="113"/>
      <c r="AO337" s="111"/>
      <c r="AP337" s="112"/>
      <c r="AQ337" s="413">
        <f t="shared" si="74"/>
        <v>0</v>
      </c>
      <c r="AR337" s="116">
        <f t="shared" si="75"/>
        <v>0</v>
      </c>
      <c r="AS337" s="429">
        <f t="shared" si="76"/>
        <v>0</v>
      </c>
      <c r="AT337" s="115">
        <f t="shared" si="77"/>
        <v>0</v>
      </c>
      <c r="AU337" s="426">
        <f t="shared" si="78"/>
        <v>0</v>
      </c>
      <c r="AV337" s="116">
        <f t="shared" si="79"/>
        <v>0</v>
      </c>
      <c r="AW337" s="911"/>
      <c r="AX337" s="912"/>
    </row>
    <row r="338" spans="1:50" ht="17.25" customHeight="1">
      <c r="A338" s="130"/>
      <c r="B338" s="895" t="s">
        <v>328</v>
      </c>
      <c r="C338" s="897" t="s">
        <v>278</v>
      </c>
      <c r="D338" s="898"/>
      <c r="E338" s="105"/>
      <c r="F338" s="106"/>
      <c r="G338" s="105"/>
      <c r="H338" s="106"/>
      <c r="I338" s="105"/>
      <c r="J338" s="107"/>
      <c r="K338" s="105"/>
      <c r="L338" s="106"/>
      <c r="M338" s="105"/>
      <c r="N338" s="106"/>
      <c r="O338" s="105"/>
      <c r="P338" s="107"/>
      <c r="Q338" s="105"/>
      <c r="R338" s="106"/>
      <c r="S338" s="105"/>
      <c r="T338" s="106"/>
      <c r="U338" s="105"/>
      <c r="V338" s="107"/>
      <c r="W338" s="105"/>
      <c r="X338" s="106"/>
      <c r="Y338" s="105"/>
      <c r="Z338" s="106"/>
      <c r="AA338" s="105"/>
      <c r="AB338" s="107"/>
      <c r="AC338" s="105"/>
      <c r="AD338" s="106">
        <v>1</v>
      </c>
      <c r="AE338" s="105"/>
      <c r="AF338" s="106"/>
      <c r="AG338" s="105"/>
      <c r="AH338" s="107">
        <v>1</v>
      </c>
      <c r="AI338" s="105"/>
      <c r="AJ338" s="106"/>
      <c r="AK338" s="105"/>
      <c r="AL338" s="106"/>
      <c r="AM338" s="105"/>
      <c r="AN338" s="107"/>
      <c r="AO338" s="105"/>
      <c r="AP338" s="106"/>
      <c r="AQ338" s="414">
        <f t="shared" si="74"/>
        <v>0</v>
      </c>
      <c r="AR338" s="110">
        <f t="shared" si="75"/>
        <v>1</v>
      </c>
      <c r="AS338" s="430">
        <f t="shared" si="76"/>
        <v>0</v>
      </c>
      <c r="AT338" s="109">
        <f t="shared" si="77"/>
        <v>0</v>
      </c>
      <c r="AU338" s="427">
        <f t="shared" si="78"/>
        <v>0</v>
      </c>
      <c r="AV338" s="110">
        <f t="shared" si="79"/>
        <v>1</v>
      </c>
      <c r="AW338" s="901" t="str">
        <f>'（民鉄走行キロ計算）'!E338</f>
        <v/>
      </c>
      <c r="AX338" s="903">
        <f>'（民鉄走行キロ計算）'!F338</f>
        <v>1.9031121783764209</v>
      </c>
    </row>
    <row r="339" spans="1:50" ht="17.25" customHeight="1">
      <c r="A339" s="130"/>
      <c r="B339" s="927"/>
      <c r="C339" s="925"/>
      <c r="D339" s="926"/>
      <c r="E339" s="111"/>
      <c r="F339" s="112"/>
      <c r="G339" s="111"/>
      <c r="H339" s="112"/>
      <c r="I339" s="111"/>
      <c r="J339" s="113"/>
      <c r="K339" s="111"/>
      <c r="L339" s="112"/>
      <c r="M339" s="111"/>
      <c r="N339" s="112"/>
      <c r="O339" s="111"/>
      <c r="P339" s="113"/>
      <c r="Q339" s="111"/>
      <c r="R339" s="112"/>
      <c r="S339" s="111"/>
      <c r="T339" s="112"/>
      <c r="U339" s="111"/>
      <c r="V339" s="113"/>
      <c r="W339" s="111"/>
      <c r="X339" s="112"/>
      <c r="Y339" s="111"/>
      <c r="Z339" s="112"/>
      <c r="AA339" s="111"/>
      <c r="AB339" s="113"/>
      <c r="AC339" s="111"/>
      <c r="AD339" s="112"/>
      <c r="AE339" s="111"/>
      <c r="AF339" s="112"/>
      <c r="AG339" s="111"/>
      <c r="AH339" s="113"/>
      <c r="AI339" s="111"/>
      <c r="AJ339" s="112"/>
      <c r="AK339" s="111"/>
      <c r="AL339" s="112"/>
      <c r="AM339" s="111"/>
      <c r="AN339" s="113"/>
      <c r="AO339" s="111"/>
      <c r="AP339" s="112"/>
      <c r="AQ339" s="435">
        <f t="shared" si="74"/>
        <v>0</v>
      </c>
      <c r="AR339" s="116">
        <f t="shared" si="75"/>
        <v>0</v>
      </c>
      <c r="AS339" s="429">
        <f t="shared" si="76"/>
        <v>0</v>
      </c>
      <c r="AT339" s="115">
        <f t="shared" si="77"/>
        <v>0</v>
      </c>
      <c r="AU339" s="426">
        <f t="shared" si="78"/>
        <v>0</v>
      </c>
      <c r="AV339" s="116">
        <f t="shared" si="79"/>
        <v>0</v>
      </c>
      <c r="AW339" s="911"/>
      <c r="AX339" s="912"/>
    </row>
    <row r="340" spans="1:50" ht="17.25" customHeight="1">
      <c r="A340" s="130"/>
      <c r="B340" s="895" t="s">
        <v>327</v>
      </c>
      <c r="C340" s="897" t="s">
        <v>279</v>
      </c>
      <c r="D340" s="898"/>
      <c r="E340" s="105"/>
      <c r="F340" s="106"/>
      <c r="G340" s="105"/>
      <c r="H340" s="106"/>
      <c r="I340" s="105"/>
      <c r="J340" s="107"/>
      <c r="K340" s="105"/>
      <c r="L340" s="106"/>
      <c r="M340" s="105"/>
      <c r="N340" s="106"/>
      <c r="O340" s="105"/>
      <c r="P340" s="107"/>
      <c r="Q340" s="105"/>
      <c r="R340" s="106"/>
      <c r="S340" s="105"/>
      <c r="T340" s="106"/>
      <c r="U340" s="105"/>
      <c r="V340" s="107"/>
      <c r="W340" s="105"/>
      <c r="X340" s="106"/>
      <c r="Y340" s="105"/>
      <c r="Z340" s="106"/>
      <c r="AA340" s="105"/>
      <c r="AB340" s="107"/>
      <c r="AC340" s="105"/>
      <c r="AD340" s="106"/>
      <c r="AE340" s="105"/>
      <c r="AF340" s="106"/>
      <c r="AG340" s="105"/>
      <c r="AH340" s="107"/>
      <c r="AI340" s="105"/>
      <c r="AJ340" s="106"/>
      <c r="AK340" s="105"/>
      <c r="AL340" s="106"/>
      <c r="AM340" s="105"/>
      <c r="AN340" s="107"/>
      <c r="AO340" s="105"/>
      <c r="AP340" s="106"/>
      <c r="AQ340" s="414">
        <f t="shared" si="74"/>
        <v>0</v>
      </c>
      <c r="AR340" s="110">
        <f t="shared" si="75"/>
        <v>0</v>
      </c>
      <c r="AS340" s="430">
        <f t="shared" si="76"/>
        <v>0</v>
      </c>
      <c r="AT340" s="109">
        <f t="shared" si="77"/>
        <v>0</v>
      </c>
      <c r="AU340" s="427">
        <f t="shared" si="78"/>
        <v>0</v>
      </c>
      <c r="AV340" s="110">
        <f t="shared" si="79"/>
        <v>0</v>
      </c>
      <c r="AW340" s="901">
        <f>'（民鉄走行キロ計算）'!E340</f>
        <v>0</v>
      </c>
      <c r="AX340" s="903" t="str">
        <f>'（民鉄走行キロ計算）'!F340</f>
        <v/>
      </c>
    </row>
    <row r="341" spans="1:50" ht="17.25" customHeight="1">
      <c r="A341" s="130"/>
      <c r="B341" s="927"/>
      <c r="C341" s="925"/>
      <c r="D341" s="926"/>
      <c r="E341" s="111"/>
      <c r="F341" s="112"/>
      <c r="G341" s="111"/>
      <c r="H341" s="112"/>
      <c r="I341" s="111"/>
      <c r="J341" s="113"/>
      <c r="K341" s="111"/>
      <c r="L341" s="112"/>
      <c r="M341" s="111"/>
      <c r="N341" s="112"/>
      <c r="O341" s="111"/>
      <c r="P341" s="113"/>
      <c r="Q341" s="111"/>
      <c r="R341" s="112"/>
      <c r="S341" s="111"/>
      <c r="T341" s="112"/>
      <c r="U341" s="111"/>
      <c r="V341" s="113"/>
      <c r="W341" s="111"/>
      <c r="X341" s="112"/>
      <c r="Y341" s="111"/>
      <c r="Z341" s="112"/>
      <c r="AA341" s="111"/>
      <c r="AB341" s="113"/>
      <c r="AC341" s="111"/>
      <c r="AD341" s="112"/>
      <c r="AE341" s="111"/>
      <c r="AF341" s="112"/>
      <c r="AG341" s="111"/>
      <c r="AH341" s="113"/>
      <c r="AI341" s="111"/>
      <c r="AJ341" s="112"/>
      <c r="AK341" s="111"/>
      <c r="AL341" s="112"/>
      <c r="AM341" s="111"/>
      <c r="AN341" s="113"/>
      <c r="AO341" s="111"/>
      <c r="AP341" s="112"/>
      <c r="AQ341" s="413">
        <f t="shared" si="74"/>
        <v>0</v>
      </c>
      <c r="AR341" s="116">
        <f t="shared" si="75"/>
        <v>0</v>
      </c>
      <c r="AS341" s="429">
        <f t="shared" si="76"/>
        <v>0</v>
      </c>
      <c r="AT341" s="115">
        <f t="shared" si="77"/>
        <v>0</v>
      </c>
      <c r="AU341" s="426">
        <f t="shared" si="78"/>
        <v>0</v>
      </c>
      <c r="AV341" s="116">
        <f t="shared" si="79"/>
        <v>0</v>
      </c>
      <c r="AW341" s="911"/>
      <c r="AX341" s="912"/>
    </row>
    <row r="342" spans="1:50" ht="17.25" customHeight="1">
      <c r="A342" s="130"/>
      <c r="B342" s="895" t="s">
        <v>336</v>
      </c>
      <c r="C342" s="897" t="s">
        <v>342</v>
      </c>
      <c r="D342" s="898"/>
      <c r="E342" s="105"/>
      <c r="F342" s="106"/>
      <c r="G342" s="105"/>
      <c r="H342" s="106"/>
      <c r="I342" s="105"/>
      <c r="J342" s="107"/>
      <c r="K342" s="105"/>
      <c r="L342" s="106"/>
      <c r="M342" s="105"/>
      <c r="N342" s="106"/>
      <c r="O342" s="105"/>
      <c r="P342" s="107"/>
      <c r="Q342" s="105"/>
      <c r="R342" s="106"/>
      <c r="S342" s="105"/>
      <c r="T342" s="106"/>
      <c r="U342" s="105"/>
      <c r="V342" s="107"/>
      <c r="W342" s="105"/>
      <c r="X342" s="106"/>
      <c r="Y342" s="105"/>
      <c r="Z342" s="106"/>
      <c r="AA342" s="105"/>
      <c r="AB342" s="107"/>
      <c r="AC342" s="105"/>
      <c r="AD342" s="106">
        <v>1</v>
      </c>
      <c r="AE342" s="105"/>
      <c r="AF342" s="106"/>
      <c r="AG342" s="105"/>
      <c r="AH342" s="107">
        <v>1</v>
      </c>
      <c r="AI342" s="105"/>
      <c r="AJ342" s="106"/>
      <c r="AK342" s="105"/>
      <c r="AL342" s="106"/>
      <c r="AM342" s="105"/>
      <c r="AN342" s="119"/>
      <c r="AO342" s="105"/>
      <c r="AP342" s="106"/>
      <c r="AQ342" s="414">
        <f t="shared" si="74"/>
        <v>0</v>
      </c>
      <c r="AR342" s="110">
        <f t="shared" si="75"/>
        <v>1</v>
      </c>
      <c r="AS342" s="430">
        <f t="shared" si="76"/>
        <v>0</v>
      </c>
      <c r="AT342" s="109">
        <f t="shared" si="77"/>
        <v>0</v>
      </c>
      <c r="AU342" s="427">
        <f t="shared" si="78"/>
        <v>0</v>
      </c>
      <c r="AV342" s="110">
        <f t="shared" si="79"/>
        <v>1</v>
      </c>
      <c r="AW342" s="901" t="str">
        <f>'（民鉄走行キロ計算）'!E342</f>
        <v/>
      </c>
      <c r="AX342" s="903">
        <f>'（民鉄走行キロ計算）'!F342</f>
        <v>12.027123569072975</v>
      </c>
    </row>
    <row r="343" spans="1:50" ht="17.25" customHeight="1" thickBot="1">
      <c r="A343" s="130"/>
      <c r="B343" s="927"/>
      <c r="C343" s="925"/>
      <c r="D343" s="926" t="s">
        <v>324</v>
      </c>
      <c r="E343" s="391"/>
      <c r="F343" s="334"/>
      <c r="G343" s="333"/>
      <c r="H343" s="392"/>
      <c r="I343" s="333"/>
      <c r="J343" s="365"/>
      <c r="K343" s="333"/>
      <c r="L343" s="334"/>
      <c r="M343" s="458"/>
      <c r="N343" s="392"/>
      <c r="O343" s="458"/>
      <c r="P343" s="460"/>
      <c r="Q343" s="333"/>
      <c r="R343" s="392"/>
      <c r="S343" s="333"/>
      <c r="T343" s="334"/>
      <c r="U343" s="458"/>
      <c r="V343" s="460"/>
      <c r="W343" s="481"/>
      <c r="X343" s="392"/>
      <c r="Y343" s="333"/>
      <c r="Z343" s="392"/>
      <c r="AA343" s="333"/>
      <c r="AB343" s="365"/>
      <c r="AC343" s="333"/>
      <c r="AD343" s="334"/>
      <c r="AE343" s="333"/>
      <c r="AF343" s="334"/>
      <c r="AG343" s="333"/>
      <c r="AH343" s="365"/>
      <c r="AI343" s="333"/>
      <c r="AJ343" s="334"/>
      <c r="AK343" s="333"/>
      <c r="AL343" s="392"/>
      <c r="AM343" s="333"/>
      <c r="AN343" s="365"/>
      <c r="AO343" s="333"/>
      <c r="AP343" s="365"/>
      <c r="AQ343" s="448">
        <f t="shared" si="74"/>
        <v>0</v>
      </c>
      <c r="AR343" s="116">
        <f t="shared" si="75"/>
        <v>0</v>
      </c>
      <c r="AS343" s="429">
        <f t="shared" si="76"/>
        <v>0</v>
      </c>
      <c r="AT343" s="115">
        <f t="shared" si="77"/>
        <v>0</v>
      </c>
      <c r="AU343" s="426">
        <f t="shared" si="78"/>
        <v>0</v>
      </c>
      <c r="AV343" s="116">
        <f t="shared" si="79"/>
        <v>0</v>
      </c>
      <c r="AW343" s="902"/>
      <c r="AX343" s="904"/>
    </row>
    <row r="344" spans="1:50" ht="17.25" customHeight="1" thickTop="1">
      <c r="A344" s="130"/>
      <c r="B344" s="831" t="s">
        <v>194</v>
      </c>
      <c r="C344" s="831"/>
      <c r="D344" s="832"/>
      <c r="E344" s="390">
        <f>SUM(E324,E326,E328,E330,E332,E334,E336,E338,E340,E342)</f>
        <v>0</v>
      </c>
      <c r="F344" s="320">
        <f t="shared" ref="F344:AV344" si="80">SUM(F324,F326,F328,F330,F332,F334,F336,F338,F340,F342)</f>
        <v>0</v>
      </c>
      <c r="G344" s="363">
        <f t="shared" si="80"/>
        <v>0</v>
      </c>
      <c r="H344" s="320">
        <f t="shared" si="80"/>
        <v>0</v>
      </c>
      <c r="I344" s="363">
        <f t="shared" si="80"/>
        <v>0</v>
      </c>
      <c r="J344" s="339">
        <f t="shared" si="80"/>
        <v>0</v>
      </c>
      <c r="K344" s="390">
        <f t="shared" si="80"/>
        <v>0</v>
      </c>
      <c r="L344" s="320">
        <f t="shared" si="80"/>
        <v>0</v>
      </c>
      <c r="M344" s="363">
        <f t="shared" si="80"/>
        <v>0</v>
      </c>
      <c r="N344" s="320">
        <f t="shared" si="80"/>
        <v>0</v>
      </c>
      <c r="O344" s="363">
        <f t="shared" si="80"/>
        <v>0</v>
      </c>
      <c r="P344" s="339">
        <f t="shared" si="80"/>
        <v>0</v>
      </c>
      <c r="Q344" s="390">
        <f t="shared" si="80"/>
        <v>0</v>
      </c>
      <c r="R344" s="320">
        <f t="shared" si="80"/>
        <v>0</v>
      </c>
      <c r="S344" s="363">
        <f t="shared" si="80"/>
        <v>0</v>
      </c>
      <c r="T344" s="320">
        <f t="shared" si="80"/>
        <v>0</v>
      </c>
      <c r="U344" s="363">
        <f t="shared" si="80"/>
        <v>0</v>
      </c>
      <c r="V344" s="339">
        <f t="shared" si="80"/>
        <v>0</v>
      </c>
      <c r="W344" s="390">
        <f t="shared" si="80"/>
        <v>3</v>
      </c>
      <c r="X344" s="320">
        <f t="shared" si="80"/>
        <v>0</v>
      </c>
      <c r="Y344" s="363">
        <f t="shared" si="80"/>
        <v>0</v>
      </c>
      <c r="Z344" s="320">
        <f t="shared" si="80"/>
        <v>0</v>
      </c>
      <c r="AA344" s="363">
        <f t="shared" si="80"/>
        <v>4</v>
      </c>
      <c r="AB344" s="339">
        <f t="shared" si="80"/>
        <v>0</v>
      </c>
      <c r="AC344" s="390">
        <f t="shared" si="80"/>
        <v>0</v>
      </c>
      <c r="AD344" s="337">
        <f t="shared" si="80"/>
        <v>4</v>
      </c>
      <c r="AE344" s="367">
        <f t="shared" si="80"/>
        <v>0</v>
      </c>
      <c r="AF344" s="337">
        <f t="shared" si="80"/>
        <v>0</v>
      </c>
      <c r="AG344" s="367">
        <f t="shared" si="80"/>
        <v>0</v>
      </c>
      <c r="AH344" s="339">
        <f t="shared" si="80"/>
        <v>4</v>
      </c>
      <c r="AI344" s="390">
        <f t="shared" si="80"/>
        <v>0</v>
      </c>
      <c r="AJ344" s="337">
        <f t="shared" si="80"/>
        <v>1</v>
      </c>
      <c r="AK344" s="367">
        <f t="shared" si="80"/>
        <v>0</v>
      </c>
      <c r="AL344" s="337">
        <f t="shared" si="80"/>
        <v>0</v>
      </c>
      <c r="AM344" s="367">
        <f t="shared" si="80"/>
        <v>0</v>
      </c>
      <c r="AN344" s="339">
        <f t="shared" si="80"/>
        <v>1</v>
      </c>
      <c r="AO344" s="390">
        <f t="shared" si="80"/>
        <v>0</v>
      </c>
      <c r="AP344" s="339">
        <f t="shared" si="80"/>
        <v>0</v>
      </c>
      <c r="AQ344" s="390">
        <f t="shared" si="80"/>
        <v>3</v>
      </c>
      <c r="AR344" s="319">
        <f t="shared" si="80"/>
        <v>5</v>
      </c>
      <c r="AS344" s="419">
        <f t="shared" si="80"/>
        <v>0</v>
      </c>
      <c r="AT344" s="320">
        <f t="shared" si="80"/>
        <v>0</v>
      </c>
      <c r="AU344" s="363">
        <f t="shared" si="80"/>
        <v>4</v>
      </c>
      <c r="AV344" s="483">
        <f t="shared" si="80"/>
        <v>5</v>
      </c>
      <c r="AW344" s="923">
        <f>'（民鉄走行キロ計算）'!E344</f>
        <v>0.49993863253285648</v>
      </c>
      <c r="AX344" s="922">
        <f>'（民鉄走行キロ計算）'!F344</f>
        <v>1.311138142117777</v>
      </c>
    </row>
    <row r="345" spans="1:50" ht="17.25" customHeight="1" thickBot="1">
      <c r="A345" s="395"/>
      <c r="B345" s="833"/>
      <c r="C345" s="833"/>
      <c r="D345" s="834"/>
      <c r="E345" s="485">
        <f>SUM(E325,E327,E329,E331,E333,E335,E337,E339,E341,E343)</f>
        <v>0</v>
      </c>
      <c r="F345" s="325">
        <f t="shared" ref="F345:AV345" si="81">SUM(F325,F327,F329,F331,F333,F335,F337,F339,F341,F343)</f>
        <v>0</v>
      </c>
      <c r="G345" s="364">
        <f t="shared" si="81"/>
        <v>0</v>
      </c>
      <c r="H345" s="325">
        <f t="shared" si="81"/>
        <v>0</v>
      </c>
      <c r="I345" s="364">
        <f t="shared" si="81"/>
        <v>0</v>
      </c>
      <c r="J345" s="343">
        <f t="shared" si="81"/>
        <v>0</v>
      </c>
      <c r="K345" s="485">
        <f t="shared" si="81"/>
        <v>0</v>
      </c>
      <c r="L345" s="325">
        <f t="shared" si="81"/>
        <v>0</v>
      </c>
      <c r="M345" s="364">
        <f t="shared" si="81"/>
        <v>0</v>
      </c>
      <c r="N345" s="325">
        <f t="shared" si="81"/>
        <v>0</v>
      </c>
      <c r="O345" s="364">
        <f t="shared" si="81"/>
        <v>0</v>
      </c>
      <c r="P345" s="343">
        <f t="shared" si="81"/>
        <v>0</v>
      </c>
      <c r="Q345" s="485">
        <f t="shared" si="81"/>
        <v>0</v>
      </c>
      <c r="R345" s="325">
        <f t="shared" si="81"/>
        <v>0</v>
      </c>
      <c r="S345" s="364">
        <f t="shared" si="81"/>
        <v>0</v>
      </c>
      <c r="T345" s="325">
        <f t="shared" si="81"/>
        <v>0</v>
      </c>
      <c r="U345" s="364">
        <f t="shared" si="81"/>
        <v>0</v>
      </c>
      <c r="V345" s="343">
        <f t="shared" si="81"/>
        <v>0</v>
      </c>
      <c r="W345" s="485">
        <f t="shared" si="81"/>
        <v>0</v>
      </c>
      <c r="X345" s="325">
        <f t="shared" si="81"/>
        <v>0</v>
      </c>
      <c r="Y345" s="364">
        <f t="shared" si="81"/>
        <v>0</v>
      </c>
      <c r="Z345" s="325">
        <f t="shared" si="81"/>
        <v>0</v>
      </c>
      <c r="AA345" s="364">
        <f t="shared" si="81"/>
        <v>0</v>
      </c>
      <c r="AB345" s="343">
        <f t="shared" si="81"/>
        <v>0</v>
      </c>
      <c r="AC345" s="485">
        <f t="shared" si="81"/>
        <v>0</v>
      </c>
      <c r="AD345" s="341">
        <f t="shared" si="81"/>
        <v>2</v>
      </c>
      <c r="AE345" s="489">
        <f t="shared" si="81"/>
        <v>0</v>
      </c>
      <c r="AF345" s="341">
        <f t="shared" si="81"/>
        <v>0</v>
      </c>
      <c r="AG345" s="489">
        <f t="shared" si="81"/>
        <v>0</v>
      </c>
      <c r="AH345" s="343">
        <f t="shared" si="81"/>
        <v>2</v>
      </c>
      <c r="AI345" s="485">
        <f t="shared" si="81"/>
        <v>0</v>
      </c>
      <c r="AJ345" s="341">
        <f t="shared" si="81"/>
        <v>0</v>
      </c>
      <c r="AK345" s="489">
        <f t="shared" si="81"/>
        <v>0</v>
      </c>
      <c r="AL345" s="341">
        <f t="shared" si="81"/>
        <v>0</v>
      </c>
      <c r="AM345" s="489">
        <f t="shared" si="81"/>
        <v>0</v>
      </c>
      <c r="AN345" s="343">
        <f t="shared" si="81"/>
        <v>0</v>
      </c>
      <c r="AO345" s="485">
        <f t="shared" si="81"/>
        <v>0</v>
      </c>
      <c r="AP345" s="343">
        <f t="shared" si="81"/>
        <v>0</v>
      </c>
      <c r="AQ345" s="485">
        <f t="shared" si="81"/>
        <v>0</v>
      </c>
      <c r="AR345" s="324">
        <f t="shared" si="81"/>
        <v>2</v>
      </c>
      <c r="AS345" s="459">
        <f t="shared" si="81"/>
        <v>0</v>
      </c>
      <c r="AT345" s="325">
        <f t="shared" si="81"/>
        <v>0</v>
      </c>
      <c r="AU345" s="364">
        <f t="shared" si="81"/>
        <v>0</v>
      </c>
      <c r="AV345" s="324">
        <f t="shared" si="81"/>
        <v>2</v>
      </c>
      <c r="AW345" s="935"/>
      <c r="AX345" s="934"/>
    </row>
    <row r="346" spans="1:50" ht="17.25" customHeight="1" thickTop="1">
      <c r="A346" s="130" t="s">
        <v>167</v>
      </c>
      <c r="B346" s="895" t="s">
        <v>199</v>
      </c>
      <c r="C346" s="897" t="s">
        <v>280</v>
      </c>
      <c r="D346" s="898"/>
      <c r="E346" s="486"/>
      <c r="F346" s="484"/>
      <c r="G346" s="487"/>
      <c r="H346" s="345"/>
      <c r="I346" s="487"/>
      <c r="J346" s="488"/>
      <c r="K346" s="486"/>
      <c r="L346" s="345"/>
      <c r="M346" s="487"/>
      <c r="N346" s="345"/>
      <c r="O346" s="487"/>
      <c r="P346" s="488"/>
      <c r="Q346" s="486"/>
      <c r="R346" s="484"/>
      <c r="S346" s="487"/>
      <c r="T346" s="484"/>
      <c r="U346" s="487"/>
      <c r="V346" s="488"/>
      <c r="W346" s="486">
        <v>2</v>
      </c>
      <c r="X346" s="345"/>
      <c r="Y346" s="487"/>
      <c r="Z346" s="345"/>
      <c r="AA346" s="487">
        <v>2</v>
      </c>
      <c r="AB346" s="488"/>
      <c r="AC346" s="486"/>
      <c r="AD346" s="484"/>
      <c r="AE346" s="344"/>
      <c r="AF346" s="345"/>
      <c r="AG346" s="344"/>
      <c r="AH346" s="346"/>
      <c r="AI346" s="344">
        <v>1</v>
      </c>
      <c r="AJ346" s="345"/>
      <c r="AK346" s="344"/>
      <c r="AL346" s="345"/>
      <c r="AM346" s="490">
        <v>1</v>
      </c>
      <c r="AN346" s="488"/>
      <c r="AO346" s="486"/>
      <c r="AP346" s="488"/>
      <c r="AQ346" s="414">
        <f t="shared" ref="AQ346:AQ357" si="82">AO346+AI346+AC346+W346+Q346+K346+E346</f>
        <v>3</v>
      </c>
      <c r="AR346" s="110">
        <f t="shared" ref="AR346:AR357" si="83">AP346+AJ346+AD346+X346+R346+L346+F346</f>
        <v>0</v>
      </c>
      <c r="AS346" s="430">
        <f t="shared" ref="AS346:AS357" si="84">AK346+AE346+Y346+S346+M346+G346</f>
        <v>0</v>
      </c>
      <c r="AT346" s="109">
        <f t="shared" ref="AT346:AT357" si="85">AL346+AF346+Z346+T346+N346+H346</f>
        <v>0</v>
      </c>
      <c r="AU346" s="427">
        <f t="shared" ref="AU346:AU357" si="86">AM346+AG346+AA346+U346+O346+I346</f>
        <v>3</v>
      </c>
      <c r="AV346" s="110">
        <f t="shared" ref="AV346:AV357" si="87">AN346+AH346+AB346+V346+P346+J346</f>
        <v>0</v>
      </c>
      <c r="AW346" s="913">
        <f>'（民鉄走行キロ計算）'!E346</f>
        <v>1.2996879925682108</v>
      </c>
      <c r="AX346" s="917" t="str">
        <f>'（民鉄走行キロ計算）'!F346</f>
        <v/>
      </c>
    </row>
    <row r="347" spans="1:50" ht="17.25" customHeight="1">
      <c r="A347" s="130"/>
      <c r="B347" s="927"/>
      <c r="C347" s="925"/>
      <c r="D347" s="926"/>
      <c r="E347" s="347"/>
      <c r="F347" s="348"/>
      <c r="G347" s="347"/>
      <c r="H347" s="348"/>
      <c r="I347" s="347"/>
      <c r="J347" s="349"/>
      <c r="K347" s="347"/>
      <c r="L347" s="348"/>
      <c r="M347" s="347"/>
      <c r="N347" s="348"/>
      <c r="O347" s="347"/>
      <c r="P347" s="349"/>
      <c r="Q347" s="347"/>
      <c r="R347" s="348"/>
      <c r="S347" s="347"/>
      <c r="T347" s="348"/>
      <c r="U347" s="347"/>
      <c r="V347" s="349"/>
      <c r="W347" s="347"/>
      <c r="X347" s="348"/>
      <c r="Y347" s="347"/>
      <c r="Z347" s="348"/>
      <c r="AA347" s="347"/>
      <c r="AB347" s="349"/>
      <c r="AC347" s="347"/>
      <c r="AD347" s="348"/>
      <c r="AE347" s="347"/>
      <c r="AF347" s="348"/>
      <c r="AG347" s="347"/>
      <c r="AH347" s="349"/>
      <c r="AI347" s="347"/>
      <c r="AJ347" s="348"/>
      <c r="AK347" s="347"/>
      <c r="AL347" s="348"/>
      <c r="AM347" s="347"/>
      <c r="AN347" s="349"/>
      <c r="AO347" s="347"/>
      <c r="AP347" s="348"/>
      <c r="AQ347" s="413">
        <f t="shared" si="82"/>
        <v>0</v>
      </c>
      <c r="AR347" s="116">
        <f t="shared" si="83"/>
        <v>0</v>
      </c>
      <c r="AS347" s="429">
        <f t="shared" si="84"/>
        <v>0</v>
      </c>
      <c r="AT347" s="115">
        <f t="shared" si="85"/>
        <v>0</v>
      </c>
      <c r="AU347" s="426">
        <f t="shared" si="86"/>
        <v>0</v>
      </c>
      <c r="AV347" s="116">
        <f t="shared" si="87"/>
        <v>0</v>
      </c>
      <c r="AW347" s="911"/>
      <c r="AX347" s="912"/>
    </row>
    <row r="348" spans="1:50" ht="17.25" customHeight="1">
      <c r="A348" s="130"/>
      <c r="B348" s="895" t="s">
        <v>199</v>
      </c>
      <c r="C348" s="897" t="s">
        <v>281</v>
      </c>
      <c r="D348" s="898"/>
      <c r="E348" s="350"/>
      <c r="F348" s="351"/>
      <c r="G348" s="350"/>
      <c r="H348" s="351"/>
      <c r="I348" s="350"/>
      <c r="J348" s="352"/>
      <c r="K348" s="350"/>
      <c r="L348" s="351"/>
      <c r="M348" s="350"/>
      <c r="N348" s="351"/>
      <c r="O348" s="350"/>
      <c r="P348" s="352"/>
      <c r="Q348" s="350"/>
      <c r="R348" s="351"/>
      <c r="S348" s="350"/>
      <c r="T348" s="351"/>
      <c r="U348" s="350"/>
      <c r="V348" s="352"/>
      <c r="W348" s="350"/>
      <c r="X348" s="351"/>
      <c r="Y348" s="350"/>
      <c r="Z348" s="351"/>
      <c r="AA348" s="350"/>
      <c r="AB348" s="352"/>
      <c r="AC348" s="350"/>
      <c r="AD348" s="351"/>
      <c r="AE348" s="350"/>
      <c r="AF348" s="351"/>
      <c r="AG348" s="350"/>
      <c r="AH348" s="352"/>
      <c r="AI348" s="350"/>
      <c r="AJ348" s="351"/>
      <c r="AK348" s="350"/>
      <c r="AL348" s="351"/>
      <c r="AM348" s="350"/>
      <c r="AN348" s="352"/>
      <c r="AO348" s="350"/>
      <c r="AP348" s="351"/>
      <c r="AQ348" s="414">
        <f t="shared" si="82"/>
        <v>0</v>
      </c>
      <c r="AR348" s="110">
        <f t="shared" si="83"/>
        <v>0</v>
      </c>
      <c r="AS348" s="430">
        <f t="shared" si="84"/>
        <v>0</v>
      </c>
      <c r="AT348" s="109">
        <f t="shared" si="85"/>
        <v>0</v>
      </c>
      <c r="AU348" s="427">
        <f t="shared" si="86"/>
        <v>0</v>
      </c>
      <c r="AV348" s="110">
        <f t="shared" si="87"/>
        <v>0</v>
      </c>
      <c r="AW348" s="901">
        <f>'（民鉄走行キロ計算）'!E348</f>
        <v>0</v>
      </c>
      <c r="AX348" s="903" t="str">
        <f>'（民鉄走行キロ計算）'!F348</f>
        <v/>
      </c>
    </row>
    <row r="349" spans="1:50" ht="17.25" customHeight="1">
      <c r="A349" s="130"/>
      <c r="B349" s="927"/>
      <c r="C349" s="925"/>
      <c r="D349" s="926"/>
      <c r="E349" s="353"/>
      <c r="F349" s="354"/>
      <c r="G349" s="353"/>
      <c r="H349" s="354"/>
      <c r="I349" s="353"/>
      <c r="J349" s="355"/>
      <c r="K349" s="353"/>
      <c r="L349" s="354"/>
      <c r="M349" s="353"/>
      <c r="N349" s="354"/>
      <c r="O349" s="353"/>
      <c r="P349" s="355"/>
      <c r="Q349" s="353"/>
      <c r="R349" s="354"/>
      <c r="S349" s="353"/>
      <c r="T349" s="354"/>
      <c r="U349" s="353"/>
      <c r="V349" s="355"/>
      <c r="W349" s="353"/>
      <c r="X349" s="354"/>
      <c r="Y349" s="353"/>
      <c r="Z349" s="354"/>
      <c r="AA349" s="353"/>
      <c r="AB349" s="355"/>
      <c r="AC349" s="353"/>
      <c r="AD349" s="354"/>
      <c r="AE349" s="353"/>
      <c r="AF349" s="354"/>
      <c r="AG349" s="353"/>
      <c r="AH349" s="355"/>
      <c r="AI349" s="353"/>
      <c r="AJ349" s="354"/>
      <c r="AK349" s="353"/>
      <c r="AL349" s="354"/>
      <c r="AM349" s="353"/>
      <c r="AN349" s="355"/>
      <c r="AO349" s="353"/>
      <c r="AP349" s="354"/>
      <c r="AQ349" s="413">
        <f t="shared" si="82"/>
        <v>0</v>
      </c>
      <c r="AR349" s="116">
        <f t="shared" si="83"/>
        <v>0</v>
      </c>
      <c r="AS349" s="429">
        <f t="shared" si="84"/>
        <v>0</v>
      </c>
      <c r="AT349" s="115">
        <f t="shared" si="85"/>
        <v>0</v>
      </c>
      <c r="AU349" s="426">
        <f t="shared" si="86"/>
        <v>0</v>
      </c>
      <c r="AV349" s="116">
        <f t="shared" si="87"/>
        <v>0</v>
      </c>
      <c r="AW349" s="911"/>
      <c r="AX349" s="912"/>
    </row>
    <row r="350" spans="1:50" ht="17.25" customHeight="1">
      <c r="A350" s="130"/>
      <c r="B350" s="895" t="s">
        <v>199</v>
      </c>
      <c r="C350" s="897" t="s">
        <v>282</v>
      </c>
      <c r="D350" s="898"/>
      <c r="E350" s="350"/>
      <c r="F350" s="351"/>
      <c r="G350" s="350"/>
      <c r="H350" s="351"/>
      <c r="I350" s="350"/>
      <c r="J350" s="352"/>
      <c r="K350" s="350"/>
      <c r="L350" s="351"/>
      <c r="M350" s="350"/>
      <c r="N350" s="351"/>
      <c r="O350" s="350"/>
      <c r="P350" s="352"/>
      <c r="Q350" s="350"/>
      <c r="R350" s="351"/>
      <c r="S350" s="350"/>
      <c r="T350" s="351"/>
      <c r="U350" s="350"/>
      <c r="V350" s="352"/>
      <c r="W350" s="350"/>
      <c r="X350" s="351"/>
      <c r="Y350" s="350"/>
      <c r="Z350" s="351"/>
      <c r="AA350" s="350"/>
      <c r="AB350" s="352"/>
      <c r="AC350" s="350"/>
      <c r="AD350" s="351"/>
      <c r="AE350" s="350"/>
      <c r="AF350" s="351"/>
      <c r="AG350" s="350"/>
      <c r="AH350" s="352"/>
      <c r="AI350" s="570">
        <v>1</v>
      </c>
      <c r="AJ350" s="571"/>
      <c r="AK350" s="570">
        <v>1</v>
      </c>
      <c r="AL350" s="351"/>
      <c r="AM350" s="350"/>
      <c r="AN350" s="352"/>
      <c r="AO350" s="350"/>
      <c r="AP350" s="351"/>
      <c r="AQ350" s="414">
        <f t="shared" si="82"/>
        <v>1</v>
      </c>
      <c r="AR350" s="110">
        <f t="shared" si="83"/>
        <v>0</v>
      </c>
      <c r="AS350" s="430">
        <f t="shared" si="84"/>
        <v>1</v>
      </c>
      <c r="AT350" s="109">
        <f t="shared" si="85"/>
        <v>0</v>
      </c>
      <c r="AU350" s="427">
        <f t="shared" si="86"/>
        <v>0</v>
      </c>
      <c r="AV350" s="110">
        <f t="shared" si="87"/>
        <v>0</v>
      </c>
      <c r="AW350" s="901">
        <f>'（民鉄走行キロ計算）'!E350</f>
        <v>0.65075200576410097</v>
      </c>
      <c r="AX350" s="903" t="str">
        <f>'（民鉄走行キロ計算）'!F350</f>
        <v/>
      </c>
    </row>
    <row r="351" spans="1:50" ht="17.25" customHeight="1">
      <c r="A351" s="130"/>
      <c r="B351" s="927"/>
      <c r="C351" s="925"/>
      <c r="D351" s="926"/>
      <c r="E351" s="353"/>
      <c r="F351" s="354"/>
      <c r="G351" s="353"/>
      <c r="H351" s="354"/>
      <c r="I351" s="353"/>
      <c r="J351" s="355"/>
      <c r="K351" s="353"/>
      <c r="L351" s="354"/>
      <c r="M351" s="353"/>
      <c r="N351" s="354"/>
      <c r="O351" s="353"/>
      <c r="P351" s="355"/>
      <c r="Q351" s="353"/>
      <c r="R351" s="354"/>
      <c r="S351" s="353"/>
      <c r="T351" s="354"/>
      <c r="U351" s="353"/>
      <c r="V351" s="355"/>
      <c r="W351" s="353"/>
      <c r="X351" s="354"/>
      <c r="Y351" s="353"/>
      <c r="Z351" s="354"/>
      <c r="AA351" s="353"/>
      <c r="AB351" s="355"/>
      <c r="AC351" s="353"/>
      <c r="AD351" s="354"/>
      <c r="AE351" s="353"/>
      <c r="AF351" s="354"/>
      <c r="AG351" s="353"/>
      <c r="AH351" s="355"/>
      <c r="AI351" s="347"/>
      <c r="AJ351" s="354"/>
      <c r="AK351" s="353"/>
      <c r="AL351" s="354"/>
      <c r="AM351" s="353"/>
      <c r="AN351" s="355"/>
      <c r="AO351" s="353"/>
      <c r="AP351" s="354"/>
      <c r="AQ351" s="413">
        <f t="shared" si="82"/>
        <v>0</v>
      </c>
      <c r="AR351" s="116">
        <f t="shared" si="83"/>
        <v>0</v>
      </c>
      <c r="AS351" s="429">
        <f t="shared" si="84"/>
        <v>0</v>
      </c>
      <c r="AT351" s="115">
        <f t="shared" si="85"/>
        <v>0</v>
      </c>
      <c r="AU351" s="426">
        <f t="shared" si="86"/>
        <v>0</v>
      </c>
      <c r="AV351" s="116">
        <f t="shared" si="87"/>
        <v>0</v>
      </c>
      <c r="AW351" s="911"/>
      <c r="AX351" s="912"/>
    </row>
    <row r="352" spans="1:50" ht="17.25" customHeight="1">
      <c r="A352" s="130"/>
      <c r="B352" s="895" t="s">
        <v>329</v>
      </c>
      <c r="C352" s="897" t="s">
        <v>283</v>
      </c>
      <c r="D352" s="898"/>
      <c r="E352" s="344"/>
      <c r="F352" s="345"/>
      <c r="G352" s="344"/>
      <c r="H352" s="345"/>
      <c r="I352" s="344"/>
      <c r="J352" s="346"/>
      <c r="K352" s="344"/>
      <c r="L352" s="345"/>
      <c r="M352" s="344"/>
      <c r="N352" s="345"/>
      <c r="O352" s="344"/>
      <c r="P352" s="346"/>
      <c r="Q352" s="344"/>
      <c r="R352" s="345"/>
      <c r="S352" s="344"/>
      <c r="T352" s="345"/>
      <c r="U352" s="344"/>
      <c r="V352" s="346"/>
      <c r="W352" s="344">
        <v>2</v>
      </c>
      <c r="X352" s="345"/>
      <c r="Y352" s="344"/>
      <c r="Z352" s="345"/>
      <c r="AA352" s="344"/>
      <c r="AB352" s="346"/>
      <c r="AC352" s="344"/>
      <c r="AD352" s="345">
        <v>2</v>
      </c>
      <c r="AE352" s="344"/>
      <c r="AF352" s="345"/>
      <c r="AG352" s="344"/>
      <c r="AH352" s="346">
        <v>2</v>
      </c>
      <c r="AI352" s="344"/>
      <c r="AJ352" s="345">
        <v>1</v>
      </c>
      <c r="AK352" s="344"/>
      <c r="AL352" s="345"/>
      <c r="AM352" s="344"/>
      <c r="AN352" s="346">
        <v>1</v>
      </c>
      <c r="AO352" s="344"/>
      <c r="AP352" s="345"/>
      <c r="AQ352" s="414">
        <f t="shared" si="82"/>
        <v>2</v>
      </c>
      <c r="AR352" s="110">
        <f t="shared" si="83"/>
        <v>3</v>
      </c>
      <c r="AS352" s="430">
        <f t="shared" si="84"/>
        <v>0</v>
      </c>
      <c r="AT352" s="109">
        <f t="shared" si="85"/>
        <v>0</v>
      </c>
      <c r="AU352" s="427">
        <f t="shared" si="86"/>
        <v>0</v>
      </c>
      <c r="AV352" s="110">
        <f t="shared" si="87"/>
        <v>3</v>
      </c>
      <c r="AW352" s="901">
        <f>'（民鉄走行キロ計算）'!E352</f>
        <v>1.1714108513292789</v>
      </c>
      <c r="AX352" s="903">
        <f>'（民鉄走行キロ計算）'!F352</f>
        <v>2.6618769444456523</v>
      </c>
    </row>
    <row r="353" spans="1:50" ht="17.25" customHeight="1">
      <c r="A353" s="130"/>
      <c r="B353" s="927"/>
      <c r="C353" s="925"/>
      <c r="D353" s="926"/>
      <c r="E353" s="347"/>
      <c r="F353" s="348"/>
      <c r="G353" s="347"/>
      <c r="H353" s="348"/>
      <c r="I353" s="347"/>
      <c r="J353" s="349"/>
      <c r="K353" s="347"/>
      <c r="L353" s="348"/>
      <c r="M353" s="347"/>
      <c r="N353" s="348"/>
      <c r="O353" s="347"/>
      <c r="P353" s="349"/>
      <c r="Q353" s="347"/>
      <c r="R353" s="348"/>
      <c r="S353" s="347"/>
      <c r="T353" s="348"/>
      <c r="U353" s="347"/>
      <c r="V353" s="349"/>
      <c r="W353" s="347"/>
      <c r="X353" s="348"/>
      <c r="Y353" s="347"/>
      <c r="Z353" s="348"/>
      <c r="AA353" s="347"/>
      <c r="AB353" s="349"/>
      <c r="AC353" s="347"/>
      <c r="AD353" s="348"/>
      <c r="AE353" s="347"/>
      <c r="AF353" s="348"/>
      <c r="AG353" s="347"/>
      <c r="AH353" s="349"/>
      <c r="AI353" s="347"/>
      <c r="AJ353" s="348"/>
      <c r="AK353" s="347"/>
      <c r="AL353" s="348"/>
      <c r="AM353" s="347"/>
      <c r="AN353" s="349"/>
      <c r="AO353" s="347"/>
      <c r="AP353" s="348"/>
      <c r="AQ353" s="413">
        <f t="shared" si="82"/>
        <v>0</v>
      </c>
      <c r="AR353" s="116">
        <f t="shared" si="83"/>
        <v>0</v>
      </c>
      <c r="AS353" s="429">
        <f t="shared" si="84"/>
        <v>0</v>
      </c>
      <c r="AT353" s="115">
        <f t="shared" si="85"/>
        <v>0</v>
      </c>
      <c r="AU353" s="426">
        <f t="shared" si="86"/>
        <v>0</v>
      </c>
      <c r="AV353" s="116">
        <f t="shared" si="87"/>
        <v>0</v>
      </c>
      <c r="AW353" s="911"/>
      <c r="AX353" s="912"/>
    </row>
    <row r="354" spans="1:50" ht="17.25" customHeight="1">
      <c r="A354" s="130"/>
      <c r="B354" s="946" t="s">
        <v>328</v>
      </c>
      <c r="C354" s="907" t="s">
        <v>529</v>
      </c>
      <c r="D354" s="908"/>
      <c r="E354" s="344"/>
      <c r="F354" s="345"/>
      <c r="G354" s="344"/>
      <c r="H354" s="345"/>
      <c r="I354" s="344"/>
      <c r="J354" s="346"/>
      <c r="K354" s="344"/>
      <c r="L354" s="345"/>
      <c r="M354" s="344"/>
      <c r="N354" s="345"/>
      <c r="O354" s="344"/>
      <c r="P354" s="346"/>
      <c r="Q354" s="344"/>
      <c r="R354" s="345"/>
      <c r="S354" s="344"/>
      <c r="T354" s="345"/>
      <c r="U354" s="344"/>
      <c r="V354" s="346"/>
      <c r="W354" s="344"/>
      <c r="X354" s="345"/>
      <c r="Y354" s="344"/>
      <c r="Z354" s="345"/>
      <c r="AA354" s="344"/>
      <c r="AB354" s="346"/>
      <c r="AC354" s="344"/>
      <c r="AD354" s="345">
        <v>1</v>
      </c>
      <c r="AE354" s="344"/>
      <c r="AF354" s="345"/>
      <c r="AG354" s="344"/>
      <c r="AH354" s="346">
        <v>1</v>
      </c>
      <c r="AI354" s="344"/>
      <c r="AJ354" s="345"/>
      <c r="AK354" s="344"/>
      <c r="AL354" s="345"/>
      <c r="AM354" s="344"/>
      <c r="AN354" s="346"/>
      <c r="AO354" s="344"/>
      <c r="AP354" s="345"/>
      <c r="AQ354" s="414">
        <f t="shared" si="82"/>
        <v>0</v>
      </c>
      <c r="AR354" s="110">
        <f t="shared" si="83"/>
        <v>1</v>
      </c>
      <c r="AS354" s="430">
        <f t="shared" si="84"/>
        <v>0</v>
      </c>
      <c r="AT354" s="109">
        <f t="shared" si="85"/>
        <v>0</v>
      </c>
      <c r="AU354" s="427">
        <f t="shared" si="86"/>
        <v>0</v>
      </c>
      <c r="AV354" s="110">
        <f t="shared" si="87"/>
        <v>1</v>
      </c>
      <c r="AW354" s="901" t="str">
        <f>'（民鉄走行キロ計算）'!E354</f>
        <v/>
      </c>
      <c r="AX354" s="903">
        <f>'（民鉄走行キロ計算）'!F354</f>
        <v>0.47557879127845565</v>
      </c>
    </row>
    <row r="355" spans="1:50" ht="17.25" customHeight="1">
      <c r="A355" s="130"/>
      <c r="B355" s="927"/>
      <c r="C355" s="909"/>
      <c r="D355" s="910"/>
      <c r="E355" s="347"/>
      <c r="F355" s="348"/>
      <c r="G355" s="347"/>
      <c r="H355" s="348"/>
      <c r="I355" s="347"/>
      <c r="J355" s="349"/>
      <c r="K355" s="347"/>
      <c r="L355" s="348"/>
      <c r="M355" s="347"/>
      <c r="N355" s="348"/>
      <c r="O355" s="347"/>
      <c r="P355" s="349"/>
      <c r="Q355" s="347"/>
      <c r="R355" s="348"/>
      <c r="S355" s="347"/>
      <c r="T355" s="348"/>
      <c r="U355" s="347"/>
      <c r="V355" s="349"/>
      <c r="W355" s="347"/>
      <c r="X355" s="348"/>
      <c r="Y355" s="347"/>
      <c r="Z355" s="348"/>
      <c r="AA355" s="347"/>
      <c r="AB355" s="349"/>
      <c r="AC355" s="347"/>
      <c r="AD355" s="348">
        <v>1</v>
      </c>
      <c r="AE355" s="347"/>
      <c r="AF355" s="348"/>
      <c r="AG355" s="347"/>
      <c r="AH355" s="349">
        <v>1</v>
      </c>
      <c r="AI355" s="347"/>
      <c r="AJ355" s="348"/>
      <c r="AK355" s="347"/>
      <c r="AL355" s="348"/>
      <c r="AM355" s="347"/>
      <c r="AN355" s="349"/>
      <c r="AO355" s="347"/>
      <c r="AP355" s="348"/>
      <c r="AQ355" s="413">
        <f t="shared" si="82"/>
        <v>0</v>
      </c>
      <c r="AR355" s="116">
        <f t="shared" si="83"/>
        <v>1</v>
      </c>
      <c r="AS355" s="429">
        <f t="shared" si="84"/>
        <v>0</v>
      </c>
      <c r="AT355" s="115">
        <f t="shared" si="85"/>
        <v>0</v>
      </c>
      <c r="AU355" s="426">
        <f t="shared" si="86"/>
        <v>0</v>
      </c>
      <c r="AV355" s="116">
        <f t="shared" si="87"/>
        <v>1</v>
      </c>
      <c r="AW355" s="911"/>
      <c r="AX355" s="912"/>
    </row>
    <row r="356" spans="1:50" ht="17.25" customHeight="1">
      <c r="A356" s="130"/>
      <c r="B356" s="895" t="s">
        <v>199</v>
      </c>
      <c r="C356" s="897" t="s">
        <v>285</v>
      </c>
      <c r="D356" s="898"/>
      <c r="E356" s="350"/>
      <c r="F356" s="351"/>
      <c r="G356" s="350"/>
      <c r="H356" s="351"/>
      <c r="I356" s="350"/>
      <c r="J356" s="352"/>
      <c r="K356" s="350"/>
      <c r="L356" s="351"/>
      <c r="M356" s="350"/>
      <c r="N356" s="351"/>
      <c r="O356" s="350"/>
      <c r="P356" s="352"/>
      <c r="Q356" s="350"/>
      <c r="R356" s="351"/>
      <c r="S356" s="350"/>
      <c r="T356" s="351"/>
      <c r="U356" s="350"/>
      <c r="V356" s="352"/>
      <c r="W356" s="350"/>
      <c r="X356" s="351"/>
      <c r="Y356" s="350"/>
      <c r="Z356" s="351"/>
      <c r="AA356" s="350"/>
      <c r="AB356" s="352"/>
      <c r="AC356" s="350"/>
      <c r="AD356" s="351"/>
      <c r="AE356" s="350"/>
      <c r="AF356" s="351"/>
      <c r="AG356" s="350"/>
      <c r="AH356" s="352"/>
      <c r="AI356" s="350"/>
      <c r="AJ356" s="351"/>
      <c r="AK356" s="350"/>
      <c r="AL356" s="351"/>
      <c r="AM356" s="350"/>
      <c r="AN356" s="352"/>
      <c r="AO356" s="350"/>
      <c r="AP356" s="351"/>
      <c r="AQ356" s="414">
        <f t="shared" si="82"/>
        <v>0</v>
      </c>
      <c r="AR356" s="110">
        <f t="shared" si="83"/>
        <v>0</v>
      </c>
      <c r="AS356" s="430">
        <f t="shared" si="84"/>
        <v>0</v>
      </c>
      <c r="AT356" s="109">
        <f t="shared" si="85"/>
        <v>0</v>
      </c>
      <c r="AU356" s="427">
        <f t="shared" si="86"/>
        <v>0</v>
      </c>
      <c r="AV356" s="110">
        <f t="shared" si="87"/>
        <v>0</v>
      </c>
      <c r="AW356" s="901">
        <f>'（民鉄走行キロ計算）'!E356</f>
        <v>0</v>
      </c>
      <c r="AX356" s="903" t="str">
        <f>'（民鉄走行キロ計算）'!F356</f>
        <v/>
      </c>
    </row>
    <row r="357" spans="1:50" ht="17.25" customHeight="1" thickBot="1">
      <c r="A357" s="130"/>
      <c r="B357" s="927"/>
      <c r="C357" s="925"/>
      <c r="D357" s="926"/>
      <c r="E357" s="353"/>
      <c r="F357" s="354"/>
      <c r="G357" s="353"/>
      <c r="H357" s="354"/>
      <c r="I357" s="353"/>
      <c r="J357" s="355"/>
      <c r="K357" s="353"/>
      <c r="L357" s="354"/>
      <c r="M357" s="353"/>
      <c r="N357" s="354"/>
      <c r="O357" s="353"/>
      <c r="P357" s="355"/>
      <c r="Q357" s="353"/>
      <c r="R357" s="354"/>
      <c r="S357" s="353"/>
      <c r="T357" s="354"/>
      <c r="U357" s="353"/>
      <c r="V357" s="355"/>
      <c r="W357" s="353"/>
      <c r="X357" s="354"/>
      <c r="Y357" s="353"/>
      <c r="Z357" s="354"/>
      <c r="AA357" s="353"/>
      <c r="AB357" s="355"/>
      <c r="AC357" s="353"/>
      <c r="AD357" s="354"/>
      <c r="AE357" s="353"/>
      <c r="AF357" s="354"/>
      <c r="AG357" s="353"/>
      <c r="AH357" s="355"/>
      <c r="AI357" s="353"/>
      <c r="AJ357" s="354"/>
      <c r="AK357" s="353"/>
      <c r="AL357" s="354"/>
      <c r="AM357" s="353"/>
      <c r="AN357" s="355"/>
      <c r="AO357" s="353"/>
      <c r="AP357" s="354"/>
      <c r="AQ357" s="413">
        <f t="shared" si="82"/>
        <v>0</v>
      </c>
      <c r="AR357" s="116">
        <f t="shared" si="83"/>
        <v>0</v>
      </c>
      <c r="AS357" s="429">
        <f t="shared" si="84"/>
        <v>0</v>
      </c>
      <c r="AT357" s="115">
        <f t="shared" si="85"/>
        <v>0</v>
      </c>
      <c r="AU357" s="426">
        <f t="shared" si="86"/>
        <v>0</v>
      </c>
      <c r="AV357" s="116">
        <f t="shared" si="87"/>
        <v>0</v>
      </c>
      <c r="AW357" s="902"/>
      <c r="AX357" s="904"/>
    </row>
    <row r="358" spans="1:50" ht="17.25" customHeight="1" thickTop="1">
      <c r="A358" s="130"/>
      <c r="B358" s="831" t="s">
        <v>194</v>
      </c>
      <c r="C358" s="831"/>
      <c r="D358" s="832"/>
      <c r="E358" s="319">
        <f>SUM(E346,E348,E350,E352,E354,E356)</f>
        <v>0</v>
      </c>
      <c r="F358" s="320">
        <f t="shared" ref="F358:AV358" si="88">SUM(F346,F348,F350,F352,F354,F356)</f>
        <v>0</v>
      </c>
      <c r="G358" s="319">
        <f t="shared" si="88"/>
        <v>0</v>
      </c>
      <c r="H358" s="320">
        <f t="shared" si="88"/>
        <v>0</v>
      </c>
      <c r="I358" s="319">
        <f t="shared" si="88"/>
        <v>0</v>
      </c>
      <c r="J358" s="321">
        <f t="shared" si="88"/>
        <v>0</v>
      </c>
      <c r="K358" s="319">
        <f t="shared" si="88"/>
        <v>0</v>
      </c>
      <c r="L358" s="320">
        <f t="shared" si="88"/>
        <v>0</v>
      </c>
      <c r="M358" s="319">
        <f t="shared" si="88"/>
        <v>0</v>
      </c>
      <c r="N358" s="320">
        <f t="shared" si="88"/>
        <v>0</v>
      </c>
      <c r="O358" s="319">
        <f t="shared" si="88"/>
        <v>0</v>
      </c>
      <c r="P358" s="321">
        <f t="shared" si="88"/>
        <v>0</v>
      </c>
      <c r="Q358" s="319">
        <f t="shared" si="88"/>
        <v>0</v>
      </c>
      <c r="R358" s="320">
        <f t="shared" si="88"/>
        <v>0</v>
      </c>
      <c r="S358" s="319">
        <f t="shared" si="88"/>
        <v>0</v>
      </c>
      <c r="T358" s="320">
        <f t="shared" si="88"/>
        <v>0</v>
      </c>
      <c r="U358" s="319">
        <f t="shared" si="88"/>
        <v>0</v>
      </c>
      <c r="V358" s="321">
        <f t="shared" si="88"/>
        <v>0</v>
      </c>
      <c r="W358" s="319">
        <f t="shared" si="88"/>
        <v>4</v>
      </c>
      <c r="X358" s="320">
        <f t="shared" si="88"/>
        <v>0</v>
      </c>
      <c r="Y358" s="319">
        <f t="shared" si="88"/>
        <v>0</v>
      </c>
      <c r="Z358" s="320">
        <f t="shared" si="88"/>
        <v>0</v>
      </c>
      <c r="AA358" s="319">
        <f t="shared" si="88"/>
        <v>2</v>
      </c>
      <c r="AB358" s="321">
        <f t="shared" si="88"/>
        <v>0</v>
      </c>
      <c r="AC358" s="319">
        <f t="shared" si="88"/>
        <v>0</v>
      </c>
      <c r="AD358" s="320">
        <f t="shared" si="88"/>
        <v>3</v>
      </c>
      <c r="AE358" s="319">
        <f t="shared" si="88"/>
        <v>0</v>
      </c>
      <c r="AF358" s="320">
        <f t="shared" si="88"/>
        <v>0</v>
      </c>
      <c r="AG358" s="319">
        <f t="shared" si="88"/>
        <v>0</v>
      </c>
      <c r="AH358" s="321">
        <f t="shared" si="88"/>
        <v>3</v>
      </c>
      <c r="AI358" s="319">
        <f t="shared" si="88"/>
        <v>2</v>
      </c>
      <c r="AJ358" s="320">
        <f t="shared" si="88"/>
        <v>1</v>
      </c>
      <c r="AK358" s="319">
        <f t="shared" si="88"/>
        <v>1</v>
      </c>
      <c r="AL358" s="320">
        <f t="shared" si="88"/>
        <v>0</v>
      </c>
      <c r="AM358" s="319">
        <f t="shared" si="88"/>
        <v>1</v>
      </c>
      <c r="AN358" s="321">
        <f t="shared" si="88"/>
        <v>1</v>
      </c>
      <c r="AO358" s="319">
        <f t="shared" si="88"/>
        <v>0</v>
      </c>
      <c r="AP358" s="320">
        <f t="shared" si="88"/>
        <v>0</v>
      </c>
      <c r="AQ358" s="415">
        <f t="shared" si="88"/>
        <v>6</v>
      </c>
      <c r="AR358" s="323">
        <f t="shared" si="88"/>
        <v>4</v>
      </c>
      <c r="AS358" s="431">
        <f t="shared" si="88"/>
        <v>1</v>
      </c>
      <c r="AT358" s="322">
        <f t="shared" si="88"/>
        <v>0</v>
      </c>
      <c r="AU358" s="420">
        <f t="shared" si="88"/>
        <v>3</v>
      </c>
      <c r="AV358" s="410">
        <f t="shared" si="88"/>
        <v>4</v>
      </c>
      <c r="AW358" s="923">
        <f>'（民鉄走行キロ計算）'!E358</f>
        <v>1.0570412769861979</v>
      </c>
      <c r="AX358" s="922">
        <f>'（民鉄走行キロ計算）'!F358</f>
        <v>1.2384954225054374</v>
      </c>
    </row>
    <row r="359" spans="1:50" ht="17.25" customHeight="1" thickBot="1">
      <c r="A359" s="131"/>
      <c r="B359" s="833"/>
      <c r="C359" s="833"/>
      <c r="D359" s="834"/>
      <c r="E359" s="324">
        <f>SUM(E347,E349,E351,E353,E355,E357)</f>
        <v>0</v>
      </c>
      <c r="F359" s="325">
        <f t="shared" ref="F359:AV359" si="89">SUM(F347,F349,F351,F353,F355,F357)</f>
        <v>0</v>
      </c>
      <c r="G359" s="324">
        <f t="shared" si="89"/>
        <v>0</v>
      </c>
      <c r="H359" s="325">
        <f t="shared" si="89"/>
        <v>0</v>
      </c>
      <c r="I359" s="324">
        <f t="shared" si="89"/>
        <v>0</v>
      </c>
      <c r="J359" s="326">
        <f t="shared" si="89"/>
        <v>0</v>
      </c>
      <c r="K359" s="324">
        <f t="shared" si="89"/>
        <v>0</v>
      </c>
      <c r="L359" s="325">
        <f t="shared" si="89"/>
        <v>0</v>
      </c>
      <c r="M359" s="324">
        <f t="shared" si="89"/>
        <v>0</v>
      </c>
      <c r="N359" s="325">
        <f t="shared" si="89"/>
        <v>0</v>
      </c>
      <c r="O359" s="324">
        <f t="shared" si="89"/>
        <v>0</v>
      </c>
      <c r="P359" s="326">
        <f t="shared" si="89"/>
        <v>0</v>
      </c>
      <c r="Q359" s="324">
        <f t="shared" si="89"/>
        <v>0</v>
      </c>
      <c r="R359" s="325">
        <f t="shared" si="89"/>
        <v>0</v>
      </c>
      <c r="S359" s="324">
        <f t="shared" si="89"/>
        <v>0</v>
      </c>
      <c r="T359" s="325">
        <f t="shared" si="89"/>
        <v>0</v>
      </c>
      <c r="U359" s="324">
        <f t="shared" si="89"/>
        <v>0</v>
      </c>
      <c r="V359" s="326">
        <f t="shared" si="89"/>
        <v>0</v>
      </c>
      <c r="W359" s="324">
        <f t="shared" si="89"/>
        <v>0</v>
      </c>
      <c r="X359" s="325">
        <f t="shared" si="89"/>
        <v>0</v>
      </c>
      <c r="Y359" s="324">
        <f t="shared" si="89"/>
        <v>0</v>
      </c>
      <c r="Z359" s="325">
        <f t="shared" si="89"/>
        <v>0</v>
      </c>
      <c r="AA359" s="324">
        <f t="shared" si="89"/>
        <v>0</v>
      </c>
      <c r="AB359" s="326">
        <f t="shared" si="89"/>
        <v>0</v>
      </c>
      <c r="AC359" s="324">
        <f t="shared" si="89"/>
        <v>0</v>
      </c>
      <c r="AD359" s="325">
        <f t="shared" si="89"/>
        <v>1</v>
      </c>
      <c r="AE359" s="324">
        <f t="shared" si="89"/>
        <v>0</v>
      </c>
      <c r="AF359" s="325">
        <f t="shared" si="89"/>
        <v>0</v>
      </c>
      <c r="AG359" s="324">
        <f t="shared" si="89"/>
        <v>0</v>
      </c>
      <c r="AH359" s="326">
        <f t="shared" si="89"/>
        <v>1</v>
      </c>
      <c r="AI359" s="324">
        <f t="shared" si="89"/>
        <v>0</v>
      </c>
      <c r="AJ359" s="325">
        <f t="shared" si="89"/>
        <v>0</v>
      </c>
      <c r="AK359" s="324">
        <f t="shared" si="89"/>
        <v>0</v>
      </c>
      <c r="AL359" s="325">
        <f t="shared" si="89"/>
        <v>0</v>
      </c>
      <c r="AM359" s="324">
        <f t="shared" si="89"/>
        <v>0</v>
      </c>
      <c r="AN359" s="326">
        <f t="shared" si="89"/>
        <v>0</v>
      </c>
      <c r="AO359" s="324">
        <f t="shared" si="89"/>
        <v>0</v>
      </c>
      <c r="AP359" s="325">
        <f t="shared" si="89"/>
        <v>0</v>
      </c>
      <c r="AQ359" s="416">
        <f t="shared" si="89"/>
        <v>0</v>
      </c>
      <c r="AR359" s="328">
        <f t="shared" si="89"/>
        <v>1</v>
      </c>
      <c r="AS359" s="432">
        <f t="shared" si="89"/>
        <v>0</v>
      </c>
      <c r="AT359" s="327">
        <f t="shared" si="89"/>
        <v>0</v>
      </c>
      <c r="AU359" s="421">
        <f t="shared" si="89"/>
        <v>0</v>
      </c>
      <c r="AV359" s="411">
        <f t="shared" si="89"/>
        <v>1</v>
      </c>
      <c r="AW359" s="935"/>
      <c r="AX359" s="934"/>
    </row>
    <row r="360" spans="1:50" ht="17.25" customHeight="1">
      <c r="A360" s="129" t="s">
        <v>193</v>
      </c>
      <c r="B360" s="946" t="s">
        <v>332</v>
      </c>
      <c r="C360" s="897" t="s">
        <v>35</v>
      </c>
      <c r="D360" s="898"/>
      <c r="E360" s="105"/>
      <c r="F360" s="106"/>
      <c r="G360" s="105"/>
      <c r="H360" s="106"/>
      <c r="I360" s="105"/>
      <c r="J360" s="107"/>
      <c r="K360" s="105"/>
      <c r="L360" s="106"/>
      <c r="M360" s="105"/>
      <c r="N360" s="106"/>
      <c r="O360" s="105"/>
      <c r="P360" s="107"/>
      <c r="Q360" s="105"/>
      <c r="R360" s="106"/>
      <c r="S360" s="105"/>
      <c r="T360" s="106"/>
      <c r="U360" s="105"/>
      <c r="V360" s="107"/>
      <c r="W360" s="105">
        <v>1</v>
      </c>
      <c r="X360" s="106"/>
      <c r="Y360" s="105"/>
      <c r="Z360" s="106"/>
      <c r="AA360" s="105">
        <v>3</v>
      </c>
      <c r="AB360" s="107"/>
      <c r="AC360" s="105"/>
      <c r="AD360" s="106"/>
      <c r="AE360" s="105"/>
      <c r="AF360" s="106"/>
      <c r="AG360" s="105"/>
      <c r="AH360" s="107"/>
      <c r="AI360" s="105">
        <v>3</v>
      </c>
      <c r="AJ360" s="106"/>
      <c r="AK360" s="105">
        <v>1</v>
      </c>
      <c r="AL360" s="106"/>
      <c r="AM360" s="105">
        <v>2</v>
      </c>
      <c r="AN360" s="107"/>
      <c r="AO360" s="105"/>
      <c r="AP360" s="106"/>
      <c r="AQ360" s="414">
        <f t="shared" ref="AQ360:AQ393" si="90">AO360+AI360+AC360+W360+Q360+K360+E360</f>
        <v>4</v>
      </c>
      <c r="AR360" s="110">
        <f t="shared" ref="AR360:AR393" si="91">AP360+AJ360+AD360+X360+R360+L360+F360</f>
        <v>0</v>
      </c>
      <c r="AS360" s="430">
        <f t="shared" ref="AS360:AS393" si="92">AK360+AE360+Y360+S360+M360+G360</f>
        <v>1</v>
      </c>
      <c r="AT360" s="109">
        <f t="shared" ref="AT360:AT393" si="93">AL360+AF360+Z360+T360+N360+H360</f>
        <v>0</v>
      </c>
      <c r="AU360" s="427">
        <f t="shared" ref="AU360:AU393" si="94">AM360+AG360+AA360+U360+O360+I360</f>
        <v>5</v>
      </c>
      <c r="AV360" s="110">
        <f t="shared" ref="AV360:AV393" si="95">AN360+AH360+AB360+V360+P360+J360</f>
        <v>0</v>
      </c>
      <c r="AW360" s="913">
        <f>'（民鉄走行キロ計算）'!E360</f>
        <v>0.461266463349635</v>
      </c>
      <c r="AX360" s="917" t="str">
        <f>'（民鉄走行キロ計算）'!F360</f>
        <v/>
      </c>
    </row>
    <row r="361" spans="1:50" ht="17.25" customHeight="1">
      <c r="A361" s="130"/>
      <c r="B361" s="927"/>
      <c r="C361" s="925"/>
      <c r="D361" s="926"/>
      <c r="E361" s="111"/>
      <c r="F361" s="112"/>
      <c r="G361" s="111"/>
      <c r="H361" s="112"/>
      <c r="I361" s="111"/>
      <c r="J361" s="113"/>
      <c r="K361" s="111"/>
      <c r="L361" s="112"/>
      <c r="M361" s="111"/>
      <c r="N361" s="112"/>
      <c r="O361" s="111"/>
      <c r="P361" s="113"/>
      <c r="Q361" s="111"/>
      <c r="R361" s="112"/>
      <c r="S361" s="111"/>
      <c r="T361" s="112"/>
      <c r="U361" s="111"/>
      <c r="V361" s="113"/>
      <c r="W361" s="111">
        <v>1</v>
      </c>
      <c r="X361" s="112"/>
      <c r="Y361" s="111"/>
      <c r="Z361" s="112"/>
      <c r="AA361" s="111">
        <v>3</v>
      </c>
      <c r="AB361" s="113"/>
      <c r="AC361" s="111"/>
      <c r="AD361" s="112"/>
      <c r="AE361" s="111"/>
      <c r="AF361" s="112"/>
      <c r="AG361" s="111"/>
      <c r="AH361" s="113"/>
      <c r="AI361" s="111"/>
      <c r="AJ361" s="112"/>
      <c r="AK361" s="111"/>
      <c r="AL361" s="112"/>
      <c r="AM361" s="111"/>
      <c r="AN361" s="113"/>
      <c r="AO361" s="111"/>
      <c r="AP361" s="112"/>
      <c r="AQ361" s="413">
        <f t="shared" si="90"/>
        <v>1</v>
      </c>
      <c r="AR361" s="116">
        <f t="shared" si="91"/>
        <v>0</v>
      </c>
      <c r="AS361" s="429">
        <f t="shared" si="92"/>
        <v>0</v>
      </c>
      <c r="AT361" s="115">
        <f t="shared" si="93"/>
        <v>0</v>
      </c>
      <c r="AU361" s="426">
        <f t="shared" si="94"/>
        <v>3</v>
      </c>
      <c r="AV361" s="116">
        <f t="shared" si="95"/>
        <v>0</v>
      </c>
      <c r="AW361" s="911"/>
      <c r="AX361" s="912"/>
    </row>
    <row r="362" spans="1:50" ht="17.25" customHeight="1">
      <c r="A362" s="130"/>
      <c r="B362" s="946" t="s">
        <v>325</v>
      </c>
      <c r="C362" s="897" t="s">
        <v>36</v>
      </c>
      <c r="D362" s="898"/>
      <c r="E362" s="105"/>
      <c r="F362" s="106"/>
      <c r="G362" s="105"/>
      <c r="H362" s="106"/>
      <c r="I362" s="105"/>
      <c r="J362" s="107"/>
      <c r="K362" s="105"/>
      <c r="L362" s="106"/>
      <c r="M362" s="105"/>
      <c r="N362" s="106"/>
      <c r="O362" s="105"/>
      <c r="P362" s="107"/>
      <c r="Q362" s="105"/>
      <c r="R362" s="106"/>
      <c r="S362" s="105"/>
      <c r="T362" s="106"/>
      <c r="U362" s="105"/>
      <c r="V362" s="107"/>
      <c r="W362" s="105"/>
      <c r="X362" s="106"/>
      <c r="Y362" s="105"/>
      <c r="Z362" s="106"/>
      <c r="AA362" s="105"/>
      <c r="AB362" s="107"/>
      <c r="AC362" s="105"/>
      <c r="AD362" s="106"/>
      <c r="AE362" s="105"/>
      <c r="AF362" s="106"/>
      <c r="AG362" s="105"/>
      <c r="AH362" s="107"/>
      <c r="AI362" s="105">
        <v>1</v>
      </c>
      <c r="AJ362" s="106"/>
      <c r="AK362" s="105"/>
      <c r="AL362" s="106"/>
      <c r="AM362" s="105">
        <v>1</v>
      </c>
      <c r="AN362" s="107"/>
      <c r="AO362" s="105"/>
      <c r="AP362" s="106"/>
      <c r="AQ362" s="414">
        <f t="shared" si="90"/>
        <v>1</v>
      </c>
      <c r="AR362" s="110">
        <f t="shared" si="91"/>
        <v>0</v>
      </c>
      <c r="AS362" s="430">
        <f t="shared" si="92"/>
        <v>0</v>
      </c>
      <c r="AT362" s="109">
        <f t="shared" si="93"/>
        <v>0</v>
      </c>
      <c r="AU362" s="427">
        <f t="shared" si="94"/>
        <v>1</v>
      </c>
      <c r="AV362" s="110">
        <f t="shared" si="95"/>
        <v>0</v>
      </c>
      <c r="AW362" s="901">
        <f>'（民鉄走行キロ計算）'!E362</f>
        <v>0.28241449025822513</v>
      </c>
      <c r="AX362" s="903" t="str">
        <f>'（民鉄走行キロ計算）'!F362</f>
        <v/>
      </c>
    </row>
    <row r="363" spans="1:50" ht="17.25" customHeight="1">
      <c r="A363" s="130"/>
      <c r="B363" s="927"/>
      <c r="C363" s="925"/>
      <c r="D363" s="926"/>
      <c r="E363" s="111"/>
      <c r="F363" s="112"/>
      <c r="G363" s="111"/>
      <c r="H363" s="112"/>
      <c r="I363" s="111"/>
      <c r="J363" s="113"/>
      <c r="K363" s="111"/>
      <c r="L363" s="112"/>
      <c r="M363" s="111"/>
      <c r="N363" s="112"/>
      <c r="O363" s="111"/>
      <c r="P363" s="113"/>
      <c r="Q363" s="111"/>
      <c r="R363" s="112"/>
      <c r="S363" s="111"/>
      <c r="T363" s="112"/>
      <c r="U363" s="111"/>
      <c r="V363" s="113"/>
      <c r="W363" s="111"/>
      <c r="X363" s="112"/>
      <c r="Y363" s="111"/>
      <c r="Z363" s="112"/>
      <c r="AA363" s="111"/>
      <c r="AB363" s="113"/>
      <c r="AC363" s="111"/>
      <c r="AD363" s="112"/>
      <c r="AE363" s="111"/>
      <c r="AF363" s="112"/>
      <c r="AG363" s="111"/>
      <c r="AH363" s="113"/>
      <c r="AI363" s="111">
        <v>1</v>
      </c>
      <c r="AJ363" s="112"/>
      <c r="AK363" s="111"/>
      <c r="AL363" s="112"/>
      <c r="AM363" s="111">
        <v>1</v>
      </c>
      <c r="AN363" s="113"/>
      <c r="AO363" s="111"/>
      <c r="AP363" s="112"/>
      <c r="AQ363" s="413">
        <f t="shared" si="90"/>
        <v>1</v>
      </c>
      <c r="AR363" s="116">
        <f t="shared" si="91"/>
        <v>0</v>
      </c>
      <c r="AS363" s="429">
        <f t="shared" si="92"/>
        <v>0</v>
      </c>
      <c r="AT363" s="115">
        <f t="shared" si="93"/>
        <v>0</v>
      </c>
      <c r="AU363" s="426">
        <f t="shared" si="94"/>
        <v>1</v>
      </c>
      <c r="AV363" s="116">
        <f t="shared" si="95"/>
        <v>0</v>
      </c>
      <c r="AW363" s="911"/>
      <c r="AX363" s="912"/>
    </row>
    <row r="364" spans="1:50" ht="17.25" customHeight="1">
      <c r="A364" s="130"/>
      <c r="B364" s="895" t="s">
        <v>199</v>
      </c>
      <c r="C364" s="897" t="s">
        <v>37</v>
      </c>
      <c r="D364" s="898"/>
      <c r="E364" s="105"/>
      <c r="F364" s="106"/>
      <c r="G364" s="105"/>
      <c r="H364" s="106"/>
      <c r="I364" s="105"/>
      <c r="J364" s="107"/>
      <c r="K364" s="105"/>
      <c r="L364" s="106"/>
      <c r="M364" s="105"/>
      <c r="N364" s="106"/>
      <c r="O364" s="105"/>
      <c r="P364" s="107"/>
      <c r="Q364" s="105"/>
      <c r="R364" s="106"/>
      <c r="S364" s="105"/>
      <c r="T364" s="106"/>
      <c r="U364" s="105"/>
      <c r="V364" s="107"/>
      <c r="W364" s="105"/>
      <c r="X364" s="106"/>
      <c r="Y364" s="105"/>
      <c r="Z364" s="106"/>
      <c r="AA364" s="105"/>
      <c r="AB364" s="107"/>
      <c r="AC364" s="105"/>
      <c r="AD364" s="106"/>
      <c r="AE364" s="105"/>
      <c r="AF364" s="106"/>
      <c r="AG364" s="105"/>
      <c r="AH364" s="107"/>
      <c r="AI364" s="105"/>
      <c r="AJ364" s="106"/>
      <c r="AK364" s="105"/>
      <c r="AL364" s="106"/>
      <c r="AM364" s="105"/>
      <c r="AN364" s="107"/>
      <c r="AO364" s="105"/>
      <c r="AP364" s="106"/>
      <c r="AQ364" s="414">
        <f t="shared" si="90"/>
        <v>0</v>
      </c>
      <c r="AR364" s="110">
        <f t="shared" si="91"/>
        <v>0</v>
      </c>
      <c r="AS364" s="430">
        <f t="shared" si="92"/>
        <v>0</v>
      </c>
      <c r="AT364" s="109">
        <f t="shared" si="93"/>
        <v>0</v>
      </c>
      <c r="AU364" s="427">
        <f t="shared" si="94"/>
        <v>0</v>
      </c>
      <c r="AV364" s="110">
        <f t="shared" si="95"/>
        <v>0</v>
      </c>
      <c r="AW364" s="901">
        <f>'（民鉄走行キロ計算）'!E364</f>
        <v>0</v>
      </c>
      <c r="AX364" s="903" t="str">
        <f>'（民鉄走行キロ計算）'!F364</f>
        <v/>
      </c>
    </row>
    <row r="365" spans="1:50" ht="17.25" customHeight="1">
      <c r="A365" s="130"/>
      <c r="B365" s="927"/>
      <c r="C365" s="925"/>
      <c r="D365" s="926"/>
      <c r="E365" s="111"/>
      <c r="F365" s="112"/>
      <c r="G365" s="111"/>
      <c r="H365" s="112"/>
      <c r="I365" s="111"/>
      <c r="J365" s="113"/>
      <c r="K365" s="111"/>
      <c r="L365" s="112"/>
      <c r="M365" s="111"/>
      <c r="N365" s="112"/>
      <c r="O365" s="111"/>
      <c r="P365" s="113"/>
      <c r="Q365" s="111"/>
      <c r="R365" s="112"/>
      <c r="S365" s="111"/>
      <c r="T365" s="112"/>
      <c r="U365" s="111"/>
      <c r="V365" s="113"/>
      <c r="W365" s="111"/>
      <c r="X365" s="112"/>
      <c r="Y365" s="111"/>
      <c r="Z365" s="112"/>
      <c r="AA365" s="111"/>
      <c r="AB365" s="113"/>
      <c r="AC365" s="111"/>
      <c r="AD365" s="112"/>
      <c r="AE365" s="111"/>
      <c r="AF365" s="112"/>
      <c r="AG365" s="111"/>
      <c r="AH365" s="113"/>
      <c r="AI365" s="111"/>
      <c r="AJ365" s="112"/>
      <c r="AK365" s="111"/>
      <c r="AL365" s="112"/>
      <c r="AM365" s="111"/>
      <c r="AN365" s="113"/>
      <c r="AO365" s="111"/>
      <c r="AP365" s="112"/>
      <c r="AQ365" s="413">
        <f t="shared" si="90"/>
        <v>0</v>
      </c>
      <c r="AR365" s="116">
        <f t="shared" si="91"/>
        <v>0</v>
      </c>
      <c r="AS365" s="429">
        <f t="shared" si="92"/>
        <v>0</v>
      </c>
      <c r="AT365" s="115">
        <f t="shared" si="93"/>
        <v>0</v>
      </c>
      <c r="AU365" s="426">
        <f t="shared" si="94"/>
        <v>0</v>
      </c>
      <c r="AV365" s="116">
        <f t="shared" si="95"/>
        <v>0</v>
      </c>
      <c r="AW365" s="911"/>
      <c r="AX365" s="912"/>
    </row>
    <row r="366" spans="1:50" ht="17.25" customHeight="1">
      <c r="A366" s="130"/>
      <c r="B366" s="895" t="s">
        <v>199</v>
      </c>
      <c r="C366" s="897" t="s">
        <v>38</v>
      </c>
      <c r="D366" s="898"/>
      <c r="E366" s="105"/>
      <c r="F366" s="106"/>
      <c r="G366" s="105"/>
      <c r="H366" s="106"/>
      <c r="I366" s="105"/>
      <c r="J366" s="107"/>
      <c r="K366" s="105"/>
      <c r="L366" s="106"/>
      <c r="M366" s="105"/>
      <c r="N366" s="106"/>
      <c r="O366" s="105"/>
      <c r="P366" s="107"/>
      <c r="Q366" s="105"/>
      <c r="R366" s="106"/>
      <c r="S366" s="105"/>
      <c r="T366" s="106"/>
      <c r="U366" s="105"/>
      <c r="V366" s="107"/>
      <c r="W366" s="105"/>
      <c r="X366" s="106"/>
      <c r="Y366" s="105"/>
      <c r="Z366" s="106"/>
      <c r="AA366" s="105"/>
      <c r="AB366" s="107"/>
      <c r="AC366" s="105"/>
      <c r="AD366" s="106"/>
      <c r="AE366" s="105"/>
      <c r="AF366" s="106"/>
      <c r="AG366" s="105"/>
      <c r="AH366" s="107"/>
      <c r="AI366" s="105"/>
      <c r="AJ366" s="106"/>
      <c r="AK366" s="105"/>
      <c r="AL366" s="106"/>
      <c r="AM366" s="105"/>
      <c r="AN366" s="107"/>
      <c r="AO366" s="105"/>
      <c r="AP366" s="106"/>
      <c r="AQ366" s="414">
        <f t="shared" si="90"/>
        <v>0</v>
      </c>
      <c r="AR366" s="110">
        <f t="shared" si="91"/>
        <v>0</v>
      </c>
      <c r="AS366" s="430">
        <f t="shared" si="92"/>
        <v>0</v>
      </c>
      <c r="AT366" s="109">
        <f t="shared" si="93"/>
        <v>0</v>
      </c>
      <c r="AU366" s="427">
        <f t="shared" si="94"/>
        <v>0</v>
      </c>
      <c r="AV366" s="110">
        <f t="shared" si="95"/>
        <v>0</v>
      </c>
      <c r="AW366" s="901">
        <f>'（民鉄走行キロ計算）'!E366</f>
        <v>0</v>
      </c>
      <c r="AX366" s="903" t="str">
        <f>'（民鉄走行キロ計算）'!F366</f>
        <v/>
      </c>
    </row>
    <row r="367" spans="1:50" ht="17.25" customHeight="1">
      <c r="A367" s="130"/>
      <c r="B367" s="927"/>
      <c r="C367" s="925"/>
      <c r="D367" s="926"/>
      <c r="E367" s="111"/>
      <c r="F367" s="112"/>
      <c r="G367" s="111"/>
      <c r="H367" s="112"/>
      <c r="I367" s="111"/>
      <c r="J367" s="113"/>
      <c r="K367" s="111"/>
      <c r="L367" s="112"/>
      <c r="M367" s="111"/>
      <c r="N367" s="112"/>
      <c r="O367" s="111"/>
      <c r="P367" s="113"/>
      <c r="Q367" s="111"/>
      <c r="R367" s="112"/>
      <c r="S367" s="111"/>
      <c r="T367" s="112"/>
      <c r="U367" s="111"/>
      <c r="V367" s="113"/>
      <c r="W367" s="111"/>
      <c r="X367" s="112"/>
      <c r="Y367" s="111"/>
      <c r="Z367" s="112"/>
      <c r="AA367" s="111"/>
      <c r="AB367" s="113"/>
      <c r="AC367" s="111"/>
      <c r="AD367" s="112"/>
      <c r="AE367" s="111"/>
      <c r="AF367" s="112"/>
      <c r="AG367" s="111"/>
      <c r="AH367" s="113"/>
      <c r="AI367" s="111"/>
      <c r="AJ367" s="112"/>
      <c r="AK367" s="111"/>
      <c r="AL367" s="112"/>
      <c r="AM367" s="111"/>
      <c r="AN367" s="113"/>
      <c r="AO367" s="111"/>
      <c r="AP367" s="112"/>
      <c r="AQ367" s="413">
        <f t="shared" si="90"/>
        <v>0</v>
      </c>
      <c r="AR367" s="116">
        <f t="shared" si="91"/>
        <v>0</v>
      </c>
      <c r="AS367" s="429">
        <f t="shared" si="92"/>
        <v>0</v>
      </c>
      <c r="AT367" s="115">
        <f t="shared" si="93"/>
        <v>0</v>
      </c>
      <c r="AU367" s="426">
        <f t="shared" si="94"/>
        <v>0</v>
      </c>
      <c r="AV367" s="116">
        <f t="shared" si="95"/>
        <v>0</v>
      </c>
      <c r="AW367" s="911"/>
      <c r="AX367" s="912"/>
    </row>
    <row r="368" spans="1:50" ht="17.25" customHeight="1">
      <c r="A368" s="130"/>
      <c r="B368" s="895" t="s">
        <v>199</v>
      </c>
      <c r="C368" s="897" t="s">
        <v>39</v>
      </c>
      <c r="D368" s="898"/>
      <c r="E368" s="105"/>
      <c r="F368" s="106"/>
      <c r="G368" s="105"/>
      <c r="H368" s="106"/>
      <c r="I368" s="105"/>
      <c r="J368" s="107"/>
      <c r="K368" s="105"/>
      <c r="L368" s="106"/>
      <c r="M368" s="105"/>
      <c r="N368" s="106"/>
      <c r="O368" s="105"/>
      <c r="P368" s="107"/>
      <c r="Q368" s="105"/>
      <c r="R368" s="106"/>
      <c r="S368" s="105"/>
      <c r="T368" s="106"/>
      <c r="U368" s="105"/>
      <c r="V368" s="107"/>
      <c r="W368" s="105">
        <v>1</v>
      </c>
      <c r="X368" s="106"/>
      <c r="Y368" s="105"/>
      <c r="Z368" s="106"/>
      <c r="AA368" s="105"/>
      <c r="AB368" s="107"/>
      <c r="AC368" s="105"/>
      <c r="AD368" s="106"/>
      <c r="AE368" s="105"/>
      <c r="AF368" s="106"/>
      <c r="AG368" s="105"/>
      <c r="AH368" s="107"/>
      <c r="AI368" s="105"/>
      <c r="AJ368" s="106"/>
      <c r="AK368" s="105"/>
      <c r="AL368" s="106"/>
      <c r="AM368" s="105"/>
      <c r="AN368" s="107"/>
      <c r="AO368" s="105"/>
      <c r="AP368" s="106"/>
      <c r="AQ368" s="414">
        <f t="shared" si="90"/>
        <v>1</v>
      </c>
      <c r="AR368" s="110">
        <f t="shared" si="91"/>
        <v>0</v>
      </c>
      <c r="AS368" s="430">
        <f t="shared" si="92"/>
        <v>0</v>
      </c>
      <c r="AT368" s="109">
        <f t="shared" si="93"/>
        <v>0</v>
      </c>
      <c r="AU368" s="427">
        <f t="shared" si="94"/>
        <v>0</v>
      </c>
      <c r="AV368" s="110">
        <f t="shared" si="95"/>
        <v>0</v>
      </c>
      <c r="AW368" s="901">
        <f>'（民鉄走行キロ計算）'!E368</f>
        <v>1.1576231219011877</v>
      </c>
      <c r="AX368" s="903" t="str">
        <f>'（民鉄走行キロ計算）'!F368</f>
        <v/>
      </c>
    </row>
    <row r="369" spans="1:50" ht="17.25" customHeight="1">
      <c r="A369" s="130"/>
      <c r="B369" s="927"/>
      <c r="C369" s="925"/>
      <c r="D369" s="926"/>
      <c r="E369" s="111"/>
      <c r="F369" s="112"/>
      <c r="G369" s="111"/>
      <c r="H369" s="112"/>
      <c r="I369" s="111"/>
      <c r="J369" s="113"/>
      <c r="K369" s="111"/>
      <c r="L369" s="112"/>
      <c r="M369" s="111"/>
      <c r="N369" s="112"/>
      <c r="O369" s="111"/>
      <c r="P369" s="113"/>
      <c r="Q369" s="111"/>
      <c r="R369" s="112"/>
      <c r="S369" s="111"/>
      <c r="T369" s="112"/>
      <c r="U369" s="111"/>
      <c r="V369" s="113"/>
      <c r="W369" s="111"/>
      <c r="X369" s="112"/>
      <c r="Y369" s="111"/>
      <c r="Z369" s="112"/>
      <c r="AA369" s="111"/>
      <c r="AB369" s="113"/>
      <c r="AC369" s="111"/>
      <c r="AD369" s="112"/>
      <c r="AE369" s="111"/>
      <c r="AF369" s="112"/>
      <c r="AG369" s="111"/>
      <c r="AH369" s="113"/>
      <c r="AI369" s="111"/>
      <c r="AJ369" s="112"/>
      <c r="AK369" s="111"/>
      <c r="AL369" s="112"/>
      <c r="AM369" s="111"/>
      <c r="AN369" s="113"/>
      <c r="AO369" s="111"/>
      <c r="AP369" s="112"/>
      <c r="AQ369" s="413">
        <f t="shared" si="90"/>
        <v>0</v>
      </c>
      <c r="AR369" s="116">
        <f t="shared" si="91"/>
        <v>0</v>
      </c>
      <c r="AS369" s="429">
        <f t="shared" si="92"/>
        <v>0</v>
      </c>
      <c r="AT369" s="115">
        <f t="shared" si="93"/>
        <v>0</v>
      </c>
      <c r="AU369" s="426">
        <f t="shared" si="94"/>
        <v>0</v>
      </c>
      <c r="AV369" s="116">
        <f t="shared" si="95"/>
        <v>0</v>
      </c>
      <c r="AW369" s="911"/>
      <c r="AX369" s="912"/>
    </row>
    <row r="370" spans="1:50" ht="17.25" customHeight="1">
      <c r="A370" s="130"/>
      <c r="B370" s="949" t="s">
        <v>199</v>
      </c>
      <c r="C370" s="897" t="s">
        <v>40</v>
      </c>
      <c r="D370" s="898"/>
      <c r="E370" s="105"/>
      <c r="F370" s="106"/>
      <c r="G370" s="105"/>
      <c r="H370" s="106"/>
      <c r="I370" s="105"/>
      <c r="J370" s="107"/>
      <c r="K370" s="105"/>
      <c r="L370" s="106"/>
      <c r="M370" s="105"/>
      <c r="N370" s="106"/>
      <c r="O370" s="105"/>
      <c r="P370" s="107"/>
      <c r="Q370" s="105"/>
      <c r="R370" s="106"/>
      <c r="S370" s="105"/>
      <c r="T370" s="106"/>
      <c r="U370" s="105"/>
      <c r="V370" s="107"/>
      <c r="W370" s="105">
        <v>3</v>
      </c>
      <c r="X370" s="106"/>
      <c r="Y370" s="105"/>
      <c r="Z370" s="106"/>
      <c r="AA370" s="105">
        <v>1</v>
      </c>
      <c r="AB370" s="107"/>
      <c r="AC370" s="105"/>
      <c r="AD370" s="106"/>
      <c r="AE370" s="105"/>
      <c r="AF370" s="106"/>
      <c r="AG370" s="105"/>
      <c r="AH370" s="107"/>
      <c r="AI370" s="105"/>
      <c r="AJ370" s="106"/>
      <c r="AK370" s="105"/>
      <c r="AL370" s="106"/>
      <c r="AM370" s="105"/>
      <c r="AN370" s="107"/>
      <c r="AO370" s="105"/>
      <c r="AP370" s="106"/>
      <c r="AQ370" s="414">
        <f t="shared" si="90"/>
        <v>3</v>
      </c>
      <c r="AR370" s="110">
        <f t="shared" si="91"/>
        <v>0</v>
      </c>
      <c r="AS370" s="430">
        <f t="shared" si="92"/>
        <v>0</v>
      </c>
      <c r="AT370" s="109">
        <f t="shared" si="93"/>
        <v>0</v>
      </c>
      <c r="AU370" s="427">
        <f t="shared" si="94"/>
        <v>1</v>
      </c>
      <c r="AV370" s="110">
        <f t="shared" si="95"/>
        <v>0</v>
      </c>
      <c r="AW370" s="901">
        <f>'（民鉄走行キロ計算）'!E370</f>
        <v>8.5850223410898057</v>
      </c>
      <c r="AX370" s="903" t="str">
        <f>'（民鉄走行キロ計算）'!F370</f>
        <v/>
      </c>
    </row>
    <row r="371" spans="1:50" ht="17.25" customHeight="1">
      <c r="A371" s="130"/>
      <c r="B371" s="951"/>
      <c r="C371" s="925"/>
      <c r="D371" s="926"/>
      <c r="E371" s="111"/>
      <c r="F371" s="112"/>
      <c r="G371" s="111"/>
      <c r="H371" s="112"/>
      <c r="I371" s="111"/>
      <c r="J371" s="113"/>
      <c r="K371" s="111"/>
      <c r="L371" s="112"/>
      <c r="M371" s="111"/>
      <c r="N371" s="112"/>
      <c r="O371" s="111"/>
      <c r="P371" s="113"/>
      <c r="Q371" s="111"/>
      <c r="R371" s="112"/>
      <c r="S371" s="111"/>
      <c r="T371" s="112"/>
      <c r="U371" s="111"/>
      <c r="V371" s="113"/>
      <c r="W371" s="111"/>
      <c r="X371" s="112"/>
      <c r="Y371" s="111"/>
      <c r="Z371" s="112"/>
      <c r="AA371" s="111"/>
      <c r="AB371" s="113"/>
      <c r="AC371" s="111"/>
      <c r="AD371" s="112"/>
      <c r="AE371" s="111"/>
      <c r="AF371" s="112"/>
      <c r="AG371" s="111"/>
      <c r="AH371" s="113"/>
      <c r="AI371" s="111"/>
      <c r="AJ371" s="112"/>
      <c r="AK371" s="111"/>
      <c r="AL371" s="112"/>
      <c r="AM371" s="111"/>
      <c r="AN371" s="113"/>
      <c r="AO371" s="111"/>
      <c r="AP371" s="112"/>
      <c r="AQ371" s="413">
        <f t="shared" si="90"/>
        <v>0</v>
      </c>
      <c r="AR371" s="116">
        <f t="shared" si="91"/>
        <v>0</v>
      </c>
      <c r="AS371" s="429">
        <f t="shared" si="92"/>
        <v>0</v>
      </c>
      <c r="AT371" s="115">
        <f t="shared" si="93"/>
        <v>0</v>
      </c>
      <c r="AU371" s="426">
        <f t="shared" si="94"/>
        <v>0</v>
      </c>
      <c r="AV371" s="116">
        <f t="shared" si="95"/>
        <v>0</v>
      </c>
      <c r="AW371" s="911"/>
      <c r="AX371" s="912"/>
    </row>
    <row r="372" spans="1:50" ht="17.25" customHeight="1">
      <c r="A372" s="130"/>
      <c r="B372" s="895" t="s">
        <v>199</v>
      </c>
      <c r="C372" s="897" t="s">
        <v>41</v>
      </c>
      <c r="D372" s="898"/>
      <c r="E372" s="105"/>
      <c r="F372" s="106"/>
      <c r="G372" s="105"/>
      <c r="H372" s="106"/>
      <c r="I372" s="105"/>
      <c r="J372" s="107"/>
      <c r="K372" s="105"/>
      <c r="L372" s="106"/>
      <c r="M372" s="105"/>
      <c r="N372" s="106"/>
      <c r="O372" s="105"/>
      <c r="P372" s="107"/>
      <c r="Q372" s="105"/>
      <c r="R372" s="106"/>
      <c r="S372" s="105"/>
      <c r="T372" s="106"/>
      <c r="U372" s="105"/>
      <c r="V372" s="107"/>
      <c r="W372" s="105"/>
      <c r="X372" s="106"/>
      <c r="Y372" s="105"/>
      <c r="Z372" s="106"/>
      <c r="AA372" s="105"/>
      <c r="AB372" s="107"/>
      <c r="AC372" s="105"/>
      <c r="AD372" s="106"/>
      <c r="AE372" s="105"/>
      <c r="AF372" s="106"/>
      <c r="AG372" s="105"/>
      <c r="AH372" s="107"/>
      <c r="AI372" s="105"/>
      <c r="AJ372" s="106"/>
      <c r="AK372" s="105"/>
      <c r="AL372" s="106"/>
      <c r="AM372" s="105"/>
      <c r="AN372" s="107"/>
      <c r="AO372" s="105"/>
      <c r="AP372" s="106"/>
      <c r="AQ372" s="414">
        <f t="shared" si="90"/>
        <v>0</v>
      </c>
      <c r="AR372" s="110">
        <f t="shared" si="91"/>
        <v>0</v>
      </c>
      <c r="AS372" s="430">
        <f t="shared" si="92"/>
        <v>0</v>
      </c>
      <c r="AT372" s="109">
        <f t="shared" si="93"/>
        <v>0</v>
      </c>
      <c r="AU372" s="427">
        <f t="shared" si="94"/>
        <v>0</v>
      </c>
      <c r="AV372" s="110">
        <f t="shared" si="95"/>
        <v>0</v>
      </c>
      <c r="AW372" s="901">
        <f>'（民鉄走行キロ計算）'!E372</f>
        <v>0</v>
      </c>
      <c r="AX372" s="903" t="str">
        <f>'（民鉄走行キロ計算）'!F372</f>
        <v/>
      </c>
    </row>
    <row r="373" spans="1:50" ht="17.25" customHeight="1">
      <c r="A373" s="130"/>
      <c r="B373" s="927"/>
      <c r="C373" s="925"/>
      <c r="D373" s="926"/>
      <c r="E373" s="111"/>
      <c r="F373" s="112"/>
      <c r="G373" s="111"/>
      <c r="H373" s="112"/>
      <c r="I373" s="111"/>
      <c r="J373" s="113"/>
      <c r="K373" s="111"/>
      <c r="L373" s="112"/>
      <c r="M373" s="111"/>
      <c r="N373" s="112"/>
      <c r="O373" s="111"/>
      <c r="P373" s="113"/>
      <c r="Q373" s="111"/>
      <c r="R373" s="112"/>
      <c r="S373" s="111"/>
      <c r="T373" s="112"/>
      <c r="U373" s="111"/>
      <c r="V373" s="113"/>
      <c r="W373" s="111"/>
      <c r="X373" s="112"/>
      <c r="Y373" s="111"/>
      <c r="Z373" s="112"/>
      <c r="AA373" s="111"/>
      <c r="AB373" s="113"/>
      <c r="AC373" s="111"/>
      <c r="AD373" s="112"/>
      <c r="AE373" s="111"/>
      <c r="AF373" s="112"/>
      <c r="AG373" s="111"/>
      <c r="AH373" s="113"/>
      <c r="AI373" s="111"/>
      <c r="AJ373" s="112"/>
      <c r="AK373" s="111"/>
      <c r="AL373" s="112"/>
      <c r="AM373" s="111"/>
      <c r="AN373" s="113"/>
      <c r="AO373" s="111"/>
      <c r="AP373" s="112"/>
      <c r="AQ373" s="413">
        <f t="shared" si="90"/>
        <v>0</v>
      </c>
      <c r="AR373" s="116">
        <f t="shared" si="91"/>
        <v>0</v>
      </c>
      <c r="AS373" s="429">
        <f t="shared" si="92"/>
        <v>0</v>
      </c>
      <c r="AT373" s="115">
        <f t="shared" si="93"/>
        <v>0</v>
      </c>
      <c r="AU373" s="426">
        <f t="shared" si="94"/>
        <v>0</v>
      </c>
      <c r="AV373" s="116">
        <f t="shared" si="95"/>
        <v>0</v>
      </c>
      <c r="AW373" s="911"/>
      <c r="AX373" s="912"/>
    </row>
    <row r="374" spans="1:50" ht="17.25" customHeight="1">
      <c r="A374" s="130"/>
      <c r="B374" s="895" t="s">
        <v>199</v>
      </c>
      <c r="C374" s="897" t="s">
        <v>42</v>
      </c>
      <c r="D374" s="898"/>
      <c r="E374" s="105"/>
      <c r="F374" s="106"/>
      <c r="G374" s="105"/>
      <c r="H374" s="106"/>
      <c r="I374" s="105"/>
      <c r="J374" s="107"/>
      <c r="K374" s="105"/>
      <c r="L374" s="106"/>
      <c r="M374" s="105"/>
      <c r="N374" s="106"/>
      <c r="O374" s="105"/>
      <c r="P374" s="107"/>
      <c r="Q374" s="105"/>
      <c r="R374" s="106"/>
      <c r="S374" s="105"/>
      <c r="T374" s="106"/>
      <c r="U374" s="105"/>
      <c r="V374" s="107"/>
      <c r="W374" s="105">
        <v>2</v>
      </c>
      <c r="X374" s="106"/>
      <c r="Y374" s="105"/>
      <c r="Z374" s="106"/>
      <c r="AA374" s="105"/>
      <c r="AB374" s="107"/>
      <c r="AC374" s="105"/>
      <c r="AD374" s="106"/>
      <c r="AE374" s="105"/>
      <c r="AF374" s="106"/>
      <c r="AG374" s="105"/>
      <c r="AH374" s="107"/>
      <c r="AI374" s="105"/>
      <c r="AJ374" s="106"/>
      <c r="AK374" s="105"/>
      <c r="AL374" s="106"/>
      <c r="AM374" s="105"/>
      <c r="AN374" s="107"/>
      <c r="AO374" s="105"/>
      <c r="AP374" s="106"/>
      <c r="AQ374" s="414">
        <f t="shared" si="90"/>
        <v>2</v>
      </c>
      <c r="AR374" s="110">
        <f t="shared" si="91"/>
        <v>0</v>
      </c>
      <c r="AS374" s="430">
        <f t="shared" si="92"/>
        <v>0</v>
      </c>
      <c r="AT374" s="109">
        <f t="shared" si="93"/>
        <v>0</v>
      </c>
      <c r="AU374" s="427">
        <f t="shared" si="94"/>
        <v>0</v>
      </c>
      <c r="AV374" s="110">
        <f t="shared" si="95"/>
        <v>0</v>
      </c>
      <c r="AW374" s="901">
        <f>'（民鉄走行キロ計算）'!E374</f>
        <v>1.1815226400414478</v>
      </c>
      <c r="AX374" s="903" t="str">
        <f>'（民鉄走行キロ計算）'!F374</f>
        <v/>
      </c>
    </row>
    <row r="375" spans="1:50" ht="17.25" customHeight="1">
      <c r="A375" s="130"/>
      <c r="B375" s="927"/>
      <c r="C375" s="925"/>
      <c r="D375" s="926"/>
      <c r="E375" s="111"/>
      <c r="F375" s="112"/>
      <c r="G375" s="111"/>
      <c r="H375" s="112"/>
      <c r="I375" s="111"/>
      <c r="J375" s="113"/>
      <c r="K375" s="111"/>
      <c r="L375" s="112"/>
      <c r="M375" s="111"/>
      <c r="N375" s="112"/>
      <c r="O375" s="111"/>
      <c r="P375" s="113"/>
      <c r="Q375" s="111"/>
      <c r="R375" s="112"/>
      <c r="S375" s="111"/>
      <c r="T375" s="112"/>
      <c r="U375" s="111"/>
      <c r="V375" s="113"/>
      <c r="W375" s="111"/>
      <c r="X375" s="112"/>
      <c r="Y375" s="111"/>
      <c r="Z375" s="112"/>
      <c r="AA375" s="111"/>
      <c r="AB375" s="113"/>
      <c r="AC375" s="111"/>
      <c r="AD375" s="112"/>
      <c r="AE375" s="111"/>
      <c r="AF375" s="112"/>
      <c r="AG375" s="111"/>
      <c r="AH375" s="113"/>
      <c r="AI375" s="111"/>
      <c r="AJ375" s="112"/>
      <c r="AK375" s="111"/>
      <c r="AL375" s="112"/>
      <c r="AM375" s="111"/>
      <c r="AN375" s="113"/>
      <c r="AO375" s="111"/>
      <c r="AP375" s="112"/>
      <c r="AQ375" s="413">
        <f t="shared" si="90"/>
        <v>0</v>
      </c>
      <c r="AR375" s="116">
        <f t="shared" si="91"/>
        <v>0</v>
      </c>
      <c r="AS375" s="429">
        <f t="shared" si="92"/>
        <v>0</v>
      </c>
      <c r="AT375" s="115">
        <f t="shared" si="93"/>
        <v>0</v>
      </c>
      <c r="AU375" s="426">
        <f t="shared" si="94"/>
        <v>0</v>
      </c>
      <c r="AV375" s="116">
        <f t="shared" si="95"/>
        <v>0</v>
      </c>
      <c r="AW375" s="911"/>
      <c r="AX375" s="912"/>
    </row>
    <row r="376" spans="1:50" ht="17.25" customHeight="1">
      <c r="A376" s="130"/>
      <c r="B376" s="895" t="s">
        <v>199</v>
      </c>
      <c r="C376" s="897" t="s">
        <v>43</v>
      </c>
      <c r="D376" s="898"/>
      <c r="E376" s="105"/>
      <c r="F376" s="106"/>
      <c r="G376" s="105"/>
      <c r="H376" s="106"/>
      <c r="I376" s="105"/>
      <c r="J376" s="107"/>
      <c r="K376" s="105"/>
      <c r="L376" s="106"/>
      <c r="M376" s="105"/>
      <c r="N376" s="106"/>
      <c r="O376" s="105"/>
      <c r="P376" s="107"/>
      <c r="Q376" s="105"/>
      <c r="R376" s="106"/>
      <c r="S376" s="105"/>
      <c r="T376" s="106"/>
      <c r="U376" s="105"/>
      <c r="V376" s="107"/>
      <c r="W376" s="105"/>
      <c r="X376" s="106"/>
      <c r="Y376" s="105"/>
      <c r="Z376" s="106"/>
      <c r="AA376" s="105"/>
      <c r="AB376" s="107"/>
      <c r="AC376" s="105"/>
      <c r="AD376" s="106"/>
      <c r="AE376" s="105"/>
      <c r="AF376" s="106"/>
      <c r="AG376" s="105"/>
      <c r="AH376" s="107"/>
      <c r="AI376" s="105"/>
      <c r="AJ376" s="106"/>
      <c r="AK376" s="105"/>
      <c r="AL376" s="106"/>
      <c r="AM376" s="105"/>
      <c r="AN376" s="107"/>
      <c r="AO376" s="105"/>
      <c r="AP376" s="106"/>
      <c r="AQ376" s="414">
        <f t="shared" si="90"/>
        <v>0</v>
      </c>
      <c r="AR376" s="110">
        <f t="shared" si="91"/>
        <v>0</v>
      </c>
      <c r="AS376" s="430">
        <f t="shared" si="92"/>
        <v>0</v>
      </c>
      <c r="AT376" s="109">
        <f t="shared" si="93"/>
        <v>0</v>
      </c>
      <c r="AU376" s="427">
        <f t="shared" si="94"/>
        <v>0</v>
      </c>
      <c r="AV376" s="110">
        <f t="shared" si="95"/>
        <v>0</v>
      </c>
      <c r="AW376" s="901">
        <f>'（民鉄走行キロ計算）'!E376</f>
        <v>0</v>
      </c>
      <c r="AX376" s="903" t="str">
        <f>'（民鉄走行キロ計算）'!F376</f>
        <v/>
      </c>
    </row>
    <row r="377" spans="1:50" ht="17.25" customHeight="1">
      <c r="A377" s="130"/>
      <c r="B377" s="927"/>
      <c r="C377" s="925"/>
      <c r="D377" s="926"/>
      <c r="E377" s="111"/>
      <c r="F377" s="112"/>
      <c r="G377" s="111"/>
      <c r="H377" s="112"/>
      <c r="I377" s="111"/>
      <c r="J377" s="113"/>
      <c r="K377" s="111"/>
      <c r="L377" s="112"/>
      <c r="M377" s="111"/>
      <c r="N377" s="112"/>
      <c r="O377" s="111"/>
      <c r="P377" s="113"/>
      <c r="Q377" s="111"/>
      <c r="R377" s="112"/>
      <c r="S377" s="111"/>
      <c r="T377" s="112"/>
      <c r="U377" s="111"/>
      <c r="V377" s="113"/>
      <c r="W377" s="111"/>
      <c r="X377" s="112"/>
      <c r="Y377" s="111"/>
      <c r="Z377" s="112"/>
      <c r="AA377" s="111"/>
      <c r="AB377" s="113"/>
      <c r="AC377" s="111"/>
      <c r="AD377" s="112"/>
      <c r="AE377" s="111"/>
      <c r="AF377" s="112"/>
      <c r="AG377" s="111"/>
      <c r="AH377" s="113"/>
      <c r="AI377" s="111"/>
      <c r="AJ377" s="112"/>
      <c r="AK377" s="111"/>
      <c r="AL377" s="112"/>
      <c r="AM377" s="111"/>
      <c r="AN377" s="113"/>
      <c r="AO377" s="111"/>
      <c r="AP377" s="112"/>
      <c r="AQ377" s="413">
        <f t="shared" si="90"/>
        <v>0</v>
      </c>
      <c r="AR377" s="116">
        <f t="shared" si="91"/>
        <v>0</v>
      </c>
      <c r="AS377" s="429">
        <f t="shared" si="92"/>
        <v>0</v>
      </c>
      <c r="AT377" s="115">
        <f t="shared" si="93"/>
        <v>0</v>
      </c>
      <c r="AU377" s="426">
        <f t="shared" si="94"/>
        <v>0</v>
      </c>
      <c r="AV377" s="116">
        <f t="shared" si="95"/>
        <v>0</v>
      </c>
      <c r="AW377" s="911"/>
      <c r="AX377" s="912"/>
    </row>
    <row r="378" spans="1:50" ht="17.25" customHeight="1">
      <c r="A378" s="130"/>
      <c r="B378" s="895" t="s">
        <v>199</v>
      </c>
      <c r="C378" s="897" t="s">
        <v>343</v>
      </c>
      <c r="D378" s="898"/>
      <c r="E378" s="105"/>
      <c r="F378" s="106"/>
      <c r="G378" s="105"/>
      <c r="H378" s="106"/>
      <c r="I378" s="105"/>
      <c r="J378" s="107"/>
      <c r="K378" s="105"/>
      <c r="L378" s="106"/>
      <c r="M378" s="105"/>
      <c r="N378" s="106"/>
      <c r="O378" s="105"/>
      <c r="P378" s="107"/>
      <c r="Q378" s="105"/>
      <c r="R378" s="106"/>
      <c r="S378" s="105"/>
      <c r="T378" s="106"/>
      <c r="U378" s="105"/>
      <c r="V378" s="107"/>
      <c r="W378" s="105"/>
      <c r="X378" s="106"/>
      <c r="Y378" s="105"/>
      <c r="Z378" s="106"/>
      <c r="AA378" s="105"/>
      <c r="AB378" s="107"/>
      <c r="AC378" s="105"/>
      <c r="AD378" s="106"/>
      <c r="AE378" s="105"/>
      <c r="AF378" s="106"/>
      <c r="AG378" s="105"/>
      <c r="AH378" s="107"/>
      <c r="AI378" s="105"/>
      <c r="AJ378" s="106"/>
      <c r="AK378" s="105"/>
      <c r="AL378" s="106"/>
      <c r="AM378" s="105"/>
      <c r="AN378" s="107"/>
      <c r="AO378" s="105"/>
      <c r="AP378" s="106"/>
      <c r="AQ378" s="414">
        <f t="shared" si="90"/>
        <v>0</v>
      </c>
      <c r="AR378" s="110">
        <f t="shared" si="91"/>
        <v>0</v>
      </c>
      <c r="AS378" s="430">
        <f t="shared" si="92"/>
        <v>0</v>
      </c>
      <c r="AT378" s="109">
        <f t="shared" si="93"/>
        <v>0</v>
      </c>
      <c r="AU378" s="427">
        <f t="shared" si="94"/>
        <v>0</v>
      </c>
      <c r="AV378" s="110">
        <f t="shared" si="95"/>
        <v>0</v>
      </c>
      <c r="AW378" s="901">
        <f>'（民鉄走行キロ計算）'!E378</f>
        <v>0</v>
      </c>
      <c r="AX378" s="903" t="str">
        <f>'（民鉄走行キロ計算）'!F378</f>
        <v/>
      </c>
    </row>
    <row r="379" spans="1:50" ht="17.25" customHeight="1">
      <c r="A379" s="130"/>
      <c r="B379" s="927"/>
      <c r="C379" s="925"/>
      <c r="D379" s="926"/>
      <c r="E379" s="111"/>
      <c r="F379" s="112"/>
      <c r="G379" s="111"/>
      <c r="H379" s="112"/>
      <c r="I379" s="111"/>
      <c r="J379" s="113"/>
      <c r="K379" s="111"/>
      <c r="L379" s="112"/>
      <c r="M379" s="111"/>
      <c r="N379" s="112"/>
      <c r="O379" s="111"/>
      <c r="P379" s="113"/>
      <c r="Q379" s="111"/>
      <c r="R379" s="112"/>
      <c r="S379" s="111"/>
      <c r="T379" s="112"/>
      <c r="U379" s="111"/>
      <c r="V379" s="113"/>
      <c r="W379" s="111"/>
      <c r="X379" s="112"/>
      <c r="Y379" s="111"/>
      <c r="Z379" s="112"/>
      <c r="AA379" s="111"/>
      <c r="AB379" s="113"/>
      <c r="AC379" s="111"/>
      <c r="AD379" s="112"/>
      <c r="AE379" s="111"/>
      <c r="AF379" s="112"/>
      <c r="AG379" s="111"/>
      <c r="AH379" s="113"/>
      <c r="AI379" s="111"/>
      <c r="AJ379" s="112"/>
      <c r="AK379" s="111"/>
      <c r="AL379" s="112"/>
      <c r="AM379" s="111"/>
      <c r="AN379" s="113"/>
      <c r="AO379" s="111"/>
      <c r="AP379" s="112"/>
      <c r="AQ379" s="413">
        <f t="shared" si="90"/>
        <v>0</v>
      </c>
      <c r="AR379" s="116">
        <f t="shared" si="91"/>
        <v>0</v>
      </c>
      <c r="AS379" s="429">
        <f t="shared" si="92"/>
        <v>0</v>
      </c>
      <c r="AT379" s="115">
        <f t="shared" si="93"/>
        <v>0</v>
      </c>
      <c r="AU379" s="426">
        <f t="shared" si="94"/>
        <v>0</v>
      </c>
      <c r="AV379" s="116">
        <f t="shared" si="95"/>
        <v>0</v>
      </c>
      <c r="AW379" s="911"/>
      <c r="AX379" s="912"/>
    </row>
    <row r="380" spans="1:50" ht="17.25" customHeight="1">
      <c r="A380" s="130"/>
      <c r="B380" s="895" t="s">
        <v>201</v>
      </c>
      <c r="C380" s="897" t="s">
        <v>44</v>
      </c>
      <c r="D380" s="898"/>
      <c r="E380" s="105"/>
      <c r="F380" s="106"/>
      <c r="G380" s="105"/>
      <c r="H380" s="106"/>
      <c r="I380" s="105"/>
      <c r="J380" s="107"/>
      <c r="K380" s="105"/>
      <c r="L380" s="106"/>
      <c r="M380" s="105"/>
      <c r="N380" s="106"/>
      <c r="O380" s="105"/>
      <c r="P380" s="107"/>
      <c r="Q380" s="105"/>
      <c r="R380" s="106"/>
      <c r="S380" s="105"/>
      <c r="T380" s="106"/>
      <c r="U380" s="105"/>
      <c r="V380" s="107"/>
      <c r="W380" s="105"/>
      <c r="X380" s="106"/>
      <c r="Y380" s="105"/>
      <c r="Z380" s="106"/>
      <c r="AA380" s="105"/>
      <c r="AB380" s="107"/>
      <c r="AC380" s="105"/>
      <c r="AD380" s="106"/>
      <c r="AE380" s="105"/>
      <c r="AF380" s="106"/>
      <c r="AG380" s="105"/>
      <c r="AH380" s="107"/>
      <c r="AI380" s="105"/>
      <c r="AJ380" s="106"/>
      <c r="AK380" s="105"/>
      <c r="AL380" s="106"/>
      <c r="AM380" s="105"/>
      <c r="AN380" s="107"/>
      <c r="AO380" s="105"/>
      <c r="AP380" s="106"/>
      <c r="AQ380" s="414">
        <f t="shared" si="90"/>
        <v>0</v>
      </c>
      <c r="AR380" s="110">
        <f t="shared" si="91"/>
        <v>0</v>
      </c>
      <c r="AS380" s="430">
        <f t="shared" si="92"/>
        <v>0</v>
      </c>
      <c r="AT380" s="109">
        <f t="shared" si="93"/>
        <v>0</v>
      </c>
      <c r="AU380" s="427">
        <f t="shared" si="94"/>
        <v>0</v>
      </c>
      <c r="AV380" s="110">
        <f t="shared" si="95"/>
        <v>0</v>
      </c>
      <c r="AW380" s="901">
        <f>'（民鉄走行キロ計算）'!E380</f>
        <v>0</v>
      </c>
      <c r="AX380" s="903" t="str">
        <f>'（民鉄走行キロ計算）'!F380</f>
        <v/>
      </c>
    </row>
    <row r="381" spans="1:50" ht="17.25" customHeight="1">
      <c r="A381" s="130"/>
      <c r="B381" s="927"/>
      <c r="C381" s="925"/>
      <c r="D381" s="926"/>
      <c r="E381" s="111"/>
      <c r="F381" s="112"/>
      <c r="G381" s="111"/>
      <c r="H381" s="112"/>
      <c r="I381" s="111"/>
      <c r="J381" s="113"/>
      <c r="K381" s="111"/>
      <c r="L381" s="112"/>
      <c r="M381" s="111"/>
      <c r="N381" s="112"/>
      <c r="O381" s="111"/>
      <c r="P381" s="113"/>
      <c r="Q381" s="111"/>
      <c r="R381" s="112"/>
      <c r="S381" s="111"/>
      <c r="T381" s="112"/>
      <c r="U381" s="111"/>
      <c r="V381" s="113"/>
      <c r="W381" s="111"/>
      <c r="X381" s="112"/>
      <c r="Y381" s="111"/>
      <c r="Z381" s="112"/>
      <c r="AA381" s="111"/>
      <c r="AB381" s="113"/>
      <c r="AC381" s="111"/>
      <c r="AD381" s="112"/>
      <c r="AE381" s="111"/>
      <c r="AF381" s="112"/>
      <c r="AG381" s="111"/>
      <c r="AH381" s="113"/>
      <c r="AI381" s="111"/>
      <c r="AJ381" s="112"/>
      <c r="AK381" s="111"/>
      <c r="AL381" s="112"/>
      <c r="AM381" s="111"/>
      <c r="AN381" s="113"/>
      <c r="AO381" s="111"/>
      <c r="AP381" s="112"/>
      <c r="AQ381" s="413">
        <f t="shared" si="90"/>
        <v>0</v>
      </c>
      <c r="AR381" s="116">
        <f t="shared" si="91"/>
        <v>0</v>
      </c>
      <c r="AS381" s="429">
        <f t="shared" si="92"/>
        <v>0</v>
      </c>
      <c r="AT381" s="115">
        <f t="shared" si="93"/>
        <v>0</v>
      </c>
      <c r="AU381" s="426">
        <f t="shared" si="94"/>
        <v>0</v>
      </c>
      <c r="AV381" s="116">
        <f t="shared" si="95"/>
        <v>0</v>
      </c>
      <c r="AW381" s="911"/>
      <c r="AX381" s="912"/>
    </row>
    <row r="382" spans="1:50" ht="17.25" customHeight="1">
      <c r="A382" s="130"/>
      <c r="B382" s="895" t="s">
        <v>199</v>
      </c>
      <c r="C382" s="897" t="s">
        <v>45</v>
      </c>
      <c r="D382" s="898"/>
      <c r="E382" s="105"/>
      <c r="F382" s="106"/>
      <c r="G382" s="105"/>
      <c r="H382" s="106"/>
      <c r="I382" s="105"/>
      <c r="J382" s="107"/>
      <c r="K382" s="105"/>
      <c r="L382" s="106"/>
      <c r="M382" s="105"/>
      <c r="N382" s="106"/>
      <c r="O382" s="105"/>
      <c r="P382" s="107"/>
      <c r="Q382" s="105"/>
      <c r="R382" s="106"/>
      <c r="S382" s="105"/>
      <c r="T382" s="106"/>
      <c r="U382" s="105"/>
      <c r="V382" s="107"/>
      <c r="W382" s="105"/>
      <c r="X382" s="106"/>
      <c r="Y382" s="105"/>
      <c r="Z382" s="106"/>
      <c r="AA382" s="105"/>
      <c r="AB382" s="107"/>
      <c r="AC382" s="105"/>
      <c r="AD382" s="106"/>
      <c r="AE382" s="105"/>
      <c r="AF382" s="106"/>
      <c r="AG382" s="105"/>
      <c r="AH382" s="107"/>
      <c r="AI382" s="105"/>
      <c r="AJ382" s="106"/>
      <c r="AK382" s="105"/>
      <c r="AL382" s="106"/>
      <c r="AM382" s="105"/>
      <c r="AN382" s="107"/>
      <c r="AO382" s="105"/>
      <c r="AP382" s="106"/>
      <c r="AQ382" s="414">
        <f t="shared" si="90"/>
        <v>0</v>
      </c>
      <c r="AR382" s="110">
        <f t="shared" si="91"/>
        <v>0</v>
      </c>
      <c r="AS382" s="430">
        <f t="shared" si="92"/>
        <v>0</v>
      </c>
      <c r="AT382" s="109">
        <f t="shared" si="93"/>
        <v>0</v>
      </c>
      <c r="AU382" s="427">
        <f t="shared" si="94"/>
        <v>0</v>
      </c>
      <c r="AV382" s="110">
        <f t="shared" si="95"/>
        <v>0</v>
      </c>
      <c r="AW382" s="901">
        <f>'（民鉄走行キロ計算）'!E382</f>
        <v>0</v>
      </c>
      <c r="AX382" s="903" t="str">
        <f>'（民鉄走行キロ計算）'!F382</f>
        <v/>
      </c>
    </row>
    <row r="383" spans="1:50" ht="17.25" customHeight="1">
      <c r="A383" s="130"/>
      <c r="B383" s="927"/>
      <c r="C383" s="925"/>
      <c r="D383" s="926"/>
      <c r="E383" s="111"/>
      <c r="F383" s="112"/>
      <c r="G383" s="111"/>
      <c r="H383" s="112"/>
      <c r="I383" s="111"/>
      <c r="J383" s="113"/>
      <c r="K383" s="111"/>
      <c r="L383" s="112"/>
      <c r="M383" s="111"/>
      <c r="N383" s="112"/>
      <c r="O383" s="111"/>
      <c r="P383" s="113"/>
      <c r="Q383" s="111"/>
      <c r="R383" s="112"/>
      <c r="S383" s="111"/>
      <c r="T383" s="112"/>
      <c r="U383" s="111"/>
      <c r="V383" s="113"/>
      <c r="W383" s="111"/>
      <c r="X383" s="112"/>
      <c r="Y383" s="111"/>
      <c r="Z383" s="112"/>
      <c r="AA383" s="111"/>
      <c r="AB383" s="113"/>
      <c r="AC383" s="111"/>
      <c r="AD383" s="112"/>
      <c r="AE383" s="111"/>
      <c r="AF383" s="112"/>
      <c r="AG383" s="111"/>
      <c r="AH383" s="113"/>
      <c r="AI383" s="111"/>
      <c r="AJ383" s="112"/>
      <c r="AK383" s="111"/>
      <c r="AL383" s="112"/>
      <c r="AM383" s="111"/>
      <c r="AN383" s="113"/>
      <c r="AO383" s="111"/>
      <c r="AP383" s="112"/>
      <c r="AQ383" s="413">
        <f t="shared" si="90"/>
        <v>0</v>
      </c>
      <c r="AR383" s="116">
        <f t="shared" si="91"/>
        <v>0</v>
      </c>
      <c r="AS383" s="429">
        <f t="shared" si="92"/>
        <v>0</v>
      </c>
      <c r="AT383" s="115">
        <f t="shared" si="93"/>
        <v>0</v>
      </c>
      <c r="AU383" s="426">
        <f t="shared" si="94"/>
        <v>0</v>
      </c>
      <c r="AV383" s="116">
        <f t="shared" si="95"/>
        <v>0</v>
      </c>
      <c r="AW383" s="911"/>
      <c r="AX383" s="912"/>
    </row>
    <row r="384" spans="1:50" ht="17.25" customHeight="1">
      <c r="A384" s="130"/>
      <c r="B384" s="895" t="s">
        <v>199</v>
      </c>
      <c r="C384" s="897" t="s">
        <v>46</v>
      </c>
      <c r="D384" s="898"/>
      <c r="E384" s="105"/>
      <c r="F384" s="106"/>
      <c r="G384" s="105"/>
      <c r="H384" s="106"/>
      <c r="I384" s="105"/>
      <c r="J384" s="107"/>
      <c r="K384" s="105"/>
      <c r="L384" s="106"/>
      <c r="M384" s="105"/>
      <c r="N384" s="106"/>
      <c r="O384" s="105"/>
      <c r="P384" s="107"/>
      <c r="Q384" s="105"/>
      <c r="R384" s="106"/>
      <c r="S384" s="105"/>
      <c r="T384" s="106"/>
      <c r="U384" s="105"/>
      <c r="V384" s="107"/>
      <c r="W384" s="105"/>
      <c r="X384" s="106"/>
      <c r="Y384" s="105"/>
      <c r="Z384" s="106"/>
      <c r="AA384" s="105"/>
      <c r="AB384" s="107"/>
      <c r="AC384" s="105"/>
      <c r="AD384" s="106"/>
      <c r="AE384" s="105"/>
      <c r="AF384" s="106"/>
      <c r="AG384" s="105"/>
      <c r="AH384" s="107"/>
      <c r="AI384" s="105">
        <v>1</v>
      </c>
      <c r="AJ384" s="106"/>
      <c r="AK384" s="105"/>
      <c r="AL384" s="106"/>
      <c r="AM384" s="105">
        <v>1</v>
      </c>
      <c r="AN384" s="107"/>
      <c r="AO384" s="105"/>
      <c r="AP384" s="106"/>
      <c r="AQ384" s="414">
        <f t="shared" si="90"/>
        <v>1</v>
      </c>
      <c r="AR384" s="110">
        <f t="shared" si="91"/>
        <v>0</v>
      </c>
      <c r="AS384" s="430">
        <f t="shared" si="92"/>
        <v>0</v>
      </c>
      <c r="AT384" s="109">
        <f t="shared" si="93"/>
        <v>0</v>
      </c>
      <c r="AU384" s="427">
        <f t="shared" si="94"/>
        <v>1</v>
      </c>
      <c r="AV384" s="110">
        <f t="shared" si="95"/>
        <v>0</v>
      </c>
      <c r="AW384" s="901">
        <f>'（民鉄走行キロ計算）'!E384</f>
        <v>1.0989398637028844</v>
      </c>
      <c r="AX384" s="903" t="str">
        <f>'（民鉄走行キロ計算）'!F384</f>
        <v/>
      </c>
    </row>
    <row r="385" spans="1:50" ht="17.25" customHeight="1">
      <c r="A385" s="130"/>
      <c r="B385" s="927"/>
      <c r="C385" s="925"/>
      <c r="D385" s="926"/>
      <c r="E385" s="111"/>
      <c r="F385" s="112"/>
      <c r="G385" s="111"/>
      <c r="H385" s="112"/>
      <c r="I385" s="111"/>
      <c r="J385" s="113"/>
      <c r="K385" s="111"/>
      <c r="L385" s="112"/>
      <c r="M385" s="111"/>
      <c r="N385" s="112"/>
      <c r="O385" s="111"/>
      <c r="P385" s="113"/>
      <c r="Q385" s="111"/>
      <c r="R385" s="112"/>
      <c r="S385" s="111"/>
      <c r="T385" s="112"/>
      <c r="U385" s="111"/>
      <c r="V385" s="113"/>
      <c r="W385" s="111"/>
      <c r="X385" s="112"/>
      <c r="Y385" s="111"/>
      <c r="Z385" s="112"/>
      <c r="AA385" s="111"/>
      <c r="AB385" s="113"/>
      <c r="AC385" s="111"/>
      <c r="AD385" s="112"/>
      <c r="AE385" s="111"/>
      <c r="AF385" s="112"/>
      <c r="AG385" s="111"/>
      <c r="AH385" s="113"/>
      <c r="AI385" s="111"/>
      <c r="AJ385" s="112"/>
      <c r="AK385" s="111"/>
      <c r="AL385" s="112"/>
      <c r="AM385" s="111"/>
      <c r="AN385" s="113"/>
      <c r="AO385" s="111"/>
      <c r="AP385" s="112"/>
      <c r="AQ385" s="413">
        <f t="shared" si="90"/>
        <v>0</v>
      </c>
      <c r="AR385" s="116">
        <f t="shared" si="91"/>
        <v>0</v>
      </c>
      <c r="AS385" s="429">
        <f t="shared" si="92"/>
        <v>0</v>
      </c>
      <c r="AT385" s="115">
        <f t="shared" si="93"/>
        <v>0</v>
      </c>
      <c r="AU385" s="426">
        <f t="shared" si="94"/>
        <v>0</v>
      </c>
      <c r="AV385" s="116">
        <f t="shared" si="95"/>
        <v>0</v>
      </c>
      <c r="AW385" s="911"/>
      <c r="AX385" s="912"/>
    </row>
    <row r="386" spans="1:50" ht="17.25" customHeight="1">
      <c r="A386" s="130"/>
      <c r="B386" s="895" t="s">
        <v>327</v>
      </c>
      <c r="C386" s="897" t="s">
        <v>344</v>
      </c>
      <c r="D386" s="898"/>
      <c r="E386" s="105"/>
      <c r="F386" s="106"/>
      <c r="G386" s="105"/>
      <c r="H386" s="106"/>
      <c r="I386" s="105"/>
      <c r="J386" s="107"/>
      <c r="K386" s="105"/>
      <c r="L386" s="106"/>
      <c r="M386" s="105"/>
      <c r="N386" s="106"/>
      <c r="O386" s="105"/>
      <c r="P386" s="107"/>
      <c r="Q386" s="105"/>
      <c r="R386" s="106"/>
      <c r="S386" s="105"/>
      <c r="T386" s="106"/>
      <c r="U386" s="105"/>
      <c r="V386" s="107"/>
      <c r="W386" s="105">
        <v>1</v>
      </c>
      <c r="X386" s="106"/>
      <c r="Y386" s="105"/>
      <c r="Z386" s="106"/>
      <c r="AA386" s="105"/>
      <c r="AB386" s="107"/>
      <c r="AC386" s="105"/>
      <c r="AD386" s="106"/>
      <c r="AE386" s="105"/>
      <c r="AF386" s="106"/>
      <c r="AG386" s="105"/>
      <c r="AH386" s="107"/>
      <c r="AI386" s="105"/>
      <c r="AJ386" s="106"/>
      <c r="AK386" s="105"/>
      <c r="AL386" s="106"/>
      <c r="AM386" s="105"/>
      <c r="AN386" s="107"/>
      <c r="AO386" s="105"/>
      <c r="AP386" s="106"/>
      <c r="AQ386" s="414">
        <f t="shared" si="90"/>
        <v>1</v>
      </c>
      <c r="AR386" s="110">
        <f t="shared" si="91"/>
        <v>0</v>
      </c>
      <c r="AS386" s="430">
        <f t="shared" si="92"/>
        <v>0</v>
      </c>
      <c r="AT386" s="109">
        <f t="shared" si="93"/>
        <v>0</v>
      </c>
      <c r="AU386" s="427">
        <f t="shared" si="94"/>
        <v>0</v>
      </c>
      <c r="AV386" s="110">
        <f t="shared" si="95"/>
        <v>0</v>
      </c>
      <c r="AW386" s="901">
        <f>'（民鉄走行キロ計算）'!E386</f>
        <v>0.60991780015823704</v>
      </c>
      <c r="AX386" s="903" t="str">
        <f>'（民鉄走行キロ計算）'!F386</f>
        <v/>
      </c>
    </row>
    <row r="387" spans="1:50" ht="17.25" customHeight="1">
      <c r="A387" s="130"/>
      <c r="B387" s="927"/>
      <c r="C387" s="925" t="s">
        <v>48</v>
      </c>
      <c r="D387" s="926"/>
      <c r="E387" s="111"/>
      <c r="F387" s="112"/>
      <c r="G387" s="111"/>
      <c r="H387" s="112"/>
      <c r="I387" s="111"/>
      <c r="J387" s="113"/>
      <c r="K387" s="111"/>
      <c r="L387" s="112"/>
      <c r="M387" s="111"/>
      <c r="N387" s="112"/>
      <c r="O387" s="111"/>
      <c r="P387" s="113"/>
      <c r="Q387" s="111"/>
      <c r="R387" s="112"/>
      <c r="S387" s="111"/>
      <c r="T387" s="112"/>
      <c r="U387" s="111"/>
      <c r="V387" s="113"/>
      <c r="W387" s="111"/>
      <c r="X387" s="112"/>
      <c r="Y387" s="111"/>
      <c r="Z387" s="112"/>
      <c r="AA387" s="111"/>
      <c r="AB387" s="113"/>
      <c r="AC387" s="111"/>
      <c r="AD387" s="112"/>
      <c r="AE387" s="111"/>
      <c r="AF387" s="112"/>
      <c r="AG387" s="111"/>
      <c r="AH387" s="113"/>
      <c r="AI387" s="111"/>
      <c r="AJ387" s="112"/>
      <c r="AK387" s="111"/>
      <c r="AL387" s="112"/>
      <c r="AM387" s="111"/>
      <c r="AN387" s="113"/>
      <c r="AO387" s="111"/>
      <c r="AP387" s="112"/>
      <c r="AQ387" s="413">
        <f t="shared" si="90"/>
        <v>0</v>
      </c>
      <c r="AR387" s="116">
        <f t="shared" si="91"/>
        <v>0</v>
      </c>
      <c r="AS387" s="429">
        <f t="shared" si="92"/>
        <v>0</v>
      </c>
      <c r="AT387" s="115">
        <f t="shared" si="93"/>
        <v>0</v>
      </c>
      <c r="AU387" s="426">
        <f t="shared" si="94"/>
        <v>0</v>
      </c>
      <c r="AV387" s="116">
        <f t="shared" si="95"/>
        <v>0</v>
      </c>
      <c r="AW387" s="911"/>
      <c r="AX387" s="912"/>
    </row>
    <row r="388" spans="1:50" ht="17.25" customHeight="1">
      <c r="A388" s="130"/>
      <c r="B388" s="946" t="s">
        <v>328</v>
      </c>
      <c r="C388" s="897" t="s">
        <v>47</v>
      </c>
      <c r="D388" s="898"/>
      <c r="E388" s="105"/>
      <c r="F388" s="106"/>
      <c r="G388" s="105"/>
      <c r="H388" s="106"/>
      <c r="I388" s="105"/>
      <c r="J388" s="107"/>
      <c r="K388" s="105"/>
      <c r="L388" s="106">
        <v>2</v>
      </c>
      <c r="M388" s="105"/>
      <c r="N388" s="106"/>
      <c r="O388" s="105"/>
      <c r="P388" s="107">
        <v>5</v>
      </c>
      <c r="Q388" s="105"/>
      <c r="R388" s="106"/>
      <c r="S388" s="105"/>
      <c r="T388" s="106"/>
      <c r="U388" s="105"/>
      <c r="V388" s="107"/>
      <c r="W388" s="105"/>
      <c r="X388" s="106">
        <v>2</v>
      </c>
      <c r="Y388" s="105"/>
      <c r="Z388" s="106"/>
      <c r="AA388" s="105"/>
      <c r="AB388" s="107"/>
      <c r="AC388" s="105"/>
      <c r="AD388" s="106"/>
      <c r="AE388" s="105"/>
      <c r="AF388" s="106"/>
      <c r="AG388" s="105"/>
      <c r="AH388" s="107"/>
      <c r="AI388" s="105"/>
      <c r="AJ388" s="106"/>
      <c r="AK388" s="105"/>
      <c r="AL388" s="106"/>
      <c r="AM388" s="105"/>
      <c r="AN388" s="107"/>
      <c r="AO388" s="105"/>
      <c r="AP388" s="106"/>
      <c r="AQ388" s="414">
        <f t="shared" si="90"/>
        <v>0</v>
      </c>
      <c r="AR388" s="110">
        <f t="shared" si="91"/>
        <v>4</v>
      </c>
      <c r="AS388" s="430">
        <f t="shared" si="92"/>
        <v>0</v>
      </c>
      <c r="AT388" s="109">
        <f t="shared" si="93"/>
        <v>0</v>
      </c>
      <c r="AU388" s="427">
        <f t="shared" si="94"/>
        <v>0</v>
      </c>
      <c r="AV388" s="110">
        <f t="shared" si="95"/>
        <v>5</v>
      </c>
      <c r="AW388" s="901" t="str">
        <f>'（民鉄走行キロ計算）'!E388</f>
        <v/>
      </c>
      <c r="AX388" s="903">
        <f>'（民鉄走行キロ計算）'!F388</f>
        <v>1.6020512664415516</v>
      </c>
    </row>
    <row r="389" spans="1:50" ht="17.25" customHeight="1">
      <c r="A389" s="130"/>
      <c r="B389" s="927"/>
      <c r="C389" s="925" t="s">
        <v>48</v>
      </c>
      <c r="D389" s="926"/>
      <c r="E389" s="111"/>
      <c r="F389" s="112"/>
      <c r="G389" s="111"/>
      <c r="H389" s="112"/>
      <c r="I389" s="111"/>
      <c r="J389" s="113"/>
      <c r="K389" s="111"/>
      <c r="L389" s="112">
        <v>1</v>
      </c>
      <c r="M389" s="111"/>
      <c r="N389" s="112"/>
      <c r="O389" s="111"/>
      <c r="P389" s="113">
        <v>5</v>
      </c>
      <c r="Q389" s="111"/>
      <c r="R389" s="112"/>
      <c r="S389" s="111"/>
      <c r="T389" s="112"/>
      <c r="U389" s="111"/>
      <c r="V389" s="113"/>
      <c r="W389" s="111"/>
      <c r="X389" s="112"/>
      <c r="Y389" s="111"/>
      <c r="Z389" s="112"/>
      <c r="AA389" s="111"/>
      <c r="AB389" s="113"/>
      <c r="AC389" s="111"/>
      <c r="AD389" s="112"/>
      <c r="AE389" s="111"/>
      <c r="AF389" s="112"/>
      <c r="AG389" s="111"/>
      <c r="AH389" s="113"/>
      <c r="AI389" s="111"/>
      <c r="AJ389" s="112"/>
      <c r="AK389" s="111"/>
      <c r="AL389" s="112"/>
      <c r="AM389" s="111"/>
      <c r="AN389" s="113"/>
      <c r="AO389" s="111"/>
      <c r="AP389" s="112"/>
      <c r="AQ389" s="413">
        <f t="shared" si="90"/>
        <v>0</v>
      </c>
      <c r="AR389" s="116">
        <f t="shared" si="91"/>
        <v>1</v>
      </c>
      <c r="AS389" s="429">
        <f t="shared" si="92"/>
        <v>0</v>
      </c>
      <c r="AT389" s="115">
        <f t="shared" si="93"/>
        <v>0</v>
      </c>
      <c r="AU389" s="426">
        <f t="shared" si="94"/>
        <v>0</v>
      </c>
      <c r="AV389" s="116">
        <f t="shared" si="95"/>
        <v>5</v>
      </c>
      <c r="AW389" s="911"/>
      <c r="AX389" s="912"/>
    </row>
    <row r="390" spans="1:50" ht="17.25" customHeight="1">
      <c r="A390" s="130"/>
      <c r="B390" s="895" t="s">
        <v>202</v>
      </c>
      <c r="C390" s="897" t="s">
        <v>49</v>
      </c>
      <c r="D390" s="898"/>
      <c r="E390" s="105"/>
      <c r="F390" s="106"/>
      <c r="G390" s="105"/>
      <c r="H390" s="106"/>
      <c r="I390" s="105"/>
      <c r="J390" s="107"/>
      <c r="K390" s="105"/>
      <c r="L390" s="106">
        <v>1</v>
      </c>
      <c r="M390" s="105"/>
      <c r="N390" s="106"/>
      <c r="O390" s="105"/>
      <c r="P390" s="107"/>
      <c r="Q390" s="105"/>
      <c r="R390" s="106"/>
      <c r="S390" s="105"/>
      <c r="T390" s="106"/>
      <c r="U390" s="105"/>
      <c r="V390" s="107"/>
      <c r="W390" s="105"/>
      <c r="X390" s="106"/>
      <c r="Y390" s="105"/>
      <c r="Z390" s="106"/>
      <c r="AA390" s="105"/>
      <c r="AB390" s="107"/>
      <c r="AC390" s="105"/>
      <c r="AD390" s="106"/>
      <c r="AE390" s="105"/>
      <c r="AF390" s="106"/>
      <c r="AG390" s="105"/>
      <c r="AH390" s="107"/>
      <c r="AI390" s="105"/>
      <c r="AJ390" s="106"/>
      <c r="AK390" s="105"/>
      <c r="AL390" s="106"/>
      <c r="AM390" s="105"/>
      <c r="AN390" s="107"/>
      <c r="AO390" s="105"/>
      <c r="AP390" s="106"/>
      <c r="AQ390" s="414">
        <f t="shared" si="90"/>
        <v>0</v>
      </c>
      <c r="AR390" s="110">
        <f t="shared" si="91"/>
        <v>1</v>
      </c>
      <c r="AS390" s="430">
        <f t="shared" si="92"/>
        <v>0</v>
      </c>
      <c r="AT390" s="109">
        <f t="shared" si="93"/>
        <v>0</v>
      </c>
      <c r="AU390" s="427">
        <f t="shared" si="94"/>
        <v>0</v>
      </c>
      <c r="AV390" s="110">
        <f t="shared" si="95"/>
        <v>0</v>
      </c>
      <c r="AW390" s="901" t="str">
        <f>'（民鉄走行キロ計算）'!E390</f>
        <v/>
      </c>
      <c r="AX390" s="903">
        <f>'（民鉄走行キロ計算）'!F390</f>
        <v>0.5781644181659723</v>
      </c>
    </row>
    <row r="391" spans="1:50" ht="17.25" customHeight="1">
      <c r="A391" s="130"/>
      <c r="B391" s="927"/>
      <c r="C391" s="925" t="s">
        <v>48</v>
      </c>
      <c r="D391" s="926"/>
      <c r="E391" s="372"/>
      <c r="F391" s="371"/>
      <c r="G391" s="372"/>
      <c r="H391" s="371"/>
      <c r="I391" s="372"/>
      <c r="J391" s="373"/>
      <c r="K391" s="372"/>
      <c r="L391" s="371"/>
      <c r="M391" s="372"/>
      <c r="N391" s="371"/>
      <c r="O391" s="372"/>
      <c r="P391" s="373"/>
      <c r="Q391" s="372"/>
      <c r="R391" s="371"/>
      <c r="S391" s="372"/>
      <c r="T391" s="371"/>
      <c r="U391" s="372"/>
      <c r="V391" s="373"/>
      <c r="W391" s="372"/>
      <c r="X391" s="371"/>
      <c r="Y391" s="372"/>
      <c r="Z391" s="371"/>
      <c r="AA391" s="372"/>
      <c r="AB391" s="373"/>
      <c r="AC391" s="372"/>
      <c r="AD391" s="371"/>
      <c r="AE391" s="452"/>
      <c r="AF391" s="371"/>
      <c r="AG391" s="372"/>
      <c r="AH391" s="373"/>
      <c r="AI391" s="372"/>
      <c r="AJ391" s="371"/>
      <c r="AK391" s="372"/>
      <c r="AL391" s="371"/>
      <c r="AM391" s="372"/>
      <c r="AN391" s="373"/>
      <c r="AO391" s="372"/>
      <c r="AP391" s="371"/>
      <c r="AQ391" s="435">
        <f t="shared" si="90"/>
        <v>0</v>
      </c>
      <c r="AR391" s="424">
        <f t="shared" si="91"/>
        <v>0</v>
      </c>
      <c r="AS391" s="463">
        <f t="shared" si="92"/>
        <v>0</v>
      </c>
      <c r="AT391" s="464">
        <f t="shared" si="93"/>
        <v>0</v>
      </c>
      <c r="AU391" s="465">
        <f t="shared" si="94"/>
        <v>0</v>
      </c>
      <c r="AV391" s="424">
        <f t="shared" si="95"/>
        <v>0</v>
      </c>
      <c r="AW391" s="911"/>
      <c r="AX391" s="912"/>
    </row>
    <row r="392" spans="1:50" ht="17.25" customHeight="1">
      <c r="A392" s="130"/>
      <c r="B392" s="949" t="s">
        <v>202</v>
      </c>
      <c r="C392" s="928" t="s">
        <v>50</v>
      </c>
      <c r="D392" s="898"/>
      <c r="E392" s="105"/>
      <c r="F392" s="106"/>
      <c r="G392" s="105"/>
      <c r="H392" s="106"/>
      <c r="I392" s="105"/>
      <c r="J392" s="107"/>
      <c r="K392" s="105"/>
      <c r="L392" s="106">
        <v>1</v>
      </c>
      <c r="M392" s="105"/>
      <c r="N392" s="106"/>
      <c r="O392" s="105"/>
      <c r="P392" s="107">
        <v>6</v>
      </c>
      <c r="Q392" s="105"/>
      <c r="R392" s="106"/>
      <c r="S392" s="105"/>
      <c r="T392" s="106"/>
      <c r="U392" s="105"/>
      <c r="V392" s="107"/>
      <c r="W392" s="105"/>
      <c r="X392" s="106"/>
      <c r="Y392" s="105"/>
      <c r="Z392" s="106"/>
      <c r="AA392" s="105"/>
      <c r="AB392" s="107"/>
      <c r="AC392" s="105"/>
      <c r="AD392" s="106">
        <v>2</v>
      </c>
      <c r="AE392" s="462"/>
      <c r="AF392" s="396">
        <v>1</v>
      </c>
      <c r="AG392" s="105"/>
      <c r="AH392" s="107">
        <v>2</v>
      </c>
      <c r="AI392" s="105"/>
      <c r="AJ392" s="106"/>
      <c r="AK392" s="105"/>
      <c r="AL392" s="106"/>
      <c r="AM392" s="105"/>
      <c r="AN392" s="107"/>
      <c r="AO392" s="105"/>
      <c r="AP392" s="106"/>
      <c r="AQ392" s="414">
        <f t="shared" si="90"/>
        <v>0</v>
      </c>
      <c r="AR392" s="110">
        <f t="shared" si="91"/>
        <v>3</v>
      </c>
      <c r="AS392" s="430">
        <f t="shared" si="92"/>
        <v>0</v>
      </c>
      <c r="AT392" s="109">
        <f t="shared" si="93"/>
        <v>1</v>
      </c>
      <c r="AU392" s="427">
        <f t="shared" si="94"/>
        <v>0</v>
      </c>
      <c r="AV392" s="110">
        <f t="shared" si="95"/>
        <v>8</v>
      </c>
      <c r="AW392" s="901" t="str">
        <f>'（民鉄走行キロ計算）'!E392</f>
        <v/>
      </c>
      <c r="AX392" s="903">
        <f>'（民鉄走行キロ計算）'!F392</f>
        <v>1.7488999419365219</v>
      </c>
    </row>
    <row r="393" spans="1:50" ht="17.25" customHeight="1" thickBot="1">
      <c r="A393" s="130"/>
      <c r="B393" s="950"/>
      <c r="C393" s="929" t="s">
        <v>48</v>
      </c>
      <c r="D393" s="900"/>
      <c r="E393" s="451"/>
      <c r="F393" s="450"/>
      <c r="G393" s="451"/>
      <c r="H393" s="450"/>
      <c r="I393" s="455"/>
      <c r="J393" s="384"/>
      <c r="K393" s="455"/>
      <c r="L393" s="461"/>
      <c r="M393" s="455"/>
      <c r="N393" s="450"/>
      <c r="O393" s="455"/>
      <c r="P393" s="384"/>
      <c r="Q393" s="455"/>
      <c r="R393" s="450"/>
      <c r="S393" s="455"/>
      <c r="T393" s="461"/>
      <c r="U393" s="455"/>
      <c r="V393" s="384"/>
      <c r="W393" s="455"/>
      <c r="X393" s="461"/>
      <c r="Y393" s="455"/>
      <c r="Z393" s="397"/>
      <c r="AA393" s="455"/>
      <c r="AB393" s="384"/>
      <c r="AC393" s="381"/>
      <c r="AD393" s="382">
        <v>1</v>
      </c>
      <c r="AE393" s="453"/>
      <c r="AF393" s="397"/>
      <c r="AG393" s="455"/>
      <c r="AH393" s="384">
        <v>1</v>
      </c>
      <c r="AI393" s="381"/>
      <c r="AJ393" s="382"/>
      <c r="AK393" s="455"/>
      <c r="AL393" s="397"/>
      <c r="AM393" s="455"/>
      <c r="AN393" s="384"/>
      <c r="AO393" s="381"/>
      <c r="AP393" s="384"/>
      <c r="AQ393" s="440">
        <f t="shared" si="90"/>
        <v>0</v>
      </c>
      <c r="AR393" s="437">
        <f t="shared" si="91"/>
        <v>1</v>
      </c>
      <c r="AS393" s="438">
        <f t="shared" si="92"/>
        <v>0</v>
      </c>
      <c r="AT393" s="439">
        <f t="shared" si="93"/>
        <v>0</v>
      </c>
      <c r="AU393" s="440">
        <f t="shared" si="94"/>
        <v>0</v>
      </c>
      <c r="AV393" s="441">
        <f t="shared" si="95"/>
        <v>1</v>
      </c>
      <c r="AW393" s="902"/>
      <c r="AX393" s="904"/>
    </row>
    <row r="394" spans="1:50" ht="17.25" customHeight="1" thickTop="1">
      <c r="A394" s="457"/>
      <c r="B394" s="924" t="s">
        <v>194</v>
      </c>
      <c r="C394" s="831"/>
      <c r="D394" s="832"/>
      <c r="E394" s="380">
        <f>SUM(E360,E362,E364,E366,E368,E370,E372,E374,E376,E378,E380,E382,E384,E386,E388,E390,E392)</f>
        <v>0</v>
      </c>
      <c r="F394" s="320">
        <f t="shared" ref="F394:AV394" si="96">SUM(F360,F362,F364,F366,F368,F370,F372,F374,F376,F378,F380,F382,F384,F386,F388,F390,F392)</f>
        <v>0</v>
      </c>
      <c r="G394" s="380">
        <f t="shared" si="96"/>
        <v>0</v>
      </c>
      <c r="H394" s="320">
        <f t="shared" si="96"/>
        <v>0</v>
      </c>
      <c r="I394" s="380">
        <f t="shared" si="96"/>
        <v>0</v>
      </c>
      <c r="J394" s="358">
        <f t="shared" si="96"/>
        <v>0</v>
      </c>
      <c r="K394" s="380">
        <f t="shared" si="96"/>
        <v>0</v>
      </c>
      <c r="L394" s="320">
        <f t="shared" si="96"/>
        <v>4</v>
      </c>
      <c r="M394" s="380">
        <f t="shared" si="96"/>
        <v>0</v>
      </c>
      <c r="N394" s="357">
        <f t="shared" si="96"/>
        <v>0</v>
      </c>
      <c r="O394" s="380">
        <f t="shared" si="96"/>
        <v>0</v>
      </c>
      <c r="P394" s="358">
        <f t="shared" si="96"/>
        <v>11</v>
      </c>
      <c r="Q394" s="380">
        <f t="shared" si="96"/>
        <v>0</v>
      </c>
      <c r="R394" s="357">
        <f t="shared" si="96"/>
        <v>0</v>
      </c>
      <c r="S394" s="380">
        <f t="shared" si="96"/>
        <v>0</v>
      </c>
      <c r="T394" s="320">
        <f t="shared" si="96"/>
        <v>0</v>
      </c>
      <c r="U394" s="380">
        <f t="shared" si="96"/>
        <v>0</v>
      </c>
      <c r="V394" s="358">
        <f t="shared" si="96"/>
        <v>0</v>
      </c>
      <c r="W394" s="380">
        <f t="shared" si="96"/>
        <v>8</v>
      </c>
      <c r="X394" s="320">
        <f t="shared" si="96"/>
        <v>2</v>
      </c>
      <c r="Y394" s="380">
        <f t="shared" si="96"/>
        <v>0</v>
      </c>
      <c r="Z394" s="320">
        <f t="shared" si="96"/>
        <v>0</v>
      </c>
      <c r="AA394" s="380">
        <f t="shared" si="96"/>
        <v>4</v>
      </c>
      <c r="AB394" s="358">
        <f t="shared" si="96"/>
        <v>0</v>
      </c>
      <c r="AC394" s="380">
        <f t="shared" si="96"/>
        <v>0</v>
      </c>
      <c r="AD394" s="320">
        <f t="shared" si="96"/>
        <v>2</v>
      </c>
      <c r="AE394" s="380">
        <f t="shared" si="96"/>
        <v>0</v>
      </c>
      <c r="AF394" s="320">
        <f t="shared" si="96"/>
        <v>1</v>
      </c>
      <c r="AG394" s="380">
        <f t="shared" si="96"/>
        <v>0</v>
      </c>
      <c r="AH394" s="358">
        <f t="shared" si="96"/>
        <v>2</v>
      </c>
      <c r="AI394" s="380">
        <f t="shared" si="96"/>
        <v>5</v>
      </c>
      <c r="AJ394" s="320">
        <f t="shared" si="96"/>
        <v>0</v>
      </c>
      <c r="AK394" s="380">
        <f t="shared" si="96"/>
        <v>1</v>
      </c>
      <c r="AL394" s="320">
        <f t="shared" si="96"/>
        <v>0</v>
      </c>
      <c r="AM394" s="380">
        <f t="shared" si="96"/>
        <v>4</v>
      </c>
      <c r="AN394" s="358">
        <f t="shared" si="96"/>
        <v>0</v>
      </c>
      <c r="AO394" s="380">
        <f t="shared" si="96"/>
        <v>0</v>
      </c>
      <c r="AP394" s="358">
        <f t="shared" si="96"/>
        <v>0</v>
      </c>
      <c r="AQ394" s="380">
        <f t="shared" si="96"/>
        <v>13</v>
      </c>
      <c r="AR394" s="356">
        <f t="shared" si="96"/>
        <v>8</v>
      </c>
      <c r="AS394" s="375">
        <f t="shared" si="96"/>
        <v>1</v>
      </c>
      <c r="AT394" s="357">
        <f t="shared" si="96"/>
        <v>1</v>
      </c>
      <c r="AU394" s="380">
        <f t="shared" si="96"/>
        <v>8</v>
      </c>
      <c r="AV394" s="356">
        <f t="shared" si="96"/>
        <v>13</v>
      </c>
      <c r="AW394" s="923">
        <f>'（民鉄走行キロ計算）'!E394</f>
        <v>0.64469067892479526</v>
      </c>
      <c r="AX394" s="922">
        <f>'（民鉄走行キロ計算）'!F394</f>
        <v>1.3463990590824815</v>
      </c>
    </row>
    <row r="395" spans="1:50" ht="17.25" customHeight="1" thickBot="1">
      <c r="A395" s="478"/>
      <c r="B395" s="885"/>
      <c r="C395" s="886"/>
      <c r="D395" s="887"/>
      <c r="E395" s="476">
        <f>SUM(E361,E363,E365,E367,E369,E371,E373,E375,E377,E379,E381,E383,E385,E387,E389,E391,E393)</f>
        <v>0</v>
      </c>
      <c r="F395" s="466">
        <f t="shared" ref="F395:AV395" si="97">SUM(F361,F363,F365,F367,F369,F371,F373,F375,F377,F379,F381,F383,F385,F387,F389,F391,F393)</f>
        <v>0</v>
      </c>
      <c r="G395" s="477">
        <f t="shared" si="97"/>
        <v>0</v>
      </c>
      <c r="H395" s="466">
        <f t="shared" si="97"/>
        <v>0</v>
      </c>
      <c r="I395" s="477">
        <f t="shared" si="97"/>
        <v>0</v>
      </c>
      <c r="J395" s="468">
        <f t="shared" si="97"/>
        <v>0</v>
      </c>
      <c r="K395" s="477">
        <f t="shared" si="97"/>
        <v>0</v>
      </c>
      <c r="L395" s="466">
        <f t="shared" si="97"/>
        <v>1</v>
      </c>
      <c r="M395" s="477">
        <f t="shared" si="97"/>
        <v>0</v>
      </c>
      <c r="N395" s="466">
        <f t="shared" si="97"/>
        <v>0</v>
      </c>
      <c r="O395" s="477">
        <f t="shared" si="97"/>
        <v>0</v>
      </c>
      <c r="P395" s="468">
        <f t="shared" si="97"/>
        <v>5</v>
      </c>
      <c r="Q395" s="477">
        <f t="shared" si="97"/>
        <v>0</v>
      </c>
      <c r="R395" s="466">
        <f t="shared" si="97"/>
        <v>0</v>
      </c>
      <c r="S395" s="477">
        <f t="shared" si="97"/>
        <v>0</v>
      </c>
      <c r="T395" s="466">
        <f t="shared" si="97"/>
        <v>0</v>
      </c>
      <c r="U395" s="477">
        <f t="shared" si="97"/>
        <v>0</v>
      </c>
      <c r="V395" s="468">
        <f t="shared" si="97"/>
        <v>0</v>
      </c>
      <c r="W395" s="477">
        <f t="shared" si="97"/>
        <v>1</v>
      </c>
      <c r="X395" s="466">
        <f t="shared" si="97"/>
        <v>0</v>
      </c>
      <c r="Y395" s="477">
        <f t="shared" si="97"/>
        <v>0</v>
      </c>
      <c r="Z395" s="466">
        <f t="shared" si="97"/>
        <v>0</v>
      </c>
      <c r="AA395" s="477">
        <f t="shared" si="97"/>
        <v>3</v>
      </c>
      <c r="AB395" s="468">
        <f t="shared" si="97"/>
        <v>0</v>
      </c>
      <c r="AC395" s="477">
        <f t="shared" si="97"/>
        <v>0</v>
      </c>
      <c r="AD395" s="466">
        <f t="shared" si="97"/>
        <v>1</v>
      </c>
      <c r="AE395" s="477">
        <f t="shared" si="97"/>
        <v>0</v>
      </c>
      <c r="AF395" s="466">
        <f t="shared" si="97"/>
        <v>0</v>
      </c>
      <c r="AG395" s="477">
        <f t="shared" si="97"/>
        <v>0</v>
      </c>
      <c r="AH395" s="468">
        <f t="shared" si="97"/>
        <v>1</v>
      </c>
      <c r="AI395" s="477">
        <f t="shared" si="97"/>
        <v>1</v>
      </c>
      <c r="AJ395" s="466">
        <f t="shared" si="97"/>
        <v>0</v>
      </c>
      <c r="AK395" s="477">
        <f t="shared" si="97"/>
        <v>0</v>
      </c>
      <c r="AL395" s="466">
        <f t="shared" si="97"/>
        <v>0</v>
      </c>
      <c r="AM395" s="477">
        <f t="shared" si="97"/>
        <v>1</v>
      </c>
      <c r="AN395" s="468">
        <f t="shared" si="97"/>
        <v>0</v>
      </c>
      <c r="AO395" s="477">
        <f t="shared" si="97"/>
        <v>0</v>
      </c>
      <c r="AP395" s="468">
        <f t="shared" si="97"/>
        <v>0</v>
      </c>
      <c r="AQ395" s="477">
        <f t="shared" si="97"/>
        <v>2</v>
      </c>
      <c r="AR395" s="467">
        <f t="shared" si="97"/>
        <v>2</v>
      </c>
      <c r="AS395" s="479">
        <f t="shared" si="97"/>
        <v>0</v>
      </c>
      <c r="AT395" s="466">
        <f t="shared" si="97"/>
        <v>0</v>
      </c>
      <c r="AU395" s="477">
        <f t="shared" si="97"/>
        <v>4</v>
      </c>
      <c r="AV395" s="467">
        <f t="shared" si="97"/>
        <v>6</v>
      </c>
      <c r="AW395" s="916"/>
      <c r="AX395" s="918"/>
    </row>
    <row r="396" spans="1:50" ht="17.25" customHeight="1">
      <c r="A396" s="130" t="s">
        <v>229</v>
      </c>
      <c r="B396" s="947" t="s">
        <v>336</v>
      </c>
      <c r="C396" s="930" t="s">
        <v>51</v>
      </c>
      <c r="D396" s="931"/>
      <c r="E396" s="105"/>
      <c r="F396" s="106"/>
      <c r="G396" s="105"/>
      <c r="H396" s="106"/>
      <c r="I396" s="454"/>
      <c r="J396" s="456"/>
      <c r="K396" s="454"/>
      <c r="L396" s="396"/>
      <c r="M396" s="454"/>
      <c r="N396" s="106"/>
      <c r="O396" s="454"/>
      <c r="P396" s="107"/>
      <c r="Q396" s="454"/>
      <c r="R396" s="396"/>
      <c r="S396" s="454"/>
      <c r="T396" s="396"/>
      <c r="U396" s="454"/>
      <c r="V396" s="107"/>
      <c r="W396" s="454"/>
      <c r="X396" s="396"/>
      <c r="Y396" s="454"/>
      <c r="Z396" s="396"/>
      <c r="AA396" s="454"/>
      <c r="AB396" s="107"/>
      <c r="AC396" s="454"/>
      <c r="AD396" s="396"/>
      <c r="AE396" s="454"/>
      <c r="AF396" s="396"/>
      <c r="AG396" s="105"/>
      <c r="AH396" s="107"/>
      <c r="AI396" s="454"/>
      <c r="AJ396" s="396"/>
      <c r="AK396" s="454"/>
      <c r="AL396" s="396"/>
      <c r="AM396" s="454"/>
      <c r="AN396" s="107"/>
      <c r="AO396" s="454"/>
      <c r="AP396" s="107"/>
      <c r="AQ396" s="427">
        <f>AO396+AI396+AC396+W396+Q396+K396+E396</f>
        <v>0</v>
      </c>
      <c r="AR396" s="110">
        <f>AP396+AJ396+AD396+X396+R396+L396+F396</f>
        <v>0</v>
      </c>
      <c r="AS396" s="430">
        <f t="shared" ref="AS396:AV397" si="98">AK396+AE396+Y396+S396+M396+G396</f>
        <v>0</v>
      </c>
      <c r="AT396" s="109">
        <f t="shared" si="98"/>
        <v>0</v>
      </c>
      <c r="AU396" s="427">
        <f t="shared" si="98"/>
        <v>0</v>
      </c>
      <c r="AV396" s="110">
        <f t="shared" si="98"/>
        <v>0</v>
      </c>
      <c r="AW396" s="915">
        <f>'（民鉄走行キロ計算）'!E396</f>
        <v>0</v>
      </c>
      <c r="AX396" s="920" t="str">
        <f>'（民鉄走行キロ計算）'!F396</f>
        <v/>
      </c>
    </row>
    <row r="397" spans="1:50" ht="17.25" customHeight="1" thickBot="1">
      <c r="A397" s="130"/>
      <c r="B397" s="948"/>
      <c r="C397" s="932" t="s">
        <v>48</v>
      </c>
      <c r="D397" s="933"/>
      <c r="E397" s="449"/>
      <c r="F397" s="450"/>
      <c r="G397" s="451"/>
      <c r="H397" s="450"/>
      <c r="I397" s="451"/>
      <c r="J397" s="384"/>
      <c r="K397" s="451"/>
      <c r="L397" s="450"/>
      <c r="M397" s="451"/>
      <c r="N397" s="450"/>
      <c r="O397" s="451"/>
      <c r="P397" s="384"/>
      <c r="Q397" s="451"/>
      <c r="R397" s="450"/>
      <c r="S397" s="451"/>
      <c r="T397" s="450"/>
      <c r="U397" s="451"/>
      <c r="V397" s="384"/>
      <c r="W397" s="451"/>
      <c r="X397" s="450"/>
      <c r="Y397" s="451"/>
      <c r="Z397" s="450"/>
      <c r="AA397" s="451"/>
      <c r="AB397" s="384"/>
      <c r="AC397" s="482"/>
      <c r="AD397" s="480"/>
      <c r="AE397" s="111"/>
      <c r="AF397" s="112"/>
      <c r="AG397" s="111"/>
      <c r="AH397" s="113"/>
      <c r="AI397" s="111"/>
      <c r="AJ397" s="112"/>
      <c r="AK397" s="111"/>
      <c r="AL397" s="112"/>
      <c r="AM397" s="111"/>
      <c r="AN397" s="113"/>
      <c r="AO397" s="111"/>
      <c r="AP397" s="112"/>
      <c r="AQ397" s="413">
        <f>AO397+AI397+AC397+W397+Q397+K397+E397</f>
        <v>0</v>
      </c>
      <c r="AR397" s="116">
        <f>AP397+AJ397+AD397+X397+R397+L397+F397</f>
        <v>0</v>
      </c>
      <c r="AS397" s="429">
        <f t="shared" si="98"/>
        <v>0</v>
      </c>
      <c r="AT397" s="115">
        <f t="shared" si="98"/>
        <v>0</v>
      </c>
      <c r="AU397" s="426">
        <f t="shared" si="98"/>
        <v>0</v>
      </c>
      <c r="AV397" s="116">
        <f t="shared" si="98"/>
        <v>0</v>
      </c>
      <c r="AW397" s="919"/>
      <c r="AX397" s="921"/>
    </row>
    <row r="398" spans="1:50" ht="17.25" customHeight="1" thickTop="1">
      <c r="A398" s="129"/>
      <c r="B398" s="882" t="s">
        <v>194</v>
      </c>
      <c r="C398" s="883"/>
      <c r="D398" s="884"/>
      <c r="E398" s="356">
        <f>SUM(E396)</f>
        <v>0</v>
      </c>
      <c r="F398" s="357">
        <f t="shared" ref="F398:P398" si="99">SUM(F396)</f>
        <v>0</v>
      </c>
      <c r="G398" s="356">
        <f t="shared" si="99"/>
        <v>0</v>
      </c>
      <c r="H398" s="357">
        <f t="shared" si="99"/>
        <v>0</v>
      </c>
      <c r="I398" s="356">
        <f t="shared" si="99"/>
        <v>0</v>
      </c>
      <c r="J398" s="358">
        <f t="shared" si="99"/>
        <v>0</v>
      </c>
      <c r="K398" s="356">
        <f t="shared" si="99"/>
        <v>0</v>
      </c>
      <c r="L398" s="357">
        <f t="shared" si="99"/>
        <v>0</v>
      </c>
      <c r="M398" s="356">
        <f t="shared" si="99"/>
        <v>0</v>
      </c>
      <c r="N398" s="357">
        <f t="shared" si="99"/>
        <v>0</v>
      </c>
      <c r="O398" s="356">
        <f>SUM(O396)</f>
        <v>0</v>
      </c>
      <c r="P398" s="358">
        <f t="shared" si="99"/>
        <v>0</v>
      </c>
      <c r="Q398" s="356">
        <f t="shared" ref="Q398:W398" si="100">SUM(Q396)</f>
        <v>0</v>
      </c>
      <c r="R398" s="320">
        <f t="shared" si="100"/>
        <v>0</v>
      </c>
      <c r="S398" s="375">
        <f t="shared" si="100"/>
        <v>0</v>
      </c>
      <c r="T398" s="320">
        <f t="shared" si="100"/>
        <v>0</v>
      </c>
      <c r="U398" s="375">
        <f t="shared" si="100"/>
        <v>0</v>
      </c>
      <c r="V398" s="321">
        <f t="shared" si="100"/>
        <v>0</v>
      </c>
      <c r="W398" s="356">
        <f t="shared" si="100"/>
        <v>0</v>
      </c>
      <c r="X398" s="320">
        <f t="shared" ref="X398:AV398" si="101">SUM(X396)</f>
        <v>0</v>
      </c>
      <c r="Y398" s="356">
        <f t="shared" si="101"/>
        <v>0</v>
      </c>
      <c r="Z398" s="357">
        <f t="shared" si="101"/>
        <v>0</v>
      </c>
      <c r="AA398" s="356">
        <f t="shared" si="101"/>
        <v>0</v>
      </c>
      <c r="AB398" s="358">
        <f t="shared" si="101"/>
        <v>0</v>
      </c>
      <c r="AC398" s="374">
        <f t="shared" si="101"/>
        <v>0</v>
      </c>
      <c r="AD398" s="337">
        <f t="shared" si="101"/>
        <v>0</v>
      </c>
      <c r="AE398" s="319">
        <f t="shared" si="101"/>
        <v>0</v>
      </c>
      <c r="AF398" s="320">
        <f t="shared" si="101"/>
        <v>0</v>
      </c>
      <c r="AG398" s="319">
        <f t="shared" si="101"/>
        <v>0</v>
      </c>
      <c r="AH398" s="321">
        <f t="shared" si="101"/>
        <v>0</v>
      </c>
      <c r="AI398" s="319">
        <f t="shared" si="101"/>
        <v>0</v>
      </c>
      <c r="AJ398" s="320">
        <f t="shared" si="101"/>
        <v>0</v>
      </c>
      <c r="AK398" s="319">
        <f t="shared" si="101"/>
        <v>0</v>
      </c>
      <c r="AL398" s="320">
        <f t="shared" si="101"/>
        <v>0</v>
      </c>
      <c r="AM398" s="319">
        <f t="shared" si="101"/>
        <v>0</v>
      </c>
      <c r="AN398" s="321">
        <f t="shared" si="101"/>
        <v>0</v>
      </c>
      <c r="AO398" s="319">
        <f t="shared" si="101"/>
        <v>0</v>
      </c>
      <c r="AP398" s="320">
        <f t="shared" si="101"/>
        <v>0</v>
      </c>
      <c r="AQ398" s="415">
        <f t="shared" si="101"/>
        <v>0</v>
      </c>
      <c r="AR398" s="323">
        <f t="shared" si="101"/>
        <v>0</v>
      </c>
      <c r="AS398" s="431">
        <f t="shared" si="101"/>
        <v>0</v>
      </c>
      <c r="AT398" s="322">
        <f t="shared" si="101"/>
        <v>0</v>
      </c>
      <c r="AU398" s="420">
        <f t="shared" si="101"/>
        <v>0</v>
      </c>
      <c r="AV398" s="410">
        <f t="shared" si="101"/>
        <v>0</v>
      </c>
      <c r="AW398" s="913">
        <f>'（民鉄走行キロ計算）'!E398</f>
        <v>0</v>
      </c>
      <c r="AX398" s="917" t="str">
        <f>'（民鉄走行キロ計算）'!F398</f>
        <v/>
      </c>
    </row>
    <row r="399" spans="1:50" ht="17.25" customHeight="1" thickBot="1">
      <c r="A399" s="131"/>
      <c r="B399" s="885"/>
      <c r="C399" s="886"/>
      <c r="D399" s="887"/>
      <c r="E399" s="467">
        <f t="shared" ref="E399:P399" si="102">SUM(E397)</f>
        <v>0</v>
      </c>
      <c r="F399" s="466">
        <f t="shared" si="102"/>
        <v>0</v>
      </c>
      <c r="G399" s="467">
        <f t="shared" si="102"/>
        <v>0</v>
      </c>
      <c r="H399" s="466">
        <f t="shared" si="102"/>
        <v>0</v>
      </c>
      <c r="I399" s="467">
        <f t="shared" si="102"/>
        <v>0</v>
      </c>
      <c r="J399" s="468">
        <f t="shared" si="102"/>
        <v>0</v>
      </c>
      <c r="K399" s="467">
        <f t="shared" si="102"/>
        <v>0</v>
      </c>
      <c r="L399" s="466">
        <f t="shared" si="102"/>
        <v>0</v>
      </c>
      <c r="M399" s="467">
        <f t="shared" si="102"/>
        <v>0</v>
      </c>
      <c r="N399" s="466">
        <f t="shared" si="102"/>
        <v>0</v>
      </c>
      <c r="O399" s="467">
        <f t="shared" si="102"/>
        <v>0</v>
      </c>
      <c r="P399" s="468">
        <f t="shared" si="102"/>
        <v>0</v>
      </c>
      <c r="Q399" s="467">
        <f t="shared" ref="Q399:V399" si="103">SUM(Q397)</f>
        <v>0</v>
      </c>
      <c r="R399" s="500">
        <f t="shared" si="103"/>
        <v>0</v>
      </c>
      <c r="S399" s="479">
        <f t="shared" si="103"/>
        <v>0</v>
      </c>
      <c r="T399" s="500">
        <f t="shared" si="103"/>
        <v>0</v>
      </c>
      <c r="U399" s="479">
        <f t="shared" si="103"/>
        <v>0</v>
      </c>
      <c r="V399" s="501">
        <f t="shared" si="103"/>
        <v>0</v>
      </c>
      <c r="W399" s="467">
        <f t="shared" ref="W399:AV399" si="104">SUM(W397)</f>
        <v>0</v>
      </c>
      <c r="X399" s="466">
        <f t="shared" si="104"/>
        <v>0</v>
      </c>
      <c r="Y399" s="467">
        <f t="shared" si="104"/>
        <v>0</v>
      </c>
      <c r="Z399" s="466">
        <f t="shared" si="104"/>
        <v>0</v>
      </c>
      <c r="AA399" s="467">
        <f t="shared" si="104"/>
        <v>0</v>
      </c>
      <c r="AB399" s="468">
        <f t="shared" si="104"/>
        <v>0</v>
      </c>
      <c r="AC399" s="476">
        <f t="shared" si="104"/>
        <v>0</v>
      </c>
      <c r="AD399" s="469">
        <f t="shared" si="104"/>
        <v>0</v>
      </c>
      <c r="AE399" s="467">
        <f t="shared" si="104"/>
        <v>0</v>
      </c>
      <c r="AF399" s="466">
        <f t="shared" si="104"/>
        <v>0</v>
      </c>
      <c r="AG399" s="467">
        <f t="shared" si="104"/>
        <v>0</v>
      </c>
      <c r="AH399" s="468">
        <f t="shared" si="104"/>
        <v>0</v>
      </c>
      <c r="AI399" s="467">
        <f t="shared" si="104"/>
        <v>0</v>
      </c>
      <c r="AJ399" s="466">
        <f t="shared" si="104"/>
        <v>0</v>
      </c>
      <c r="AK399" s="467">
        <f t="shared" si="104"/>
        <v>0</v>
      </c>
      <c r="AL399" s="466">
        <f t="shared" si="104"/>
        <v>0</v>
      </c>
      <c r="AM399" s="467">
        <f t="shared" si="104"/>
        <v>0</v>
      </c>
      <c r="AN399" s="468">
        <f t="shared" si="104"/>
        <v>0</v>
      </c>
      <c r="AO399" s="467">
        <f t="shared" si="104"/>
        <v>0</v>
      </c>
      <c r="AP399" s="466">
        <f t="shared" si="104"/>
        <v>0</v>
      </c>
      <c r="AQ399" s="470">
        <f t="shared" si="104"/>
        <v>0</v>
      </c>
      <c r="AR399" s="471">
        <f t="shared" si="104"/>
        <v>0</v>
      </c>
      <c r="AS399" s="472">
        <f t="shared" si="104"/>
        <v>0</v>
      </c>
      <c r="AT399" s="473">
        <f t="shared" si="104"/>
        <v>0</v>
      </c>
      <c r="AU399" s="474">
        <f t="shared" si="104"/>
        <v>0</v>
      </c>
      <c r="AV399" s="475">
        <f t="shared" si="104"/>
        <v>0</v>
      </c>
      <c r="AW399" s="916"/>
      <c r="AX399" s="918"/>
    </row>
    <row r="400" spans="1:50" ht="17.25" customHeight="1">
      <c r="A400" s="101" t="s">
        <v>195</v>
      </c>
      <c r="B400" s="103"/>
      <c r="C400" s="103"/>
      <c r="D400" s="104" t="s">
        <v>324</v>
      </c>
      <c r="E400" s="356">
        <f t="shared" ref="E400:AV400" si="105">E16+E58+E92+E196+E254+E322+E344+E358+E394+E398</f>
        <v>0</v>
      </c>
      <c r="F400" s="357">
        <f t="shared" si="105"/>
        <v>0</v>
      </c>
      <c r="G400" s="356">
        <f t="shared" si="105"/>
        <v>0</v>
      </c>
      <c r="H400" s="357">
        <f t="shared" si="105"/>
        <v>0</v>
      </c>
      <c r="I400" s="356">
        <f t="shared" si="105"/>
        <v>0</v>
      </c>
      <c r="J400" s="358">
        <f t="shared" si="105"/>
        <v>0</v>
      </c>
      <c r="K400" s="356">
        <f t="shared" si="105"/>
        <v>1</v>
      </c>
      <c r="L400" s="357">
        <f t="shared" si="105"/>
        <v>4</v>
      </c>
      <c r="M400" s="356">
        <f t="shared" si="105"/>
        <v>2</v>
      </c>
      <c r="N400" s="357">
        <f t="shared" si="105"/>
        <v>0</v>
      </c>
      <c r="O400" s="356">
        <f t="shared" si="105"/>
        <v>5</v>
      </c>
      <c r="P400" s="358">
        <f t="shared" si="105"/>
        <v>11</v>
      </c>
      <c r="Q400" s="356">
        <f t="shared" si="105"/>
        <v>0</v>
      </c>
      <c r="R400" s="357">
        <f t="shared" si="105"/>
        <v>0</v>
      </c>
      <c r="S400" s="356">
        <f t="shared" si="105"/>
        <v>0</v>
      </c>
      <c r="T400" s="357">
        <f t="shared" si="105"/>
        <v>0</v>
      </c>
      <c r="U400" s="356">
        <f t="shared" si="105"/>
        <v>0</v>
      </c>
      <c r="V400" s="358">
        <f t="shared" si="105"/>
        <v>0</v>
      </c>
      <c r="W400" s="356">
        <f t="shared" si="105"/>
        <v>120</v>
      </c>
      <c r="X400" s="357">
        <f t="shared" si="105"/>
        <v>3</v>
      </c>
      <c r="Y400" s="356">
        <f t="shared" si="105"/>
        <v>37</v>
      </c>
      <c r="Z400" s="357">
        <f t="shared" si="105"/>
        <v>0</v>
      </c>
      <c r="AA400" s="356">
        <f t="shared" si="105"/>
        <v>38</v>
      </c>
      <c r="AB400" s="358">
        <f t="shared" si="105"/>
        <v>0</v>
      </c>
      <c r="AC400" s="356">
        <f t="shared" si="105"/>
        <v>2</v>
      </c>
      <c r="AD400" s="357">
        <f t="shared" si="105"/>
        <v>46</v>
      </c>
      <c r="AE400" s="356">
        <f t="shared" si="105"/>
        <v>0</v>
      </c>
      <c r="AF400" s="357">
        <f t="shared" si="105"/>
        <v>2</v>
      </c>
      <c r="AG400" s="356">
        <f t="shared" si="105"/>
        <v>2</v>
      </c>
      <c r="AH400" s="358">
        <f t="shared" si="105"/>
        <v>11</v>
      </c>
      <c r="AI400" s="356">
        <f t="shared" si="105"/>
        <v>182</v>
      </c>
      <c r="AJ400" s="357">
        <f t="shared" si="105"/>
        <v>4</v>
      </c>
      <c r="AK400" s="356">
        <f t="shared" si="105"/>
        <v>60</v>
      </c>
      <c r="AL400" s="357">
        <f t="shared" si="105"/>
        <v>0</v>
      </c>
      <c r="AM400" s="356">
        <f t="shared" si="105"/>
        <v>124</v>
      </c>
      <c r="AN400" s="358">
        <f t="shared" si="105"/>
        <v>4</v>
      </c>
      <c r="AO400" s="356">
        <f t="shared" si="105"/>
        <v>1</v>
      </c>
      <c r="AP400" s="357">
        <f t="shared" si="105"/>
        <v>0</v>
      </c>
      <c r="AQ400" s="417">
        <f t="shared" si="105"/>
        <v>306</v>
      </c>
      <c r="AR400" s="360">
        <f t="shared" si="105"/>
        <v>57</v>
      </c>
      <c r="AS400" s="433">
        <f t="shared" si="105"/>
        <v>99</v>
      </c>
      <c r="AT400" s="359">
        <f t="shared" si="105"/>
        <v>2</v>
      </c>
      <c r="AU400" s="422">
        <f t="shared" si="105"/>
        <v>169</v>
      </c>
      <c r="AV400" s="418">
        <f t="shared" si="105"/>
        <v>26</v>
      </c>
      <c r="AW400" s="915">
        <f>'（民鉄走行キロ計算）'!E400</f>
        <v>0.55608317222391124</v>
      </c>
      <c r="AX400" s="920">
        <f>'（民鉄走行キロ計算）'!F400</f>
        <v>2.6149637502026426</v>
      </c>
    </row>
    <row r="401" spans="1:50" ht="17.25" customHeight="1" thickBot="1">
      <c r="A401" s="405"/>
      <c r="B401" s="406"/>
      <c r="C401" s="406"/>
      <c r="D401" s="407" t="s">
        <v>324</v>
      </c>
      <c r="E401" s="467">
        <f t="shared" ref="E401:AV401" si="106">E17+E59+E93+E197+E255+E323+E345+E359+E395+E399</f>
        <v>0</v>
      </c>
      <c r="F401" s="466">
        <f t="shared" si="106"/>
        <v>0</v>
      </c>
      <c r="G401" s="467">
        <f t="shared" si="106"/>
        <v>0</v>
      </c>
      <c r="H401" s="466">
        <f t="shared" si="106"/>
        <v>0</v>
      </c>
      <c r="I401" s="467">
        <f t="shared" si="106"/>
        <v>0</v>
      </c>
      <c r="J401" s="468">
        <f t="shared" si="106"/>
        <v>0</v>
      </c>
      <c r="K401" s="467">
        <f t="shared" si="106"/>
        <v>1</v>
      </c>
      <c r="L401" s="466">
        <f t="shared" si="106"/>
        <v>1</v>
      </c>
      <c r="M401" s="467">
        <f t="shared" si="106"/>
        <v>0</v>
      </c>
      <c r="N401" s="466">
        <f t="shared" si="106"/>
        <v>0</v>
      </c>
      <c r="O401" s="467">
        <f t="shared" si="106"/>
        <v>5</v>
      </c>
      <c r="P401" s="468">
        <f t="shared" si="106"/>
        <v>5</v>
      </c>
      <c r="Q401" s="467">
        <f t="shared" si="106"/>
        <v>0</v>
      </c>
      <c r="R401" s="466">
        <f t="shared" si="106"/>
        <v>0</v>
      </c>
      <c r="S401" s="467">
        <f t="shared" si="106"/>
        <v>0</v>
      </c>
      <c r="T401" s="466">
        <f t="shared" si="106"/>
        <v>0</v>
      </c>
      <c r="U401" s="467">
        <f t="shared" si="106"/>
        <v>0</v>
      </c>
      <c r="V401" s="468">
        <f t="shared" si="106"/>
        <v>0</v>
      </c>
      <c r="W401" s="467">
        <f t="shared" si="106"/>
        <v>3</v>
      </c>
      <c r="X401" s="466">
        <f t="shared" si="106"/>
        <v>0</v>
      </c>
      <c r="Y401" s="467">
        <f t="shared" si="106"/>
        <v>0</v>
      </c>
      <c r="Z401" s="466">
        <f t="shared" si="106"/>
        <v>0</v>
      </c>
      <c r="AA401" s="467">
        <f t="shared" si="106"/>
        <v>5</v>
      </c>
      <c r="AB401" s="468">
        <f t="shared" si="106"/>
        <v>0</v>
      </c>
      <c r="AC401" s="467">
        <f t="shared" si="106"/>
        <v>0</v>
      </c>
      <c r="AD401" s="466">
        <f t="shared" si="106"/>
        <v>4</v>
      </c>
      <c r="AE401" s="467">
        <f t="shared" si="106"/>
        <v>0</v>
      </c>
      <c r="AF401" s="466">
        <f t="shared" si="106"/>
        <v>0</v>
      </c>
      <c r="AG401" s="467">
        <f t="shared" si="106"/>
        <v>0</v>
      </c>
      <c r="AH401" s="468">
        <f t="shared" si="106"/>
        <v>4</v>
      </c>
      <c r="AI401" s="467">
        <f t="shared" si="106"/>
        <v>1</v>
      </c>
      <c r="AJ401" s="466">
        <f t="shared" si="106"/>
        <v>1</v>
      </c>
      <c r="AK401" s="467">
        <f t="shared" si="106"/>
        <v>0</v>
      </c>
      <c r="AL401" s="466">
        <f t="shared" si="106"/>
        <v>0</v>
      </c>
      <c r="AM401" s="467">
        <f t="shared" si="106"/>
        <v>1</v>
      </c>
      <c r="AN401" s="468">
        <f t="shared" si="106"/>
        <v>1</v>
      </c>
      <c r="AO401" s="467">
        <f t="shared" si="106"/>
        <v>0</v>
      </c>
      <c r="AP401" s="466">
        <f t="shared" si="106"/>
        <v>0</v>
      </c>
      <c r="AQ401" s="470">
        <f t="shared" si="106"/>
        <v>5</v>
      </c>
      <c r="AR401" s="471">
        <f t="shared" si="106"/>
        <v>6</v>
      </c>
      <c r="AS401" s="442">
        <f t="shared" si="106"/>
        <v>0</v>
      </c>
      <c r="AT401" s="443">
        <f t="shared" si="106"/>
        <v>0</v>
      </c>
      <c r="AU401" s="444">
        <f t="shared" si="106"/>
        <v>11</v>
      </c>
      <c r="AV401" s="475">
        <f t="shared" si="106"/>
        <v>10</v>
      </c>
      <c r="AW401" s="916"/>
      <c r="AX401" s="918"/>
    </row>
    <row r="402" spans="1:50">
      <c r="A402" s="35" t="s">
        <v>269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</row>
    <row r="403" spans="1:50">
      <c r="A403" s="35" t="s">
        <v>34</v>
      </c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</row>
    <row r="404" spans="1:50">
      <c r="A404" s="1" t="s">
        <v>301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50">
      <c r="A405" s="1" t="s">
        <v>270</v>
      </c>
      <c r="B405" s="1"/>
      <c r="C405" s="1"/>
    </row>
  </sheetData>
  <mergeCells count="826">
    <mergeCell ref="A10:A17"/>
    <mergeCell ref="B250:B251"/>
    <mergeCell ref="C250:D251"/>
    <mergeCell ref="AW250:AW251"/>
    <mergeCell ref="AX250:AX251"/>
    <mergeCell ref="B224:B225"/>
    <mergeCell ref="AW184:AW185"/>
    <mergeCell ref="B248:B249"/>
    <mergeCell ref="C248:D249"/>
    <mergeCell ref="AW248:AW249"/>
    <mergeCell ref="AX18:AX19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40:AX41"/>
    <mergeCell ref="AX42:AX43"/>
    <mergeCell ref="B236:B237"/>
    <mergeCell ref="B214:B215"/>
    <mergeCell ref="AW178:AW179"/>
    <mergeCell ref="C184:D185"/>
    <mergeCell ref="C202:D203"/>
    <mergeCell ref="C206:D207"/>
    <mergeCell ref="C208:D209"/>
    <mergeCell ref="AX184:AX185"/>
    <mergeCell ref="B160:B161"/>
    <mergeCell ref="B142:B143"/>
    <mergeCell ref="B164:B165"/>
    <mergeCell ref="C148:D149"/>
    <mergeCell ref="AW148:AW149"/>
    <mergeCell ref="AW182:AW183"/>
    <mergeCell ref="AW176:AW177"/>
    <mergeCell ref="AW180:AW181"/>
    <mergeCell ref="AW166:AW167"/>
    <mergeCell ref="AX194:AX195"/>
    <mergeCell ref="AW192:AW193"/>
    <mergeCell ref="AX188:AX189"/>
    <mergeCell ref="AW194:AW195"/>
    <mergeCell ref="AX200:AX201"/>
    <mergeCell ref="AW202:AW203"/>
    <mergeCell ref="AX202:AX203"/>
    <mergeCell ref="AW204:AW205"/>
    <mergeCell ref="B246:B247"/>
    <mergeCell ref="C246:D247"/>
    <mergeCell ref="AW246:AW247"/>
    <mergeCell ref="AX246:AX247"/>
    <mergeCell ref="B240:B241"/>
    <mergeCell ref="B242:B243"/>
    <mergeCell ref="C242:D243"/>
    <mergeCell ref="AX240:AX241"/>
    <mergeCell ref="B238:B239"/>
    <mergeCell ref="AX98:AX99"/>
    <mergeCell ref="AX94:AX95"/>
    <mergeCell ref="AW94:AW95"/>
    <mergeCell ref="AW96:AW97"/>
    <mergeCell ref="AX96:AX97"/>
    <mergeCell ref="AW98:AW99"/>
    <mergeCell ref="AW104:AW105"/>
    <mergeCell ref="AX104:AX105"/>
    <mergeCell ref="AW110:AW111"/>
    <mergeCell ref="AX108:AX109"/>
    <mergeCell ref="AX110:AX111"/>
    <mergeCell ref="AX106:AX107"/>
    <mergeCell ref="AX102:AX103"/>
    <mergeCell ref="AW102:AW103"/>
    <mergeCell ref="AW106:AW107"/>
    <mergeCell ref="AW108:AW109"/>
    <mergeCell ref="AW100:AW101"/>
    <mergeCell ref="AX100:AX101"/>
    <mergeCell ref="C38:D39"/>
    <mergeCell ref="C40:D41"/>
    <mergeCell ref="C48:D49"/>
    <mergeCell ref="C94:D95"/>
    <mergeCell ref="B62:B63"/>
    <mergeCell ref="C30:D31"/>
    <mergeCell ref="C32:D33"/>
    <mergeCell ref="C36:D37"/>
    <mergeCell ref="C42:D43"/>
    <mergeCell ref="B94:B95"/>
    <mergeCell ref="C62:D63"/>
    <mergeCell ref="C64:D65"/>
    <mergeCell ref="C60:D61"/>
    <mergeCell ref="C44:D45"/>
    <mergeCell ref="C72:D73"/>
    <mergeCell ref="C74:D75"/>
    <mergeCell ref="C76:D77"/>
    <mergeCell ref="C52:D53"/>
    <mergeCell ref="C56:D57"/>
    <mergeCell ref="C80:D81"/>
    <mergeCell ref="C78:D79"/>
    <mergeCell ref="C82:D83"/>
    <mergeCell ref="B72:B73"/>
    <mergeCell ref="B78:B79"/>
    <mergeCell ref="C24:D25"/>
    <mergeCell ref="C26:D27"/>
    <mergeCell ref="C28:D29"/>
    <mergeCell ref="B10:B11"/>
    <mergeCell ref="C50:D51"/>
    <mergeCell ref="C34:D35"/>
    <mergeCell ref="C46:D47"/>
    <mergeCell ref="C22:D23"/>
    <mergeCell ref="B234:B235"/>
    <mergeCell ref="B96:B97"/>
    <mergeCell ref="B232:B233"/>
    <mergeCell ref="B230:B231"/>
    <mergeCell ref="B228:B229"/>
    <mergeCell ref="B114:B115"/>
    <mergeCell ref="B218:B219"/>
    <mergeCell ref="B148:B149"/>
    <mergeCell ref="B98:B99"/>
    <mergeCell ref="B158:B159"/>
    <mergeCell ref="B226:B227"/>
    <mergeCell ref="B138:B139"/>
    <mergeCell ref="B176:B177"/>
    <mergeCell ref="B186:B187"/>
    <mergeCell ref="B174:B175"/>
    <mergeCell ref="B222:B223"/>
    <mergeCell ref="AW112:AW113"/>
    <mergeCell ref="AX136:AX137"/>
    <mergeCell ref="AX132:AX133"/>
    <mergeCell ref="AX130:AX131"/>
    <mergeCell ref="AX126:AX127"/>
    <mergeCell ref="AX120:AX121"/>
    <mergeCell ref="AX124:AX125"/>
    <mergeCell ref="AX128:AX129"/>
    <mergeCell ref="AX122:AX123"/>
    <mergeCell ref="AX118:AX119"/>
    <mergeCell ref="AX116:AX117"/>
    <mergeCell ref="AW114:AW115"/>
    <mergeCell ref="AX112:AX113"/>
    <mergeCell ref="AX134:AX135"/>
    <mergeCell ref="AX114:AX115"/>
    <mergeCell ref="B140:B141"/>
    <mergeCell ref="AW140:AW141"/>
    <mergeCell ref="B146:B147"/>
    <mergeCell ref="B150:B151"/>
    <mergeCell ref="B154:B155"/>
    <mergeCell ref="B144:B145"/>
    <mergeCell ref="AW152:AW153"/>
    <mergeCell ref="C210:D211"/>
    <mergeCell ref="B204:B205"/>
    <mergeCell ref="B192:B193"/>
    <mergeCell ref="B208:B209"/>
    <mergeCell ref="B200:B201"/>
    <mergeCell ref="C188:D189"/>
    <mergeCell ref="B198:B199"/>
    <mergeCell ref="B206:B207"/>
    <mergeCell ref="B210:B211"/>
    <mergeCell ref="B202:B203"/>
    <mergeCell ref="C194:D195"/>
    <mergeCell ref="C192:D193"/>
    <mergeCell ref="C198:D199"/>
    <mergeCell ref="C200:D201"/>
    <mergeCell ref="AW186:AW187"/>
    <mergeCell ref="C178:D179"/>
    <mergeCell ref="C180:D181"/>
    <mergeCell ref="B92:D93"/>
    <mergeCell ref="B120:B121"/>
    <mergeCell ref="B118:B119"/>
    <mergeCell ref="C114:D115"/>
    <mergeCell ref="AW138:AW139"/>
    <mergeCell ref="C122:D123"/>
    <mergeCell ref="C124:D125"/>
    <mergeCell ref="AW124:AW125"/>
    <mergeCell ref="B124:B125"/>
    <mergeCell ref="B104:B105"/>
    <mergeCell ref="C100:D101"/>
    <mergeCell ref="AW116:AW117"/>
    <mergeCell ref="B126:B127"/>
    <mergeCell ref="B122:B123"/>
    <mergeCell ref="AW122:AW123"/>
    <mergeCell ref="AW132:AW133"/>
    <mergeCell ref="AW130:AW131"/>
    <mergeCell ref="AW126:AW127"/>
    <mergeCell ref="C126:D127"/>
    <mergeCell ref="B132:B133"/>
    <mergeCell ref="AW118:AW119"/>
    <mergeCell ref="AW128:AW129"/>
    <mergeCell ref="AW136:AW137"/>
    <mergeCell ref="AW134:AW135"/>
    <mergeCell ref="B130:B131"/>
    <mergeCell ref="C132:D133"/>
    <mergeCell ref="B108:B109"/>
    <mergeCell ref="B106:B107"/>
    <mergeCell ref="B112:B113"/>
    <mergeCell ref="B134:B135"/>
    <mergeCell ref="C134:D135"/>
    <mergeCell ref="B116:B117"/>
    <mergeCell ref="C118:D119"/>
    <mergeCell ref="C116:D117"/>
    <mergeCell ref="C108:D109"/>
    <mergeCell ref="C112:D113"/>
    <mergeCell ref="AX150:AX151"/>
    <mergeCell ref="AX148:AX149"/>
    <mergeCell ref="AX152:AX153"/>
    <mergeCell ref="AW146:AW147"/>
    <mergeCell ref="C150:D151"/>
    <mergeCell ref="C140:D141"/>
    <mergeCell ref="C146:D147"/>
    <mergeCell ref="AW150:AW151"/>
    <mergeCell ref="AW144:AW145"/>
    <mergeCell ref="AW142:AW143"/>
    <mergeCell ref="C142:D143"/>
    <mergeCell ref="C144:D145"/>
    <mergeCell ref="C152:D153"/>
    <mergeCell ref="B350:B351"/>
    <mergeCell ref="AW350:AW351"/>
    <mergeCell ref="C256:D257"/>
    <mergeCell ref="C268:D269"/>
    <mergeCell ref="C276:D277"/>
    <mergeCell ref="C270:D271"/>
    <mergeCell ref="B262:B263"/>
    <mergeCell ref="B256:B257"/>
    <mergeCell ref="B258:B259"/>
    <mergeCell ref="B260:B261"/>
    <mergeCell ref="AW264:AW265"/>
    <mergeCell ref="AW276:AW277"/>
    <mergeCell ref="AW286:AW287"/>
    <mergeCell ref="C308:D309"/>
    <mergeCell ref="C294:D295"/>
    <mergeCell ref="C300:D301"/>
    <mergeCell ref="C258:D259"/>
    <mergeCell ref="C298:D299"/>
    <mergeCell ref="C278:D279"/>
    <mergeCell ref="C282:D283"/>
    <mergeCell ref="C284:D285"/>
    <mergeCell ref="C266:D267"/>
    <mergeCell ref="C280:D281"/>
    <mergeCell ref="C272:D273"/>
    <mergeCell ref="AX348:AX349"/>
    <mergeCell ref="C334:D335"/>
    <mergeCell ref="AX336:AX337"/>
    <mergeCell ref="AW338:AW339"/>
    <mergeCell ref="AX338:AX339"/>
    <mergeCell ref="AW346:AW347"/>
    <mergeCell ref="C338:D339"/>
    <mergeCell ref="AX326:AX327"/>
    <mergeCell ref="AW326:AW327"/>
    <mergeCell ref="C362:D363"/>
    <mergeCell ref="C368:D369"/>
    <mergeCell ref="C370:D371"/>
    <mergeCell ref="C372:D373"/>
    <mergeCell ref="C374:D375"/>
    <mergeCell ref="C364:D365"/>
    <mergeCell ref="C366:D367"/>
    <mergeCell ref="C310:D311"/>
    <mergeCell ref="C356:D357"/>
    <mergeCell ref="B322:D323"/>
    <mergeCell ref="B344:D345"/>
    <mergeCell ref="B358:D359"/>
    <mergeCell ref="B360:B361"/>
    <mergeCell ref="B362:B363"/>
    <mergeCell ref="B364:B365"/>
    <mergeCell ref="B320:B321"/>
    <mergeCell ref="C352:D353"/>
    <mergeCell ref="C346:D347"/>
    <mergeCell ref="C340:D341"/>
    <mergeCell ref="C342:D343"/>
    <mergeCell ref="C348:D349"/>
    <mergeCell ref="C320:D321"/>
    <mergeCell ref="C354:D355"/>
    <mergeCell ref="C332:D333"/>
    <mergeCell ref="C360:D361"/>
    <mergeCell ref="C288:D289"/>
    <mergeCell ref="C302:D303"/>
    <mergeCell ref="C290:D291"/>
    <mergeCell ref="C292:D293"/>
    <mergeCell ref="C296:D297"/>
    <mergeCell ref="C350:D351"/>
    <mergeCell ref="C312:D313"/>
    <mergeCell ref="C314:D315"/>
    <mergeCell ref="C316:D317"/>
    <mergeCell ref="C306:D307"/>
    <mergeCell ref="C326:D327"/>
    <mergeCell ref="C328:D329"/>
    <mergeCell ref="C330:D331"/>
    <mergeCell ref="C336:D337"/>
    <mergeCell ref="C324:D325"/>
    <mergeCell ref="B74:B75"/>
    <mergeCell ref="B76:B77"/>
    <mergeCell ref="B212:B213"/>
    <mergeCell ref="B100:B101"/>
    <mergeCell ref="B136:B137"/>
    <mergeCell ref="B110:B111"/>
    <mergeCell ref="B168:B169"/>
    <mergeCell ref="B82:B83"/>
    <mergeCell ref="C204:D205"/>
    <mergeCell ref="C102:D103"/>
    <mergeCell ref="C104:D105"/>
    <mergeCell ref="C138:D139"/>
    <mergeCell ref="C212:D213"/>
    <mergeCell ref="C164:D165"/>
    <mergeCell ref="C166:D167"/>
    <mergeCell ref="C154:D155"/>
    <mergeCell ref="C156:D157"/>
    <mergeCell ref="C174:D175"/>
    <mergeCell ref="C158:D159"/>
    <mergeCell ref="C136:D137"/>
    <mergeCell ref="C120:D121"/>
    <mergeCell ref="B184:B185"/>
    <mergeCell ref="C176:D177"/>
    <mergeCell ref="C182:D183"/>
    <mergeCell ref="B252:B253"/>
    <mergeCell ref="B244:B245"/>
    <mergeCell ref="C244:D245"/>
    <mergeCell ref="C96:D97"/>
    <mergeCell ref="C98:D99"/>
    <mergeCell ref="C186:D187"/>
    <mergeCell ref="C216:D217"/>
    <mergeCell ref="C218:D219"/>
    <mergeCell ref="C220:D221"/>
    <mergeCell ref="C162:D163"/>
    <mergeCell ref="C214:D215"/>
    <mergeCell ref="C236:D237"/>
    <mergeCell ref="C224:D225"/>
    <mergeCell ref="C230:D231"/>
    <mergeCell ref="C228:D229"/>
    <mergeCell ref="C232:D233"/>
    <mergeCell ref="B178:B179"/>
    <mergeCell ref="B180:B181"/>
    <mergeCell ref="B182:B183"/>
    <mergeCell ref="B102:B103"/>
    <mergeCell ref="B152:B153"/>
    <mergeCell ref="B188:B189"/>
    <mergeCell ref="B190:B191"/>
    <mergeCell ref="B194:B195"/>
    <mergeCell ref="B294:B295"/>
    <mergeCell ref="B220:B221"/>
    <mergeCell ref="B166:B167"/>
    <mergeCell ref="B298:B299"/>
    <mergeCell ref="B276:B277"/>
    <mergeCell ref="B278:B279"/>
    <mergeCell ref="B272:B273"/>
    <mergeCell ref="B274:B275"/>
    <mergeCell ref="B268:B269"/>
    <mergeCell ref="B270:B271"/>
    <mergeCell ref="B264:B265"/>
    <mergeCell ref="B266:B267"/>
    <mergeCell ref="B196:D197"/>
    <mergeCell ref="C190:D191"/>
    <mergeCell ref="C252:D253"/>
    <mergeCell ref="C260:D261"/>
    <mergeCell ref="C262:D263"/>
    <mergeCell ref="C222:D223"/>
    <mergeCell ref="C264:D265"/>
    <mergeCell ref="C274:D275"/>
    <mergeCell ref="C226:D227"/>
    <mergeCell ref="C234:D235"/>
    <mergeCell ref="C238:D239"/>
    <mergeCell ref="C240:D241"/>
    <mergeCell ref="C382:D383"/>
    <mergeCell ref="A256:A323"/>
    <mergeCell ref="B316:B317"/>
    <mergeCell ref="B318:B319"/>
    <mergeCell ref="B312:B313"/>
    <mergeCell ref="B314:B315"/>
    <mergeCell ref="B356:B357"/>
    <mergeCell ref="B354:B355"/>
    <mergeCell ref="B332:B333"/>
    <mergeCell ref="B334:B335"/>
    <mergeCell ref="B348:B349"/>
    <mergeCell ref="B328:B329"/>
    <mergeCell ref="B330:B331"/>
    <mergeCell ref="B346:B347"/>
    <mergeCell ref="B352:B353"/>
    <mergeCell ref="B324:B325"/>
    <mergeCell ref="B326:B327"/>
    <mergeCell ref="B340:B341"/>
    <mergeCell ref="B342:B343"/>
    <mergeCell ref="B336:B337"/>
    <mergeCell ref="B338:B339"/>
    <mergeCell ref="B300:B301"/>
    <mergeCell ref="B308:B309"/>
    <mergeCell ref="B310:B311"/>
    <mergeCell ref="B366:B367"/>
    <mergeCell ref="B396:B397"/>
    <mergeCell ref="B390:B391"/>
    <mergeCell ref="B392:B393"/>
    <mergeCell ref="B372:B373"/>
    <mergeCell ref="B388:B389"/>
    <mergeCell ref="B382:B383"/>
    <mergeCell ref="B384:B385"/>
    <mergeCell ref="B378:B379"/>
    <mergeCell ref="B380:B381"/>
    <mergeCell ref="B376:B377"/>
    <mergeCell ref="B368:B369"/>
    <mergeCell ref="B370:B371"/>
    <mergeCell ref="AX10:AX11"/>
    <mergeCell ref="AX12:AX13"/>
    <mergeCell ref="AX14:AX15"/>
    <mergeCell ref="AW60:AW61"/>
    <mergeCell ref="AX60:AX61"/>
    <mergeCell ref="C304:D305"/>
    <mergeCell ref="C318:D319"/>
    <mergeCell ref="C286:D287"/>
    <mergeCell ref="B254:D255"/>
    <mergeCell ref="B296:B297"/>
    <mergeCell ref="B290:B291"/>
    <mergeCell ref="B284:B285"/>
    <mergeCell ref="B286:B287"/>
    <mergeCell ref="B288:B289"/>
    <mergeCell ref="B280:B281"/>
    <mergeCell ref="B282:B283"/>
    <mergeCell ref="B306:B307"/>
    <mergeCell ref="B302:B303"/>
    <mergeCell ref="B292:B293"/>
    <mergeCell ref="B304:B305"/>
    <mergeCell ref="AX62:AX63"/>
    <mergeCell ref="AW14:AW15"/>
    <mergeCell ref="AW12:AW13"/>
    <mergeCell ref="B216:B217"/>
    <mergeCell ref="AX16:AX17"/>
    <mergeCell ref="AW16:AW17"/>
    <mergeCell ref="AW20:AW21"/>
    <mergeCell ref="AW22:AW23"/>
    <mergeCell ref="AW24:AW25"/>
    <mergeCell ref="AX44:AX45"/>
    <mergeCell ref="AX46:AX47"/>
    <mergeCell ref="AX48:AX49"/>
    <mergeCell ref="AW26:AW27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X50:AX51"/>
    <mergeCell ref="AX52:AX53"/>
    <mergeCell ref="AX54:AX55"/>
    <mergeCell ref="AX56:AX57"/>
    <mergeCell ref="AX58:AX59"/>
    <mergeCell ref="AX192:AX193"/>
    <mergeCell ref="AW190:AW191"/>
    <mergeCell ref="AX190:AX191"/>
    <mergeCell ref="AW188:AW189"/>
    <mergeCell ref="AW56:AW57"/>
    <mergeCell ref="AW54:AW55"/>
    <mergeCell ref="AW58:AW59"/>
    <mergeCell ref="AW50:AW51"/>
    <mergeCell ref="AW52:AW53"/>
    <mergeCell ref="AW64:AW65"/>
    <mergeCell ref="AX64:AX65"/>
    <mergeCell ref="AW62:AW63"/>
    <mergeCell ref="AX138:AX139"/>
    <mergeCell ref="AW154:AW155"/>
    <mergeCell ref="AX154:AX155"/>
    <mergeCell ref="AX156:AX157"/>
    <mergeCell ref="AW156:AW157"/>
    <mergeCell ref="AW160:AW161"/>
    <mergeCell ref="AW174:AW175"/>
    <mergeCell ref="AX92:AX93"/>
    <mergeCell ref="AW92:AW93"/>
    <mergeCell ref="AX180:AX181"/>
    <mergeCell ref="AX182:AX183"/>
    <mergeCell ref="AX186:AX187"/>
    <mergeCell ref="AX178:AX179"/>
    <mergeCell ref="AX176:AX177"/>
    <mergeCell ref="AX172:AX173"/>
    <mergeCell ref="AW168:AW169"/>
    <mergeCell ref="AW172:AW173"/>
    <mergeCell ref="AX174:AX175"/>
    <mergeCell ref="AX170:AX171"/>
    <mergeCell ref="AW170:AW171"/>
    <mergeCell ref="AX168:AX169"/>
    <mergeCell ref="AW158:AW159"/>
    <mergeCell ref="AX158:AX159"/>
    <mergeCell ref="AX160:AX161"/>
    <mergeCell ref="AW164:AW165"/>
    <mergeCell ref="AW162:AW163"/>
    <mergeCell ref="AW120:AW121"/>
    <mergeCell ref="AX140:AX141"/>
    <mergeCell ref="AX142:AX143"/>
    <mergeCell ref="AX144:AX145"/>
    <mergeCell ref="AX146:AX147"/>
    <mergeCell ref="AX204:AX205"/>
    <mergeCell ref="AX198:AX199"/>
    <mergeCell ref="AW198:AW199"/>
    <mergeCell ref="AW200:AW201"/>
    <mergeCell ref="AW196:AW197"/>
    <mergeCell ref="AX196:AX197"/>
    <mergeCell ref="AW214:AW215"/>
    <mergeCell ref="AX214:AX215"/>
    <mergeCell ref="AW216:AW217"/>
    <mergeCell ref="AX216:AX217"/>
    <mergeCell ref="AW210:AW211"/>
    <mergeCell ref="AX210:AX211"/>
    <mergeCell ref="AW212:AW213"/>
    <mergeCell ref="AX212:AX213"/>
    <mergeCell ref="AW206:AW207"/>
    <mergeCell ref="AX206:AX207"/>
    <mergeCell ref="AW208:AW209"/>
    <mergeCell ref="AX208:AX209"/>
    <mergeCell ref="AW222:AW223"/>
    <mergeCell ref="AX222:AX223"/>
    <mergeCell ref="AW228:AW229"/>
    <mergeCell ref="AX228:AX229"/>
    <mergeCell ref="AW224:AW225"/>
    <mergeCell ref="AX224:AX225"/>
    <mergeCell ref="AW226:AW227"/>
    <mergeCell ref="AX226:AX227"/>
    <mergeCell ref="AW218:AW219"/>
    <mergeCell ref="AX218:AX219"/>
    <mergeCell ref="AW220:AW221"/>
    <mergeCell ref="AX220:AX221"/>
    <mergeCell ref="AX230:AX231"/>
    <mergeCell ref="AW232:AW233"/>
    <mergeCell ref="AX232:AX233"/>
    <mergeCell ref="AX254:AX255"/>
    <mergeCell ref="AW254:AW255"/>
    <mergeCell ref="AW242:AW243"/>
    <mergeCell ref="AX242:AX243"/>
    <mergeCell ref="AW244:AW245"/>
    <mergeCell ref="AX244:AX245"/>
    <mergeCell ref="AW236:AW237"/>
    <mergeCell ref="AX236:AX237"/>
    <mergeCell ref="AW238:AW239"/>
    <mergeCell ref="AX238:AX239"/>
    <mergeCell ref="AW234:AW235"/>
    <mergeCell ref="AX234:AX235"/>
    <mergeCell ref="AX248:AX249"/>
    <mergeCell ref="AW230:AW231"/>
    <mergeCell ref="AW240:AW241"/>
    <mergeCell ref="AX264:AX265"/>
    <mergeCell ref="AW266:AW267"/>
    <mergeCell ref="AX266:AX267"/>
    <mergeCell ref="AW252:AW253"/>
    <mergeCell ref="AX252:AX253"/>
    <mergeCell ref="AW260:AW261"/>
    <mergeCell ref="AX260:AX261"/>
    <mergeCell ref="AW262:AW263"/>
    <mergeCell ref="AX262:AX263"/>
    <mergeCell ref="AW256:AW257"/>
    <mergeCell ref="AX256:AX257"/>
    <mergeCell ref="AX258:AX259"/>
    <mergeCell ref="AW258:AW259"/>
    <mergeCell ref="AX276:AX277"/>
    <mergeCell ref="AW278:AW279"/>
    <mergeCell ref="AX278:AX279"/>
    <mergeCell ref="AW272:AW273"/>
    <mergeCell ref="AX272:AX273"/>
    <mergeCell ref="AW274:AW275"/>
    <mergeCell ref="AX274:AX275"/>
    <mergeCell ref="AW268:AW269"/>
    <mergeCell ref="AX268:AX269"/>
    <mergeCell ref="AW270:AW271"/>
    <mergeCell ref="AX270:AX271"/>
    <mergeCell ref="AX286:AX287"/>
    <mergeCell ref="AW288:AW289"/>
    <mergeCell ref="AX288:AX289"/>
    <mergeCell ref="AW284:AW285"/>
    <mergeCell ref="AX284:AX285"/>
    <mergeCell ref="AW280:AW281"/>
    <mergeCell ref="AX280:AX281"/>
    <mergeCell ref="AW282:AW283"/>
    <mergeCell ref="AX282:AX283"/>
    <mergeCell ref="AX300:AX301"/>
    <mergeCell ref="AW294:AW295"/>
    <mergeCell ref="AX294:AX295"/>
    <mergeCell ref="AW296:AW297"/>
    <mergeCell ref="AX296:AX297"/>
    <mergeCell ref="AW290:AW291"/>
    <mergeCell ref="AX290:AX291"/>
    <mergeCell ref="AW292:AW293"/>
    <mergeCell ref="AX292:AX293"/>
    <mergeCell ref="AW298:AW299"/>
    <mergeCell ref="AX298:AX299"/>
    <mergeCell ref="AW300:AW301"/>
    <mergeCell ref="AW308:AW309"/>
    <mergeCell ref="AX308:AX309"/>
    <mergeCell ref="AW310:AW311"/>
    <mergeCell ref="AX310:AX311"/>
    <mergeCell ref="AW306:AW307"/>
    <mergeCell ref="AX306:AX307"/>
    <mergeCell ref="AW302:AW303"/>
    <mergeCell ref="AX302:AX303"/>
    <mergeCell ref="AW304:AW305"/>
    <mergeCell ref="AX304:AX305"/>
    <mergeCell ref="AW320:AW321"/>
    <mergeCell ref="AX320:AX321"/>
    <mergeCell ref="AW316:AW317"/>
    <mergeCell ref="AX316:AX317"/>
    <mergeCell ref="AW318:AW319"/>
    <mergeCell ref="AX318:AX319"/>
    <mergeCell ref="AW312:AW313"/>
    <mergeCell ref="AX312:AX313"/>
    <mergeCell ref="AW314:AW315"/>
    <mergeCell ref="AX314:AX315"/>
    <mergeCell ref="AW400:AW401"/>
    <mergeCell ref="AX400:AX401"/>
    <mergeCell ref="AW358:AW359"/>
    <mergeCell ref="AX358:AX359"/>
    <mergeCell ref="AX360:AX361"/>
    <mergeCell ref="AW360:AW361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42:AW343"/>
    <mergeCell ref="AX342:AX343"/>
    <mergeCell ref="AX344:AX345"/>
    <mergeCell ref="AW344:AW345"/>
    <mergeCell ref="AW328:AW329"/>
    <mergeCell ref="AX328:AX329"/>
    <mergeCell ref="AW330:AW331"/>
    <mergeCell ref="G6:H6"/>
    <mergeCell ref="I6:J6"/>
    <mergeCell ref="M6:N6"/>
    <mergeCell ref="O6:P6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O7:P8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E8:F8"/>
    <mergeCell ref="G8:H8"/>
    <mergeCell ref="K8:L8"/>
    <mergeCell ref="M8:N8"/>
    <mergeCell ref="C18:D19"/>
    <mergeCell ref="C20:D21"/>
    <mergeCell ref="B16:D17"/>
    <mergeCell ref="C12:D13"/>
    <mergeCell ref="C9:D9"/>
    <mergeCell ref="I7:J8"/>
    <mergeCell ref="C10:D11"/>
    <mergeCell ref="B12:B13"/>
    <mergeCell ref="B14:B15"/>
    <mergeCell ref="C14:D15"/>
    <mergeCell ref="C70:D71"/>
    <mergeCell ref="AX90:AX91"/>
    <mergeCell ref="B90:B91"/>
    <mergeCell ref="C90:D91"/>
    <mergeCell ref="AW90:AW91"/>
    <mergeCell ref="B68:B69"/>
    <mergeCell ref="B70:B71"/>
    <mergeCell ref="C66:D67"/>
    <mergeCell ref="C68:D69"/>
    <mergeCell ref="AW82:AW83"/>
    <mergeCell ref="AX82:AX83"/>
    <mergeCell ref="AW78:AW79"/>
    <mergeCell ref="AX78:AX79"/>
    <mergeCell ref="AW80:AW81"/>
    <mergeCell ref="AX80:AX81"/>
    <mergeCell ref="AW76:AW77"/>
    <mergeCell ref="AX76:AX77"/>
    <mergeCell ref="AW66:AW67"/>
    <mergeCell ref="AX66:AX67"/>
    <mergeCell ref="AW68:AW69"/>
    <mergeCell ref="AX68:AX69"/>
    <mergeCell ref="AW70:AW71"/>
    <mergeCell ref="AX70:AX71"/>
    <mergeCell ref="B80:B81"/>
    <mergeCell ref="C54:D55"/>
    <mergeCell ref="B64:B65"/>
    <mergeCell ref="B66:B67"/>
    <mergeCell ref="B60:B61"/>
    <mergeCell ref="AW72:AW73"/>
    <mergeCell ref="AX72:AX73"/>
    <mergeCell ref="AW74:AW75"/>
    <mergeCell ref="AX74:AX75"/>
    <mergeCell ref="B172:B173"/>
    <mergeCell ref="C170:D171"/>
    <mergeCell ref="C172:D173"/>
    <mergeCell ref="B170:B171"/>
    <mergeCell ref="C128:D129"/>
    <mergeCell ref="C130:D131"/>
    <mergeCell ref="B162:B163"/>
    <mergeCell ref="B156:B157"/>
    <mergeCell ref="B128:B129"/>
    <mergeCell ref="C106:D107"/>
    <mergeCell ref="C110:D111"/>
    <mergeCell ref="AX164:AX165"/>
    <mergeCell ref="AX162:AX163"/>
    <mergeCell ref="C160:D161"/>
    <mergeCell ref="AX166:AX167"/>
    <mergeCell ref="C168:D169"/>
    <mergeCell ref="AX364:AX365"/>
    <mergeCell ref="AW366:AW367"/>
    <mergeCell ref="AX366:AX367"/>
    <mergeCell ref="AX330:AX331"/>
    <mergeCell ref="AW332:AW333"/>
    <mergeCell ref="AW368:AW369"/>
    <mergeCell ref="AX370:AX371"/>
    <mergeCell ref="AX368:AX369"/>
    <mergeCell ref="AW362:AW363"/>
    <mergeCell ref="AX362:AX363"/>
    <mergeCell ref="AW336:AW337"/>
    <mergeCell ref="AW340:AW341"/>
    <mergeCell ref="AX340:AX341"/>
    <mergeCell ref="AW354:AW355"/>
    <mergeCell ref="AX350:AX351"/>
    <mergeCell ref="AW352:AW353"/>
    <mergeCell ref="AX352:AX353"/>
    <mergeCell ref="AW356:AW357"/>
    <mergeCell ref="AX356:AX357"/>
    <mergeCell ref="AX354:AX355"/>
    <mergeCell ref="AX346:AX347"/>
    <mergeCell ref="AW370:AW371"/>
    <mergeCell ref="AW364:AW365"/>
    <mergeCell ref="AW348:AW349"/>
    <mergeCell ref="AX322:AX323"/>
    <mergeCell ref="AW322:AW323"/>
    <mergeCell ref="AW324:AW325"/>
    <mergeCell ref="AW382:AW383"/>
    <mergeCell ref="AX382:AX383"/>
    <mergeCell ref="AW384:AW385"/>
    <mergeCell ref="AW380:AW381"/>
    <mergeCell ref="B374:B375"/>
    <mergeCell ref="C380:D381"/>
    <mergeCell ref="C378:D379"/>
    <mergeCell ref="C376:D377"/>
    <mergeCell ref="AW372:AW373"/>
    <mergeCell ref="AX372:AX373"/>
    <mergeCell ref="AW374:AW375"/>
    <mergeCell ref="AX374:AX375"/>
    <mergeCell ref="AX380:AX381"/>
    <mergeCell ref="AW376:AW377"/>
    <mergeCell ref="AX376:AX377"/>
    <mergeCell ref="AW378:AW379"/>
    <mergeCell ref="AX378:AX379"/>
    <mergeCell ref="AX324:AX325"/>
    <mergeCell ref="AX332:AX333"/>
    <mergeCell ref="AW334:AW335"/>
    <mergeCell ref="AX334:AX335"/>
    <mergeCell ref="B398:D399"/>
    <mergeCell ref="AW398:AW399"/>
    <mergeCell ref="AX398:AX399"/>
    <mergeCell ref="AX384:AX385"/>
    <mergeCell ref="AW396:AW397"/>
    <mergeCell ref="AX396:AX397"/>
    <mergeCell ref="AX394:AX395"/>
    <mergeCell ref="AW394:AW395"/>
    <mergeCell ref="AW392:AW393"/>
    <mergeCell ref="AX392:AX393"/>
    <mergeCell ref="AX386:AX387"/>
    <mergeCell ref="AW390:AW391"/>
    <mergeCell ref="AX390:AX391"/>
    <mergeCell ref="AW388:AW389"/>
    <mergeCell ref="AX388:AX389"/>
    <mergeCell ref="AW386:AW387"/>
    <mergeCell ref="B394:D395"/>
    <mergeCell ref="C384:D385"/>
    <mergeCell ref="C388:D389"/>
    <mergeCell ref="C390:D391"/>
    <mergeCell ref="B386:B387"/>
    <mergeCell ref="C386:D387"/>
    <mergeCell ref="C392:D393"/>
    <mergeCell ref="C396:D397"/>
    <mergeCell ref="Q3:V3"/>
    <mergeCell ref="W3:AB3"/>
    <mergeCell ref="AC3:AH3"/>
    <mergeCell ref="AI3:AN3"/>
    <mergeCell ref="AO3:AP3"/>
    <mergeCell ref="AW18:AW19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B84:B85"/>
    <mergeCell ref="C84:D85"/>
    <mergeCell ref="AW84:AW85"/>
    <mergeCell ref="AX84:AX85"/>
    <mergeCell ref="B86:B87"/>
    <mergeCell ref="C86:D87"/>
    <mergeCell ref="AW86:AW87"/>
    <mergeCell ref="AX86:AX87"/>
    <mergeCell ref="B88:B89"/>
    <mergeCell ref="C88:D89"/>
    <mergeCell ref="AW88:AW89"/>
    <mergeCell ref="AX88:AX89"/>
  </mergeCells>
  <phoneticPr fontId="2"/>
  <pageMargins left="0.78740157480314965" right="0.78740157480314965" top="0.82677165354330717" bottom="0.6692913385826772" header="0.51181102362204722" footer="0.51181102362204722"/>
  <pageSetup paperSize="8" scale="59" fitToHeight="9" orientation="landscape" r:id="rId1"/>
  <headerFooter alignWithMargins="0">
    <oddHeader>&amp;C（19）運転事故調査票　　（その&amp;P）</oddHeader>
    <oddFooter>&amp;P / &amp;N ページ</oddFooter>
  </headerFooter>
  <ignoredErrors>
    <ignoredError sqref="K402:AV402 L394:AV401 K394:K401 E394:J40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16"/>
  <sheetViews>
    <sheetView topLeftCell="A5" zoomScale="55" zoomScaleNormal="55" zoomScaleSheetLayoutView="45" workbookViewId="0">
      <pane xSplit="4" topLeftCell="I1" activePane="topRight" state="frozen"/>
      <selection pane="topRight" activeCell="Y28" sqref="Y28"/>
    </sheetView>
  </sheetViews>
  <sheetFormatPr defaultRowHeight="13.5"/>
  <cols>
    <col min="1" max="3" width="8.5" style="243" customWidth="1"/>
    <col min="4" max="4" width="10.625" style="243" customWidth="1"/>
    <col min="5" max="48" width="6.125" style="243" customWidth="1"/>
    <col min="49" max="50" width="7.625" style="300" customWidth="1"/>
    <col min="51" max="16384" width="9" style="243"/>
  </cols>
  <sheetData>
    <row r="1" spans="1:50" ht="17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9"/>
      <c r="AX1" s="79"/>
    </row>
    <row r="2" spans="1:50" ht="18" thickBot="1">
      <c r="A2" s="246" t="s">
        <v>203</v>
      </c>
      <c r="B2" s="246"/>
      <c r="C2" s="2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 t="s">
        <v>33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247"/>
      <c r="AX2" s="248"/>
    </row>
    <row r="3" spans="1:50" ht="17.25">
      <c r="A3" s="564"/>
      <c r="B3" s="565"/>
      <c r="C3" s="566"/>
      <c r="D3" s="80"/>
      <c r="E3" s="821" t="s">
        <v>3</v>
      </c>
      <c r="F3" s="822"/>
      <c r="G3" s="822"/>
      <c r="H3" s="822"/>
      <c r="I3" s="822"/>
      <c r="J3" s="823"/>
      <c r="K3" s="821" t="s">
        <v>304</v>
      </c>
      <c r="L3" s="822"/>
      <c r="M3" s="822"/>
      <c r="N3" s="822"/>
      <c r="O3" s="822"/>
      <c r="P3" s="823"/>
      <c r="Q3" s="821" t="s">
        <v>305</v>
      </c>
      <c r="R3" s="822"/>
      <c r="S3" s="822"/>
      <c r="T3" s="822"/>
      <c r="U3" s="822"/>
      <c r="V3" s="823"/>
      <c r="W3" s="821" t="s">
        <v>306</v>
      </c>
      <c r="X3" s="822"/>
      <c r="Y3" s="822"/>
      <c r="Z3" s="822"/>
      <c r="AA3" s="822"/>
      <c r="AB3" s="823"/>
      <c r="AC3" s="821" t="s">
        <v>307</v>
      </c>
      <c r="AD3" s="822"/>
      <c r="AE3" s="822"/>
      <c r="AF3" s="822"/>
      <c r="AG3" s="822"/>
      <c r="AH3" s="823"/>
      <c r="AI3" s="821" t="s">
        <v>308</v>
      </c>
      <c r="AJ3" s="822"/>
      <c r="AK3" s="822"/>
      <c r="AL3" s="822"/>
      <c r="AM3" s="822"/>
      <c r="AN3" s="823"/>
      <c r="AO3" s="821" t="s">
        <v>309</v>
      </c>
      <c r="AP3" s="823"/>
      <c r="AQ3" s="81" t="s">
        <v>4</v>
      </c>
      <c r="AR3" s="82"/>
      <c r="AS3" s="82" t="s">
        <v>5</v>
      </c>
      <c r="AT3" s="82"/>
      <c r="AU3" s="82"/>
      <c r="AV3" s="83"/>
      <c r="AW3" s="42" t="s">
        <v>6</v>
      </c>
      <c r="AX3" s="43" t="s">
        <v>294</v>
      </c>
    </row>
    <row r="4" spans="1:50" ht="18">
      <c r="A4" s="85"/>
      <c r="B4" s="94"/>
      <c r="C4" s="569" t="s">
        <v>298</v>
      </c>
      <c r="D4" s="84"/>
      <c r="E4" s="1015" t="s">
        <v>256</v>
      </c>
      <c r="F4" s="973"/>
      <c r="G4" s="972" t="s">
        <v>257</v>
      </c>
      <c r="H4" s="973"/>
      <c r="I4" s="972" t="s">
        <v>11</v>
      </c>
      <c r="J4" s="974"/>
      <c r="K4" s="975" t="s">
        <v>12</v>
      </c>
      <c r="L4" s="973"/>
      <c r="M4" s="972" t="s">
        <v>13</v>
      </c>
      <c r="N4" s="973"/>
      <c r="O4" s="972" t="s">
        <v>11</v>
      </c>
      <c r="P4" s="974"/>
      <c r="Q4" s="975" t="s">
        <v>12</v>
      </c>
      <c r="R4" s="973"/>
      <c r="S4" s="972" t="s">
        <v>13</v>
      </c>
      <c r="T4" s="973"/>
      <c r="U4" s="972" t="s">
        <v>11</v>
      </c>
      <c r="V4" s="974"/>
      <c r="W4" s="975" t="s">
        <v>12</v>
      </c>
      <c r="X4" s="973"/>
      <c r="Y4" s="972" t="s">
        <v>13</v>
      </c>
      <c r="Z4" s="973"/>
      <c r="AA4" s="972" t="s">
        <v>11</v>
      </c>
      <c r="AB4" s="974"/>
      <c r="AC4" s="975" t="s">
        <v>12</v>
      </c>
      <c r="AD4" s="973"/>
      <c r="AE4" s="972" t="s">
        <v>13</v>
      </c>
      <c r="AF4" s="973"/>
      <c r="AG4" s="972" t="s">
        <v>11</v>
      </c>
      <c r="AH4" s="974"/>
      <c r="AI4" s="975" t="s">
        <v>12</v>
      </c>
      <c r="AJ4" s="973"/>
      <c r="AK4" s="972" t="s">
        <v>13</v>
      </c>
      <c r="AL4" s="973"/>
      <c r="AM4" s="972" t="s">
        <v>11</v>
      </c>
      <c r="AN4" s="974"/>
      <c r="AO4" s="975" t="s">
        <v>12</v>
      </c>
      <c r="AP4" s="973"/>
      <c r="AQ4" s="975" t="s">
        <v>12</v>
      </c>
      <c r="AR4" s="973"/>
      <c r="AS4" s="972" t="s">
        <v>13</v>
      </c>
      <c r="AT4" s="973"/>
      <c r="AU4" s="972" t="s">
        <v>11</v>
      </c>
      <c r="AV4" s="974"/>
      <c r="AW4" s="44" t="s">
        <v>14</v>
      </c>
      <c r="AX4" s="45" t="s">
        <v>293</v>
      </c>
    </row>
    <row r="5" spans="1:50" ht="17.25">
      <c r="A5" s="85"/>
      <c r="B5" s="94"/>
      <c r="C5" s="246"/>
      <c r="D5" s="84"/>
      <c r="E5" s="94"/>
      <c r="F5" s="86"/>
      <c r="G5" s="87"/>
      <c r="H5" s="86"/>
      <c r="I5" s="1003" t="s">
        <v>16</v>
      </c>
      <c r="J5" s="1009"/>
      <c r="K5" s="85"/>
      <c r="L5" s="86"/>
      <c r="M5" s="87"/>
      <c r="N5" s="86"/>
      <c r="O5" s="1003" t="s">
        <v>16</v>
      </c>
      <c r="P5" s="1009"/>
      <c r="Q5" s="85"/>
      <c r="R5" s="86"/>
      <c r="S5" s="87"/>
      <c r="T5" s="86"/>
      <c r="U5" s="1003" t="s">
        <v>16</v>
      </c>
      <c r="V5" s="1009"/>
      <c r="W5" s="85"/>
      <c r="X5" s="86"/>
      <c r="Y5" s="87"/>
      <c r="Z5" s="86"/>
      <c r="AA5" s="1003" t="s">
        <v>16</v>
      </c>
      <c r="AB5" s="1009"/>
      <c r="AC5" s="85"/>
      <c r="AD5" s="86"/>
      <c r="AE5" s="87"/>
      <c r="AF5" s="86"/>
      <c r="AG5" s="1003" t="s">
        <v>16</v>
      </c>
      <c r="AH5" s="1009"/>
      <c r="AI5" s="85"/>
      <c r="AJ5" s="86"/>
      <c r="AK5" s="87"/>
      <c r="AL5" s="86"/>
      <c r="AM5" s="1003" t="s">
        <v>16</v>
      </c>
      <c r="AN5" s="1009"/>
      <c r="AO5" s="85"/>
      <c r="AP5" s="86"/>
      <c r="AQ5" s="85"/>
      <c r="AR5" s="86"/>
      <c r="AS5" s="87"/>
      <c r="AT5" s="86"/>
      <c r="AU5" s="1003" t="s">
        <v>16</v>
      </c>
      <c r="AV5" s="1009"/>
      <c r="AW5" s="44" t="s">
        <v>286</v>
      </c>
      <c r="AX5" s="45" t="s">
        <v>292</v>
      </c>
    </row>
    <row r="6" spans="1:50" ht="17.25">
      <c r="A6" s="560"/>
      <c r="B6" s="561"/>
      <c r="C6" s="563"/>
      <c r="D6" s="88"/>
      <c r="E6" s="94"/>
      <c r="F6" s="86"/>
      <c r="G6" s="1003" t="s">
        <v>258</v>
      </c>
      <c r="H6" s="1002"/>
      <c r="I6" s="1003" t="s">
        <v>258</v>
      </c>
      <c r="J6" s="1009"/>
      <c r="K6" s="85"/>
      <c r="L6" s="86"/>
      <c r="M6" s="1003" t="s">
        <v>258</v>
      </c>
      <c r="N6" s="1002"/>
      <c r="O6" s="1003" t="s">
        <v>258</v>
      </c>
      <c r="P6" s="1009"/>
      <c r="Q6" s="85"/>
      <c r="R6" s="86"/>
      <c r="S6" s="1003" t="s">
        <v>258</v>
      </c>
      <c r="T6" s="1002"/>
      <c r="U6" s="1003" t="s">
        <v>258</v>
      </c>
      <c r="V6" s="1009"/>
      <c r="W6" s="85"/>
      <c r="X6" s="86"/>
      <c r="Y6" s="1003" t="s">
        <v>258</v>
      </c>
      <c r="Z6" s="1002"/>
      <c r="AA6" s="1003" t="s">
        <v>258</v>
      </c>
      <c r="AB6" s="1009"/>
      <c r="AC6" s="85"/>
      <c r="AD6" s="86"/>
      <c r="AE6" s="1003" t="s">
        <v>258</v>
      </c>
      <c r="AF6" s="1002"/>
      <c r="AG6" s="1003" t="s">
        <v>258</v>
      </c>
      <c r="AH6" s="1009"/>
      <c r="AI6" s="85"/>
      <c r="AJ6" s="86"/>
      <c r="AK6" s="1003" t="s">
        <v>258</v>
      </c>
      <c r="AL6" s="1002"/>
      <c r="AM6" s="1003" t="s">
        <v>258</v>
      </c>
      <c r="AN6" s="1009"/>
      <c r="AO6" s="85"/>
      <c r="AP6" s="86"/>
      <c r="AQ6" s="85"/>
      <c r="AR6" s="86"/>
      <c r="AS6" s="1003" t="s">
        <v>258</v>
      </c>
      <c r="AT6" s="1002"/>
      <c r="AU6" s="1003" t="s">
        <v>258</v>
      </c>
      <c r="AV6" s="1009"/>
      <c r="AW6" s="44" t="s">
        <v>287</v>
      </c>
      <c r="AX6" s="45" t="s">
        <v>295</v>
      </c>
    </row>
    <row r="7" spans="1:50" ht="17.25">
      <c r="A7" s="560"/>
      <c r="B7" s="561"/>
      <c r="C7" s="563"/>
      <c r="D7" s="88"/>
      <c r="E7" s="94"/>
      <c r="F7" s="86"/>
      <c r="G7" s="87"/>
      <c r="H7" s="86"/>
      <c r="I7" s="1003" t="s">
        <v>259</v>
      </c>
      <c r="J7" s="1009"/>
      <c r="K7" s="85"/>
      <c r="L7" s="86"/>
      <c r="M7" s="87"/>
      <c r="N7" s="86"/>
      <c r="O7" s="1003" t="s">
        <v>259</v>
      </c>
      <c r="P7" s="1009"/>
      <c r="Q7" s="85"/>
      <c r="R7" s="86"/>
      <c r="S7" s="87"/>
      <c r="T7" s="86"/>
      <c r="U7" s="1003" t="s">
        <v>259</v>
      </c>
      <c r="V7" s="1009"/>
      <c r="W7" s="85"/>
      <c r="X7" s="86"/>
      <c r="Y7" s="87"/>
      <c r="Z7" s="86"/>
      <c r="AA7" s="1003" t="s">
        <v>259</v>
      </c>
      <c r="AB7" s="1009"/>
      <c r="AC7" s="85"/>
      <c r="AD7" s="86"/>
      <c r="AE7" s="87"/>
      <c r="AF7" s="86"/>
      <c r="AG7" s="1003" t="s">
        <v>259</v>
      </c>
      <c r="AH7" s="1009"/>
      <c r="AI7" s="85"/>
      <c r="AJ7" s="86"/>
      <c r="AK7" s="87"/>
      <c r="AL7" s="86"/>
      <c r="AM7" s="1003" t="s">
        <v>259</v>
      </c>
      <c r="AN7" s="1009"/>
      <c r="AO7" s="85"/>
      <c r="AP7" s="86"/>
      <c r="AQ7" s="85"/>
      <c r="AR7" s="86"/>
      <c r="AS7" s="87"/>
      <c r="AT7" s="86"/>
      <c r="AU7" s="1003" t="s">
        <v>259</v>
      </c>
      <c r="AV7" s="1009"/>
      <c r="AW7" s="44" t="s">
        <v>288</v>
      </c>
      <c r="AX7" s="45" t="s">
        <v>291</v>
      </c>
    </row>
    <row r="8" spans="1:50" ht="18">
      <c r="A8" s="568" t="s">
        <v>297</v>
      </c>
      <c r="B8" s="94"/>
      <c r="C8" s="563"/>
      <c r="D8" s="89"/>
      <c r="E8" s="1018" t="s">
        <v>260</v>
      </c>
      <c r="F8" s="1002"/>
      <c r="G8" s="1003" t="s">
        <v>260</v>
      </c>
      <c r="H8" s="1002"/>
      <c r="I8" s="1003"/>
      <c r="J8" s="1009"/>
      <c r="K8" s="1001" t="s">
        <v>260</v>
      </c>
      <c r="L8" s="1002"/>
      <c r="M8" s="1003" t="s">
        <v>260</v>
      </c>
      <c r="N8" s="1002"/>
      <c r="O8" s="1003"/>
      <c r="P8" s="1009"/>
      <c r="Q8" s="1001" t="s">
        <v>260</v>
      </c>
      <c r="R8" s="1002"/>
      <c r="S8" s="1003" t="s">
        <v>260</v>
      </c>
      <c r="T8" s="1002"/>
      <c r="U8" s="1003"/>
      <c r="V8" s="1009"/>
      <c r="W8" s="1001" t="s">
        <v>260</v>
      </c>
      <c r="X8" s="1002"/>
      <c r="Y8" s="1003" t="s">
        <v>260</v>
      </c>
      <c r="Z8" s="1002"/>
      <c r="AA8" s="1003"/>
      <c r="AB8" s="1009"/>
      <c r="AC8" s="1001" t="s">
        <v>260</v>
      </c>
      <c r="AD8" s="1002"/>
      <c r="AE8" s="1003" t="s">
        <v>260</v>
      </c>
      <c r="AF8" s="1002"/>
      <c r="AG8" s="1003"/>
      <c r="AH8" s="1009"/>
      <c r="AI8" s="1001" t="s">
        <v>260</v>
      </c>
      <c r="AJ8" s="1002"/>
      <c r="AK8" s="1003" t="s">
        <v>260</v>
      </c>
      <c r="AL8" s="1002"/>
      <c r="AM8" s="1003"/>
      <c r="AN8" s="1009"/>
      <c r="AO8" s="1001" t="s">
        <v>260</v>
      </c>
      <c r="AP8" s="1002"/>
      <c r="AQ8" s="1001" t="s">
        <v>260</v>
      </c>
      <c r="AR8" s="1002"/>
      <c r="AS8" s="1003" t="s">
        <v>260</v>
      </c>
      <c r="AT8" s="1002"/>
      <c r="AU8" s="1003"/>
      <c r="AV8" s="1009"/>
      <c r="AW8" s="44" t="s">
        <v>289</v>
      </c>
      <c r="AX8" s="45" t="s">
        <v>30</v>
      </c>
    </row>
    <row r="9" spans="1:50" ht="18" thickBot="1">
      <c r="A9" s="90"/>
      <c r="B9" s="567"/>
      <c r="C9" s="1004"/>
      <c r="D9" s="1005"/>
      <c r="E9" s="562"/>
      <c r="F9" s="91"/>
      <c r="G9" s="92"/>
      <c r="H9" s="91"/>
      <c r="I9" s="92"/>
      <c r="J9" s="93"/>
      <c r="K9" s="90"/>
      <c r="L9" s="91"/>
      <c r="M9" s="92"/>
      <c r="N9" s="91"/>
      <c r="O9" s="92"/>
      <c r="P9" s="93"/>
      <c r="Q9" s="90"/>
      <c r="R9" s="91"/>
      <c r="S9" s="92"/>
      <c r="T9" s="91"/>
      <c r="U9" s="92"/>
      <c r="V9" s="93"/>
      <c r="W9" s="90"/>
      <c r="X9" s="91"/>
      <c r="Y9" s="92"/>
      <c r="Z9" s="91"/>
      <c r="AA9" s="92"/>
      <c r="AB9" s="93"/>
      <c r="AC9" s="90"/>
      <c r="AD9" s="91"/>
      <c r="AE9" s="92"/>
      <c r="AF9" s="91"/>
      <c r="AG9" s="92"/>
      <c r="AH9" s="93"/>
      <c r="AI9" s="90"/>
      <c r="AJ9" s="91"/>
      <c r="AK9" s="92"/>
      <c r="AL9" s="91"/>
      <c r="AM9" s="92"/>
      <c r="AN9" s="93"/>
      <c r="AO9" s="90"/>
      <c r="AP9" s="91"/>
      <c r="AQ9" s="90"/>
      <c r="AR9" s="91"/>
      <c r="AS9" s="92"/>
      <c r="AT9" s="91"/>
      <c r="AU9" s="92"/>
      <c r="AV9" s="93"/>
      <c r="AW9" s="46" t="s">
        <v>290</v>
      </c>
      <c r="AX9" s="47" t="s">
        <v>217</v>
      </c>
    </row>
    <row r="10" spans="1:50" ht="17.25" customHeight="1" thickTop="1">
      <c r="A10" s="1019" t="s">
        <v>205</v>
      </c>
      <c r="B10" s="1020"/>
      <c r="C10" s="1020"/>
      <c r="D10" s="1021"/>
      <c r="E10" s="249">
        <f>ＪＲ!E14</f>
        <v>1</v>
      </c>
      <c r="F10" s="250">
        <f>ＪＲ!F14</f>
        <v>0</v>
      </c>
      <c r="G10" s="251">
        <f>ＪＲ!G14</f>
        <v>0</v>
      </c>
      <c r="H10" s="250">
        <f>ＪＲ!H14</f>
        <v>0</v>
      </c>
      <c r="I10" s="251">
        <f>ＪＲ!I14</f>
        <v>0</v>
      </c>
      <c r="J10" s="252">
        <f>ＪＲ!J14</f>
        <v>0</v>
      </c>
      <c r="K10" s="251">
        <f>ＪＲ!K14</f>
        <v>1</v>
      </c>
      <c r="L10" s="250">
        <f>ＪＲ!L14</f>
        <v>0</v>
      </c>
      <c r="M10" s="251">
        <f>ＪＲ!M14</f>
        <v>0</v>
      </c>
      <c r="N10" s="250">
        <f>ＪＲ!N14</f>
        <v>0</v>
      </c>
      <c r="O10" s="251">
        <f>ＪＲ!O14</f>
        <v>0</v>
      </c>
      <c r="P10" s="252">
        <f>ＪＲ!P14</f>
        <v>0</v>
      </c>
      <c r="Q10" s="251">
        <f>ＪＲ!Q14</f>
        <v>0</v>
      </c>
      <c r="R10" s="250">
        <f>ＪＲ!R14</f>
        <v>0</v>
      </c>
      <c r="S10" s="251">
        <f>ＪＲ!S14</f>
        <v>0</v>
      </c>
      <c r="T10" s="250">
        <f>ＪＲ!T14</f>
        <v>0</v>
      </c>
      <c r="U10" s="251">
        <f>ＪＲ!U14</f>
        <v>0</v>
      </c>
      <c r="V10" s="252">
        <f>ＪＲ!V14</f>
        <v>0</v>
      </c>
      <c r="W10" s="251">
        <f>ＪＲ!W14</f>
        <v>10</v>
      </c>
      <c r="X10" s="250">
        <f>ＪＲ!X14</f>
        <v>0</v>
      </c>
      <c r="Y10" s="251">
        <f>ＪＲ!Y14</f>
        <v>3</v>
      </c>
      <c r="Z10" s="250">
        <f>ＪＲ!Z14</f>
        <v>0</v>
      </c>
      <c r="AA10" s="251">
        <f>ＪＲ!AA14</f>
        <v>4</v>
      </c>
      <c r="AB10" s="252">
        <f>ＪＲ!AB14</f>
        <v>0</v>
      </c>
      <c r="AC10" s="251">
        <f>ＪＲ!AC14</f>
        <v>0</v>
      </c>
      <c r="AD10" s="250">
        <f>ＪＲ!AD14</f>
        <v>0</v>
      </c>
      <c r="AE10" s="251">
        <f>ＪＲ!AE14</f>
        <v>0</v>
      </c>
      <c r="AF10" s="250">
        <f>ＪＲ!AF14</f>
        <v>0</v>
      </c>
      <c r="AG10" s="251">
        <f>ＪＲ!AG14</f>
        <v>0</v>
      </c>
      <c r="AH10" s="252">
        <f>ＪＲ!AH14</f>
        <v>0</v>
      </c>
      <c r="AI10" s="251">
        <f>ＪＲ!AI14</f>
        <v>3</v>
      </c>
      <c r="AJ10" s="250">
        <f>ＪＲ!AJ14</f>
        <v>0</v>
      </c>
      <c r="AK10" s="251">
        <f>ＪＲ!AK14</f>
        <v>3</v>
      </c>
      <c r="AL10" s="250">
        <f>ＪＲ!AL14</f>
        <v>0</v>
      </c>
      <c r="AM10" s="251">
        <f>ＪＲ!AM14</f>
        <v>0</v>
      </c>
      <c r="AN10" s="252">
        <f>ＪＲ!AN14</f>
        <v>0</v>
      </c>
      <c r="AO10" s="251">
        <f>ＪＲ!AO14</f>
        <v>0</v>
      </c>
      <c r="AP10" s="250">
        <f>ＪＲ!AP14</f>
        <v>0</v>
      </c>
      <c r="AQ10" s="253">
        <f>ＪＲ!AQ14</f>
        <v>15</v>
      </c>
      <c r="AR10" s="254">
        <f>ＪＲ!AR14</f>
        <v>0</v>
      </c>
      <c r="AS10" s="255">
        <f>ＪＲ!AS14</f>
        <v>6</v>
      </c>
      <c r="AT10" s="254">
        <f>ＪＲ!AT14</f>
        <v>0</v>
      </c>
      <c r="AU10" s="255">
        <f>ＪＲ!AU14</f>
        <v>4</v>
      </c>
      <c r="AV10" s="254">
        <f>ＪＲ!AV14</f>
        <v>0</v>
      </c>
      <c r="AW10" s="1016">
        <f>'（運輸局走行キロ計算）'!E10</f>
        <v>0.34873906764052282</v>
      </c>
      <c r="AX10" s="1017" t="str">
        <f>'（運輸局走行キロ計算）'!F10</f>
        <v/>
      </c>
    </row>
    <row r="11" spans="1:50" ht="17.25" customHeight="1">
      <c r="A11" s="986"/>
      <c r="B11" s="987"/>
      <c r="C11" s="987"/>
      <c r="D11" s="988"/>
      <c r="E11" s="256">
        <f>ＪＲ!E15</f>
        <v>0</v>
      </c>
      <c r="F11" s="257">
        <f>ＪＲ!F15</f>
        <v>0</v>
      </c>
      <c r="G11" s="258">
        <f>ＪＲ!G15</f>
        <v>0</v>
      </c>
      <c r="H11" s="257">
        <f>ＪＲ!H15</f>
        <v>0</v>
      </c>
      <c r="I11" s="258">
        <f>ＪＲ!I15</f>
        <v>0</v>
      </c>
      <c r="J11" s="259">
        <f>ＪＲ!J15</f>
        <v>0</v>
      </c>
      <c r="K11" s="258">
        <f>ＪＲ!K15</f>
        <v>0</v>
      </c>
      <c r="L11" s="257">
        <f>ＪＲ!L15</f>
        <v>0</v>
      </c>
      <c r="M11" s="258">
        <f>ＪＲ!M15</f>
        <v>0</v>
      </c>
      <c r="N11" s="257">
        <f>ＪＲ!N15</f>
        <v>0</v>
      </c>
      <c r="O11" s="258">
        <f>ＪＲ!O15</f>
        <v>0</v>
      </c>
      <c r="P11" s="259">
        <f>ＪＲ!P15</f>
        <v>0</v>
      </c>
      <c r="Q11" s="258">
        <f>ＪＲ!Q15</f>
        <v>0</v>
      </c>
      <c r="R11" s="257">
        <f>ＪＲ!R15</f>
        <v>0</v>
      </c>
      <c r="S11" s="258">
        <f>ＪＲ!S15</f>
        <v>0</v>
      </c>
      <c r="T11" s="257">
        <f>ＪＲ!T15</f>
        <v>0</v>
      </c>
      <c r="U11" s="258">
        <f>ＪＲ!U15</f>
        <v>0</v>
      </c>
      <c r="V11" s="259">
        <f>ＪＲ!V15</f>
        <v>0</v>
      </c>
      <c r="W11" s="258">
        <f>ＪＲ!W15</f>
        <v>1</v>
      </c>
      <c r="X11" s="257">
        <f>ＪＲ!X15</f>
        <v>0</v>
      </c>
      <c r="Y11" s="258">
        <f>ＪＲ!Y15</f>
        <v>0</v>
      </c>
      <c r="Z11" s="257">
        <f>ＪＲ!Z15</f>
        <v>0</v>
      </c>
      <c r="AA11" s="258">
        <f>ＪＲ!AA15</f>
        <v>1</v>
      </c>
      <c r="AB11" s="259">
        <f>ＪＲ!AB15</f>
        <v>0</v>
      </c>
      <c r="AC11" s="258">
        <f>ＪＲ!AC15</f>
        <v>0</v>
      </c>
      <c r="AD11" s="257">
        <f>ＪＲ!AD15</f>
        <v>0</v>
      </c>
      <c r="AE11" s="258">
        <f>ＪＲ!AE15</f>
        <v>0</v>
      </c>
      <c r="AF11" s="257">
        <f>ＪＲ!AF15</f>
        <v>0</v>
      </c>
      <c r="AG11" s="258">
        <f>ＪＲ!AG15</f>
        <v>0</v>
      </c>
      <c r="AH11" s="259">
        <f>ＪＲ!AH15</f>
        <v>0</v>
      </c>
      <c r="AI11" s="258">
        <f>ＪＲ!AI15</f>
        <v>0</v>
      </c>
      <c r="AJ11" s="257">
        <f>ＪＲ!AJ15</f>
        <v>0</v>
      </c>
      <c r="AK11" s="258">
        <f>ＪＲ!AK15</f>
        <v>0</v>
      </c>
      <c r="AL11" s="257">
        <f>ＪＲ!AL15</f>
        <v>0</v>
      </c>
      <c r="AM11" s="258">
        <f>ＪＲ!AM15</f>
        <v>0</v>
      </c>
      <c r="AN11" s="259">
        <f>ＪＲ!AN15</f>
        <v>0</v>
      </c>
      <c r="AO11" s="258">
        <f>ＪＲ!AO15</f>
        <v>0</v>
      </c>
      <c r="AP11" s="257">
        <f>ＪＲ!AP15</f>
        <v>0</v>
      </c>
      <c r="AQ11" s="260">
        <f>ＪＲ!AQ15</f>
        <v>1</v>
      </c>
      <c r="AR11" s="261">
        <f>ＪＲ!AR15</f>
        <v>0</v>
      </c>
      <c r="AS11" s="262">
        <f>ＪＲ!AS15</f>
        <v>0</v>
      </c>
      <c r="AT11" s="261">
        <f>ＪＲ!AT15</f>
        <v>0</v>
      </c>
      <c r="AU11" s="262">
        <f>ＪＲ!AU15</f>
        <v>1</v>
      </c>
      <c r="AV11" s="261">
        <f>ＪＲ!AV15</f>
        <v>0</v>
      </c>
      <c r="AW11" s="992"/>
      <c r="AX11" s="993"/>
    </row>
    <row r="12" spans="1:50" ht="17.25" customHeight="1">
      <c r="A12" s="986" t="s">
        <v>206</v>
      </c>
      <c r="B12" s="987"/>
      <c r="C12" s="987"/>
      <c r="D12" s="988"/>
      <c r="E12" s="263">
        <f>ＪＲ!E22</f>
        <v>0</v>
      </c>
      <c r="F12" s="264">
        <f>ＪＲ!F22</f>
        <v>0</v>
      </c>
      <c r="G12" s="265">
        <f>ＪＲ!G22</f>
        <v>0</v>
      </c>
      <c r="H12" s="264">
        <f>ＪＲ!H22</f>
        <v>0</v>
      </c>
      <c r="I12" s="265">
        <f>ＪＲ!I22</f>
        <v>0</v>
      </c>
      <c r="J12" s="266">
        <f>ＪＲ!J22</f>
        <v>0</v>
      </c>
      <c r="K12" s="265">
        <f>ＪＲ!K22</f>
        <v>1</v>
      </c>
      <c r="L12" s="264">
        <f>ＪＲ!L22</f>
        <v>0</v>
      </c>
      <c r="M12" s="265">
        <f>ＪＲ!M22</f>
        <v>0</v>
      </c>
      <c r="N12" s="264">
        <f>ＪＲ!N22</f>
        <v>0</v>
      </c>
      <c r="O12" s="265">
        <f>ＪＲ!O22</f>
        <v>0</v>
      </c>
      <c r="P12" s="266">
        <f>ＪＲ!P22</f>
        <v>0</v>
      </c>
      <c r="Q12" s="265">
        <f>ＪＲ!Q22</f>
        <v>0</v>
      </c>
      <c r="R12" s="264">
        <f>ＪＲ!R22</f>
        <v>0</v>
      </c>
      <c r="S12" s="265">
        <f>ＪＲ!S22</f>
        <v>0</v>
      </c>
      <c r="T12" s="264">
        <f>ＪＲ!T22</f>
        <v>0</v>
      </c>
      <c r="U12" s="265">
        <f>ＪＲ!U22</f>
        <v>0</v>
      </c>
      <c r="V12" s="266">
        <f>ＪＲ!V22</f>
        <v>0</v>
      </c>
      <c r="W12" s="265">
        <f>ＪＲ!W22</f>
        <v>14</v>
      </c>
      <c r="X12" s="264">
        <f>ＪＲ!X22</f>
        <v>0</v>
      </c>
      <c r="Y12" s="265">
        <f>ＪＲ!Y22</f>
        <v>6</v>
      </c>
      <c r="Z12" s="264">
        <f>ＪＲ!Z22</f>
        <v>0</v>
      </c>
      <c r="AA12" s="265">
        <f>ＪＲ!AA22</f>
        <v>4</v>
      </c>
      <c r="AB12" s="266">
        <f>ＪＲ!AB22</f>
        <v>0</v>
      </c>
      <c r="AC12" s="265">
        <f>ＪＲ!AC22</f>
        <v>0</v>
      </c>
      <c r="AD12" s="264">
        <f>ＪＲ!AD22</f>
        <v>0</v>
      </c>
      <c r="AE12" s="265">
        <f>ＪＲ!AE22</f>
        <v>0</v>
      </c>
      <c r="AF12" s="264">
        <f>ＪＲ!AF22</f>
        <v>0</v>
      </c>
      <c r="AG12" s="265">
        <f>ＪＲ!AG22</f>
        <v>0</v>
      </c>
      <c r="AH12" s="266">
        <f>ＪＲ!AH22</f>
        <v>0</v>
      </c>
      <c r="AI12" s="265">
        <f>ＪＲ!AI22</f>
        <v>18</v>
      </c>
      <c r="AJ12" s="264">
        <f>ＪＲ!AJ22</f>
        <v>0</v>
      </c>
      <c r="AK12" s="265">
        <f>ＪＲ!AK22</f>
        <v>14</v>
      </c>
      <c r="AL12" s="264">
        <f>ＪＲ!AL22</f>
        <v>0</v>
      </c>
      <c r="AM12" s="265">
        <f>ＪＲ!AM22</f>
        <v>4</v>
      </c>
      <c r="AN12" s="266">
        <f>ＪＲ!AN22</f>
        <v>0</v>
      </c>
      <c r="AO12" s="265">
        <f>ＪＲ!AO22</f>
        <v>0</v>
      </c>
      <c r="AP12" s="264">
        <f>ＪＲ!AP22</f>
        <v>0</v>
      </c>
      <c r="AQ12" s="267">
        <f>ＪＲ!AQ22</f>
        <v>33</v>
      </c>
      <c r="AR12" s="268">
        <f>ＪＲ!AR22</f>
        <v>0</v>
      </c>
      <c r="AS12" s="269">
        <f>ＪＲ!AS22</f>
        <v>20</v>
      </c>
      <c r="AT12" s="268">
        <f>ＪＲ!AT22</f>
        <v>0</v>
      </c>
      <c r="AU12" s="269">
        <f>ＪＲ!AU22</f>
        <v>8</v>
      </c>
      <c r="AV12" s="268">
        <f>ＪＲ!AV22</f>
        <v>0</v>
      </c>
      <c r="AW12" s="992">
        <f>'（運輸局走行キロ計算）'!E12</f>
        <v>0.47457363326877827</v>
      </c>
      <c r="AX12" s="993" t="str">
        <f>'（運輸局走行キロ計算）'!F12</f>
        <v/>
      </c>
    </row>
    <row r="13" spans="1:50" ht="17.25" customHeight="1">
      <c r="A13" s="986"/>
      <c r="B13" s="987"/>
      <c r="C13" s="987"/>
      <c r="D13" s="988"/>
      <c r="E13" s="256">
        <f>ＪＲ!E23</f>
        <v>0</v>
      </c>
      <c r="F13" s="257">
        <f>ＪＲ!F23</f>
        <v>0</v>
      </c>
      <c r="G13" s="258">
        <f>ＪＲ!G23</f>
        <v>0</v>
      </c>
      <c r="H13" s="257">
        <f>ＪＲ!H23</f>
        <v>0</v>
      </c>
      <c r="I13" s="258">
        <f>ＪＲ!I23</f>
        <v>0</v>
      </c>
      <c r="J13" s="259">
        <f>ＪＲ!J23</f>
        <v>0</v>
      </c>
      <c r="K13" s="258">
        <f>ＪＲ!K23</f>
        <v>0</v>
      </c>
      <c r="L13" s="257">
        <f>ＪＲ!L23</f>
        <v>0</v>
      </c>
      <c r="M13" s="258">
        <f>ＪＲ!M23</f>
        <v>0</v>
      </c>
      <c r="N13" s="257">
        <f>ＪＲ!N23</f>
        <v>0</v>
      </c>
      <c r="O13" s="258">
        <f>ＪＲ!O23</f>
        <v>0</v>
      </c>
      <c r="P13" s="259">
        <f>ＪＲ!P23</f>
        <v>0</v>
      </c>
      <c r="Q13" s="258">
        <f>ＪＲ!Q23</f>
        <v>0</v>
      </c>
      <c r="R13" s="257">
        <f>ＪＲ!R23</f>
        <v>0</v>
      </c>
      <c r="S13" s="258">
        <f>ＪＲ!S23</f>
        <v>0</v>
      </c>
      <c r="T13" s="257">
        <f>ＪＲ!T23</f>
        <v>0</v>
      </c>
      <c r="U13" s="258">
        <f>ＪＲ!U23</f>
        <v>0</v>
      </c>
      <c r="V13" s="259">
        <f>ＪＲ!V23</f>
        <v>0</v>
      </c>
      <c r="W13" s="258">
        <f>ＪＲ!W23</f>
        <v>1</v>
      </c>
      <c r="X13" s="257">
        <f>ＪＲ!X23</f>
        <v>0</v>
      </c>
      <c r="Y13" s="258">
        <f>ＪＲ!Y23</f>
        <v>0</v>
      </c>
      <c r="Z13" s="257">
        <f>ＪＲ!Z23</f>
        <v>0</v>
      </c>
      <c r="AA13" s="258">
        <f>ＪＲ!AA23</f>
        <v>1</v>
      </c>
      <c r="AB13" s="259">
        <f>ＪＲ!AB23</f>
        <v>0</v>
      </c>
      <c r="AC13" s="258">
        <f>ＪＲ!AC23</f>
        <v>0</v>
      </c>
      <c r="AD13" s="257">
        <f>ＪＲ!AD23</f>
        <v>0</v>
      </c>
      <c r="AE13" s="258">
        <f>ＪＲ!AE23</f>
        <v>0</v>
      </c>
      <c r="AF13" s="257">
        <f>ＪＲ!AF23</f>
        <v>0</v>
      </c>
      <c r="AG13" s="258">
        <f>ＪＲ!AG23</f>
        <v>0</v>
      </c>
      <c r="AH13" s="259">
        <f>ＪＲ!AH23</f>
        <v>0</v>
      </c>
      <c r="AI13" s="258">
        <f>ＪＲ!AI23</f>
        <v>0</v>
      </c>
      <c r="AJ13" s="257">
        <f>ＪＲ!AJ23</f>
        <v>0</v>
      </c>
      <c r="AK13" s="258">
        <f>ＪＲ!AK23</f>
        <v>0</v>
      </c>
      <c r="AL13" s="257">
        <f>ＪＲ!AL23</f>
        <v>0</v>
      </c>
      <c r="AM13" s="258">
        <f>ＪＲ!AM23</f>
        <v>0</v>
      </c>
      <c r="AN13" s="259">
        <f>ＪＲ!AN23</f>
        <v>0</v>
      </c>
      <c r="AO13" s="258">
        <f>ＪＲ!AO23</f>
        <v>0</v>
      </c>
      <c r="AP13" s="257">
        <f>ＪＲ!AP23</f>
        <v>0</v>
      </c>
      <c r="AQ13" s="260">
        <f>ＪＲ!AQ23</f>
        <v>1</v>
      </c>
      <c r="AR13" s="261">
        <f>ＪＲ!AR23</f>
        <v>0</v>
      </c>
      <c r="AS13" s="262">
        <f>ＪＲ!AS23</f>
        <v>0</v>
      </c>
      <c r="AT13" s="261">
        <f>ＪＲ!AT23</f>
        <v>0</v>
      </c>
      <c r="AU13" s="262">
        <f>ＪＲ!AU23</f>
        <v>1</v>
      </c>
      <c r="AV13" s="261">
        <f>ＪＲ!AV23</f>
        <v>0</v>
      </c>
      <c r="AW13" s="992"/>
      <c r="AX13" s="993"/>
    </row>
    <row r="14" spans="1:50" ht="17.25" customHeight="1">
      <c r="A14" s="986" t="s">
        <v>216</v>
      </c>
      <c r="B14" s="987"/>
      <c r="C14" s="987"/>
      <c r="D14" s="988"/>
      <c r="E14" s="263">
        <f>ＪＲ!E32</f>
        <v>0</v>
      </c>
      <c r="F14" s="264">
        <f>ＪＲ!F32</f>
        <v>0</v>
      </c>
      <c r="G14" s="265">
        <f>ＪＲ!G32</f>
        <v>0</v>
      </c>
      <c r="H14" s="264">
        <f>ＪＲ!H32</f>
        <v>0</v>
      </c>
      <c r="I14" s="265">
        <f>ＪＲ!I32</f>
        <v>0</v>
      </c>
      <c r="J14" s="266">
        <f>ＪＲ!J32</f>
        <v>0</v>
      </c>
      <c r="K14" s="265">
        <f>ＪＲ!K32</f>
        <v>2</v>
      </c>
      <c r="L14" s="264">
        <f>ＪＲ!L32</f>
        <v>0</v>
      </c>
      <c r="M14" s="265">
        <f>ＪＲ!M32</f>
        <v>0</v>
      </c>
      <c r="N14" s="264">
        <f>ＪＲ!N32</f>
        <v>0</v>
      </c>
      <c r="O14" s="265">
        <f>ＪＲ!O32</f>
        <v>1</v>
      </c>
      <c r="P14" s="266">
        <f>ＪＲ!P32</f>
        <v>0</v>
      </c>
      <c r="Q14" s="265">
        <f>ＪＲ!Q32</f>
        <v>0</v>
      </c>
      <c r="R14" s="264">
        <f>ＪＲ!R32</f>
        <v>0</v>
      </c>
      <c r="S14" s="265">
        <f>ＪＲ!S32</f>
        <v>0</v>
      </c>
      <c r="T14" s="264">
        <f>ＪＲ!T32</f>
        <v>0</v>
      </c>
      <c r="U14" s="265">
        <f>ＪＲ!U32</f>
        <v>0</v>
      </c>
      <c r="V14" s="266">
        <f>ＪＲ!V32</f>
        <v>0</v>
      </c>
      <c r="W14" s="265">
        <f>ＪＲ!W32</f>
        <v>10</v>
      </c>
      <c r="X14" s="264">
        <f>ＪＲ!X32</f>
        <v>0</v>
      </c>
      <c r="Y14" s="265">
        <f>ＪＲ!Y32</f>
        <v>3</v>
      </c>
      <c r="Z14" s="264">
        <f>ＪＲ!Z32</f>
        <v>0</v>
      </c>
      <c r="AA14" s="265">
        <f>ＪＲ!AA32</f>
        <v>2</v>
      </c>
      <c r="AB14" s="266">
        <f>ＪＲ!AB32</f>
        <v>0</v>
      </c>
      <c r="AC14" s="265">
        <f>ＪＲ!AC32</f>
        <v>0</v>
      </c>
      <c r="AD14" s="264">
        <f>ＪＲ!AD32</f>
        <v>0</v>
      </c>
      <c r="AE14" s="265">
        <f>ＪＲ!AE32</f>
        <v>0</v>
      </c>
      <c r="AF14" s="264">
        <f>ＪＲ!AF32</f>
        <v>0</v>
      </c>
      <c r="AG14" s="265">
        <f>ＪＲ!AG32</f>
        <v>0</v>
      </c>
      <c r="AH14" s="266">
        <f>ＪＲ!AH32</f>
        <v>0</v>
      </c>
      <c r="AI14" s="265">
        <f>ＪＲ!AI32</f>
        <v>7</v>
      </c>
      <c r="AJ14" s="264">
        <f>ＪＲ!AJ32</f>
        <v>0</v>
      </c>
      <c r="AK14" s="265">
        <f>ＪＲ!AK32</f>
        <v>7</v>
      </c>
      <c r="AL14" s="264">
        <f>ＪＲ!AL32</f>
        <v>0</v>
      </c>
      <c r="AM14" s="265">
        <f>ＪＲ!AM32</f>
        <v>0</v>
      </c>
      <c r="AN14" s="266">
        <f>ＪＲ!AN32</f>
        <v>0</v>
      </c>
      <c r="AO14" s="265">
        <f>ＪＲ!AO32</f>
        <v>1</v>
      </c>
      <c r="AP14" s="264">
        <f>ＪＲ!AP32</f>
        <v>0</v>
      </c>
      <c r="AQ14" s="267">
        <f>ＪＲ!AQ32</f>
        <v>20</v>
      </c>
      <c r="AR14" s="268">
        <f>ＪＲ!AR32</f>
        <v>0</v>
      </c>
      <c r="AS14" s="269">
        <f>ＪＲ!AS32</f>
        <v>10</v>
      </c>
      <c r="AT14" s="268">
        <f>ＪＲ!AT32</f>
        <v>0</v>
      </c>
      <c r="AU14" s="269">
        <f>ＪＲ!AU32</f>
        <v>3</v>
      </c>
      <c r="AV14" s="268">
        <f>ＪＲ!AV32</f>
        <v>0</v>
      </c>
      <c r="AW14" s="992">
        <f>'（運輸局走行キロ計算）'!E14</f>
        <v>0.4494235177124774</v>
      </c>
      <c r="AX14" s="993" t="str">
        <f>'（運輸局走行キロ計算）'!F14</f>
        <v/>
      </c>
    </row>
    <row r="15" spans="1:50" ht="17.25" customHeight="1">
      <c r="A15" s="986"/>
      <c r="B15" s="987"/>
      <c r="C15" s="987"/>
      <c r="D15" s="988"/>
      <c r="E15" s="256">
        <f>ＪＲ!E33</f>
        <v>0</v>
      </c>
      <c r="F15" s="257">
        <f>ＪＲ!F33</f>
        <v>0</v>
      </c>
      <c r="G15" s="258">
        <f>ＪＲ!G33</f>
        <v>0</v>
      </c>
      <c r="H15" s="257">
        <f>ＪＲ!H33</f>
        <v>0</v>
      </c>
      <c r="I15" s="258">
        <f>ＪＲ!I33</f>
        <v>0</v>
      </c>
      <c r="J15" s="259">
        <f>ＪＲ!J33</f>
        <v>0</v>
      </c>
      <c r="K15" s="258">
        <f>ＪＲ!K33</f>
        <v>0</v>
      </c>
      <c r="L15" s="257">
        <f>ＪＲ!L33</f>
        <v>0</v>
      </c>
      <c r="M15" s="258">
        <f>ＪＲ!M33</f>
        <v>0</v>
      </c>
      <c r="N15" s="257">
        <f>ＪＲ!N33</f>
        <v>0</v>
      </c>
      <c r="O15" s="258">
        <f>ＪＲ!O33</f>
        <v>0</v>
      </c>
      <c r="P15" s="259">
        <f>ＪＲ!P33</f>
        <v>0</v>
      </c>
      <c r="Q15" s="258">
        <f>ＪＲ!Q33</f>
        <v>0</v>
      </c>
      <c r="R15" s="257">
        <f>ＪＲ!R33</f>
        <v>0</v>
      </c>
      <c r="S15" s="258">
        <f>ＪＲ!S33</f>
        <v>0</v>
      </c>
      <c r="T15" s="257">
        <f>ＪＲ!T33</f>
        <v>0</v>
      </c>
      <c r="U15" s="258">
        <f>ＪＲ!U33</f>
        <v>0</v>
      </c>
      <c r="V15" s="259">
        <f>ＪＲ!V33</f>
        <v>0</v>
      </c>
      <c r="W15" s="258">
        <f>ＪＲ!W33</f>
        <v>0</v>
      </c>
      <c r="X15" s="257">
        <f>ＪＲ!X33</f>
        <v>0</v>
      </c>
      <c r="Y15" s="258">
        <f>ＪＲ!Y33</f>
        <v>0</v>
      </c>
      <c r="Z15" s="257">
        <f>ＪＲ!Z33</f>
        <v>0</v>
      </c>
      <c r="AA15" s="258">
        <f>ＪＲ!AA33</f>
        <v>0</v>
      </c>
      <c r="AB15" s="259">
        <f>ＪＲ!AB33</f>
        <v>0</v>
      </c>
      <c r="AC15" s="258">
        <f>ＪＲ!AC33</f>
        <v>0</v>
      </c>
      <c r="AD15" s="257">
        <f>ＪＲ!AD33</f>
        <v>0</v>
      </c>
      <c r="AE15" s="258">
        <f>ＪＲ!AE33</f>
        <v>0</v>
      </c>
      <c r="AF15" s="257">
        <f>ＪＲ!AF33</f>
        <v>0</v>
      </c>
      <c r="AG15" s="258">
        <f>ＪＲ!AG33</f>
        <v>0</v>
      </c>
      <c r="AH15" s="259">
        <f>ＪＲ!AH33</f>
        <v>0</v>
      </c>
      <c r="AI15" s="258">
        <f>ＪＲ!AI33</f>
        <v>0</v>
      </c>
      <c r="AJ15" s="257">
        <f>ＪＲ!AJ33</f>
        <v>0</v>
      </c>
      <c r="AK15" s="258">
        <f>ＪＲ!AK33</f>
        <v>0</v>
      </c>
      <c r="AL15" s="257">
        <f>ＪＲ!AL33</f>
        <v>0</v>
      </c>
      <c r="AM15" s="258">
        <f>ＪＲ!AM33</f>
        <v>0</v>
      </c>
      <c r="AN15" s="259">
        <f>ＪＲ!AN33</f>
        <v>0</v>
      </c>
      <c r="AO15" s="258">
        <f>ＪＲ!AO33</f>
        <v>0</v>
      </c>
      <c r="AP15" s="257">
        <f>ＪＲ!AP33</f>
        <v>0</v>
      </c>
      <c r="AQ15" s="260">
        <f>ＪＲ!AQ33</f>
        <v>0</v>
      </c>
      <c r="AR15" s="261">
        <f>ＪＲ!AR33</f>
        <v>0</v>
      </c>
      <c r="AS15" s="262">
        <f>ＪＲ!AS33</f>
        <v>0</v>
      </c>
      <c r="AT15" s="261">
        <f>ＪＲ!AT33</f>
        <v>0</v>
      </c>
      <c r="AU15" s="262">
        <f>ＪＲ!AU33</f>
        <v>0</v>
      </c>
      <c r="AV15" s="261">
        <f>ＪＲ!AV33</f>
        <v>0</v>
      </c>
      <c r="AW15" s="992"/>
      <c r="AX15" s="993"/>
    </row>
    <row r="16" spans="1:50" ht="17.25" customHeight="1">
      <c r="A16" s="986" t="s">
        <v>207</v>
      </c>
      <c r="B16" s="987"/>
      <c r="C16" s="987"/>
      <c r="D16" s="988"/>
      <c r="E16" s="263">
        <f>ＪＲ!E40</f>
        <v>0</v>
      </c>
      <c r="F16" s="264">
        <f>ＪＲ!F40</f>
        <v>0</v>
      </c>
      <c r="G16" s="265">
        <f>ＪＲ!G40</f>
        <v>0</v>
      </c>
      <c r="H16" s="264">
        <f>ＪＲ!H40</f>
        <v>0</v>
      </c>
      <c r="I16" s="265">
        <f>ＪＲ!I40</f>
        <v>0</v>
      </c>
      <c r="J16" s="266">
        <f>ＪＲ!J40</f>
        <v>0</v>
      </c>
      <c r="K16" s="265">
        <f>ＪＲ!K40</f>
        <v>0</v>
      </c>
      <c r="L16" s="264">
        <f>ＪＲ!L40</f>
        <v>0</v>
      </c>
      <c r="M16" s="265">
        <f>ＪＲ!M40</f>
        <v>0</v>
      </c>
      <c r="N16" s="264">
        <f>ＪＲ!N40</f>
        <v>0</v>
      </c>
      <c r="O16" s="265">
        <f>ＪＲ!O40</f>
        <v>0</v>
      </c>
      <c r="P16" s="266">
        <f>ＪＲ!P40</f>
        <v>0</v>
      </c>
      <c r="Q16" s="265">
        <f>ＪＲ!Q40</f>
        <v>0</v>
      </c>
      <c r="R16" s="264">
        <f>ＪＲ!R40</f>
        <v>0</v>
      </c>
      <c r="S16" s="265">
        <f>ＪＲ!S40</f>
        <v>0</v>
      </c>
      <c r="T16" s="264">
        <f>ＪＲ!T40</f>
        <v>0</v>
      </c>
      <c r="U16" s="265">
        <f>ＪＲ!U40</f>
        <v>0</v>
      </c>
      <c r="V16" s="266">
        <f>ＪＲ!V40</f>
        <v>0</v>
      </c>
      <c r="W16" s="265">
        <f>ＪＲ!W40</f>
        <v>27</v>
      </c>
      <c r="X16" s="264">
        <f>ＪＲ!X40</f>
        <v>0</v>
      </c>
      <c r="Y16" s="265">
        <f>ＪＲ!Y40</f>
        <v>18</v>
      </c>
      <c r="Z16" s="264">
        <f>ＪＲ!Z40</f>
        <v>0</v>
      </c>
      <c r="AA16" s="265">
        <f>ＪＲ!AA40</f>
        <v>4</v>
      </c>
      <c r="AB16" s="266">
        <f>ＪＲ!AB40</f>
        <v>0</v>
      </c>
      <c r="AC16" s="265">
        <f>ＪＲ!AC40</f>
        <v>0</v>
      </c>
      <c r="AD16" s="264">
        <f>ＪＲ!AD40</f>
        <v>0</v>
      </c>
      <c r="AE16" s="265">
        <f>ＪＲ!AE40</f>
        <v>0</v>
      </c>
      <c r="AF16" s="264">
        <f>ＪＲ!AF40</f>
        <v>0</v>
      </c>
      <c r="AG16" s="265">
        <f>ＪＲ!AG40</f>
        <v>0</v>
      </c>
      <c r="AH16" s="266">
        <f>ＪＲ!AH40</f>
        <v>0</v>
      </c>
      <c r="AI16" s="265">
        <f>ＪＲ!AI40</f>
        <v>150</v>
      </c>
      <c r="AJ16" s="264">
        <f>ＪＲ!AJ40</f>
        <v>0</v>
      </c>
      <c r="AK16" s="265">
        <f>ＪＲ!AK40</f>
        <v>51</v>
      </c>
      <c r="AL16" s="264">
        <f>ＪＲ!AL40</f>
        <v>0</v>
      </c>
      <c r="AM16" s="265">
        <f>ＪＲ!AM40</f>
        <v>99</v>
      </c>
      <c r="AN16" s="266">
        <f>ＪＲ!AN40</f>
        <v>0</v>
      </c>
      <c r="AO16" s="265">
        <f>ＪＲ!AO40</f>
        <v>0</v>
      </c>
      <c r="AP16" s="264">
        <f>ＪＲ!AP40</f>
        <v>0</v>
      </c>
      <c r="AQ16" s="267">
        <f>ＪＲ!AQ40</f>
        <v>177</v>
      </c>
      <c r="AR16" s="268">
        <f>ＪＲ!AR40</f>
        <v>0</v>
      </c>
      <c r="AS16" s="269">
        <f>ＪＲ!AS40</f>
        <v>69</v>
      </c>
      <c r="AT16" s="268">
        <f>ＪＲ!AT40</f>
        <v>0</v>
      </c>
      <c r="AU16" s="269">
        <f>ＪＲ!AU40</f>
        <v>103</v>
      </c>
      <c r="AV16" s="268">
        <f>ＪＲ!AV40</f>
        <v>0</v>
      </c>
      <c r="AW16" s="992">
        <f>'（運輸局走行キロ計算）'!E16</f>
        <v>0.85075934405089515</v>
      </c>
      <c r="AX16" s="993" t="str">
        <f>'（運輸局走行キロ計算）'!F16</f>
        <v/>
      </c>
    </row>
    <row r="17" spans="1:50" ht="17.25" customHeight="1">
      <c r="A17" s="986"/>
      <c r="B17" s="987"/>
      <c r="C17" s="987"/>
      <c r="D17" s="988"/>
      <c r="E17" s="256">
        <f>ＪＲ!E41</f>
        <v>0</v>
      </c>
      <c r="F17" s="257">
        <f>ＪＲ!F41</f>
        <v>0</v>
      </c>
      <c r="G17" s="258">
        <f>ＪＲ!G41</f>
        <v>0</v>
      </c>
      <c r="H17" s="257">
        <f>ＪＲ!H41</f>
        <v>0</v>
      </c>
      <c r="I17" s="258">
        <f>ＪＲ!I41</f>
        <v>0</v>
      </c>
      <c r="J17" s="259">
        <f>ＪＲ!J41</f>
        <v>0</v>
      </c>
      <c r="K17" s="258">
        <f>ＪＲ!K41</f>
        <v>0</v>
      </c>
      <c r="L17" s="257">
        <f>ＪＲ!L41</f>
        <v>0</v>
      </c>
      <c r="M17" s="258">
        <f>ＪＲ!M41</f>
        <v>0</v>
      </c>
      <c r="N17" s="257">
        <f>ＪＲ!N41</f>
        <v>0</v>
      </c>
      <c r="O17" s="258">
        <f>ＪＲ!O41</f>
        <v>0</v>
      </c>
      <c r="P17" s="259">
        <f>ＪＲ!P41</f>
        <v>0</v>
      </c>
      <c r="Q17" s="258">
        <f>ＪＲ!Q41</f>
        <v>0</v>
      </c>
      <c r="R17" s="257">
        <f>ＪＲ!R41</f>
        <v>0</v>
      </c>
      <c r="S17" s="258">
        <f>ＪＲ!S41</f>
        <v>0</v>
      </c>
      <c r="T17" s="257">
        <f>ＪＲ!T41</f>
        <v>0</v>
      </c>
      <c r="U17" s="258">
        <f>ＪＲ!U41</f>
        <v>0</v>
      </c>
      <c r="V17" s="259">
        <f>ＪＲ!V41</f>
        <v>0</v>
      </c>
      <c r="W17" s="258">
        <f>ＪＲ!W41</f>
        <v>0</v>
      </c>
      <c r="X17" s="257">
        <f>ＪＲ!X41</f>
        <v>0</v>
      </c>
      <c r="Y17" s="258">
        <f>ＪＲ!Y41</f>
        <v>0</v>
      </c>
      <c r="Z17" s="257">
        <f>ＪＲ!Z41</f>
        <v>0</v>
      </c>
      <c r="AA17" s="258">
        <f>ＪＲ!AA41</f>
        <v>0</v>
      </c>
      <c r="AB17" s="259">
        <f>ＪＲ!AB41</f>
        <v>0</v>
      </c>
      <c r="AC17" s="258">
        <f>ＪＲ!AC41</f>
        <v>0</v>
      </c>
      <c r="AD17" s="257">
        <f>ＪＲ!AD41</f>
        <v>0</v>
      </c>
      <c r="AE17" s="258">
        <f>ＪＲ!AE41</f>
        <v>0</v>
      </c>
      <c r="AF17" s="257">
        <f>ＪＲ!AF41</f>
        <v>0</v>
      </c>
      <c r="AG17" s="258">
        <f>ＪＲ!AG41</f>
        <v>0</v>
      </c>
      <c r="AH17" s="259">
        <f>ＪＲ!AH41</f>
        <v>0</v>
      </c>
      <c r="AI17" s="258">
        <f>ＪＲ!AI41</f>
        <v>0</v>
      </c>
      <c r="AJ17" s="257">
        <f>ＪＲ!AJ41</f>
        <v>0</v>
      </c>
      <c r="AK17" s="258">
        <f>ＪＲ!AK41</f>
        <v>0</v>
      </c>
      <c r="AL17" s="257">
        <f>ＪＲ!AL41</f>
        <v>0</v>
      </c>
      <c r="AM17" s="258">
        <f>ＪＲ!AM41</f>
        <v>0</v>
      </c>
      <c r="AN17" s="259">
        <f>ＪＲ!AN41</f>
        <v>0</v>
      </c>
      <c r="AO17" s="258">
        <f>ＪＲ!AO41</f>
        <v>0</v>
      </c>
      <c r="AP17" s="257">
        <f>ＪＲ!AP41</f>
        <v>0</v>
      </c>
      <c r="AQ17" s="260">
        <f>ＪＲ!AQ41</f>
        <v>0</v>
      </c>
      <c r="AR17" s="261">
        <f>ＪＲ!AR41</f>
        <v>0</v>
      </c>
      <c r="AS17" s="262">
        <f>ＪＲ!AS41</f>
        <v>0</v>
      </c>
      <c r="AT17" s="261">
        <f>ＪＲ!AT41</f>
        <v>0</v>
      </c>
      <c r="AU17" s="262">
        <f>ＪＲ!AU41</f>
        <v>0</v>
      </c>
      <c r="AV17" s="261">
        <f>ＪＲ!AV41</f>
        <v>0</v>
      </c>
      <c r="AW17" s="992"/>
      <c r="AX17" s="993"/>
    </row>
    <row r="18" spans="1:50" ht="17.25" customHeight="1">
      <c r="A18" s="986" t="s">
        <v>208</v>
      </c>
      <c r="B18" s="987"/>
      <c r="C18" s="987"/>
      <c r="D18" s="988"/>
      <c r="E18" s="263">
        <f>ＪＲ!E50</f>
        <v>0</v>
      </c>
      <c r="F18" s="264">
        <f>ＪＲ!F50</f>
        <v>0</v>
      </c>
      <c r="G18" s="265">
        <f>ＪＲ!G50</f>
        <v>0</v>
      </c>
      <c r="H18" s="264">
        <f>ＪＲ!H50</f>
        <v>0</v>
      </c>
      <c r="I18" s="265">
        <f>ＪＲ!I50</f>
        <v>0</v>
      </c>
      <c r="J18" s="266">
        <f>ＪＲ!J50</f>
        <v>0</v>
      </c>
      <c r="K18" s="265">
        <f>ＪＲ!K50</f>
        <v>0</v>
      </c>
      <c r="L18" s="264">
        <f>ＪＲ!L50</f>
        <v>0</v>
      </c>
      <c r="M18" s="265">
        <f>ＪＲ!M50</f>
        <v>0</v>
      </c>
      <c r="N18" s="264">
        <f>ＪＲ!N50</f>
        <v>0</v>
      </c>
      <c r="O18" s="265">
        <f>ＪＲ!O50</f>
        <v>0</v>
      </c>
      <c r="P18" s="266">
        <f>ＪＲ!P50</f>
        <v>0</v>
      </c>
      <c r="Q18" s="265">
        <f>ＪＲ!Q50</f>
        <v>0</v>
      </c>
      <c r="R18" s="264">
        <f>ＪＲ!R50</f>
        <v>0</v>
      </c>
      <c r="S18" s="265">
        <f>ＪＲ!S50</f>
        <v>0</v>
      </c>
      <c r="T18" s="264">
        <f>ＪＲ!T50</f>
        <v>0</v>
      </c>
      <c r="U18" s="265">
        <f>ＪＲ!U50</f>
        <v>0</v>
      </c>
      <c r="V18" s="266">
        <f>ＪＲ!V50</f>
        <v>0</v>
      </c>
      <c r="W18" s="265">
        <f>ＪＲ!W50</f>
        <v>6</v>
      </c>
      <c r="X18" s="264">
        <f>ＪＲ!X50</f>
        <v>0</v>
      </c>
      <c r="Y18" s="265">
        <f>ＪＲ!Y50</f>
        <v>1</v>
      </c>
      <c r="Z18" s="264">
        <f>ＪＲ!Z50</f>
        <v>0</v>
      </c>
      <c r="AA18" s="265">
        <f>ＪＲ!AA50</f>
        <v>3</v>
      </c>
      <c r="AB18" s="266">
        <f>ＪＲ!AB50</f>
        <v>0</v>
      </c>
      <c r="AC18" s="265">
        <f>ＪＲ!AC50</f>
        <v>0</v>
      </c>
      <c r="AD18" s="264">
        <f>ＪＲ!AD50</f>
        <v>0</v>
      </c>
      <c r="AE18" s="265">
        <f>ＪＲ!AE50</f>
        <v>0</v>
      </c>
      <c r="AF18" s="264">
        <f>ＪＲ!AF50</f>
        <v>0</v>
      </c>
      <c r="AG18" s="265">
        <f>ＪＲ!AG50</f>
        <v>0</v>
      </c>
      <c r="AH18" s="266">
        <f>ＪＲ!AH50</f>
        <v>0</v>
      </c>
      <c r="AI18" s="265">
        <f>ＪＲ!AI50</f>
        <v>11</v>
      </c>
      <c r="AJ18" s="264">
        <f>ＪＲ!AJ50</f>
        <v>0</v>
      </c>
      <c r="AK18" s="265">
        <f>ＪＲ!AK50</f>
        <v>8</v>
      </c>
      <c r="AL18" s="264">
        <f>ＪＲ!AL50</f>
        <v>0</v>
      </c>
      <c r="AM18" s="265">
        <f>ＪＲ!AM50</f>
        <v>3</v>
      </c>
      <c r="AN18" s="266">
        <f>ＪＲ!AN50</f>
        <v>0</v>
      </c>
      <c r="AO18" s="265">
        <f>ＪＲ!AO50</f>
        <v>0</v>
      </c>
      <c r="AP18" s="264">
        <f>ＪＲ!AP50</f>
        <v>0</v>
      </c>
      <c r="AQ18" s="267">
        <f>ＪＲ!AQ50</f>
        <v>17</v>
      </c>
      <c r="AR18" s="268">
        <f>ＪＲ!AR50</f>
        <v>0</v>
      </c>
      <c r="AS18" s="269">
        <f>ＪＲ!AS50</f>
        <v>9</v>
      </c>
      <c r="AT18" s="268">
        <f>ＪＲ!AT50</f>
        <v>0</v>
      </c>
      <c r="AU18" s="269">
        <f>ＪＲ!AU50</f>
        <v>6</v>
      </c>
      <c r="AV18" s="268">
        <f>ＪＲ!AV50</f>
        <v>0</v>
      </c>
      <c r="AW18" s="992">
        <f>'（運輸局走行キロ計算）'!E18</f>
        <v>0.17734971278667822</v>
      </c>
      <c r="AX18" s="993" t="str">
        <f>'（運輸局走行キロ計算）'!F18</f>
        <v/>
      </c>
    </row>
    <row r="19" spans="1:50" ht="17.25" customHeight="1">
      <c r="A19" s="986"/>
      <c r="B19" s="987"/>
      <c r="C19" s="987"/>
      <c r="D19" s="988"/>
      <c r="E19" s="256">
        <f>ＪＲ!E51</f>
        <v>0</v>
      </c>
      <c r="F19" s="257">
        <f>ＪＲ!F51</f>
        <v>0</v>
      </c>
      <c r="G19" s="258">
        <f>ＪＲ!G51</f>
        <v>0</v>
      </c>
      <c r="H19" s="257">
        <f>ＪＲ!H51</f>
        <v>0</v>
      </c>
      <c r="I19" s="258">
        <f>ＪＲ!I51</f>
        <v>0</v>
      </c>
      <c r="J19" s="259">
        <f>ＪＲ!J51</f>
        <v>0</v>
      </c>
      <c r="K19" s="258">
        <f>ＪＲ!K51</f>
        <v>0</v>
      </c>
      <c r="L19" s="257">
        <f>ＪＲ!L51</f>
        <v>0</v>
      </c>
      <c r="M19" s="258">
        <f>ＪＲ!M51</f>
        <v>0</v>
      </c>
      <c r="N19" s="257">
        <f>ＪＲ!N51</f>
        <v>0</v>
      </c>
      <c r="O19" s="258">
        <f>ＪＲ!O51</f>
        <v>0</v>
      </c>
      <c r="P19" s="259">
        <f>ＪＲ!P51</f>
        <v>0</v>
      </c>
      <c r="Q19" s="258">
        <f>ＪＲ!Q51</f>
        <v>0</v>
      </c>
      <c r="R19" s="257">
        <f>ＪＲ!R51</f>
        <v>0</v>
      </c>
      <c r="S19" s="258">
        <f>ＪＲ!S51</f>
        <v>0</v>
      </c>
      <c r="T19" s="257">
        <f>ＪＲ!T51</f>
        <v>0</v>
      </c>
      <c r="U19" s="258">
        <f>ＪＲ!U51</f>
        <v>0</v>
      </c>
      <c r="V19" s="259">
        <f>ＪＲ!V51</f>
        <v>0</v>
      </c>
      <c r="W19" s="258">
        <f>ＪＲ!W51</f>
        <v>0</v>
      </c>
      <c r="X19" s="257">
        <f>ＪＲ!X51</f>
        <v>0</v>
      </c>
      <c r="Y19" s="258">
        <f>ＪＲ!Y51</f>
        <v>0</v>
      </c>
      <c r="Z19" s="257">
        <f>ＪＲ!Z51</f>
        <v>0</v>
      </c>
      <c r="AA19" s="258">
        <f>ＪＲ!AA51</f>
        <v>0</v>
      </c>
      <c r="AB19" s="259">
        <f>ＪＲ!AB51</f>
        <v>0</v>
      </c>
      <c r="AC19" s="258">
        <f>ＪＲ!AC51</f>
        <v>0</v>
      </c>
      <c r="AD19" s="257">
        <f>ＪＲ!AD51</f>
        <v>0</v>
      </c>
      <c r="AE19" s="258">
        <f>ＪＲ!AE51</f>
        <v>0</v>
      </c>
      <c r="AF19" s="257">
        <f>ＪＲ!AF51</f>
        <v>0</v>
      </c>
      <c r="AG19" s="258">
        <f>ＪＲ!AG51</f>
        <v>0</v>
      </c>
      <c r="AH19" s="259">
        <f>ＪＲ!AH51</f>
        <v>0</v>
      </c>
      <c r="AI19" s="258">
        <f>ＪＲ!AI51</f>
        <v>0</v>
      </c>
      <c r="AJ19" s="257">
        <f>ＪＲ!AJ51</f>
        <v>0</v>
      </c>
      <c r="AK19" s="258">
        <f>ＪＲ!AK51</f>
        <v>0</v>
      </c>
      <c r="AL19" s="257">
        <f>ＪＲ!AL51</f>
        <v>0</v>
      </c>
      <c r="AM19" s="258">
        <f>ＪＲ!AM51</f>
        <v>0</v>
      </c>
      <c r="AN19" s="259">
        <f>ＪＲ!AN51</f>
        <v>0</v>
      </c>
      <c r="AO19" s="258">
        <f>ＪＲ!AO51</f>
        <v>0</v>
      </c>
      <c r="AP19" s="257">
        <f>ＪＲ!AP51</f>
        <v>0</v>
      </c>
      <c r="AQ19" s="260">
        <f>ＪＲ!AQ51</f>
        <v>0</v>
      </c>
      <c r="AR19" s="261">
        <f>ＪＲ!AR51</f>
        <v>0</v>
      </c>
      <c r="AS19" s="262">
        <f>ＪＲ!AS51</f>
        <v>0</v>
      </c>
      <c r="AT19" s="261">
        <f>ＪＲ!AT51</f>
        <v>0</v>
      </c>
      <c r="AU19" s="262">
        <f>ＪＲ!AU51</f>
        <v>0</v>
      </c>
      <c r="AV19" s="261">
        <f>ＪＲ!AV51</f>
        <v>0</v>
      </c>
      <c r="AW19" s="992"/>
      <c r="AX19" s="993"/>
    </row>
    <row r="20" spans="1:50" ht="17.25" customHeight="1">
      <c r="A20" s="986" t="s">
        <v>209</v>
      </c>
      <c r="B20" s="987"/>
      <c r="C20" s="987"/>
      <c r="D20" s="988"/>
      <c r="E20" s="263">
        <f>ＪＲ!E58</f>
        <v>0</v>
      </c>
      <c r="F20" s="264">
        <f>ＪＲ!F58</f>
        <v>0</v>
      </c>
      <c r="G20" s="265">
        <f>ＪＲ!G58</f>
        <v>0</v>
      </c>
      <c r="H20" s="264">
        <f>ＪＲ!H58</f>
        <v>0</v>
      </c>
      <c r="I20" s="265">
        <f>ＪＲ!I58</f>
        <v>0</v>
      </c>
      <c r="J20" s="266">
        <f>ＪＲ!J58</f>
        <v>0</v>
      </c>
      <c r="K20" s="265">
        <f>ＪＲ!K58</f>
        <v>1</v>
      </c>
      <c r="L20" s="264">
        <f>ＪＲ!L58</f>
        <v>0</v>
      </c>
      <c r="M20" s="265">
        <f>ＪＲ!M58</f>
        <v>0</v>
      </c>
      <c r="N20" s="264">
        <f>ＪＲ!N58</f>
        <v>0</v>
      </c>
      <c r="O20" s="265">
        <f>ＪＲ!O58</f>
        <v>1</v>
      </c>
      <c r="P20" s="266">
        <f>ＪＲ!P58</f>
        <v>0</v>
      </c>
      <c r="Q20" s="265">
        <f>ＪＲ!Q58</f>
        <v>0</v>
      </c>
      <c r="R20" s="264">
        <f>ＪＲ!R58</f>
        <v>0</v>
      </c>
      <c r="S20" s="265">
        <f>ＪＲ!S58</f>
        <v>0</v>
      </c>
      <c r="T20" s="264">
        <f>ＪＲ!T58</f>
        <v>0</v>
      </c>
      <c r="U20" s="265">
        <f>ＪＲ!U58</f>
        <v>0</v>
      </c>
      <c r="V20" s="266">
        <f>ＪＲ!V58</f>
        <v>0</v>
      </c>
      <c r="W20" s="265">
        <f>ＪＲ!W58</f>
        <v>11</v>
      </c>
      <c r="X20" s="264">
        <f>ＪＲ!X58</f>
        <v>0</v>
      </c>
      <c r="Y20" s="265">
        <f>ＪＲ!Y58</f>
        <v>6</v>
      </c>
      <c r="Z20" s="264">
        <f>ＪＲ!Z58</f>
        <v>0</v>
      </c>
      <c r="AA20" s="265">
        <f>ＪＲ!AA58</f>
        <v>1</v>
      </c>
      <c r="AB20" s="266">
        <f>ＪＲ!AB58</f>
        <v>0</v>
      </c>
      <c r="AC20" s="265">
        <f>ＪＲ!AC58</f>
        <v>0</v>
      </c>
      <c r="AD20" s="264">
        <f>ＪＲ!AD58</f>
        <v>0</v>
      </c>
      <c r="AE20" s="265">
        <f>ＪＲ!AE58</f>
        <v>0</v>
      </c>
      <c r="AF20" s="264">
        <f>ＪＲ!AF58</f>
        <v>0</v>
      </c>
      <c r="AG20" s="265">
        <f>ＪＲ!AG58</f>
        <v>0</v>
      </c>
      <c r="AH20" s="266">
        <f>ＪＲ!AH58</f>
        <v>0</v>
      </c>
      <c r="AI20" s="265">
        <f>ＪＲ!AI58</f>
        <v>29</v>
      </c>
      <c r="AJ20" s="264">
        <f>ＪＲ!AJ58</f>
        <v>0</v>
      </c>
      <c r="AK20" s="265">
        <f>ＪＲ!AK58</f>
        <v>16</v>
      </c>
      <c r="AL20" s="264">
        <f>ＪＲ!AL58</f>
        <v>0</v>
      </c>
      <c r="AM20" s="265">
        <f>ＪＲ!AM58</f>
        <v>13</v>
      </c>
      <c r="AN20" s="266">
        <f>ＪＲ!AN58</f>
        <v>0</v>
      </c>
      <c r="AO20" s="265">
        <f>ＪＲ!AO58</f>
        <v>1</v>
      </c>
      <c r="AP20" s="264">
        <f>ＪＲ!AP58</f>
        <v>0</v>
      </c>
      <c r="AQ20" s="267">
        <f>ＪＲ!AQ58</f>
        <v>42</v>
      </c>
      <c r="AR20" s="268">
        <f>ＪＲ!AR58</f>
        <v>0</v>
      </c>
      <c r="AS20" s="269">
        <f>ＪＲ!AS58</f>
        <v>22</v>
      </c>
      <c r="AT20" s="268">
        <f>ＪＲ!AT58</f>
        <v>0</v>
      </c>
      <c r="AU20" s="269">
        <f>ＪＲ!AU58</f>
        <v>15</v>
      </c>
      <c r="AV20" s="268">
        <f>ＪＲ!AV58</f>
        <v>0</v>
      </c>
      <c r="AW20" s="992">
        <f>'（運輸局走行キロ計算）'!E20</f>
        <v>0.35302628843878409</v>
      </c>
      <c r="AX20" s="993" t="str">
        <f>'（運輸局走行キロ計算）'!F20</f>
        <v/>
      </c>
    </row>
    <row r="21" spans="1:50" ht="17.25" customHeight="1">
      <c r="A21" s="986"/>
      <c r="B21" s="987"/>
      <c r="C21" s="987"/>
      <c r="D21" s="988"/>
      <c r="E21" s="256">
        <f>ＪＲ!E59</f>
        <v>0</v>
      </c>
      <c r="F21" s="257">
        <f>ＪＲ!F59</f>
        <v>0</v>
      </c>
      <c r="G21" s="258">
        <f>ＪＲ!G59</f>
        <v>0</v>
      </c>
      <c r="H21" s="257">
        <f>ＪＲ!H59</f>
        <v>0</v>
      </c>
      <c r="I21" s="258">
        <f>ＪＲ!I59</f>
        <v>0</v>
      </c>
      <c r="J21" s="259">
        <f>ＪＲ!J59</f>
        <v>0</v>
      </c>
      <c r="K21" s="258">
        <f>ＪＲ!K59</f>
        <v>0</v>
      </c>
      <c r="L21" s="257">
        <f>ＪＲ!L59</f>
        <v>0</v>
      </c>
      <c r="M21" s="258">
        <f>ＪＲ!M59</f>
        <v>0</v>
      </c>
      <c r="N21" s="257">
        <f>ＪＲ!N59</f>
        <v>0</v>
      </c>
      <c r="O21" s="258">
        <f>ＪＲ!O59</f>
        <v>0</v>
      </c>
      <c r="P21" s="259">
        <f>ＪＲ!P59</f>
        <v>0</v>
      </c>
      <c r="Q21" s="258">
        <f>ＪＲ!Q59</f>
        <v>0</v>
      </c>
      <c r="R21" s="257">
        <f>ＪＲ!R59</f>
        <v>0</v>
      </c>
      <c r="S21" s="258">
        <f>ＪＲ!S59</f>
        <v>0</v>
      </c>
      <c r="T21" s="257">
        <f>ＪＲ!T59</f>
        <v>0</v>
      </c>
      <c r="U21" s="258">
        <f>ＪＲ!U59</f>
        <v>0</v>
      </c>
      <c r="V21" s="259">
        <f>ＪＲ!V59</f>
        <v>0</v>
      </c>
      <c r="W21" s="258">
        <f>ＪＲ!W59</f>
        <v>0</v>
      </c>
      <c r="X21" s="257">
        <f>ＪＲ!X59</f>
        <v>0</v>
      </c>
      <c r="Y21" s="258">
        <f>ＪＲ!Y59</f>
        <v>0</v>
      </c>
      <c r="Z21" s="257">
        <f>ＪＲ!Z59</f>
        <v>0</v>
      </c>
      <c r="AA21" s="258">
        <f>ＪＲ!AA59</f>
        <v>0</v>
      </c>
      <c r="AB21" s="259">
        <f>ＪＲ!AB59</f>
        <v>0</v>
      </c>
      <c r="AC21" s="258">
        <f>ＪＲ!AC59</f>
        <v>0</v>
      </c>
      <c r="AD21" s="257">
        <f>ＪＲ!AD59</f>
        <v>0</v>
      </c>
      <c r="AE21" s="258">
        <f>ＪＲ!AE59</f>
        <v>0</v>
      </c>
      <c r="AF21" s="257">
        <f>ＪＲ!AF59</f>
        <v>0</v>
      </c>
      <c r="AG21" s="258">
        <f>ＪＲ!AG59</f>
        <v>0</v>
      </c>
      <c r="AH21" s="259">
        <f>ＪＲ!AH59</f>
        <v>0</v>
      </c>
      <c r="AI21" s="258">
        <f>ＪＲ!AI59</f>
        <v>0</v>
      </c>
      <c r="AJ21" s="257">
        <f>ＪＲ!AJ59</f>
        <v>0</v>
      </c>
      <c r="AK21" s="258">
        <f>ＪＲ!AK59</f>
        <v>0</v>
      </c>
      <c r="AL21" s="257">
        <f>ＪＲ!AL59</f>
        <v>0</v>
      </c>
      <c r="AM21" s="258">
        <f>ＪＲ!AM59</f>
        <v>0</v>
      </c>
      <c r="AN21" s="259">
        <f>ＪＲ!AN59</f>
        <v>0</v>
      </c>
      <c r="AO21" s="258">
        <f>ＪＲ!AO59</f>
        <v>0</v>
      </c>
      <c r="AP21" s="257">
        <f>ＪＲ!AP59</f>
        <v>0</v>
      </c>
      <c r="AQ21" s="260">
        <f>ＪＲ!AQ59</f>
        <v>0</v>
      </c>
      <c r="AR21" s="261">
        <f>ＪＲ!AR59</f>
        <v>0</v>
      </c>
      <c r="AS21" s="262">
        <f>ＪＲ!AS59</f>
        <v>0</v>
      </c>
      <c r="AT21" s="261">
        <f>ＪＲ!AT59</f>
        <v>0</v>
      </c>
      <c r="AU21" s="262">
        <f>ＪＲ!AU59</f>
        <v>0</v>
      </c>
      <c r="AV21" s="261">
        <f>ＪＲ!AV59</f>
        <v>0</v>
      </c>
      <c r="AW21" s="992"/>
      <c r="AX21" s="993"/>
    </row>
    <row r="22" spans="1:50" ht="17.25" customHeight="1">
      <c r="A22" s="986" t="s">
        <v>210</v>
      </c>
      <c r="B22" s="987"/>
      <c r="C22" s="987"/>
      <c r="D22" s="988"/>
      <c r="E22" s="263">
        <f>ＪＲ!E68</f>
        <v>0</v>
      </c>
      <c r="F22" s="264">
        <f>ＪＲ!F68</f>
        <v>0</v>
      </c>
      <c r="G22" s="265">
        <f>ＪＲ!G68</f>
        <v>0</v>
      </c>
      <c r="H22" s="264">
        <f>ＪＲ!H68</f>
        <v>0</v>
      </c>
      <c r="I22" s="265">
        <f>ＪＲ!I68</f>
        <v>0</v>
      </c>
      <c r="J22" s="266">
        <f>ＪＲ!J68</f>
        <v>0</v>
      </c>
      <c r="K22" s="265">
        <f>ＪＲ!K68</f>
        <v>0</v>
      </c>
      <c r="L22" s="264">
        <f>ＪＲ!L68</f>
        <v>0</v>
      </c>
      <c r="M22" s="265">
        <f>ＪＲ!M68</f>
        <v>0</v>
      </c>
      <c r="N22" s="264">
        <f>ＪＲ!N68</f>
        <v>0</v>
      </c>
      <c r="O22" s="265">
        <f>ＪＲ!O68</f>
        <v>0</v>
      </c>
      <c r="P22" s="266">
        <f>ＪＲ!P68</f>
        <v>0</v>
      </c>
      <c r="Q22" s="265">
        <f>ＪＲ!Q68</f>
        <v>0</v>
      </c>
      <c r="R22" s="264">
        <f>ＪＲ!R68</f>
        <v>0</v>
      </c>
      <c r="S22" s="265">
        <f>ＪＲ!S68</f>
        <v>0</v>
      </c>
      <c r="T22" s="264">
        <f>ＪＲ!T68</f>
        <v>0</v>
      </c>
      <c r="U22" s="265">
        <f>ＪＲ!U68</f>
        <v>0</v>
      </c>
      <c r="V22" s="266">
        <f>ＪＲ!V68</f>
        <v>0</v>
      </c>
      <c r="W22" s="265">
        <f>ＪＲ!W68</f>
        <v>15</v>
      </c>
      <c r="X22" s="264">
        <f>ＪＲ!X68</f>
        <v>0</v>
      </c>
      <c r="Y22" s="265">
        <f>ＪＲ!Y68</f>
        <v>5</v>
      </c>
      <c r="Z22" s="264">
        <f>ＪＲ!Z68</f>
        <v>0</v>
      </c>
      <c r="AA22" s="265">
        <f>ＪＲ!AA68</f>
        <v>48</v>
      </c>
      <c r="AB22" s="266">
        <f>ＪＲ!AB68</f>
        <v>0</v>
      </c>
      <c r="AC22" s="265">
        <f>ＪＲ!AC68</f>
        <v>0</v>
      </c>
      <c r="AD22" s="264">
        <f>ＪＲ!AD68</f>
        <v>0</v>
      </c>
      <c r="AE22" s="265">
        <f>ＪＲ!AE68</f>
        <v>0</v>
      </c>
      <c r="AF22" s="264">
        <f>ＪＲ!AF68</f>
        <v>0</v>
      </c>
      <c r="AG22" s="265">
        <f>ＪＲ!AG68</f>
        <v>0</v>
      </c>
      <c r="AH22" s="266">
        <f>ＪＲ!AH68</f>
        <v>0</v>
      </c>
      <c r="AI22" s="265">
        <f>ＪＲ!AI68</f>
        <v>17</v>
      </c>
      <c r="AJ22" s="264">
        <f>ＪＲ!AJ68</f>
        <v>0</v>
      </c>
      <c r="AK22" s="265">
        <f>ＪＲ!AK68</f>
        <v>14</v>
      </c>
      <c r="AL22" s="264">
        <f>ＪＲ!AL68</f>
        <v>0</v>
      </c>
      <c r="AM22" s="265">
        <f>ＪＲ!AM68</f>
        <v>3</v>
      </c>
      <c r="AN22" s="266">
        <f>ＪＲ!AN68</f>
        <v>0</v>
      </c>
      <c r="AO22" s="265">
        <f>ＪＲ!AO68</f>
        <v>0</v>
      </c>
      <c r="AP22" s="264">
        <f>ＪＲ!AP68</f>
        <v>0</v>
      </c>
      <c r="AQ22" s="267">
        <f>ＪＲ!AQ68</f>
        <v>32</v>
      </c>
      <c r="AR22" s="268">
        <f>ＪＲ!AR68</f>
        <v>0</v>
      </c>
      <c r="AS22" s="269">
        <f>ＪＲ!AS68</f>
        <v>19</v>
      </c>
      <c r="AT22" s="268">
        <f>ＪＲ!AT68</f>
        <v>0</v>
      </c>
      <c r="AU22" s="269">
        <f>ＪＲ!AU68</f>
        <v>51</v>
      </c>
      <c r="AV22" s="268">
        <f>ＪＲ!AV68</f>
        <v>0</v>
      </c>
      <c r="AW22" s="992">
        <f>'（運輸局走行キロ計算）'!E22</f>
        <v>0.39481424469116444</v>
      </c>
      <c r="AX22" s="993" t="str">
        <f>'（運輸局走行キロ計算）'!F22</f>
        <v/>
      </c>
    </row>
    <row r="23" spans="1:50" ht="17.25" customHeight="1">
      <c r="A23" s="986"/>
      <c r="B23" s="987"/>
      <c r="C23" s="987"/>
      <c r="D23" s="988"/>
      <c r="E23" s="256">
        <f>ＪＲ!E69</f>
        <v>0</v>
      </c>
      <c r="F23" s="257">
        <f>ＪＲ!F69</f>
        <v>0</v>
      </c>
      <c r="G23" s="258">
        <f>ＪＲ!G69</f>
        <v>0</v>
      </c>
      <c r="H23" s="257">
        <f>ＪＲ!H69</f>
        <v>0</v>
      </c>
      <c r="I23" s="258">
        <f>ＪＲ!I69</f>
        <v>0</v>
      </c>
      <c r="J23" s="259">
        <f>ＪＲ!J69</f>
        <v>0</v>
      </c>
      <c r="K23" s="258">
        <f>ＪＲ!K69</f>
        <v>0</v>
      </c>
      <c r="L23" s="257">
        <f>ＪＲ!L69</f>
        <v>0</v>
      </c>
      <c r="M23" s="258">
        <f>ＪＲ!M69</f>
        <v>0</v>
      </c>
      <c r="N23" s="257">
        <f>ＪＲ!N69</f>
        <v>0</v>
      </c>
      <c r="O23" s="258">
        <f>ＪＲ!O69</f>
        <v>0</v>
      </c>
      <c r="P23" s="259">
        <f>ＪＲ!P69</f>
        <v>0</v>
      </c>
      <c r="Q23" s="258">
        <f>ＪＲ!Q69</f>
        <v>0</v>
      </c>
      <c r="R23" s="257">
        <f>ＪＲ!R69</f>
        <v>0</v>
      </c>
      <c r="S23" s="258">
        <f>ＪＲ!S69</f>
        <v>0</v>
      </c>
      <c r="T23" s="257">
        <f>ＪＲ!T69</f>
        <v>0</v>
      </c>
      <c r="U23" s="258">
        <f>ＪＲ!U69</f>
        <v>0</v>
      </c>
      <c r="V23" s="259">
        <f>ＪＲ!V69</f>
        <v>0</v>
      </c>
      <c r="W23" s="258">
        <f>ＪＲ!W69</f>
        <v>1</v>
      </c>
      <c r="X23" s="257">
        <f>ＪＲ!X69</f>
        <v>0</v>
      </c>
      <c r="Y23" s="258">
        <f>ＪＲ!Y69</f>
        <v>0</v>
      </c>
      <c r="Z23" s="257">
        <f>ＪＲ!Z69</f>
        <v>0</v>
      </c>
      <c r="AA23" s="258">
        <f>ＪＲ!AA69</f>
        <v>44</v>
      </c>
      <c r="AB23" s="259">
        <f>ＪＲ!AB69</f>
        <v>0</v>
      </c>
      <c r="AC23" s="258">
        <f>ＪＲ!AC69</f>
        <v>0</v>
      </c>
      <c r="AD23" s="257">
        <f>ＪＲ!AD69</f>
        <v>0</v>
      </c>
      <c r="AE23" s="258">
        <f>ＪＲ!AE69</f>
        <v>0</v>
      </c>
      <c r="AF23" s="257">
        <f>ＪＲ!AF69</f>
        <v>0</v>
      </c>
      <c r="AG23" s="258">
        <f>ＪＲ!AG69</f>
        <v>0</v>
      </c>
      <c r="AH23" s="259">
        <f>ＪＲ!AH69</f>
        <v>0</v>
      </c>
      <c r="AI23" s="258">
        <f>ＪＲ!AI69</f>
        <v>0</v>
      </c>
      <c r="AJ23" s="257">
        <f>ＪＲ!AJ69</f>
        <v>0</v>
      </c>
      <c r="AK23" s="258">
        <f>ＪＲ!AK69</f>
        <v>0</v>
      </c>
      <c r="AL23" s="257">
        <f>ＪＲ!AL69</f>
        <v>0</v>
      </c>
      <c r="AM23" s="258">
        <f>ＪＲ!AM69</f>
        <v>0</v>
      </c>
      <c r="AN23" s="259">
        <f>ＪＲ!AN69</f>
        <v>0</v>
      </c>
      <c r="AO23" s="258">
        <f>ＪＲ!AO69</f>
        <v>0</v>
      </c>
      <c r="AP23" s="257">
        <f>ＪＲ!AP69</f>
        <v>0</v>
      </c>
      <c r="AQ23" s="260">
        <f>ＪＲ!AQ69</f>
        <v>1</v>
      </c>
      <c r="AR23" s="261">
        <f>ＪＲ!AR69</f>
        <v>0</v>
      </c>
      <c r="AS23" s="262">
        <f>ＪＲ!AS69</f>
        <v>0</v>
      </c>
      <c r="AT23" s="261">
        <f>ＪＲ!AT69</f>
        <v>0</v>
      </c>
      <c r="AU23" s="262">
        <f>ＪＲ!AU69</f>
        <v>44</v>
      </c>
      <c r="AV23" s="261">
        <f>ＪＲ!AV69</f>
        <v>0</v>
      </c>
      <c r="AW23" s="992"/>
      <c r="AX23" s="993"/>
    </row>
    <row r="24" spans="1:50" ht="17.25" customHeight="1">
      <c r="A24" s="986" t="s">
        <v>211</v>
      </c>
      <c r="B24" s="987"/>
      <c r="C24" s="987"/>
      <c r="D24" s="988"/>
      <c r="E24" s="263">
        <f>ＪＲ!E74</f>
        <v>0</v>
      </c>
      <c r="F24" s="264">
        <f>ＪＲ!F74</f>
        <v>0</v>
      </c>
      <c r="G24" s="265">
        <f>ＪＲ!G74</f>
        <v>0</v>
      </c>
      <c r="H24" s="264">
        <f>ＪＲ!H74</f>
        <v>0</v>
      </c>
      <c r="I24" s="265">
        <f>ＪＲ!I74</f>
        <v>0</v>
      </c>
      <c r="J24" s="266">
        <f>ＪＲ!J74</f>
        <v>0</v>
      </c>
      <c r="K24" s="265">
        <f>ＪＲ!K74</f>
        <v>0</v>
      </c>
      <c r="L24" s="264">
        <f>ＪＲ!L74</f>
        <v>0</v>
      </c>
      <c r="M24" s="265">
        <f>ＪＲ!M74</f>
        <v>0</v>
      </c>
      <c r="N24" s="264">
        <f>ＪＲ!N74</f>
        <v>0</v>
      </c>
      <c r="O24" s="265">
        <f>ＪＲ!O74</f>
        <v>0</v>
      </c>
      <c r="P24" s="266">
        <f>ＪＲ!P74</f>
        <v>0</v>
      </c>
      <c r="Q24" s="265">
        <f>ＪＲ!Q74</f>
        <v>0</v>
      </c>
      <c r="R24" s="264">
        <f>ＪＲ!R74</f>
        <v>0</v>
      </c>
      <c r="S24" s="265">
        <f>ＪＲ!S74</f>
        <v>0</v>
      </c>
      <c r="T24" s="264">
        <f>ＪＲ!T74</f>
        <v>0</v>
      </c>
      <c r="U24" s="265">
        <f>ＪＲ!U74</f>
        <v>0</v>
      </c>
      <c r="V24" s="266">
        <f>ＪＲ!V74</f>
        <v>0</v>
      </c>
      <c r="W24" s="265">
        <f>ＪＲ!W74</f>
        <v>6</v>
      </c>
      <c r="X24" s="264">
        <f>ＪＲ!X74</f>
        <v>0</v>
      </c>
      <c r="Y24" s="265">
        <f>ＪＲ!Y74</f>
        <v>2</v>
      </c>
      <c r="Z24" s="264">
        <f>ＪＲ!Z74</f>
        <v>0</v>
      </c>
      <c r="AA24" s="265">
        <f>ＪＲ!AA74</f>
        <v>2</v>
      </c>
      <c r="AB24" s="266">
        <f>ＪＲ!AB74</f>
        <v>0</v>
      </c>
      <c r="AC24" s="265">
        <f>ＪＲ!AC74</f>
        <v>0</v>
      </c>
      <c r="AD24" s="264">
        <f>ＪＲ!AD74</f>
        <v>0</v>
      </c>
      <c r="AE24" s="265">
        <f>ＪＲ!AE74</f>
        <v>0</v>
      </c>
      <c r="AF24" s="264">
        <f>ＪＲ!AF74</f>
        <v>0</v>
      </c>
      <c r="AG24" s="265">
        <f>ＪＲ!AG74</f>
        <v>0</v>
      </c>
      <c r="AH24" s="266">
        <f>ＪＲ!AH74</f>
        <v>0</v>
      </c>
      <c r="AI24" s="265">
        <f>ＪＲ!AI74</f>
        <v>7</v>
      </c>
      <c r="AJ24" s="264">
        <f>ＪＲ!AJ74</f>
        <v>0</v>
      </c>
      <c r="AK24" s="265">
        <f>ＪＲ!AK74</f>
        <v>4</v>
      </c>
      <c r="AL24" s="264">
        <f>ＪＲ!AL74</f>
        <v>0</v>
      </c>
      <c r="AM24" s="265">
        <f>ＪＲ!AM74</f>
        <v>3</v>
      </c>
      <c r="AN24" s="266">
        <f>ＪＲ!AN74</f>
        <v>0</v>
      </c>
      <c r="AO24" s="265">
        <f>ＪＲ!AO74</f>
        <v>0</v>
      </c>
      <c r="AP24" s="264">
        <f>ＪＲ!AP74</f>
        <v>0</v>
      </c>
      <c r="AQ24" s="267">
        <f>ＪＲ!AQ74</f>
        <v>13</v>
      </c>
      <c r="AR24" s="268">
        <f>ＪＲ!AR74</f>
        <v>0</v>
      </c>
      <c r="AS24" s="269">
        <f>ＪＲ!AS74</f>
        <v>6</v>
      </c>
      <c r="AT24" s="268">
        <f>ＪＲ!AT74</f>
        <v>0</v>
      </c>
      <c r="AU24" s="269">
        <f>ＪＲ!AU74</f>
        <v>5</v>
      </c>
      <c r="AV24" s="268">
        <f>ＪＲ!AV74</f>
        <v>0</v>
      </c>
      <c r="AW24" s="992">
        <f>'（運輸局走行キロ計算）'!E24</f>
        <v>0.60877674367942225</v>
      </c>
      <c r="AX24" s="993" t="str">
        <f>'（運輸局走行キロ計算）'!F24</f>
        <v/>
      </c>
    </row>
    <row r="25" spans="1:50" ht="17.25" customHeight="1">
      <c r="A25" s="986"/>
      <c r="B25" s="987"/>
      <c r="C25" s="987"/>
      <c r="D25" s="988"/>
      <c r="E25" s="256">
        <f>ＪＲ!E75</f>
        <v>0</v>
      </c>
      <c r="F25" s="257">
        <f>ＪＲ!F75</f>
        <v>0</v>
      </c>
      <c r="G25" s="258">
        <f>ＪＲ!G75</f>
        <v>0</v>
      </c>
      <c r="H25" s="257">
        <f>ＪＲ!H75</f>
        <v>0</v>
      </c>
      <c r="I25" s="258">
        <f>ＪＲ!I75</f>
        <v>0</v>
      </c>
      <c r="J25" s="259">
        <f>ＪＲ!J75</f>
        <v>0</v>
      </c>
      <c r="K25" s="258">
        <f>ＪＲ!K75</f>
        <v>0</v>
      </c>
      <c r="L25" s="257">
        <f>ＪＲ!L75</f>
        <v>0</v>
      </c>
      <c r="M25" s="258">
        <f>ＪＲ!M75</f>
        <v>0</v>
      </c>
      <c r="N25" s="257">
        <f>ＪＲ!N75</f>
        <v>0</v>
      </c>
      <c r="O25" s="258">
        <f>ＪＲ!O75</f>
        <v>0</v>
      </c>
      <c r="P25" s="259">
        <f>ＪＲ!P75</f>
        <v>0</v>
      </c>
      <c r="Q25" s="258">
        <f>ＪＲ!Q75</f>
        <v>0</v>
      </c>
      <c r="R25" s="257">
        <f>ＪＲ!R75</f>
        <v>0</v>
      </c>
      <c r="S25" s="258">
        <f>ＪＲ!S75</f>
        <v>0</v>
      </c>
      <c r="T25" s="257">
        <f>ＪＲ!T75</f>
        <v>0</v>
      </c>
      <c r="U25" s="258">
        <f>ＪＲ!U75</f>
        <v>0</v>
      </c>
      <c r="V25" s="259">
        <f>ＪＲ!V75</f>
        <v>0</v>
      </c>
      <c r="W25" s="258">
        <f>ＪＲ!W75</f>
        <v>0</v>
      </c>
      <c r="X25" s="257">
        <f>ＪＲ!X75</f>
        <v>0</v>
      </c>
      <c r="Y25" s="258">
        <f>ＪＲ!Y75</f>
        <v>0</v>
      </c>
      <c r="Z25" s="257">
        <f>ＪＲ!Z75</f>
        <v>0</v>
      </c>
      <c r="AA25" s="258">
        <f>ＪＲ!AA75</f>
        <v>0</v>
      </c>
      <c r="AB25" s="259">
        <f>ＪＲ!AB75</f>
        <v>0</v>
      </c>
      <c r="AC25" s="258">
        <f>ＪＲ!AC75</f>
        <v>0</v>
      </c>
      <c r="AD25" s="257">
        <f>ＪＲ!AD75</f>
        <v>0</v>
      </c>
      <c r="AE25" s="258">
        <f>ＪＲ!AE75</f>
        <v>0</v>
      </c>
      <c r="AF25" s="257">
        <f>ＪＲ!AF75</f>
        <v>0</v>
      </c>
      <c r="AG25" s="258">
        <f>ＪＲ!AG75</f>
        <v>0</v>
      </c>
      <c r="AH25" s="259">
        <f>ＪＲ!AH75</f>
        <v>0</v>
      </c>
      <c r="AI25" s="258">
        <f>ＪＲ!AI75</f>
        <v>0</v>
      </c>
      <c r="AJ25" s="257">
        <f>ＪＲ!AJ75</f>
        <v>0</v>
      </c>
      <c r="AK25" s="258">
        <f>ＪＲ!AK75</f>
        <v>0</v>
      </c>
      <c r="AL25" s="257">
        <f>ＪＲ!AL75</f>
        <v>0</v>
      </c>
      <c r="AM25" s="258">
        <f>ＪＲ!AM75</f>
        <v>0</v>
      </c>
      <c r="AN25" s="259">
        <f>ＪＲ!AN75</f>
        <v>0</v>
      </c>
      <c r="AO25" s="258">
        <f>ＪＲ!AO75</f>
        <v>0</v>
      </c>
      <c r="AP25" s="257">
        <f>ＪＲ!AP75</f>
        <v>0</v>
      </c>
      <c r="AQ25" s="260">
        <f>ＪＲ!AQ75</f>
        <v>0</v>
      </c>
      <c r="AR25" s="261">
        <f>ＪＲ!AR75</f>
        <v>0</v>
      </c>
      <c r="AS25" s="262">
        <f>ＪＲ!AS75</f>
        <v>0</v>
      </c>
      <c r="AT25" s="261">
        <f>ＪＲ!AT75</f>
        <v>0</v>
      </c>
      <c r="AU25" s="262">
        <f>ＪＲ!AU75</f>
        <v>0</v>
      </c>
      <c r="AV25" s="261">
        <f>ＪＲ!AV75</f>
        <v>0</v>
      </c>
      <c r="AW25" s="992"/>
      <c r="AX25" s="993"/>
    </row>
    <row r="26" spans="1:50" ht="17.25" customHeight="1">
      <c r="A26" s="986" t="s">
        <v>212</v>
      </c>
      <c r="B26" s="987"/>
      <c r="C26" s="987"/>
      <c r="D26" s="988"/>
      <c r="E26" s="263">
        <f>ＪＲ!E82</f>
        <v>0</v>
      </c>
      <c r="F26" s="264">
        <f>ＪＲ!F82</f>
        <v>0</v>
      </c>
      <c r="G26" s="265">
        <f>ＪＲ!G82</f>
        <v>0</v>
      </c>
      <c r="H26" s="264">
        <f>ＪＲ!H82</f>
        <v>0</v>
      </c>
      <c r="I26" s="265">
        <f>ＪＲ!I82</f>
        <v>0</v>
      </c>
      <c r="J26" s="266">
        <f>ＪＲ!J82</f>
        <v>0</v>
      </c>
      <c r="K26" s="265">
        <f>ＪＲ!K82</f>
        <v>1</v>
      </c>
      <c r="L26" s="264">
        <f>ＪＲ!L82</f>
        <v>0</v>
      </c>
      <c r="M26" s="265">
        <f>ＪＲ!M82</f>
        <v>0</v>
      </c>
      <c r="N26" s="264">
        <f>ＪＲ!N82</f>
        <v>0</v>
      </c>
      <c r="O26" s="265">
        <f>ＪＲ!O82</f>
        <v>18</v>
      </c>
      <c r="P26" s="266">
        <f>ＪＲ!P82</f>
        <v>0</v>
      </c>
      <c r="Q26" s="265">
        <f>ＪＲ!Q82</f>
        <v>0</v>
      </c>
      <c r="R26" s="264">
        <f>ＪＲ!R82</f>
        <v>0</v>
      </c>
      <c r="S26" s="265">
        <f>ＪＲ!S82</f>
        <v>0</v>
      </c>
      <c r="T26" s="264">
        <f>ＪＲ!T82</f>
        <v>0</v>
      </c>
      <c r="U26" s="265">
        <f>ＪＲ!U82</f>
        <v>0</v>
      </c>
      <c r="V26" s="266">
        <f>ＪＲ!V82</f>
        <v>0</v>
      </c>
      <c r="W26" s="265">
        <f>ＪＲ!W82</f>
        <v>24</v>
      </c>
      <c r="X26" s="264">
        <f>ＪＲ!X82</f>
        <v>0</v>
      </c>
      <c r="Y26" s="265">
        <f>ＪＲ!Y82</f>
        <v>9</v>
      </c>
      <c r="Z26" s="264">
        <f>ＪＲ!Z82</f>
        <v>0</v>
      </c>
      <c r="AA26" s="265">
        <f>ＪＲ!AA82</f>
        <v>8</v>
      </c>
      <c r="AB26" s="266">
        <f>ＪＲ!AB82</f>
        <v>0</v>
      </c>
      <c r="AC26" s="265">
        <f>ＪＲ!AC82</f>
        <v>0</v>
      </c>
      <c r="AD26" s="264">
        <f>ＪＲ!AD82</f>
        <v>0</v>
      </c>
      <c r="AE26" s="265">
        <f>ＪＲ!AE82</f>
        <v>0</v>
      </c>
      <c r="AF26" s="264">
        <f>ＪＲ!AF82</f>
        <v>0</v>
      </c>
      <c r="AG26" s="265">
        <f>ＪＲ!AG82</f>
        <v>0</v>
      </c>
      <c r="AH26" s="266">
        <f>ＪＲ!AH82</f>
        <v>0</v>
      </c>
      <c r="AI26" s="265">
        <f>ＪＲ!AI82</f>
        <v>21</v>
      </c>
      <c r="AJ26" s="264">
        <f>ＪＲ!AJ82</f>
        <v>0</v>
      </c>
      <c r="AK26" s="265">
        <f>ＪＲ!AK82</f>
        <v>16</v>
      </c>
      <c r="AL26" s="264">
        <f>ＪＲ!AL82</f>
        <v>0</v>
      </c>
      <c r="AM26" s="265">
        <f>ＪＲ!AM82</f>
        <v>5</v>
      </c>
      <c r="AN26" s="266">
        <f>ＪＲ!AN82</f>
        <v>0</v>
      </c>
      <c r="AO26" s="265">
        <f>ＪＲ!AO82</f>
        <v>0</v>
      </c>
      <c r="AP26" s="264">
        <f>ＪＲ!AP82</f>
        <v>0</v>
      </c>
      <c r="AQ26" s="267">
        <f>ＪＲ!AQ82</f>
        <v>46</v>
      </c>
      <c r="AR26" s="268">
        <f>ＪＲ!AR82</f>
        <v>0</v>
      </c>
      <c r="AS26" s="269">
        <f>ＪＲ!AS82</f>
        <v>25</v>
      </c>
      <c r="AT26" s="268">
        <f>ＪＲ!AT82</f>
        <v>0</v>
      </c>
      <c r="AU26" s="269">
        <f>ＪＲ!AU82</f>
        <v>31</v>
      </c>
      <c r="AV26" s="268">
        <f>ＪＲ!AV82</f>
        <v>0</v>
      </c>
      <c r="AW26" s="992">
        <f>'（運輸局走行キロ計算）'!E26</f>
        <v>0.57130833976589257</v>
      </c>
      <c r="AX26" s="993" t="str">
        <f>'（運輸局走行キロ計算）'!F26</f>
        <v/>
      </c>
    </row>
    <row r="27" spans="1:50" ht="17.25" customHeight="1">
      <c r="A27" s="989"/>
      <c r="B27" s="990"/>
      <c r="C27" s="990"/>
      <c r="D27" s="991"/>
      <c r="E27" s="270">
        <f>ＪＲ!E83</f>
        <v>0</v>
      </c>
      <c r="F27" s="271">
        <f>ＪＲ!F83</f>
        <v>0</v>
      </c>
      <c r="G27" s="272">
        <f>ＪＲ!G83</f>
        <v>0</v>
      </c>
      <c r="H27" s="271">
        <f>ＪＲ!H83</f>
        <v>0</v>
      </c>
      <c r="I27" s="272">
        <f>ＪＲ!I83</f>
        <v>0</v>
      </c>
      <c r="J27" s="273">
        <f>ＪＲ!J83</f>
        <v>0</v>
      </c>
      <c r="K27" s="272">
        <f>ＪＲ!K83</f>
        <v>1</v>
      </c>
      <c r="L27" s="271">
        <f>ＪＲ!L83</f>
        <v>0</v>
      </c>
      <c r="M27" s="272">
        <f>ＪＲ!M83</f>
        <v>0</v>
      </c>
      <c r="N27" s="271">
        <f>ＪＲ!N83</f>
        <v>0</v>
      </c>
      <c r="O27" s="272">
        <f>ＪＲ!O83</f>
        <v>16</v>
      </c>
      <c r="P27" s="273">
        <f>ＪＲ!P83</f>
        <v>0</v>
      </c>
      <c r="Q27" s="272">
        <f>ＪＲ!Q83</f>
        <v>0</v>
      </c>
      <c r="R27" s="271">
        <f>ＪＲ!R83</f>
        <v>0</v>
      </c>
      <c r="S27" s="272">
        <f>ＪＲ!S83</f>
        <v>0</v>
      </c>
      <c r="T27" s="271">
        <f>ＪＲ!T83</f>
        <v>0</v>
      </c>
      <c r="U27" s="272">
        <f>ＪＲ!U83</f>
        <v>0</v>
      </c>
      <c r="V27" s="273">
        <f>ＪＲ!V83</f>
        <v>0</v>
      </c>
      <c r="W27" s="272">
        <f>ＪＲ!W83</f>
        <v>1</v>
      </c>
      <c r="X27" s="271">
        <f>ＪＲ!X83</f>
        <v>0</v>
      </c>
      <c r="Y27" s="272">
        <f>ＪＲ!Y83</f>
        <v>0</v>
      </c>
      <c r="Z27" s="271">
        <f>ＪＲ!Z83</f>
        <v>0</v>
      </c>
      <c r="AA27" s="272">
        <f>ＪＲ!AA83</f>
        <v>3</v>
      </c>
      <c r="AB27" s="273">
        <f>ＪＲ!AB83</f>
        <v>0</v>
      </c>
      <c r="AC27" s="272">
        <f>ＪＲ!AC83</f>
        <v>0</v>
      </c>
      <c r="AD27" s="271">
        <f>ＪＲ!AD83</f>
        <v>0</v>
      </c>
      <c r="AE27" s="272">
        <f>ＪＲ!AE83</f>
        <v>0</v>
      </c>
      <c r="AF27" s="271">
        <f>ＪＲ!AF83</f>
        <v>0</v>
      </c>
      <c r="AG27" s="272">
        <f>ＪＲ!AG83</f>
        <v>0</v>
      </c>
      <c r="AH27" s="273">
        <f>ＪＲ!AH83</f>
        <v>0</v>
      </c>
      <c r="AI27" s="272">
        <f>ＪＲ!AI83</f>
        <v>0</v>
      </c>
      <c r="AJ27" s="271">
        <f>ＪＲ!AJ83</f>
        <v>0</v>
      </c>
      <c r="AK27" s="272">
        <f>ＪＲ!AK83</f>
        <v>0</v>
      </c>
      <c r="AL27" s="271">
        <f>ＪＲ!AL83</f>
        <v>0</v>
      </c>
      <c r="AM27" s="272">
        <f>ＪＲ!AM83</f>
        <v>0</v>
      </c>
      <c r="AN27" s="273">
        <f>ＪＲ!AN83</f>
        <v>0</v>
      </c>
      <c r="AO27" s="272">
        <f>ＪＲ!AO83</f>
        <v>0</v>
      </c>
      <c r="AP27" s="271">
        <f>ＪＲ!AP83</f>
        <v>0</v>
      </c>
      <c r="AQ27" s="274">
        <f>ＪＲ!AQ83</f>
        <v>2</v>
      </c>
      <c r="AR27" s="275">
        <f>ＪＲ!AR83</f>
        <v>0</v>
      </c>
      <c r="AS27" s="276">
        <f>ＪＲ!AS83</f>
        <v>0</v>
      </c>
      <c r="AT27" s="275">
        <f>ＪＲ!AT83</f>
        <v>0</v>
      </c>
      <c r="AU27" s="276">
        <f>ＪＲ!AU83</f>
        <v>19</v>
      </c>
      <c r="AV27" s="275">
        <f>ＪＲ!AV83</f>
        <v>0</v>
      </c>
      <c r="AW27" s="992"/>
      <c r="AX27" s="993"/>
    </row>
    <row r="28" spans="1:50" ht="17.25" customHeight="1">
      <c r="A28" s="986" t="s">
        <v>230</v>
      </c>
      <c r="B28" s="987"/>
      <c r="C28" s="987"/>
      <c r="D28" s="988"/>
      <c r="E28" s="263"/>
      <c r="F28" s="264"/>
      <c r="G28" s="265"/>
      <c r="H28" s="264"/>
      <c r="I28" s="265"/>
      <c r="J28" s="266"/>
      <c r="K28" s="265"/>
      <c r="L28" s="264"/>
      <c r="M28" s="265"/>
      <c r="N28" s="264"/>
      <c r="O28" s="265"/>
      <c r="P28" s="266"/>
      <c r="Q28" s="265"/>
      <c r="R28" s="264"/>
      <c r="S28" s="265"/>
      <c r="T28" s="264"/>
      <c r="U28" s="265"/>
      <c r="V28" s="266"/>
      <c r="W28" s="265"/>
      <c r="X28" s="264"/>
      <c r="Y28" s="265"/>
      <c r="Z28" s="264"/>
      <c r="AA28" s="265"/>
      <c r="AB28" s="266"/>
      <c r="AC28" s="265"/>
      <c r="AD28" s="264"/>
      <c r="AE28" s="265"/>
      <c r="AF28" s="264"/>
      <c r="AG28" s="265"/>
      <c r="AH28" s="266"/>
      <c r="AI28" s="265"/>
      <c r="AJ28" s="264"/>
      <c r="AK28" s="265"/>
      <c r="AL28" s="264"/>
      <c r="AM28" s="265"/>
      <c r="AN28" s="266"/>
      <c r="AO28" s="265"/>
      <c r="AP28" s="264"/>
      <c r="AQ28" s="267"/>
      <c r="AR28" s="268"/>
      <c r="AS28" s="269"/>
      <c r="AT28" s="268"/>
      <c r="AU28" s="269"/>
      <c r="AV28" s="268"/>
      <c r="AW28" s="992" t="str">
        <f>'（運輸局走行キロ計算）'!E28</f>
        <v/>
      </c>
      <c r="AX28" s="993" t="str">
        <f>'（運輸局走行キロ計算）'!F28</f>
        <v/>
      </c>
    </row>
    <row r="29" spans="1:50" ht="17.25" customHeight="1" thickBot="1">
      <c r="A29" s="1012"/>
      <c r="B29" s="1013"/>
      <c r="C29" s="1013"/>
      <c r="D29" s="1014"/>
      <c r="E29" s="277"/>
      <c r="F29" s="278"/>
      <c r="G29" s="279"/>
      <c r="H29" s="278"/>
      <c r="I29" s="279"/>
      <c r="J29" s="280"/>
      <c r="K29" s="279"/>
      <c r="L29" s="278"/>
      <c r="M29" s="279"/>
      <c r="N29" s="278"/>
      <c r="O29" s="279"/>
      <c r="P29" s="280"/>
      <c r="Q29" s="279"/>
      <c r="R29" s="278"/>
      <c r="S29" s="279"/>
      <c r="T29" s="278"/>
      <c r="U29" s="279"/>
      <c r="V29" s="280"/>
      <c r="W29" s="279"/>
      <c r="X29" s="278"/>
      <c r="Y29" s="279"/>
      <c r="Z29" s="278"/>
      <c r="AA29" s="279"/>
      <c r="AB29" s="280"/>
      <c r="AC29" s="279"/>
      <c r="AD29" s="278"/>
      <c r="AE29" s="279"/>
      <c r="AF29" s="278"/>
      <c r="AG29" s="279"/>
      <c r="AH29" s="280"/>
      <c r="AI29" s="279"/>
      <c r="AJ29" s="278"/>
      <c r="AK29" s="279"/>
      <c r="AL29" s="278"/>
      <c r="AM29" s="279"/>
      <c r="AN29" s="280"/>
      <c r="AO29" s="279"/>
      <c r="AP29" s="278"/>
      <c r="AQ29" s="281"/>
      <c r="AR29" s="282"/>
      <c r="AS29" s="283"/>
      <c r="AT29" s="282"/>
      <c r="AU29" s="283"/>
      <c r="AV29" s="282"/>
      <c r="AW29" s="983"/>
      <c r="AX29" s="985"/>
    </row>
    <row r="30" spans="1:50" ht="17.25" customHeight="1">
      <c r="A30" s="976" t="s">
        <v>195</v>
      </c>
      <c r="B30" s="1010"/>
      <c r="C30" s="1010"/>
      <c r="D30" s="1011"/>
      <c r="E30" s="284">
        <f>E10+E12+E14+E16+E18+E20+E22+E24+E26</f>
        <v>1</v>
      </c>
      <c r="F30" s="285">
        <f t="shared" ref="F30:AV30" si="0">F10+F12+F14+F16+F18+F20+F22+F24+F26</f>
        <v>0</v>
      </c>
      <c r="G30" s="286">
        <f t="shared" si="0"/>
        <v>0</v>
      </c>
      <c r="H30" s="285">
        <f t="shared" si="0"/>
        <v>0</v>
      </c>
      <c r="I30" s="286">
        <f t="shared" si="0"/>
        <v>0</v>
      </c>
      <c r="J30" s="287">
        <f t="shared" si="0"/>
        <v>0</v>
      </c>
      <c r="K30" s="286">
        <f t="shared" si="0"/>
        <v>6</v>
      </c>
      <c r="L30" s="285">
        <f t="shared" si="0"/>
        <v>0</v>
      </c>
      <c r="M30" s="286">
        <f t="shared" si="0"/>
        <v>0</v>
      </c>
      <c r="N30" s="285">
        <f t="shared" si="0"/>
        <v>0</v>
      </c>
      <c r="O30" s="286">
        <f t="shared" si="0"/>
        <v>20</v>
      </c>
      <c r="P30" s="287">
        <f t="shared" si="0"/>
        <v>0</v>
      </c>
      <c r="Q30" s="286">
        <f t="shared" si="0"/>
        <v>0</v>
      </c>
      <c r="R30" s="285">
        <f t="shared" si="0"/>
        <v>0</v>
      </c>
      <c r="S30" s="286">
        <f t="shared" si="0"/>
        <v>0</v>
      </c>
      <c r="T30" s="285">
        <f t="shared" si="0"/>
        <v>0</v>
      </c>
      <c r="U30" s="286">
        <f t="shared" si="0"/>
        <v>0</v>
      </c>
      <c r="V30" s="287">
        <f t="shared" si="0"/>
        <v>0</v>
      </c>
      <c r="W30" s="286">
        <f t="shared" si="0"/>
        <v>123</v>
      </c>
      <c r="X30" s="285">
        <f t="shared" si="0"/>
        <v>0</v>
      </c>
      <c r="Y30" s="286">
        <f t="shared" si="0"/>
        <v>53</v>
      </c>
      <c r="Z30" s="285">
        <f t="shared" si="0"/>
        <v>0</v>
      </c>
      <c r="AA30" s="286">
        <f t="shared" si="0"/>
        <v>76</v>
      </c>
      <c r="AB30" s="287">
        <f t="shared" si="0"/>
        <v>0</v>
      </c>
      <c r="AC30" s="286">
        <f t="shared" si="0"/>
        <v>0</v>
      </c>
      <c r="AD30" s="285">
        <f t="shared" si="0"/>
        <v>0</v>
      </c>
      <c r="AE30" s="286">
        <f t="shared" si="0"/>
        <v>0</v>
      </c>
      <c r="AF30" s="285">
        <f t="shared" si="0"/>
        <v>0</v>
      </c>
      <c r="AG30" s="286">
        <f t="shared" si="0"/>
        <v>0</v>
      </c>
      <c r="AH30" s="287">
        <f t="shared" si="0"/>
        <v>0</v>
      </c>
      <c r="AI30" s="286">
        <f t="shared" si="0"/>
        <v>263</v>
      </c>
      <c r="AJ30" s="285">
        <f t="shared" si="0"/>
        <v>0</v>
      </c>
      <c r="AK30" s="286">
        <f t="shared" si="0"/>
        <v>133</v>
      </c>
      <c r="AL30" s="285">
        <f t="shared" si="0"/>
        <v>0</v>
      </c>
      <c r="AM30" s="286">
        <f t="shared" si="0"/>
        <v>130</v>
      </c>
      <c r="AN30" s="287">
        <f t="shared" si="0"/>
        <v>0</v>
      </c>
      <c r="AO30" s="286">
        <f t="shared" si="0"/>
        <v>2</v>
      </c>
      <c r="AP30" s="285">
        <f t="shared" si="0"/>
        <v>0</v>
      </c>
      <c r="AQ30" s="288">
        <f t="shared" si="0"/>
        <v>395</v>
      </c>
      <c r="AR30" s="289">
        <f t="shared" si="0"/>
        <v>0</v>
      </c>
      <c r="AS30" s="290">
        <f t="shared" si="0"/>
        <v>186</v>
      </c>
      <c r="AT30" s="289">
        <f t="shared" si="0"/>
        <v>0</v>
      </c>
      <c r="AU30" s="290">
        <f t="shared" si="0"/>
        <v>226</v>
      </c>
      <c r="AV30" s="291">
        <f t="shared" si="0"/>
        <v>0</v>
      </c>
      <c r="AW30" s="982">
        <f>'（運輸局走行キロ計算）'!E30</f>
        <v>0.51779631823657168</v>
      </c>
      <c r="AX30" s="984" t="str">
        <f>'（運輸局走行キロ計算）'!F30</f>
        <v/>
      </c>
    </row>
    <row r="31" spans="1:50" ht="17.25" customHeight="1" thickBot="1">
      <c r="A31" s="979"/>
      <c r="B31" s="980"/>
      <c r="C31" s="980"/>
      <c r="D31" s="981"/>
      <c r="E31" s="292">
        <f t="shared" ref="E31:AV31" si="1">E11+E13+E15+E17+E19+E21+E23+E25+E27</f>
        <v>0</v>
      </c>
      <c r="F31" s="293">
        <f t="shared" si="1"/>
        <v>0</v>
      </c>
      <c r="G31" s="294">
        <f t="shared" si="1"/>
        <v>0</v>
      </c>
      <c r="H31" s="293">
        <f t="shared" si="1"/>
        <v>0</v>
      </c>
      <c r="I31" s="294">
        <f t="shared" si="1"/>
        <v>0</v>
      </c>
      <c r="J31" s="295">
        <f t="shared" si="1"/>
        <v>0</v>
      </c>
      <c r="K31" s="294">
        <f t="shared" si="1"/>
        <v>1</v>
      </c>
      <c r="L31" s="293">
        <f t="shared" si="1"/>
        <v>0</v>
      </c>
      <c r="M31" s="294">
        <f t="shared" si="1"/>
        <v>0</v>
      </c>
      <c r="N31" s="293">
        <f t="shared" si="1"/>
        <v>0</v>
      </c>
      <c r="O31" s="294">
        <f t="shared" si="1"/>
        <v>16</v>
      </c>
      <c r="P31" s="295">
        <f t="shared" si="1"/>
        <v>0</v>
      </c>
      <c r="Q31" s="294">
        <f t="shared" si="1"/>
        <v>0</v>
      </c>
      <c r="R31" s="293">
        <f t="shared" si="1"/>
        <v>0</v>
      </c>
      <c r="S31" s="294">
        <f t="shared" si="1"/>
        <v>0</v>
      </c>
      <c r="T31" s="293">
        <f t="shared" si="1"/>
        <v>0</v>
      </c>
      <c r="U31" s="294">
        <f t="shared" si="1"/>
        <v>0</v>
      </c>
      <c r="V31" s="295">
        <f t="shared" si="1"/>
        <v>0</v>
      </c>
      <c r="W31" s="294">
        <f t="shared" si="1"/>
        <v>4</v>
      </c>
      <c r="X31" s="293">
        <f t="shared" si="1"/>
        <v>0</v>
      </c>
      <c r="Y31" s="294">
        <f t="shared" si="1"/>
        <v>0</v>
      </c>
      <c r="Z31" s="293">
        <f t="shared" si="1"/>
        <v>0</v>
      </c>
      <c r="AA31" s="294">
        <f t="shared" si="1"/>
        <v>49</v>
      </c>
      <c r="AB31" s="295">
        <f t="shared" si="1"/>
        <v>0</v>
      </c>
      <c r="AC31" s="294">
        <f t="shared" si="1"/>
        <v>0</v>
      </c>
      <c r="AD31" s="293">
        <f t="shared" si="1"/>
        <v>0</v>
      </c>
      <c r="AE31" s="294">
        <f t="shared" si="1"/>
        <v>0</v>
      </c>
      <c r="AF31" s="293">
        <f t="shared" si="1"/>
        <v>0</v>
      </c>
      <c r="AG31" s="294">
        <f t="shared" si="1"/>
        <v>0</v>
      </c>
      <c r="AH31" s="295">
        <f t="shared" si="1"/>
        <v>0</v>
      </c>
      <c r="AI31" s="294">
        <f t="shared" si="1"/>
        <v>0</v>
      </c>
      <c r="AJ31" s="293">
        <f t="shared" si="1"/>
        <v>0</v>
      </c>
      <c r="AK31" s="294">
        <f t="shared" si="1"/>
        <v>0</v>
      </c>
      <c r="AL31" s="293">
        <f t="shared" si="1"/>
        <v>0</v>
      </c>
      <c r="AM31" s="294">
        <f t="shared" si="1"/>
        <v>0</v>
      </c>
      <c r="AN31" s="295">
        <f t="shared" si="1"/>
        <v>0</v>
      </c>
      <c r="AO31" s="294">
        <f t="shared" si="1"/>
        <v>0</v>
      </c>
      <c r="AP31" s="293">
        <f t="shared" si="1"/>
        <v>0</v>
      </c>
      <c r="AQ31" s="296">
        <f t="shared" si="1"/>
        <v>5</v>
      </c>
      <c r="AR31" s="297">
        <f t="shared" si="1"/>
        <v>0</v>
      </c>
      <c r="AS31" s="298">
        <f t="shared" si="1"/>
        <v>0</v>
      </c>
      <c r="AT31" s="297">
        <f t="shared" si="1"/>
        <v>0</v>
      </c>
      <c r="AU31" s="298">
        <f t="shared" si="1"/>
        <v>65</v>
      </c>
      <c r="AV31" s="299">
        <f t="shared" si="1"/>
        <v>0</v>
      </c>
      <c r="AW31" s="983"/>
      <c r="AX31" s="985"/>
    </row>
    <row r="32" spans="1:50" ht="17.25">
      <c r="A32" s="35" t="s">
        <v>299</v>
      </c>
      <c r="B32" s="78"/>
      <c r="C32" s="94"/>
      <c r="D32" s="94"/>
      <c r="E32" s="94"/>
      <c r="F32" s="94"/>
      <c r="G32" s="78"/>
      <c r="H32" s="78"/>
      <c r="I32" s="78"/>
      <c r="J32" s="78"/>
      <c r="K32" s="78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50" ht="17.25">
      <c r="A33" s="1" t="s">
        <v>300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50" ht="17.25">
      <c r="A34" s="35"/>
      <c r="B34" s="78"/>
      <c r="C34" s="94"/>
      <c r="D34" s="94"/>
      <c r="E34" s="94"/>
      <c r="F34" s="94"/>
      <c r="G34" s="94"/>
      <c r="H34" s="94"/>
      <c r="I34" s="78"/>
      <c r="J34" s="78"/>
      <c r="K34" s="78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50" ht="17.25">
      <c r="A35" s="1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50" ht="17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50" ht="17.25">
      <c r="A37" s="78"/>
      <c r="B37" s="78"/>
      <c r="C37" s="78"/>
    </row>
    <row r="38" spans="1:50" ht="17.25">
      <c r="A38" s="78"/>
      <c r="B38" s="78"/>
      <c r="C38" s="78"/>
    </row>
    <row r="39" spans="1:50" ht="17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9"/>
      <c r="AX39" s="79"/>
    </row>
    <row r="40" spans="1:50" ht="17.25">
      <c r="A40" s="78" t="s">
        <v>262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9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94"/>
      <c r="AA40" s="78"/>
      <c r="AB40" s="94"/>
      <c r="AC40" s="78"/>
      <c r="AD40" s="94"/>
      <c r="AE40" s="78"/>
      <c r="AF40" s="94"/>
      <c r="AG40" s="78"/>
      <c r="AH40" s="78"/>
      <c r="AI40" s="244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9"/>
      <c r="AX40" s="79"/>
    </row>
    <row r="41" spans="1:50" ht="18" thickBot="1">
      <c r="A41" s="245" t="s">
        <v>204</v>
      </c>
      <c r="B41" s="246"/>
      <c r="C41" s="246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 t="s">
        <v>262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247"/>
      <c r="AX41" s="248"/>
    </row>
    <row r="42" spans="1:50" ht="17.25">
      <c r="A42" s="564"/>
      <c r="B42" s="565"/>
      <c r="C42" s="566"/>
      <c r="D42" s="80"/>
      <c r="E42" s="821" t="s">
        <v>3</v>
      </c>
      <c r="F42" s="822"/>
      <c r="G42" s="822"/>
      <c r="H42" s="822"/>
      <c r="I42" s="822"/>
      <c r="J42" s="823"/>
      <c r="K42" s="821" t="s">
        <v>304</v>
      </c>
      <c r="L42" s="822"/>
      <c r="M42" s="822"/>
      <c r="N42" s="822"/>
      <c r="O42" s="822"/>
      <c r="P42" s="823"/>
      <c r="Q42" s="821" t="s">
        <v>305</v>
      </c>
      <c r="R42" s="822"/>
      <c r="S42" s="822"/>
      <c r="T42" s="822"/>
      <c r="U42" s="822"/>
      <c r="V42" s="823"/>
      <c r="W42" s="821" t="s">
        <v>306</v>
      </c>
      <c r="X42" s="822"/>
      <c r="Y42" s="822"/>
      <c r="Z42" s="822"/>
      <c r="AA42" s="822"/>
      <c r="AB42" s="823"/>
      <c r="AC42" s="821" t="s">
        <v>307</v>
      </c>
      <c r="AD42" s="822"/>
      <c r="AE42" s="822"/>
      <c r="AF42" s="822"/>
      <c r="AG42" s="822"/>
      <c r="AH42" s="823"/>
      <c r="AI42" s="821" t="s">
        <v>308</v>
      </c>
      <c r="AJ42" s="822"/>
      <c r="AK42" s="822"/>
      <c r="AL42" s="822"/>
      <c r="AM42" s="822"/>
      <c r="AN42" s="823"/>
      <c r="AO42" s="821" t="s">
        <v>309</v>
      </c>
      <c r="AP42" s="823"/>
      <c r="AQ42" s="81" t="s">
        <v>4</v>
      </c>
      <c r="AR42" s="82"/>
      <c r="AS42" s="82" t="s">
        <v>5</v>
      </c>
      <c r="AT42" s="82"/>
      <c r="AU42" s="82"/>
      <c r="AV42" s="83"/>
      <c r="AW42" s="95" t="s">
        <v>6</v>
      </c>
      <c r="AX42" s="96" t="s">
        <v>7</v>
      </c>
    </row>
    <row r="43" spans="1:50" ht="18">
      <c r="A43" s="85"/>
      <c r="B43" s="94"/>
      <c r="C43" s="569" t="s">
        <v>298</v>
      </c>
      <c r="D43" s="84"/>
      <c r="E43" s="975" t="s">
        <v>256</v>
      </c>
      <c r="F43" s="973"/>
      <c r="G43" s="972" t="s">
        <v>257</v>
      </c>
      <c r="H43" s="973"/>
      <c r="I43" s="972" t="s">
        <v>11</v>
      </c>
      <c r="J43" s="974"/>
      <c r="K43" s="975" t="s">
        <v>12</v>
      </c>
      <c r="L43" s="973"/>
      <c r="M43" s="972" t="s">
        <v>13</v>
      </c>
      <c r="N43" s="973"/>
      <c r="O43" s="972" t="s">
        <v>11</v>
      </c>
      <c r="P43" s="974"/>
      <c r="Q43" s="975" t="s">
        <v>12</v>
      </c>
      <c r="R43" s="973"/>
      <c r="S43" s="972" t="s">
        <v>13</v>
      </c>
      <c r="T43" s="973"/>
      <c r="U43" s="972" t="s">
        <v>11</v>
      </c>
      <c r="V43" s="974"/>
      <c r="W43" s="975" t="s">
        <v>12</v>
      </c>
      <c r="X43" s="973"/>
      <c r="Y43" s="972" t="s">
        <v>13</v>
      </c>
      <c r="Z43" s="973"/>
      <c r="AA43" s="972" t="s">
        <v>11</v>
      </c>
      <c r="AB43" s="974"/>
      <c r="AC43" s="975" t="s">
        <v>12</v>
      </c>
      <c r="AD43" s="973"/>
      <c r="AE43" s="972" t="s">
        <v>13</v>
      </c>
      <c r="AF43" s="973"/>
      <c r="AG43" s="972" t="s">
        <v>11</v>
      </c>
      <c r="AH43" s="974"/>
      <c r="AI43" s="975" t="s">
        <v>12</v>
      </c>
      <c r="AJ43" s="973"/>
      <c r="AK43" s="972" t="s">
        <v>13</v>
      </c>
      <c r="AL43" s="973"/>
      <c r="AM43" s="972" t="s">
        <v>11</v>
      </c>
      <c r="AN43" s="974"/>
      <c r="AO43" s="975" t="s">
        <v>12</v>
      </c>
      <c r="AP43" s="973"/>
      <c r="AQ43" s="975" t="s">
        <v>12</v>
      </c>
      <c r="AR43" s="973"/>
      <c r="AS43" s="972" t="s">
        <v>13</v>
      </c>
      <c r="AT43" s="973"/>
      <c r="AU43" s="972" t="s">
        <v>11</v>
      </c>
      <c r="AV43" s="974"/>
      <c r="AW43" s="97" t="s">
        <v>14</v>
      </c>
      <c r="AX43" s="98" t="s">
        <v>15</v>
      </c>
    </row>
    <row r="44" spans="1:50" ht="17.25">
      <c r="A44" s="85"/>
      <c r="B44" s="94"/>
      <c r="C44" s="246"/>
      <c r="D44" s="84"/>
      <c r="E44" s="85"/>
      <c r="F44" s="86"/>
      <c r="G44" s="87"/>
      <c r="H44" s="86"/>
      <c r="I44" s="1003" t="s">
        <v>16</v>
      </c>
      <c r="J44" s="1009"/>
      <c r="K44" s="85"/>
      <c r="L44" s="86"/>
      <c r="M44" s="87"/>
      <c r="N44" s="86"/>
      <c r="O44" s="1003" t="s">
        <v>16</v>
      </c>
      <c r="P44" s="1009"/>
      <c r="Q44" s="85"/>
      <c r="R44" s="86"/>
      <c r="S44" s="87"/>
      <c r="T44" s="86"/>
      <c r="U44" s="1003" t="s">
        <v>16</v>
      </c>
      <c r="V44" s="1009"/>
      <c r="W44" s="85"/>
      <c r="X44" s="86"/>
      <c r="Y44" s="87"/>
      <c r="Z44" s="86"/>
      <c r="AA44" s="1003" t="s">
        <v>16</v>
      </c>
      <c r="AB44" s="1009"/>
      <c r="AC44" s="85"/>
      <c r="AD44" s="86"/>
      <c r="AE44" s="87"/>
      <c r="AF44" s="86"/>
      <c r="AG44" s="1003" t="s">
        <v>16</v>
      </c>
      <c r="AH44" s="1009"/>
      <c r="AI44" s="85"/>
      <c r="AJ44" s="86"/>
      <c r="AK44" s="87"/>
      <c r="AL44" s="86"/>
      <c r="AM44" s="1003" t="s">
        <v>16</v>
      </c>
      <c r="AN44" s="1009"/>
      <c r="AO44" s="85"/>
      <c r="AP44" s="86"/>
      <c r="AQ44" s="85"/>
      <c r="AR44" s="86"/>
      <c r="AS44" s="87"/>
      <c r="AT44" s="86"/>
      <c r="AU44" s="1003" t="s">
        <v>16</v>
      </c>
      <c r="AV44" s="1009"/>
      <c r="AW44" s="97" t="s">
        <v>17</v>
      </c>
      <c r="AX44" s="98" t="s">
        <v>18</v>
      </c>
    </row>
    <row r="45" spans="1:50" ht="17.25">
      <c r="A45" s="560"/>
      <c r="B45" s="561"/>
      <c r="C45" s="563"/>
      <c r="D45" s="88"/>
      <c r="E45" s="85"/>
      <c r="F45" s="86"/>
      <c r="G45" s="1003" t="s">
        <v>258</v>
      </c>
      <c r="H45" s="1002"/>
      <c r="I45" s="1003" t="s">
        <v>258</v>
      </c>
      <c r="J45" s="1009"/>
      <c r="K45" s="85"/>
      <c r="L45" s="86"/>
      <c r="M45" s="1003" t="s">
        <v>258</v>
      </c>
      <c r="N45" s="1002"/>
      <c r="O45" s="1003" t="s">
        <v>258</v>
      </c>
      <c r="P45" s="1009"/>
      <c r="Q45" s="85"/>
      <c r="R45" s="86"/>
      <c r="S45" s="1003" t="s">
        <v>258</v>
      </c>
      <c r="T45" s="1002"/>
      <c r="U45" s="1003" t="s">
        <v>258</v>
      </c>
      <c r="V45" s="1009"/>
      <c r="W45" s="85"/>
      <c r="X45" s="86"/>
      <c r="Y45" s="1003" t="s">
        <v>258</v>
      </c>
      <c r="Z45" s="1002"/>
      <c r="AA45" s="1003" t="s">
        <v>258</v>
      </c>
      <c r="AB45" s="1009"/>
      <c r="AC45" s="85"/>
      <c r="AD45" s="86"/>
      <c r="AE45" s="1003" t="s">
        <v>258</v>
      </c>
      <c r="AF45" s="1002"/>
      <c r="AG45" s="1003" t="s">
        <v>258</v>
      </c>
      <c r="AH45" s="1009"/>
      <c r="AI45" s="85"/>
      <c r="AJ45" s="86"/>
      <c r="AK45" s="1003" t="s">
        <v>258</v>
      </c>
      <c r="AL45" s="1002"/>
      <c r="AM45" s="1003" t="s">
        <v>258</v>
      </c>
      <c r="AN45" s="1009"/>
      <c r="AO45" s="85"/>
      <c r="AP45" s="86"/>
      <c r="AQ45" s="85"/>
      <c r="AR45" s="86"/>
      <c r="AS45" s="1003" t="s">
        <v>258</v>
      </c>
      <c r="AT45" s="1002"/>
      <c r="AU45" s="1003" t="s">
        <v>258</v>
      </c>
      <c r="AV45" s="1009"/>
      <c r="AW45" s="97" t="s">
        <v>23</v>
      </c>
      <c r="AX45" s="98" t="s">
        <v>24</v>
      </c>
    </row>
    <row r="46" spans="1:50" ht="17.25">
      <c r="A46" s="560"/>
      <c r="B46" s="561"/>
      <c r="C46" s="563"/>
      <c r="D46" s="88"/>
      <c r="E46" s="85"/>
      <c r="F46" s="86"/>
      <c r="G46" s="87"/>
      <c r="H46" s="86"/>
      <c r="I46" s="1003" t="s">
        <v>259</v>
      </c>
      <c r="J46" s="1009"/>
      <c r="K46" s="85"/>
      <c r="L46" s="86"/>
      <c r="M46" s="87"/>
      <c r="N46" s="86"/>
      <c r="O46" s="1003" t="s">
        <v>259</v>
      </c>
      <c r="P46" s="1009"/>
      <c r="Q46" s="85"/>
      <c r="R46" s="86"/>
      <c r="S46" s="87"/>
      <c r="T46" s="86"/>
      <c r="U46" s="1003" t="s">
        <v>259</v>
      </c>
      <c r="V46" s="1009"/>
      <c r="W46" s="85"/>
      <c r="X46" s="86"/>
      <c r="Y46" s="87"/>
      <c r="Z46" s="86"/>
      <c r="AA46" s="1003" t="s">
        <v>259</v>
      </c>
      <c r="AB46" s="1009"/>
      <c r="AC46" s="85"/>
      <c r="AD46" s="86"/>
      <c r="AE46" s="87"/>
      <c r="AF46" s="86"/>
      <c r="AG46" s="1003" t="s">
        <v>259</v>
      </c>
      <c r="AH46" s="1009"/>
      <c r="AI46" s="85"/>
      <c r="AJ46" s="86"/>
      <c r="AK46" s="87"/>
      <c r="AL46" s="86"/>
      <c r="AM46" s="1003" t="s">
        <v>259</v>
      </c>
      <c r="AN46" s="1009"/>
      <c r="AO46" s="85"/>
      <c r="AP46" s="86"/>
      <c r="AQ46" s="85"/>
      <c r="AR46" s="86"/>
      <c r="AS46" s="87"/>
      <c r="AT46" s="86"/>
      <c r="AU46" s="1003" t="s">
        <v>259</v>
      </c>
      <c r="AV46" s="1009"/>
      <c r="AW46" s="97"/>
      <c r="AX46" s="98"/>
    </row>
    <row r="47" spans="1:50" ht="18">
      <c r="A47" s="568" t="s">
        <v>297</v>
      </c>
      <c r="B47" s="94"/>
      <c r="C47" s="563"/>
      <c r="D47" s="89"/>
      <c r="E47" s="1001" t="s">
        <v>260</v>
      </c>
      <c r="F47" s="1002"/>
      <c r="G47" s="1003" t="s">
        <v>260</v>
      </c>
      <c r="H47" s="1002"/>
      <c r="I47" s="1003"/>
      <c r="J47" s="1009"/>
      <c r="K47" s="1001" t="s">
        <v>260</v>
      </c>
      <c r="L47" s="1002"/>
      <c r="M47" s="1003" t="s">
        <v>260</v>
      </c>
      <c r="N47" s="1002"/>
      <c r="O47" s="1003"/>
      <c r="P47" s="1009"/>
      <c r="Q47" s="1001" t="s">
        <v>260</v>
      </c>
      <c r="R47" s="1002"/>
      <c r="S47" s="1003" t="s">
        <v>260</v>
      </c>
      <c r="T47" s="1002"/>
      <c r="U47" s="1003"/>
      <c r="V47" s="1009"/>
      <c r="W47" s="1001" t="s">
        <v>260</v>
      </c>
      <c r="X47" s="1002"/>
      <c r="Y47" s="1003" t="s">
        <v>260</v>
      </c>
      <c r="Z47" s="1002"/>
      <c r="AA47" s="1003"/>
      <c r="AB47" s="1009"/>
      <c r="AC47" s="1001" t="s">
        <v>260</v>
      </c>
      <c r="AD47" s="1002"/>
      <c r="AE47" s="1003" t="s">
        <v>260</v>
      </c>
      <c r="AF47" s="1002"/>
      <c r="AG47" s="1003"/>
      <c r="AH47" s="1009"/>
      <c r="AI47" s="1001" t="s">
        <v>260</v>
      </c>
      <c r="AJ47" s="1002"/>
      <c r="AK47" s="1003" t="s">
        <v>260</v>
      </c>
      <c r="AL47" s="1002"/>
      <c r="AM47" s="1003"/>
      <c r="AN47" s="1009"/>
      <c r="AO47" s="1001" t="s">
        <v>260</v>
      </c>
      <c r="AP47" s="1002"/>
      <c r="AQ47" s="1001" t="s">
        <v>260</v>
      </c>
      <c r="AR47" s="1002"/>
      <c r="AS47" s="1003" t="s">
        <v>260</v>
      </c>
      <c r="AT47" s="1002"/>
      <c r="AU47" s="1003"/>
      <c r="AV47" s="1009"/>
      <c r="AW47" s="97" t="s">
        <v>29</v>
      </c>
      <c r="AX47" s="98" t="s">
        <v>30</v>
      </c>
    </row>
    <row r="48" spans="1:50" ht="18" thickBot="1">
      <c r="A48" s="90"/>
      <c r="B48" s="567"/>
      <c r="C48" s="1004"/>
      <c r="D48" s="1005"/>
      <c r="E48" s="90"/>
      <c r="F48" s="91"/>
      <c r="G48" s="92"/>
      <c r="H48" s="91"/>
      <c r="I48" s="92"/>
      <c r="J48" s="93"/>
      <c r="K48" s="90"/>
      <c r="L48" s="91"/>
      <c r="M48" s="92"/>
      <c r="N48" s="91"/>
      <c r="O48" s="92"/>
      <c r="P48" s="93"/>
      <c r="Q48" s="90"/>
      <c r="R48" s="91"/>
      <c r="S48" s="92"/>
      <c r="T48" s="91"/>
      <c r="U48" s="92"/>
      <c r="V48" s="93"/>
      <c r="W48" s="90"/>
      <c r="X48" s="91"/>
      <c r="Y48" s="92"/>
      <c r="Z48" s="91"/>
      <c r="AA48" s="92"/>
      <c r="AB48" s="93"/>
      <c r="AC48" s="90"/>
      <c r="AD48" s="91"/>
      <c r="AE48" s="92"/>
      <c r="AF48" s="91"/>
      <c r="AG48" s="92"/>
      <c r="AH48" s="93"/>
      <c r="AI48" s="90"/>
      <c r="AJ48" s="91"/>
      <c r="AK48" s="92"/>
      <c r="AL48" s="91"/>
      <c r="AM48" s="92"/>
      <c r="AN48" s="93"/>
      <c r="AO48" s="90"/>
      <c r="AP48" s="91"/>
      <c r="AQ48" s="90"/>
      <c r="AR48" s="91"/>
      <c r="AS48" s="92"/>
      <c r="AT48" s="91"/>
      <c r="AU48" s="92"/>
      <c r="AV48" s="93"/>
      <c r="AW48" s="99" t="s">
        <v>261</v>
      </c>
      <c r="AX48" s="100" t="s">
        <v>261</v>
      </c>
    </row>
    <row r="49" spans="1:50" ht="17.25" customHeight="1">
      <c r="A49" s="1006" t="s">
        <v>205</v>
      </c>
      <c r="B49" s="1007"/>
      <c r="C49" s="1007"/>
      <c r="D49" s="1008"/>
      <c r="E49" s="491">
        <f>民鉄!E16</f>
        <v>0</v>
      </c>
      <c r="F49" s="141">
        <f>民鉄!F16</f>
        <v>0</v>
      </c>
      <c r="G49" s="140">
        <f>民鉄!G16</f>
        <v>0</v>
      </c>
      <c r="H49" s="141">
        <f>民鉄!H16</f>
        <v>0</v>
      </c>
      <c r="I49" s="140">
        <f>民鉄!I16</f>
        <v>0</v>
      </c>
      <c r="J49" s="492">
        <f>民鉄!J16</f>
        <v>0</v>
      </c>
      <c r="K49" s="140">
        <f>民鉄!K16</f>
        <v>0</v>
      </c>
      <c r="L49" s="141">
        <f>民鉄!L16</f>
        <v>0</v>
      </c>
      <c r="M49" s="140">
        <f>民鉄!M16</f>
        <v>0</v>
      </c>
      <c r="N49" s="141">
        <f>民鉄!N16</f>
        <v>0</v>
      </c>
      <c r="O49" s="140">
        <f>民鉄!O16</f>
        <v>0</v>
      </c>
      <c r="P49" s="492">
        <f>民鉄!P16</f>
        <v>0</v>
      </c>
      <c r="Q49" s="140">
        <f>民鉄!Q16</f>
        <v>0</v>
      </c>
      <c r="R49" s="141">
        <f>民鉄!R16</f>
        <v>0</v>
      </c>
      <c r="S49" s="140">
        <f>民鉄!S16</f>
        <v>0</v>
      </c>
      <c r="T49" s="141">
        <f>民鉄!T16</f>
        <v>0</v>
      </c>
      <c r="U49" s="140">
        <f>民鉄!U16</f>
        <v>0</v>
      </c>
      <c r="V49" s="492">
        <f>民鉄!V16</f>
        <v>0</v>
      </c>
      <c r="W49" s="140">
        <f>民鉄!W16</f>
        <v>0</v>
      </c>
      <c r="X49" s="141">
        <f>民鉄!X16</f>
        <v>0</v>
      </c>
      <c r="Y49" s="140">
        <f>民鉄!Y16</f>
        <v>0</v>
      </c>
      <c r="Z49" s="141">
        <f>民鉄!Z16</f>
        <v>0</v>
      </c>
      <c r="AA49" s="140">
        <f>民鉄!AA16</f>
        <v>0</v>
      </c>
      <c r="AB49" s="492">
        <f>民鉄!AB16</f>
        <v>0</v>
      </c>
      <c r="AC49" s="140">
        <f>民鉄!AC16</f>
        <v>0</v>
      </c>
      <c r="AD49" s="141">
        <f>民鉄!AD16</f>
        <v>0</v>
      </c>
      <c r="AE49" s="140">
        <f>民鉄!AE16</f>
        <v>0</v>
      </c>
      <c r="AF49" s="141">
        <f>民鉄!AF16</f>
        <v>0</v>
      </c>
      <c r="AG49" s="140">
        <f>民鉄!AG16</f>
        <v>0</v>
      </c>
      <c r="AH49" s="492">
        <f>民鉄!AH16</f>
        <v>0</v>
      </c>
      <c r="AI49" s="140">
        <f>民鉄!AI16</f>
        <v>0</v>
      </c>
      <c r="AJ49" s="141">
        <f>民鉄!AJ16</f>
        <v>0</v>
      </c>
      <c r="AK49" s="140">
        <f>民鉄!AK16</f>
        <v>0</v>
      </c>
      <c r="AL49" s="141">
        <f>民鉄!AL16</f>
        <v>0</v>
      </c>
      <c r="AM49" s="140">
        <f>民鉄!AM16</f>
        <v>0</v>
      </c>
      <c r="AN49" s="492">
        <f>民鉄!AN16</f>
        <v>0</v>
      </c>
      <c r="AO49" s="140">
        <f>民鉄!AO16</f>
        <v>0</v>
      </c>
      <c r="AP49" s="141">
        <f>民鉄!AP16</f>
        <v>0</v>
      </c>
      <c r="AQ49" s="493">
        <f>民鉄!AQ16</f>
        <v>0</v>
      </c>
      <c r="AR49" s="494">
        <f>民鉄!AR16</f>
        <v>0</v>
      </c>
      <c r="AS49" s="495">
        <f>民鉄!AS16</f>
        <v>0</v>
      </c>
      <c r="AT49" s="494">
        <f>民鉄!AT16</f>
        <v>0</v>
      </c>
      <c r="AU49" s="495">
        <f>民鉄!AU16</f>
        <v>0</v>
      </c>
      <c r="AV49" s="494">
        <f>民鉄!AV16</f>
        <v>0</v>
      </c>
      <c r="AW49" s="999">
        <f>'（運輸局走行キロ計算）'!E49</f>
        <v>0</v>
      </c>
      <c r="AX49" s="1000">
        <f>'（運輸局走行キロ計算）'!F49</f>
        <v>0</v>
      </c>
    </row>
    <row r="50" spans="1:50" ht="17.25" customHeight="1">
      <c r="A50" s="986"/>
      <c r="B50" s="987"/>
      <c r="C50" s="987"/>
      <c r="D50" s="988"/>
      <c r="E50" s="256">
        <f>民鉄!E17</f>
        <v>0</v>
      </c>
      <c r="F50" s="257">
        <f>民鉄!F17</f>
        <v>0</v>
      </c>
      <c r="G50" s="258">
        <f>民鉄!G17</f>
        <v>0</v>
      </c>
      <c r="H50" s="257">
        <f>民鉄!H17</f>
        <v>0</v>
      </c>
      <c r="I50" s="258">
        <f>民鉄!I17</f>
        <v>0</v>
      </c>
      <c r="J50" s="259">
        <f>民鉄!J17</f>
        <v>0</v>
      </c>
      <c r="K50" s="258">
        <f>民鉄!K17</f>
        <v>0</v>
      </c>
      <c r="L50" s="257">
        <f>民鉄!L17</f>
        <v>0</v>
      </c>
      <c r="M50" s="258">
        <f>民鉄!M17</f>
        <v>0</v>
      </c>
      <c r="N50" s="257">
        <f>民鉄!N17</f>
        <v>0</v>
      </c>
      <c r="O50" s="258">
        <f>民鉄!O17</f>
        <v>0</v>
      </c>
      <c r="P50" s="259">
        <f>民鉄!P17</f>
        <v>0</v>
      </c>
      <c r="Q50" s="258">
        <f>民鉄!Q17</f>
        <v>0</v>
      </c>
      <c r="R50" s="257">
        <f>民鉄!R17</f>
        <v>0</v>
      </c>
      <c r="S50" s="258">
        <f>民鉄!S17</f>
        <v>0</v>
      </c>
      <c r="T50" s="257">
        <f>民鉄!T17</f>
        <v>0</v>
      </c>
      <c r="U50" s="258">
        <f>民鉄!U17</f>
        <v>0</v>
      </c>
      <c r="V50" s="259">
        <f>民鉄!V17</f>
        <v>0</v>
      </c>
      <c r="W50" s="258">
        <f>民鉄!W17</f>
        <v>0</v>
      </c>
      <c r="X50" s="257">
        <f>民鉄!X17</f>
        <v>0</v>
      </c>
      <c r="Y50" s="258">
        <f>民鉄!Y17</f>
        <v>0</v>
      </c>
      <c r="Z50" s="257">
        <f>民鉄!Z17</f>
        <v>0</v>
      </c>
      <c r="AA50" s="258">
        <f>民鉄!AA17</f>
        <v>0</v>
      </c>
      <c r="AB50" s="259">
        <f>民鉄!AB17</f>
        <v>0</v>
      </c>
      <c r="AC50" s="258">
        <f>民鉄!AC17</f>
        <v>0</v>
      </c>
      <c r="AD50" s="257">
        <f>民鉄!AD17</f>
        <v>0</v>
      </c>
      <c r="AE50" s="258">
        <f>民鉄!AE17</f>
        <v>0</v>
      </c>
      <c r="AF50" s="257">
        <f>民鉄!AF17</f>
        <v>0</v>
      </c>
      <c r="AG50" s="258">
        <f>民鉄!AG17</f>
        <v>0</v>
      </c>
      <c r="AH50" s="259">
        <f>民鉄!AH17</f>
        <v>0</v>
      </c>
      <c r="AI50" s="258">
        <f>民鉄!AI17</f>
        <v>0</v>
      </c>
      <c r="AJ50" s="257">
        <f>民鉄!AJ17</f>
        <v>0</v>
      </c>
      <c r="AK50" s="258">
        <f>民鉄!AK17</f>
        <v>0</v>
      </c>
      <c r="AL50" s="257">
        <f>民鉄!AL17</f>
        <v>0</v>
      </c>
      <c r="AM50" s="258">
        <f>民鉄!AM17</f>
        <v>0</v>
      </c>
      <c r="AN50" s="259">
        <f>民鉄!AN17</f>
        <v>0</v>
      </c>
      <c r="AO50" s="258">
        <f>民鉄!AO17</f>
        <v>0</v>
      </c>
      <c r="AP50" s="257">
        <f>民鉄!AP17</f>
        <v>0</v>
      </c>
      <c r="AQ50" s="260">
        <f>民鉄!AQ17</f>
        <v>0</v>
      </c>
      <c r="AR50" s="261">
        <f>民鉄!AR17</f>
        <v>0</v>
      </c>
      <c r="AS50" s="262">
        <f>民鉄!AS17</f>
        <v>0</v>
      </c>
      <c r="AT50" s="261">
        <f>民鉄!AT17</f>
        <v>0</v>
      </c>
      <c r="AU50" s="262">
        <f>民鉄!AU17</f>
        <v>0</v>
      </c>
      <c r="AV50" s="261">
        <f>民鉄!AV17</f>
        <v>0</v>
      </c>
      <c r="AW50" s="992"/>
      <c r="AX50" s="993"/>
    </row>
    <row r="51" spans="1:50" ht="17.25" customHeight="1">
      <c r="A51" s="986" t="s">
        <v>206</v>
      </c>
      <c r="B51" s="987"/>
      <c r="C51" s="987"/>
      <c r="D51" s="988"/>
      <c r="E51" s="263">
        <f>民鉄!E58</f>
        <v>0</v>
      </c>
      <c r="F51" s="264">
        <f>民鉄!F58</f>
        <v>0</v>
      </c>
      <c r="G51" s="265">
        <f>民鉄!G58</f>
        <v>0</v>
      </c>
      <c r="H51" s="264">
        <f>民鉄!H58</f>
        <v>0</v>
      </c>
      <c r="I51" s="265">
        <f>民鉄!I58</f>
        <v>0</v>
      </c>
      <c r="J51" s="266">
        <f>民鉄!J58</f>
        <v>0</v>
      </c>
      <c r="K51" s="265">
        <f>民鉄!K58</f>
        <v>0</v>
      </c>
      <c r="L51" s="264">
        <f>民鉄!L58</f>
        <v>0</v>
      </c>
      <c r="M51" s="265">
        <f>民鉄!M58</f>
        <v>0</v>
      </c>
      <c r="N51" s="264">
        <f>民鉄!N58</f>
        <v>0</v>
      </c>
      <c r="O51" s="265">
        <f>民鉄!O58</f>
        <v>0</v>
      </c>
      <c r="P51" s="266">
        <f>民鉄!P58</f>
        <v>0</v>
      </c>
      <c r="Q51" s="265">
        <f>民鉄!Q58</f>
        <v>0</v>
      </c>
      <c r="R51" s="264">
        <f>民鉄!R58</f>
        <v>0</v>
      </c>
      <c r="S51" s="265">
        <f>民鉄!S58</f>
        <v>0</v>
      </c>
      <c r="T51" s="264">
        <f>民鉄!T58</f>
        <v>0</v>
      </c>
      <c r="U51" s="265">
        <f>民鉄!U58</f>
        <v>0</v>
      </c>
      <c r="V51" s="266">
        <f>民鉄!V58</f>
        <v>0</v>
      </c>
      <c r="W51" s="265">
        <f>民鉄!W58</f>
        <v>6</v>
      </c>
      <c r="X51" s="264">
        <f>民鉄!X58</f>
        <v>0</v>
      </c>
      <c r="Y51" s="265">
        <f>民鉄!Y58</f>
        <v>2</v>
      </c>
      <c r="Z51" s="264">
        <f>民鉄!Z58</f>
        <v>0</v>
      </c>
      <c r="AA51" s="265">
        <f>民鉄!AA58</f>
        <v>4</v>
      </c>
      <c r="AB51" s="266">
        <f>民鉄!AB58</f>
        <v>0</v>
      </c>
      <c r="AC51" s="265">
        <f>民鉄!AC58</f>
        <v>0</v>
      </c>
      <c r="AD51" s="264">
        <f>民鉄!AD58</f>
        <v>0</v>
      </c>
      <c r="AE51" s="265">
        <f>民鉄!AE58</f>
        <v>0</v>
      </c>
      <c r="AF51" s="264">
        <f>民鉄!AF58</f>
        <v>0</v>
      </c>
      <c r="AG51" s="265">
        <f>民鉄!AG58</f>
        <v>0</v>
      </c>
      <c r="AH51" s="266">
        <f>民鉄!AH58</f>
        <v>0</v>
      </c>
      <c r="AI51" s="265">
        <f>民鉄!AI58</f>
        <v>2</v>
      </c>
      <c r="AJ51" s="264">
        <f>民鉄!AJ58</f>
        <v>0</v>
      </c>
      <c r="AK51" s="265">
        <f>民鉄!AK58</f>
        <v>1</v>
      </c>
      <c r="AL51" s="264">
        <f>民鉄!AL58</f>
        <v>0</v>
      </c>
      <c r="AM51" s="265">
        <f>民鉄!AM58</f>
        <v>1</v>
      </c>
      <c r="AN51" s="266">
        <f>民鉄!AN58</f>
        <v>0</v>
      </c>
      <c r="AO51" s="265">
        <f>民鉄!AO58</f>
        <v>0</v>
      </c>
      <c r="AP51" s="264">
        <f>民鉄!AP58</f>
        <v>0</v>
      </c>
      <c r="AQ51" s="267">
        <f>民鉄!AQ58</f>
        <v>8</v>
      </c>
      <c r="AR51" s="268">
        <f>民鉄!AR58</f>
        <v>0</v>
      </c>
      <c r="AS51" s="269">
        <f>民鉄!AS58</f>
        <v>3</v>
      </c>
      <c r="AT51" s="268">
        <f>民鉄!AT58</f>
        <v>0</v>
      </c>
      <c r="AU51" s="269">
        <f>民鉄!AU58</f>
        <v>5</v>
      </c>
      <c r="AV51" s="268">
        <f>民鉄!AV58</f>
        <v>0</v>
      </c>
      <c r="AW51" s="992">
        <f>'（運輸局走行キロ計算）'!E51</f>
        <v>0.76999401098658271</v>
      </c>
      <c r="AX51" s="993" t="str">
        <f>'（運輸局走行キロ計算）'!F51</f>
        <v/>
      </c>
    </row>
    <row r="52" spans="1:50" ht="17.25" customHeight="1">
      <c r="A52" s="986"/>
      <c r="B52" s="987"/>
      <c r="C52" s="987"/>
      <c r="D52" s="988"/>
      <c r="E52" s="256">
        <f>民鉄!E59</f>
        <v>0</v>
      </c>
      <c r="F52" s="257">
        <f>民鉄!F59</f>
        <v>0</v>
      </c>
      <c r="G52" s="258">
        <f>民鉄!G59</f>
        <v>0</v>
      </c>
      <c r="H52" s="257">
        <f>民鉄!H59</f>
        <v>0</v>
      </c>
      <c r="I52" s="258">
        <f>民鉄!I59</f>
        <v>0</v>
      </c>
      <c r="J52" s="259">
        <f>民鉄!J59</f>
        <v>0</v>
      </c>
      <c r="K52" s="258">
        <f>民鉄!K59</f>
        <v>0</v>
      </c>
      <c r="L52" s="257">
        <f>民鉄!L59</f>
        <v>0</v>
      </c>
      <c r="M52" s="258">
        <f>民鉄!M59</f>
        <v>0</v>
      </c>
      <c r="N52" s="257">
        <f>民鉄!N59</f>
        <v>0</v>
      </c>
      <c r="O52" s="258">
        <f>民鉄!O59</f>
        <v>0</v>
      </c>
      <c r="P52" s="259">
        <f>民鉄!P59</f>
        <v>0</v>
      </c>
      <c r="Q52" s="258">
        <f>民鉄!Q59</f>
        <v>0</v>
      </c>
      <c r="R52" s="257">
        <f>民鉄!R59</f>
        <v>0</v>
      </c>
      <c r="S52" s="258">
        <f>民鉄!S59</f>
        <v>0</v>
      </c>
      <c r="T52" s="257">
        <f>民鉄!T59</f>
        <v>0</v>
      </c>
      <c r="U52" s="258">
        <f>民鉄!U59</f>
        <v>0</v>
      </c>
      <c r="V52" s="259">
        <f>民鉄!V59</f>
        <v>0</v>
      </c>
      <c r="W52" s="258">
        <f>民鉄!W59</f>
        <v>0</v>
      </c>
      <c r="X52" s="257">
        <f>民鉄!X59</f>
        <v>0</v>
      </c>
      <c r="Y52" s="258">
        <f>民鉄!Y59</f>
        <v>0</v>
      </c>
      <c r="Z52" s="257">
        <f>民鉄!Z59</f>
        <v>0</v>
      </c>
      <c r="AA52" s="258">
        <f>民鉄!AA59</f>
        <v>0</v>
      </c>
      <c r="AB52" s="259">
        <f>民鉄!AB59</f>
        <v>0</v>
      </c>
      <c r="AC52" s="258">
        <f>民鉄!AC59</f>
        <v>0</v>
      </c>
      <c r="AD52" s="257">
        <f>民鉄!AD59</f>
        <v>0</v>
      </c>
      <c r="AE52" s="258">
        <f>民鉄!AE59</f>
        <v>0</v>
      </c>
      <c r="AF52" s="257">
        <f>民鉄!AF59</f>
        <v>0</v>
      </c>
      <c r="AG52" s="258">
        <f>民鉄!AG59</f>
        <v>0</v>
      </c>
      <c r="AH52" s="259">
        <f>民鉄!AH59</f>
        <v>0</v>
      </c>
      <c r="AI52" s="258">
        <f>民鉄!AI59</f>
        <v>0</v>
      </c>
      <c r="AJ52" s="257">
        <f>民鉄!AJ59</f>
        <v>0</v>
      </c>
      <c r="AK52" s="258">
        <f>民鉄!AK59</f>
        <v>0</v>
      </c>
      <c r="AL52" s="257">
        <f>民鉄!AL59</f>
        <v>0</v>
      </c>
      <c r="AM52" s="258">
        <f>民鉄!AM59</f>
        <v>0</v>
      </c>
      <c r="AN52" s="259">
        <f>民鉄!AN59</f>
        <v>0</v>
      </c>
      <c r="AO52" s="258">
        <f>民鉄!AO59</f>
        <v>0</v>
      </c>
      <c r="AP52" s="257">
        <f>民鉄!AP59</f>
        <v>0</v>
      </c>
      <c r="AQ52" s="260">
        <f>民鉄!AQ59</f>
        <v>0</v>
      </c>
      <c r="AR52" s="261">
        <f>民鉄!AR59</f>
        <v>0</v>
      </c>
      <c r="AS52" s="262">
        <f>民鉄!AS59</f>
        <v>0</v>
      </c>
      <c r="AT52" s="261">
        <f>民鉄!AT59</f>
        <v>0</v>
      </c>
      <c r="AU52" s="262">
        <f>民鉄!AU59</f>
        <v>0</v>
      </c>
      <c r="AV52" s="261">
        <f>民鉄!AV59</f>
        <v>0</v>
      </c>
      <c r="AW52" s="992"/>
      <c r="AX52" s="993"/>
    </row>
    <row r="53" spans="1:50" ht="17.25" customHeight="1">
      <c r="A53" s="986" t="s">
        <v>216</v>
      </c>
      <c r="B53" s="987"/>
      <c r="C53" s="987"/>
      <c r="D53" s="988"/>
      <c r="E53" s="263">
        <f>民鉄!E92</f>
        <v>0</v>
      </c>
      <c r="F53" s="264">
        <f>民鉄!F92</f>
        <v>0</v>
      </c>
      <c r="G53" s="265">
        <f>民鉄!G92</f>
        <v>0</v>
      </c>
      <c r="H53" s="264">
        <f>民鉄!H92</f>
        <v>0</v>
      </c>
      <c r="I53" s="265">
        <f>民鉄!I92</f>
        <v>0</v>
      </c>
      <c r="J53" s="266">
        <f>民鉄!J92</f>
        <v>0</v>
      </c>
      <c r="K53" s="265">
        <f>民鉄!K92</f>
        <v>0</v>
      </c>
      <c r="L53" s="264">
        <f>民鉄!L92</f>
        <v>0</v>
      </c>
      <c r="M53" s="265">
        <f>民鉄!M92</f>
        <v>0</v>
      </c>
      <c r="N53" s="264">
        <f>民鉄!N92</f>
        <v>0</v>
      </c>
      <c r="O53" s="265">
        <f>民鉄!O92</f>
        <v>0</v>
      </c>
      <c r="P53" s="266">
        <f>民鉄!P92</f>
        <v>0</v>
      </c>
      <c r="Q53" s="265">
        <f>民鉄!Q92</f>
        <v>0</v>
      </c>
      <c r="R53" s="264">
        <f>民鉄!R92</f>
        <v>0</v>
      </c>
      <c r="S53" s="265">
        <f>民鉄!S92</f>
        <v>0</v>
      </c>
      <c r="T53" s="264">
        <f>民鉄!T92</f>
        <v>0</v>
      </c>
      <c r="U53" s="265">
        <f>民鉄!U92</f>
        <v>0</v>
      </c>
      <c r="V53" s="266">
        <f>民鉄!V92</f>
        <v>0</v>
      </c>
      <c r="W53" s="265">
        <f>民鉄!W92</f>
        <v>9</v>
      </c>
      <c r="X53" s="264">
        <f>民鉄!X92</f>
        <v>0</v>
      </c>
      <c r="Y53" s="265">
        <f>民鉄!Y92</f>
        <v>1</v>
      </c>
      <c r="Z53" s="264">
        <f>民鉄!Z92</f>
        <v>0</v>
      </c>
      <c r="AA53" s="265">
        <f>民鉄!AA92</f>
        <v>4</v>
      </c>
      <c r="AB53" s="266">
        <f>民鉄!AB92</f>
        <v>0</v>
      </c>
      <c r="AC53" s="265">
        <f>民鉄!AC92</f>
        <v>0</v>
      </c>
      <c r="AD53" s="264">
        <f>民鉄!AD92</f>
        <v>15</v>
      </c>
      <c r="AE53" s="265">
        <f>民鉄!AE92</f>
        <v>0</v>
      </c>
      <c r="AF53" s="264">
        <f>民鉄!AF92</f>
        <v>0</v>
      </c>
      <c r="AG53" s="265">
        <f>民鉄!AG92</f>
        <v>1</v>
      </c>
      <c r="AH53" s="266">
        <f>民鉄!AH92</f>
        <v>0</v>
      </c>
      <c r="AI53" s="265">
        <f>民鉄!AI92</f>
        <v>1</v>
      </c>
      <c r="AJ53" s="264">
        <f>民鉄!AJ92</f>
        <v>1</v>
      </c>
      <c r="AK53" s="265">
        <f>民鉄!AK92</f>
        <v>1</v>
      </c>
      <c r="AL53" s="264">
        <f>民鉄!AL92</f>
        <v>0</v>
      </c>
      <c r="AM53" s="265">
        <f>民鉄!AM92</f>
        <v>0</v>
      </c>
      <c r="AN53" s="266">
        <f>民鉄!AN92</f>
        <v>1</v>
      </c>
      <c r="AO53" s="265">
        <f>民鉄!AO92</f>
        <v>0</v>
      </c>
      <c r="AP53" s="264">
        <f>民鉄!AP92</f>
        <v>0</v>
      </c>
      <c r="AQ53" s="267">
        <f>民鉄!AQ92</f>
        <v>10</v>
      </c>
      <c r="AR53" s="268">
        <f>民鉄!AR92</f>
        <v>16</v>
      </c>
      <c r="AS53" s="269">
        <f>民鉄!AS92</f>
        <v>2</v>
      </c>
      <c r="AT53" s="268">
        <f>民鉄!AT92</f>
        <v>0</v>
      </c>
      <c r="AU53" s="269">
        <f>民鉄!AU92</f>
        <v>5</v>
      </c>
      <c r="AV53" s="268">
        <f>民鉄!AV92</f>
        <v>1</v>
      </c>
      <c r="AW53" s="992">
        <f>'（運輸局走行キロ計算）'!E53</f>
        <v>1.1416315394252861</v>
      </c>
      <c r="AX53" s="993">
        <f>'（運輸局走行キロ計算）'!F53</f>
        <v>11.250301560817617</v>
      </c>
    </row>
    <row r="54" spans="1:50" ht="17.25" customHeight="1">
      <c r="A54" s="986"/>
      <c r="B54" s="987"/>
      <c r="C54" s="987"/>
      <c r="D54" s="988"/>
      <c r="E54" s="256">
        <f>民鉄!E93</f>
        <v>0</v>
      </c>
      <c r="F54" s="257">
        <f>民鉄!F93</f>
        <v>0</v>
      </c>
      <c r="G54" s="258">
        <f>民鉄!G93</f>
        <v>0</v>
      </c>
      <c r="H54" s="257">
        <f>民鉄!H93</f>
        <v>0</v>
      </c>
      <c r="I54" s="258">
        <f>民鉄!I93</f>
        <v>0</v>
      </c>
      <c r="J54" s="259">
        <f>民鉄!J93</f>
        <v>0</v>
      </c>
      <c r="K54" s="258">
        <f>民鉄!K93</f>
        <v>0</v>
      </c>
      <c r="L54" s="257">
        <f>民鉄!L93</f>
        <v>0</v>
      </c>
      <c r="M54" s="258">
        <f>民鉄!M93</f>
        <v>0</v>
      </c>
      <c r="N54" s="257">
        <f>民鉄!N93</f>
        <v>0</v>
      </c>
      <c r="O54" s="258">
        <f>民鉄!O93</f>
        <v>0</v>
      </c>
      <c r="P54" s="259">
        <f>民鉄!P93</f>
        <v>0</v>
      </c>
      <c r="Q54" s="258">
        <f>民鉄!Q93</f>
        <v>0</v>
      </c>
      <c r="R54" s="257">
        <f>民鉄!R93</f>
        <v>0</v>
      </c>
      <c r="S54" s="258">
        <f>民鉄!S93</f>
        <v>0</v>
      </c>
      <c r="T54" s="257">
        <f>民鉄!T93</f>
        <v>0</v>
      </c>
      <c r="U54" s="258">
        <f>民鉄!U93</f>
        <v>0</v>
      </c>
      <c r="V54" s="259">
        <f>民鉄!V93</f>
        <v>0</v>
      </c>
      <c r="W54" s="258">
        <f>民鉄!W93</f>
        <v>0</v>
      </c>
      <c r="X54" s="257">
        <f>民鉄!X93</f>
        <v>0</v>
      </c>
      <c r="Y54" s="258">
        <f>民鉄!Y93</f>
        <v>0</v>
      </c>
      <c r="Z54" s="257">
        <f>民鉄!Z93</f>
        <v>0</v>
      </c>
      <c r="AA54" s="258">
        <f>民鉄!AA93</f>
        <v>0</v>
      </c>
      <c r="AB54" s="259">
        <f>民鉄!AB93</f>
        <v>0</v>
      </c>
      <c r="AC54" s="258">
        <f>民鉄!AC93</f>
        <v>0</v>
      </c>
      <c r="AD54" s="257">
        <f>民鉄!AD93</f>
        <v>0</v>
      </c>
      <c r="AE54" s="258">
        <f>民鉄!AE93</f>
        <v>0</v>
      </c>
      <c r="AF54" s="257">
        <f>民鉄!AF93</f>
        <v>0</v>
      </c>
      <c r="AG54" s="258">
        <f>民鉄!AG93</f>
        <v>0</v>
      </c>
      <c r="AH54" s="259">
        <f>民鉄!AH93</f>
        <v>0</v>
      </c>
      <c r="AI54" s="258">
        <f>民鉄!AI93</f>
        <v>0</v>
      </c>
      <c r="AJ54" s="257">
        <f>民鉄!AJ93</f>
        <v>1</v>
      </c>
      <c r="AK54" s="258">
        <f>民鉄!AK93</f>
        <v>0</v>
      </c>
      <c r="AL54" s="257">
        <f>民鉄!AL93</f>
        <v>0</v>
      </c>
      <c r="AM54" s="258">
        <f>民鉄!AM93</f>
        <v>0</v>
      </c>
      <c r="AN54" s="259">
        <f>民鉄!AN93</f>
        <v>1</v>
      </c>
      <c r="AO54" s="258">
        <f>民鉄!AO93</f>
        <v>0</v>
      </c>
      <c r="AP54" s="257">
        <f>民鉄!AP93</f>
        <v>0</v>
      </c>
      <c r="AQ54" s="260">
        <f>民鉄!AQ93</f>
        <v>0</v>
      </c>
      <c r="AR54" s="261">
        <f>民鉄!AR93</f>
        <v>1</v>
      </c>
      <c r="AS54" s="262">
        <f>民鉄!AS93</f>
        <v>0</v>
      </c>
      <c r="AT54" s="261">
        <f>民鉄!AT93</f>
        <v>0</v>
      </c>
      <c r="AU54" s="262">
        <f>民鉄!AU93</f>
        <v>0</v>
      </c>
      <c r="AV54" s="261">
        <f>民鉄!AV93</f>
        <v>1</v>
      </c>
      <c r="AW54" s="992"/>
      <c r="AX54" s="993"/>
    </row>
    <row r="55" spans="1:50" ht="17.25" customHeight="1">
      <c r="A55" s="986" t="s">
        <v>207</v>
      </c>
      <c r="B55" s="987"/>
      <c r="C55" s="987"/>
      <c r="D55" s="988"/>
      <c r="E55" s="263">
        <f>民鉄!E196</f>
        <v>0</v>
      </c>
      <c r="F55" s="264">
        <f>民鉄!F196</f>
        <v>0</v>
      </c>
      <c r="G55" s="265">
        <f>民鉄!G196</f>
        <v>0</v>
      </c>
      <c r="H55" s="264">
        <f>民鉄!H196</f>
        <v>0</v>
      </c>
      <c r="I55" s="265">
        <f>民鉄!I196</f>
        <v>0</v>
      </c>
      <c r="J55" s="266">
        <f>民鉄!J196</f>
        <v>0</v>
      </c>
      <c r="K55" s="265">
        <f>民鉄!K196</f>
        <v>1</v>
      </c>
      <c r="L55" s="264">
        <f>民鉄!L196</f>
        <v>0</v>
      </c>
      <c r="M55" s="265">
        <f>民鉄!M196</f>
        <v>2</v>
      </c>
      <c r="N55" s="264">
        <f>民鉄!N196</f>
        <v>0</v>
      </c>
      <c r="O55" s="265">
        <f>民鉄!O196</f>
        <v>5</v>
      </c>
      <c r="P55" s="266">
        <f>民鉄!P196</f>
        <v>0</v>
      </c>
      <c r="Q55" s="265">
        <f>民鉄!Q196</f>
        <v>0</v>
      </c>
      <c r="R55" s="264">
        <f>民鉄!R196</f>
        <v>0</v>
      </c>
      <c r="S55" s="265">
        <f>民鉄!S196</f>
        <v>0</v>
      </c>
      <c r="T55" s="264">
        <f>民鉄!T196</f>
        <v>0</v>
      </c>
      <c r="U55" s="265">
        <f>民鉄!U196</f>
        <v>0</v>
      </c>
      <c r="V55" s="266">
        <f>民鉄!V196</f>
        <v>0</v>
      </c>
      <c r="W55" s="265">
        <f>民鉄!W196</f>
        <v>27</v>
      </c>
      <c r="X55" s="264">
        <f>民鉄!X196</f>
        <v>0</v>
      </c>
      <c r="Y55" s="265">
        <f>民鉄!Y196</f>
        <v>8</v>
      </c>
      <c r="Z55" s="264">
        <f>民鉄!Z196</f>
        <v>0</v>
      </c>
      <c r="AA55" s="265">
        <f>民鉄!AA196</f>
        <v>7</v>
      </c>
      <c r="AB55" s="266">
        <f>民鉄!AB196</f>
        <v>0</v>
      </c>
      <c r="AC55" s="265">
        <f>民鉄!AC196</f>
        <v>2</v>
      </c>
      <c r="AD55" s="264">
        <f>民鉄!AD196</f>
        <v>2</v>
      </c>
      <c r="AE55" s="265">
        <f>民鉄!AE196</f>
        <v>0</v>
      </c>
      <c r="AF55" s="264">
        <f>民鉄!AF196</f>
        <v>0</v>
      </c>
      <c r="AG55" s="265">
        <f>民鉄!AG196</f>
        <v>1</v>
      </c>
      <c r="AH55" s="266">
        <f>民鉄!AH196</f>
        <v>0</v>
      </c>
      <c r="AI55" s="265">
        <f>民鉄!AI196</f>
        <v>97</v>
      </c>
      <c r="AJ55" s="264">
        <f>民鉄!AJ196</f>
        <v>0</v>
      </c>
      <c r="AK55" s="265">
        <f>民鉄!AK196</f>
        <v>18</v>
      </c>
      <c r="AL55" s="264">
        <f>民鉄!AL196</f>
        <v>0</v>
      </c>
      <c r="AM55" s="265">
        <f>民鉄!AM196</f>
        <v>80</v>
      </c>
      <c r="AN55" s="266">
        <f>民鉄!AN196</f>
        <v>0</v>
      </c>
      <c r="AO55" s="265">
        <f>民鉄!AO196</f>
        <v>1</v>
      </c>
      <c r="AP55" s="264">
        <f>民鉄!AP196</f>
        <v>0</v>
      </c>
      <c r="AQ55" s="267">
        <f>民鉄!AQ196</f>
        <v>128</v>
      </c>
      <c r="AR55" s="268">
        <f>民鉄!AR196</f>
        <v>2</v>
      </c>
      <c r="AS55" s="269">
        <f>民鉄!AS196</f>
        <v>28</v>
      </c>
      <c r="AT55" s="268">
        <f>民鉄!AT196</f>
        <v>0</v>
      </c>
      <c r="AU55" s="269">
        <f>民鉄!AU196</f>
        <v>93</v>
      </c>
      <c r="AV55" s="268">
        <f>民鉄!AV196</f>
        <v>0</v>
      </c>
      <c r="AW55" s="992">
        <f>'（運輸局走行キロ計算）'!E55</f>
        <v>0.51436065730566616</v>
      </c>
      <c r="AX55" s="993" t="str">
        <f>'（運輸局走行キロ計算）'!F55</f>
        <v/>
      </c>
    </row>
    <row r="56" spans="1:50" ht="17.25" customHeight="1">
      <c r="A56" s="986"/>
      <c r="B56" s="987"/>
      <c r="C56" s="987"/>
      <c r="D56" s="988"/>
      <c r="E56" s="256">
        <f>民鉄!E197</f>
        <v>0</v>
      </c>
      <c r="F56" s="257">
        <f>民鉄!F197</f>
        <v>0</v>
      </c>
      <c r="G56" s="258">
        <f>民鉄!G197</f>
        <v>0</v>
      </c>
      <c r="H56" s="257">
        <f>民鉄!H197</f>
        <v>0</v>
      </c>
      <c r="I56" s="258">
        <f>民鉄!I197</f>
        <v>0</v>
      </c>
      <c r="J56" s="259">
        <f>民鉄!J197</f>
        <v>0</v>
      </c>
      <c r="K56" s="258">
        <f>民鉄!K197</f>
        <v>1</v>
      </c>
      <c r="L56" s="257">
        <f>民鉄!L197</f>
        <v>0</v>
      </c>
      <c r="M56" s="258">
        <f>民鉄!M197</f>
        <v>0</v>
      </c>
      <c r="N56" s="257">
        <f>民鉄!N197</f>
        <v>0</v>
      </c>
      <c r="O56" s="258">
        <f>民鉄!O197</f>
        <v>5</v>
      </c>
      <c r="P56" s="259">
        <f>民鉄!P197</f>
        <v>0</v>
      </c>
      <c r="Q56" s="258">
        <f>民鉄!Q197</f>
        <v>0</v>
      </c>
      <c r="R56" s="257">
        <f>民鉄!R197</f>
        <v>0</v>
      </c>
      <c r="S56" s="258">
        <f>民鉄!S197</f>
        <v>0</v>
      </c>
      <c r="T56" s="257">
        <f>民鉄!T197</f>
        <v>0</v>
      </c>
      <c r="U56" s="258">
        <f>民鉄!U197</f>
        <v>0</v>
      </c>
      <c r="V56" s="259">
        <f>民鉄!V197</f>
        <v>0</v>
      </c>
      <c r="W56" s="258">
        <f>民鉄!W197</f>
        <v>0</v>
      </c>
      <c r="X56" s="257">
        <f>民鉄!X197</f>
        <v>0</v>
      </c>
      <c r="Y56" s="258">
        <f>民鉄!Y197</f>
        <v>0</v>
      </c>
      <c r="Z56" s="257">
        <f>民鉄!Z197</f>
        <v>0</v>
      </c>
      <c r="AA56" s="258">
        <f>民鉄!AA197</f>
        <v>0</v>
      </c>
      <c r="AB56" s="259">
        <f>民鉄!AB197</f>
        <v>0</v>
      </c>
      <c r="AC56" s="258">
        <f>民鉄!AC197</f>
        <v>0</v>
      </c>
      <c r="AD56" s="257">
        <f>民鉄!AD197</f>
        <v>0</v>
      </c>
      <c r="AE56" s="258">
        <f>民鉄!AE197</f>
        <v>0</v>
      </c>
      <c r="AF56" s="257">
        <f>民鉄!AF197</f>
        <v>0</v>
      </c>
      <c r="AG56" s="258">
        <f>民鉄!AG197</f>
        <v>0</v>
      </c>
      <c r="AH56" s="259">
        <f>民鉄!AH197</f>
        <v>0</v>
      </c>
      <c r="AI56" s="258">
        <f>民鉄!AI197</f>
        <v>0</v>
      </c>
      <c r="AJ56" s="257">
        <f>民鉄!AJ197</f>
        <v>0</v>
      </c>
      <c r="AK56" s="258">
        <f>民鉄!AK197</f>
        <v>0</v>
      </c>
      <c r="AL56" s="257">
        <f>民鉄!AL197</f>
        <v>0</v>
      </c>
      <c r="AM56" s="258">
        <f>民鉄!AM197</f>
        <v>0</v>
      </c>
      <c r="AN56" s="259">
        <f>民鉄!AN197</f>
        <v>0</v>
      </c>
      <c r="AO56" s="258">
        <f>民鉄!AO197</f>
        <v>0</v>
      </c>
      <c r="AP56" s="257">
        <f>民鉄!AP197</f>
        <v>0</v>
      </c>
      <c r="AQ56" s="260">
        <f>民鉄!AQ197</f>
        <v>1</v>
      </c>
      <c r="AR56" s="261">
        <f>民鉄!AR197</f>
        <v>0</v>
      </c>
      <c r="AS56" s="262">
        <f>民鉄!AS197</f>
        <v>0</v>
      </c>
      <c r="AT56" s="261">
        <f>民鉄!AT197</f>
        <v>0</v>
      </c>
      <c r="AU56" s="262">
        <f>民鉄!AU197</f>
        <v>5</v>
      </c>
      <c r="AV56" s="261">
        <f>民鉄!AV197</f>
        <v>0</v>
      </c>
      <c r="AW56" s="992"/>
      <c r="AX56" s="993"/>
    </row>
    <row r="57" spans="1:50" ht="17.25" customHeight="1">
      <c r="A57" s="986" t="s">
        <v>208</v>
      </c>
      <c r="B57" s="987"/>
      <c r="C57" s="987"/>
      <c r="D57" s="988"/>
      <c r="E57" s="263">
        <f>民鉄!E254</f>
        <v>0</v>
      </c>
      <c r="F57" s="264">
        <f>民鉄!F254</f>
        <v>0</v>
      </c>
      <c r="G57" s="265">
        <f>民鉄!G254</f>
        <v>0</v>
      </c>
      <c r="H57" s="264">
        <f>民鉄!H254</f>
        <v>0</v>
      </c>
      <c r="I57" s="265">
        <f>民鉄!I254</f>
        <v>0</v>
      </c>
      <c r="J57" s="266">
        <f>民鉄!J254</f>
        <v>0</v>
      </c>
      <c r="K57" s="265">
        <f>民鉄!K254</f>
        <v>0</v>
      </c>
      <c r="L57" s="264">
        <f>民鉄!L254</f>
        <v>0</v>
      </c>
      <c r="M57" s="265">
        <f>民鉄!M254</f>
        <v>0</v>
      </c>
      <c r="N57" s="264">
        <f>民鉄!N254</f>
        <v>0</v>
      </c>
      <c r="O57" s="265">
        <f>民鉄!O254</f>
        <v>0</v>
      </c>
      <c r="P57" s="266">
        <f>民鉄!P254</f>
        <v>0</v>
      </c>
      <c r="Q57" s="265">
        <f>民鉄!Q254</f>
        <v>0</v>
      </c>
      <c r="R57" s="264">
        <f>民鉄!R254</f>
        <v>0</v>
      </c>
      <c r="S57" s="265">
        <f>民鉄!S254</f>
        <v>0</v>
      </c>
      <c r="T57" s="264">
        <f>民鉄!T254</f>
        <v>0</v>
      </c>
      <c r="U57" s="265">
        <f>民鉄!U254</f>
        <v>0</v>
      </c>
      <c r="V57" s="266">
        <f>民鉄!V254</f>
        <v>0</v>
      </c>
      <c r="W57" s="265">
        <f>民鉄!W254</f>
        <v>25</v>
      </c>
      <c r="X57" s="264">
        <f>民鉄!X254</f>
        <v>0</v>
      </c>
      <c r="Y57" s="265">
        <f>民鉄!Y254</f>
        <v>4</v>
      </c>
      <c r="Z57" s="264">
        <f>民鉄!Z254</f>
        <v>0</v>
      </c>
      <c r="AA57" s="265">
        <f>民鉄!AA254</f>
        <v>8</v>
      </c>
      <c r="AB57" s="266">
        <f>民鉄!AB254</f>
        <v>0</v>
      </c>
      <c r="AC57" s="265">
        <f>民鉄!AC254</f>
        <v>0</v>
      </c>
      <c r="AD57" s="264">
        <f>民鉄!AD254</f>
        <v>15</v>
      </c>
      <c r="AE57" s="265">
        <f>民鉄!AE254</f>
        <v>0</v>
      </c>
      <c r="AF57" s="264">
        <f>民鉄!AF254</f>
        <v>0</v>
      </c>
      <c r="AG57" s="265">
        <f>民鉄!AG254</f>
        <v>0</v>
      </c>
      <c r="AH57" s="266">
        <f>民鉄!AH254</f>
        <v>0</v>
      </c>
      <c r="AI57" s="265">
        <f>民鉄!AI254</f>
        <v>13</v>
      </c>
      <c r="AJ57" s="264">
        <f>民鉄!AJ254</f>
        <v>0</v>
      </c>
      <c r="AK57" s="265">
        <f>民鉄!AK254</f>
        <v>8</v>
      </c>
      <c r="AL57" s="264">
        <f>民鉄!AL254</f>
        <v>0</v>
      </c>
      <c r="AM57" s="265">
        <f>民鉄!AM254</f>
        <v>5</v>
      </c>
      <c r="AN57" s="266">
        <f>民鉄!AN254</f>
        <v>0</v>
      </c>
      <c r="AO57" s="265">
        <f>民鉄!AO254</f>
        <v>0</v>
      </c>
      <c r="AP57" s="264">
        <f>民鉄!AP254</f>
        <v>0</v>
      </c>
      <c r="AQ57" s="267">
        <f>民鉄!AQ254</f>
        <v>38</v>
      </c>
      <c r="AR57" s="268">
        <f>民鉄!AR254</f>
        <v>15</v>
      </c>
      <c r="AS57" s="269">
        <f>民鉄!AS254</f>
        <v>12</v>
      </c>
      <c r="AT57" s="268">
        <f>民鉄!AT254</f>
        <v>0</v>
      </c>
      <c r="AU57" s="269">
        <f>民鉄!AU254</f>
        <v>13</v>
      </c>
      <c r="AV57" s="268">
        <f>民鉄!AV254</f>
        <v>0</v>
      </c>
      <c r="AW57" s="992">
        <f>'（運輸局走行キロ計算）'!E57</f>
        <v>0.39706399969812273</v>
      </c>
      <c r="AX57" s="993">
        <f>'（運輸局走行キロ計算）'!F57</f>
        <v>11.762349722259559</v>
      </c>
    </row>
    <row r="58" spans="1:50" ht="17.25" customHeight="1">
      <c r="A58" s="986"/>
      <c r="B58" s="987"/>
      <c r="C58" s="987"/>
      <c r="D58" s="988"/>
      <c r="E58" s="256">
        <f>民鉄!E255</f>
        <v>0</v>
      </c>
      <c r="F58" s="257">
        <f>民鉄!F255</f>
        <v>0</v>
      </c>
      <c r="G58" s="258">
        <f>民鉄!G255</f>
        <v>0</v>
      </c>
      <c r="H58" s="257">
        <f>民鉄!H255</f>
        <v>0</v>
      </c>
      <c r="I58" s="258">
        <f>民鉄!I255</f>
        <v>0</v>
      </c>
      <c r="J58" s="259">
        <f>民鉄!J255</f>
        <v>0</v>
      </c>
      <c r="K58" s="258">
        <f>民鉄!K255</f>
        <v>0</v>
      </c>
      <c r="L58" s="257">
        <f>民鉄!L255</f>
        <v>0</v>
      </c>
      <c r="M58" s="258">
        <f>民鉄!M255</f>
        <v>0</v>
      </c>
      <c r="N58" s="257">
        <f>民鉄!N255</f>
        <v>0</v>
      </c>
      <c r="O58" s="258">
        <f>民鉄!O255</f>
        <v>0</v>
      </c>
      <c r="P58" s="259">
        <f>民鉄!P255</f>
        <v>0</v>
      </c>
      <c r="Q58" s="258">
        <f>民鉄!Q255</f>
        <v>0</v>
      </c>
      <c r="R58" s="257">
        <f>民鉄!R255</f>
        <v>0</v>
      </c>
      <c r="S58" s="258">
        <f>民鉄!S255</f>
        <v>0</v>
      </c>
      <c r="T58" s="257">
        <f>民鉄!T255</f>
        <v>0</v>
      </c>
      <c r="U58" s="258">
        <f>民鉄!U255</f>
        <v>0</v>
      </c>
      <c r="V58" s="259">
        <f>民鉄!V255</f>
        <v>0</v>
      </c>
      <c r="W58" s="258">
        <f>民鉄!W255</f>
        <v>2</v>
      </c>
      <c r="X58" s="257">
        <f>民鉄!X255</f>
        <v>0</v>
      </c>
      <c r="Y58" s="258">
        <f>民鉄!Y255</f>
        <v>0</v>
      </c>
      <c r="Z58" s="257">
        <f>民鉄!Z255</f>
        <v>0</v>
      </c>
      <c r="AA58" s="258">
        <f>民鉄!AA255</f>
        <v>2</v>
      </c>
      <c r="AB58" s="259">
        <f>民鉄!AB255</f>
        <v>0</v>
      </c>
      <c r="AC58" s="258">
        <f>民鉄!AC255</f>
        <v>0</v>
      </c>
      <c r="AD58" s="257">
        <f>民鉄!AD255</f>
        <v>0</v>
      </c>
      <c r="AE58" s="258">
        <f>民鉄!AE255</f>
        <v>0</v>
      </c>
      <c r="AF58" s="257">
        <f>民鉄!AF255</f>
        <v>0</v>
      </c>
      <c r="AG58" s="258">
        <f>民鉄!AG255</f>
        <v>0</v>
      </c>
      <c r="AH58" s="259">
        <f>民鉄!AH255</f>
        <v>0</v>
      </c>
      <c r="AI58" s="258">
        <f>民鉄!AI255</f>
        <v>0</v>
      </c>
      <c r="AJ58" s="257">
        <f>民鉄!AJ255</f>
        <v>0</v>
      </c>
      <c r="AK58" s="258">
        <f>民鉄!AK255</f>
        <v>0</v>
      </c>
      <c r="AL58" s="257">
        <f>民鉄!AL255</f>
        <v>0</v>
      </c>
      <c r="AM58" s="258">
        <f>民鉄!AM255</f>
        <v>0</v>
      </c>
      <c r="AN58" s="259">
        <f>民鉄!AN255</f>
        <v>0</v>
      </c>
      <c r="AO58" s="258">
        <f>民鉄!AO255</f>
        <v>0</v>
      </c>
      <c r="AP58" s="257">
        <f>民鉄!AP255</f>
        <v>0</v>
      </c>
      <c r="AQ58" s="260">
        <f>民鉄!AQ255</f>
        <v>2</v>
      </c>
      <c r="AR58" s="261">
        <f>民鉄!AR255</f>
        <v>0</v>
      </c>
      <c r="AS58" s="262">
        <f>民鉄!AS255</f>
        <v>0</v>
      </c>
      <c r="AT58" s="261">
        <f>民鉄!AT255</f>
        <v>0</v>
      </c>
      <c r="AU58" s="262">
        <f>民鉄!AU255</f>
        <v>2</v>
      </c>
      <c r="AV58" s="261">
        <f>民鉄!AV255</f>
        <v>0</v>
      </c>
      <c r="AW58" s="992"/>
      <c r="AX58" s="993"/>
    </row>
    <row r="59" spans="1:50" ht="17.25" customHeight="1">
      <c r="A59" s="986" t="s">
        <v>209</v>
      </c>
      <c r="B59" s="987"/>
      <c r="C59" s="987"/>
      <c r="D59" s="988"/>
      <c r="E59" s="263">
        <f>民鉄!E322</f>
        <v>0</v>
      </c>
      <c r="F59" s="264">
        <f>民鉄!F322</f>
        <v>0</v>
      </c>
      <c r="G59" s="265">
        <f>民鉄!G322</f>
        <v>0</v>
      </c>
      <c r="H59" s="264">
        <f>民鉄!H322</f>
        <v>0</v>
      </c>
      <c r="I59" s="265">
        <f>民鉄!I322</f>
        <v>0</v>
      </c>
      <c r="J59" s="266">
        <f>民鉄!J322</f>
        <v>0</v>
      </c>
      <c r="K59" s="265">
        <f>民鉄!K322</f>
        <v>0</v>
      </c>
      <c r="L59" s="264">
        <f>民鉄!L322</f>
        <v>0</v>
      </c>
      <c r="M59" s="265">
        <f>民鉄!M322</f>
        <v>0</v>
      </c>
      <c r="N59" s="264">
        <f>民鉄!N322</f>
        <v>0</v>
      </c>
      <c r="O59" s="265">
        <f>民鉄!O322</f>
        <v>0</v>
      </c>
      <c r="P59" s="266">
        <f>民鉄!P322</f>
        <v>0</v>
      </c>
      <c r="Q59" s="265">
        <f>民鉄!Q322</f>
        <v>0</v>
      </c>
      <c r="R59" s="264">
        <f>民鉄!R322</f>
        <v>0</v>
      </c>
      <c r="S59" s="265">
        <f>民鉄!S322</f>
        <v>0</v>
      </c>
      <c r="T59" s="264">
        <f>民鉄!T322</f>
        <v>0</v>
      </c>
      <c r="U59" s="265">
        <f>民鉄!U322</f>
        <v>0</v>
      </c>
      <c r="V59" s="266">
        <f>民鉄!V322</f>
        <v>0</v>
      </c>
      <c r="W59" s="265">
        <f>民鉄!W322</f>
        <v>38</v>
      </c>
      <c r="X59" s="264">
        <f>民鉄!X322</f>
        <v>1</v>
      </c>
      <c r="Y59" s="265">
        <f>民鉄!Y322</f>
        <v>22</v>
      </c>
      <c r="Z59" s="264">
        <f>民鉄!Z322</f>
        <v>0</v>
      </c>
      <c r="AA59" s="265">
        <f>民鉄!AA322</f>
        <v>5</v>
      </c>
      <c r="AB59" s="266">
        <f>民鉄!AB322</f>
        <v>0</v>
      </c>
      <c r="AC59" s="265">
        <f>民鉄!AC322</f>
        <v>0</v>
      </c>
      <c r="AD59" s="264">
        <f>民鉄!AD322</f>
        <v>5</v>
      </c>
      <c r="AE59" s="265">
        <f>民鉄!AE322</f>
        <v>0</v>
      </c>
      <c r="AF59" s="264">
        <f>民鉄!AF322</f>
        <v>1</v>
      </c>
      <c r="AG59" s="265">
        <f>民鉄!AG322</f>
        <v>0</v>
      </c>
      <c r="AH59" s="266">
        <f>民鉄!AH322</f>
        <v>2</v>
      </c>
      <c r="AI59" s="265">
        <f>民鉄!AI322</f>
        <v>62</v>
      </c>
      <c r="AJ59" s="264">
        <f>民鉄!AJ322</f>
        <v>1</v>
      </c>
      <c r="AK59" s="265">
        <f>民鉄!AK322</f>
        <v>30</v>
      </c>
      <c r="AL59" s="264">
        <f>民鉄!AL322</f>
        <v>0</v>
      </c>
      <c r="AM59" s="265">
        <f>民鉄!AM322</f>
        <v>33</v>
      </c>
      <c r="AN59" s="266">
        <f>民鉄!AN322</f>
        <v>1</v>
      </c>
      <c r="AO59" s="265">
        <f>民鉄!AO322</f>
        <v>0</v>
      </c>
      <c r="AP59" s="264">
        <f>民鉄!AP322</f>
        <v>0</v>
      </c>
      <c r="AQ59" s="267">
        <f>民鉄!AQ322</f>
        <v>100</v>
      </c>
      <c r="AR59" s="268">
        <f>民鉄!AR322</f>
        <v>7</v>
      </c>
      <c r="AS59" s="269">
        <f>民鉄!AS322</f>
        <v>52</v>
      </c>
      <c r="AT59" s="268">
        <f>民鉄!AT322</f>
        <v>1</v>
      </c>
      <c r="AU59" s="269">
        <f>民鉄!AU322</f>
        <v>38</v>
      </c>
      <c r="AV59" s="268">
        <f>民鉄!AV322</f>
        <v>3</v>
      </c>
      <c r="AW59" s="992">
        <f>'（運輸局走行キロ計算）'!E59</f>
        <v>0.67613465095271774</v>
      </c>
      <c r="AX59" s="993">
        <f>'（運輸局走行キロ計算）'!F59</f>
        <v>1.7271238133117328</v>
      </c>
    </row>
    <row r="60" spans="1:50" ht="17.25" customHeight="1">
      <c r="A60" s="986"/>
      <c r="B60" s="987"/>
      <c r="C60" s="987"/>
      <c r="D60" s="988"/>
      <c r="E60" s="256">
        <f>民鉄!E323</f>
        <v>0</v>
      </c>
      <c r="F60" s="257">
        <f>民鉄!F323</f>
        <v>0</v>
      </c>
      <c r="G60" s="258">
        <f>民鉄!G323</f>
        <v>0</v>
      </c>
      <c r="H60" s="257">
        <f>民鉄!H323</f>
        <v>0</v>
      </c>
      <c r="I60" s="258">
        <f>民鉄!I323</f>
        <v>0</v>
      </c>
      <c r="J60" s="259">
        <f>民鉄!J323</f>
        <v>0</v>
      </c>
      <c r="K60" s="258">
        <f>民鉄!K323</f>
        <v>0</v>
      </c>
      <c r="L60" s="257">
        <f>民鉄!L323</f>
        <v>0</v>
      </c>
      <c r="M60" s="258">
        <f>民鉄!M323</f>
        <v>0</v>
      </c>
      <c r="N60" s="257">
        <f>民鉄!N323</f>
        <v>0</v>
      </c>
      <c r="O60" s="258">
        <f>民鉄!O323</f>
        <v>0</v>
      </c>
      <c r="P60" s="259">
        <f>民鉄!P323</f>
        <v>0</v>
      </c>
      <c r="Q60" s="258">
        <f>民鉄!Q323</f>
        <v>0</v>
      </c>
      <c r="R60" s="257">
        <f>民鉄!R323</f>
        <v>0</v>
      </c>
      <c r="S60" s="258">
        <f>民鉄!S323</f>
        <v>0</v>
      </c>
      <c r="T60" s="257">
        <f>民鉄!T323</f>
        <v>0</v>
      </c>
      <c r="U60" s="258">
        <f>民鉄!U323</f>
        <v>0</v>
      </c>
      <c r="V60" s="259">
        <f>民鉄!V323</f>
        <v>0</v>
      </c>
      <c r="W60" s="258">
        <f>民鉄!W323</f>
        <v>0</v>
      </c>
      <c r="X60" s="257">
        <f>民鉄!X323</f>
        <v>0</v>
      </c>
      <c r="Y60" s="258">
        <f>民鉄!Y323</f>
        <v>0</v>
      </c>
      <c r="Z60" s="257">
        <f>民鉄!Z323</f>
        <v>0</v>
      </c>
      <c r="AA60" s="258">
        <f>民鉄!AA323</f>
        <v>0</v>
      </c>
      <c r="AB60" s="259">
        <f>民鉄!AB323</f>
        <v>0</v>
      </c>
      <c r="AC60" s="258">
        <f>民鉄!AC323</f>
        <v>0</v>
      </c>
      <c r="AD60" s="257">
        <f>民鉄!AD323</f>
        <v>0</v>
      </c>
      <c r="AE60" s="258">
        <f>民鉄!AE323</f>
        <v>0</v>
      </c>
      <c r="AF60" s="257">
        <f>民鉄!AF323</f>
        <v>0</v>
      </c>
      <c r="AG60" s="258">
        <f>民鉄!AG323</f>
        <v>0</v>
      </c>
      <c r="AH60" s="259">
        <f>民鉄!AH323</f>
        <v>0</v>
      </c>
      <c r="AI60" s="258">
        <f>民鉄!AI323</f>
        <v>0</v>
      </c>
      <c r="AJ60" s="257">
        <f>民鉄!AJ323</f>
        <v>0</v>
      </c>
      <c r="AK60" s="258">
        <f>民鉄!AK323</f>
        <v>0</v>
      </c>
      <c r="AL60" s="257">
        <f>民鉄!AL323</f>
        <v>0</v>
      </c>
      <c r="AM60" s="258">
        <f>民鉄!AM323</f>
        <v>0</v>
      </c>
      <c r="AN60" s="259">
        <f>民鉄!AN323</f>
        <v>0</v>
      </c>
      <c r="AO60" s="258">
        <f>民鉄!AO323</f>
        <v>0</v>
      </c>
      <c r="AP60" s="257">
        <f>民鉄!AP323</f>
        <v>0</v>
      </c>
      <c r="AQ60" s="260">
        <f>民鉄!AQ323</f>
        <v>0</v>
      </c>
      <c r="AR60" s="261">
        <f>民鉄!AR323</f>
        <v>0</v>
      </c>
      <c r="AS60" s="262">
        <f>民鉄!AS323</f>
        <v>0</v>
      </c>
      <c r="AT60" s="261">
        <f>民鉄!AT323</f>
        <v>0</v>
      </c>
      <c r="AU60" s="262">
        <f>民鉄!AU323</f>
        <v>0</v>
      </c>
      <c r="AV60" s="261">
        <f>民鉄!AV323</f>
        <v>0</v>
      </c>
      <c r="AW60" s="992"/>
      <c r="AX60" s="993"/>
    </row>
    <row r="61" spans="1:50" ht="17.25" customHeight="1">
      <c r="A61" s="986" t="s">
        <v>210</v>
      </c>
      <c r="B61" s="987"/>
      <c r="C61" s="987"/>
      <c r="D61" s="988"/>
      <c r="E61" s="263">
        <f>民鉄!E344</f>
        <v>0</v>
      </c>
      <c r="F61" s="264">
        <f>民鉄!F344</f>
        <v>0</v>
      </c>
      <c r="G61" s="265">
        <f>民鉄!G344</f>
        <v>0</v>
      </c>
      <c r="H61" s="264">
        <f>民鉄!H344</f>
        <v>0</v>
      </c>
      <c r="I61" s="265">
        <f>民鉄!I344</f>
        <v>0</v>
      </c>
      <c r="J61" s="266">
        <f>民鉄!J344</f>
        <v>0</v>
      </c>
      <c r="K61" s="265">
        <f>民鉄!K344</f>
        <v>0</v>
      </c>
      <c r="L61" s="264">
        <f>民鉄!L344</f>
        <v>0</v>
      </c>
      <c r="M61" s="265">
        <f>民鉄!M344</f>
        <v>0</v>
      </c>
      <c r="N61" s="264">
        <f>民鉄!N344</f>
        <v>0</v>
      </c>
      <c r="O61" s="265">
        <f>民鉄!O344</f>
        <v>0</v>
      </c>
      <c r="P61" s="266">
        <f>民鉄!P344</f>
        <v>0</v>
      </c>
      <c r="Q61" s="265">
        <f>民鉄!Q344</f>
        <v>0</v>
      </c>
      <c r="R61" s="264">
        <f>民鉄!R344</f>
        <v>0</v>
      </c>
      <c r="S61" s="265">
        <f>民鉄!S344</f>
        <v>0</v>
      </c>
      <c r="T61" s="264">
        <f>民鉄!T344</f>
        <v>0</v>
      </c>
      <c r="U61" s="265">
        <f>民鉄!U344</f>
        <v>0</v>
      </c>
      <c r="V61" s="266">
        <f>民鉄!V344</f>
        <v>0</v>
      </c>
      <c r="W61" s="265">
        <f>民鉄!W344</f>
        <v>3</v>
      </c>
      <c r="X61" s="264">
        <f>民鉄!X344</f>
        <v>0</v>
      </c>
      <c r="Y61" s="265">
        <f>民鉄!Y344</f>
        <v>0</v>
      </c>
      <c r="Z61" s="264">
        <f>民鉄!Z344</f>
        <v>0</v>
      </c>
      <c r="AA61" s="265">
        <f>民鉄!AA344</f>
        <v>4</v>
      </c>
      <c r="AB61" s="266">
        <f>民鉄!AB344</f>
        <v>0</v>
      </c>
      <c r="AC61" s="265">
        <f>民鉄!AC344</f>
        <v>0</v>
      </c>
      <c r="AD61" s="264">
        <f>民鉄!AD344</f>
        <v>4</v>
      </c>
      <c r="AE61" s="265">
        <f>民鉄!AE344</f>
        <v>0</v>
      </c>
      <c r="AF61" s="264">
        <f>民鉄!AF344</f>
        <v>0</v>
      </c>
      <c r="AG61" s="265">
        <f>民鉄!AG344</f>
        <v>0</v>
      </c>
      <c r="AH61" s="266">
        <f>民鉄!AH344</f>
        <v>4</v>
      </c>
      <c r="AI61" s="265">
        <f>民鉄!AI344</f>
        <v>0</v>
      </c>
      <c r="AJ61" s="264">
        <f>民鉄!AJ344</f>
        <v>1</v>
      </c>
      <c r="AK61" s="265">
        <f>民鉄!AK344</f>
        <v>0</v>
      </c>
      <c r="AL61" s="264">
        <f>民鉄!AL344</f>
        <v>0</v>
      </c>
      <c r="AM61" s="265">
        <f>民鉄!AM344</f>
        <v>0</v>
      </c>
      <c r="AN61" s="266">
        <f>民鉄!AN344</f>
        <v>1</v>
      </c>
      <c r="AO61" s="265">
        <f>民鉄!AO344</f>
        <v>0</v>
      </c>
      <c r="AP61" s="264">
        <f>民鉄!AP344</f>
        <v>0</v>
      </c>
      <c r="AQ61" s="267">
        <f>民鉄!AQ344</f>
        <v>3</v>
      </c>
      <c r="AR61" s="268">
        <f>民鉄!AR344</f>
        <v>5</v>
      </c>
      <c r="AS61" s="269">
        <f>民鉄!AS344</f>
        <v>0</v>
      </c>
      <c r="AT61" s="268">
        <f>民鉄!AT344</f>
        <v>0</v>
      </c>
      <c r="AU61" s="269">
        <f>民鉄!AU344</f>
        <v>4</v>
      </c>
      <c r="AV61" s="268">
        <f>民鉄!AV344</f>
        <v>5</v>
      </c>
      <c r="AW61" s="992">
        <f>'（運輸局走行キロ計算）'!E61</f>
        <v>0.49993863253285648</v>
      </c>
      <c r="AX61" s="993">
        <f>'（運輸局走行キロ計算）'!F61</f>
        <v>1.311138142117777</v>
      </c>
    </row>
    <row r="62" spans="1:50" ht="17.25" customHeight="1">
      <c r="A62" s="986"/>
      <c r="B62" s="987"/>
      <c r="C62" s="987"/>
      <c r="D62" s="988"/>
      <c r="E62" s="256">
        <f>民鉄!E345</f>
        <v>0</v>
      </c>
      <c r="F62" s="257">
        <f>民鉄!F345</f>
        <v>0</v>
      </c>
      <c r="G62" s="258">
        <f>民鉄!G345</f>
        <v>0</v>
      </c>
      <c r="H62" s="257">
        <f>民鉄!H345</f>
        <v>0</v>
      </c>
      <c r="I62" s="258">
        <f>民鉄!I345</f>
        <v>0</v>
      </c>
      <c r="J62" s="259">
        <f>民鉄!J345</f>
        <v>0</v>
      </c>
      <c r="K62" s="258">
        <f>民鉄!K345</f>
        <v>0</v>
      </c>
      <c r="L62" s="257">
        <f>民鉄!L345</f>
        <v>0</v>
      </c>
      <c r="M62" s="258">
        <f>民鉄!M345</f>
        <v>0</v>
      </c>
      <c r="N62" s="257">
        <f>民鉄!N345</f>
        <v>0</v>
      </c>
      <c r="O62" s="258">
        <f>民鉄!O345</f>
        <v>0</v>
      </c>
      <c r="P62" s="259">
        <f>民鉄!P345</f>
        <v>0</v>
      </c>
      <c r="Q62" s="258">
        <f>民鉄!Q345</f>
        <v>0</v>
      </c>
      <c r="R62" s="257">
        <f>民鉄!R345</f>
        <v>0</v>
      </c>
      <c r="S62" s="258">
        <f>民鉄!S345</f>
        <v>0</v>
      </c>
      <c r="T62" s="257">
        <f>民鉄!T345</f>
        <v>0</v>
      </c>
      <c r="U62" s="258">
        <f>民鉄!U345</f>
        <v>0</v>
      </c>
      <c r="V62" s="259">
        <f>民鉄!V345</f>
        <v>0</v>
      </c>
      <c r="W62" s="258">
        <f>民鉄!W345</f>
        <v>0</v>
      </c>
      <c r="X62" s="257">
        <f>民鉄!X345</f>
        <v>0</v>
      </c>
      <c r="Y62" s="258">
        <f>民鉄!Y345</f>
        <v>0</v>
      </c>
      <c r="Z62" s="257">
        <f>民鉄!Z345</f>
        <v>0</v>
      </c>
      <c r="AA62" s="258">
        <f>民鉄!AA345</f>
        <v>0</v>
      </c>
      <c r="AB62" s="259">
        <f>民鉄!AB345</f>
        <v>0</v>
      </c>
      <c r="AC62" s="258">
        <f>民鉄!AC345</f>
        <v>0</v>
      </c>
      <c r="AD62" s="257">
        <f>民鉄!AD345</f>
        <v>2</v>
      </c>
      <c r="AE62" s="258">
        <f>民鉄!AE345</f>
        <v>0</v>
      </c>
      <c r="AF62" s="257">
        <f>民鉄!AF345</f>
        <v>0</v>
      </c>
      <c r="AG62" s="258">
        <f>民鉄!AG345</f>
        <v>0</v>
      </c>
      <c r="AH62" s="259">
        <f>民鉄!AH345</f>
        <v>2</v>
      </c>
      <c r="AI62" s="258">
        <f>民鉄!AI345</f>
        <v>0</v>
      </c>
      <c r="AJ62" s="257">
        <f>民鉄!AJ345</f>
        <v>0</v>
      </c>
      <c r="AK62" s="258">
        <f>民鉄!AK345</f>
        <v>0</v>
      </c>
      <c r="AL62" s="257">
        <f>民鉄!AL345</f>
        <v>0</v>
      </c>
      <c r="AM62" s="258">
        <f>民鉄!AM345</f>
        <v>0</v>
      </c>
      <c r="AN62" s="259">
        <f>民鉄!AN345</f>
        <v>0</v>
      </c>
      <c r="AO62" s="258">
        <f>民鉄!AO345</f>
        <v>0</v>
      </c>
      <c r="AP62" s="257">
        <f>民鉄!AP345</f>
        <v>0</v>
      </c>
      <c r="AQ62" s="260">
        <f>民鉄!AQ345</f>
        <v>0</v>
      </c>
      <c r="AR62" s="261">
        <f>民鉄!AR345</f>
        <v>2</v>
      </c>
      <c r="AS62" s="262">
        <f>民鉄!AS345</f>
        <v>0</v>
      </c>
      <c r="AT62" s="261">
        <f>民鉄!AT345</f>
        <v>0</v>
      </c>
      <c r="AU62" s="262">
        <f>民鉄!AU345</f>
        <v>0</v>
      </c>
      <c r="AV62" s="261">
        <f>民鉄!AV345</f>
        <v>2</v>
      </c>
      <c r="AW62" s="992"/>
      <c r="AX62" s="993"/>
    </row>
    <row r="63" spans="1:50" ht="17.25" customHeight="1">
      <c r="A63" s="986" t="s">
        <v>211</v>
      </c>
      <c r="B63" s="987"/>
      <c r="C63" s="987"/>
      <c r="D63" s="988"/>
      <c r="E63" s="263">
        <f>民鉄!E358</f>
        <v>0</v>
      </c>
      <c r="F63" s="264">
        <f>民鉄!F358</f>
        <v>0</v>
      </c>
      <c r="G63" s="265">
        <f>民鉄!G358</f>
        <v>0</v>
      </c>
      <c r="H63" s="264">
        <f>民鉄!H358</f>
        <v>0</v>
      </c>
      <c r="I63" s="265">
        <f>民鉄!I358</f>
        <v>0</v>
      </c>
      <c r="J63" s="266">
        <f>民鉄!J358</f>
        <v>0</v>
      </c>
      <c r="K63" s="265">
        <f>民鉄!K358</f>
        <v>0</v>
      </c>
      <c r="L63" s="264">
        <f>民鉄!L358</f>
        <v>0</v>
      </c>
      <c r="M63" s="265">
        <f>民鉄!M358</f>
        <v>0</v>
      </c>
      <c r="N63" s="264">
        <f>民鉄!N358</f>
        <v>0</v>
      </c>
      <c r="O63" s="265">
        <f>民鉄!O358</f>
        <v>0</v>
      </c>
      <c r="P63" s="266">
        <f>民鉄!P358</f>
        <v>0</v>
      </c>
      <c r="Q63" s="265">
        <f>民鉄!Q358</f>
        <v>0</v>
      </c>
      <c r="R63" s="264">
        <f>民鉄!R358</f>
        <v>0</v>
      </c>
      <c r="S63" s="265">
        <f>民鉄!S358</f>
        <v>0</v>
      </c>
      <c r="T63" s="264">
        <f>民鉄!T358</f>
        <v>0</v>
      </c>
      <c r="U63" s="265">
        <f>民鉄!U358</f>
        <v>0</v>
      </c>
      <c r="V63" s="266">
        <f>民鉄!V358</f>
        <v>0</v>
      </c>
      <c r="W63" s="265">
        <f>民鉄!W358</f>
        <v>4</v>
      </c>
      <c r="X63" s="264">
        <f>民鉄!X358</f>
        <v>0</v>
      </c>
      <c r="Y63" s="265">
        <f>民鉄!Y358</f>
        <v>0</v>
      </c>
      <c r="Z63" s="264">
        <f>民鉄!Z358</f>
        <v>0</v>
      </c>
      <c r="AA63" s="265">
        <f>民鉄!AA358</f>
        <v>2</v>
      </c>
      <c r="AB63" s="266">
        <f>民鉄!AB358</f>
        <v>0</v>
      </c>
      <c r="AC63" s="265">
        <f>民鉄!AC358</f>
        <v>0</v>
      </c>
      <c r="AD63" s="264">
        <f>民鉄!AD358</f>
        <v>3</v>
      </c>
      <c r="AE63" s="265">
        <f>民鉄!AE358</f>
        <v>0</v>
      </c>
      <c r="AF63" s="264">
        <f>民鉄!AF358</f>
        <v>0</v>
      </c>
      <c r="AG63" s="265">
        <f>民鉄!AG358</f>
        <v>0</v>
      </c>
      <c r="AH63" s="266">
        <f>民鉄!AH358</f>
        <v>3</v>
      </c>
      <c r="AI63" s="265">
        <f>民鉄!AI358</f>
        <v>2</v>
      </c>
      <c r="AJ63" s="264">
        <f>民鉄!AJ358</f>
        <v>1</v>
      </c>
      <c r="AK63" s="265">
        <f>民鉄!AK358</f>
        <v>1</v>
      </c>
      <c r="AL63" s="264">
        <f>民鉄!AL358</f>
        <v>0</v>
      </c>
      <c r="AM63" s="265">
        <f>民鉄!AM358</f>
        <v>1</v>
      </c>
      <c r="AN63" s="266">
        <f>民鉄!AN358</f>
        <v>1</v>
      </c>
      <c r="AO63" s="265">
        <f>民鉄!AO358</f>
        <v>0</v>
      </c>
      <c r="AP63" s="264">
        <f>民鉄!AP358</f>
        <v>0</v>
      </c>
      <c r="AQ63" s="267">
        <f>民鉄!AQ358</f>
        <v>6</v>
      </c>
      <c r="AR63" s="268">
        <f>民鉄!AR358</f>
        <v>4</v>
      </c>
      <c r="AS63" s="269">
        <f>民鉄!AS358</f>
        <v>1</v>
      </c>
      <c r="AT63" s="268">
        <f>民鉄!AT358</f>
        <v>0</v>
      </c>
      <c r="AU63" s="269">
        <f>民鉄!AU358</f>
        <v>3</v>
      </c>
      <c r="AV63" s="268">
        <f>民鉄!AV358</f>
        <v>4</v>
      </c>
      <c r="AW63" s="992">
        <f>'（運輸局走行キロ計算）'!E63</f>
        <v>1.0570412769861979</v>
      </c>
      <c r="AX63" s="993">
        <f>'（運輸局走行キロ計算）'!F63</f>
        <v>1.2384954225054374</v>
      </c>
    </row>
    <row r="64" spans="1:50" ht="17.25" customHeight="1">
      <c r="A64" s="986"/>
      <c r="B64" s="987"/>
      <c r="C64" s="987"/>
      <c r="D64" s="988"/>
      <c r="E64" s="256">
        <f>民鉄!E359</f>
        <v>0</v>
      </c>
      <c r="F64" s="257">
        <f>民鉄!F359</f>
        <v>0</v>
      </c>
      <c r="G64" s="258">
        <f>民鉄!G359</f>
        <v>0</v>
      </c>
      <c r="H64" s="257">
        <f>民鉄!H359</f>
        <v>0</v>
      </c>
      <c r="I64" s="258">
        <f>民鉄!I359</f>
        <v>0</v>
      </c>
      <c r="J64" s="259">
        <f>民鉄!J359</f>
        <v>0</v>
      </c>
      <c r="K64" s="258">
        <f>民鉄!K359</f>
        <v>0</v>
      </c>
      <c r="L64" s="257">
        <f>民鉄!L359</f>
        <v>0</v>
      </c>
      <c r="M64" s="258">
        <f>民鉄!M359</f>
        <v>0</v>
      </c>
      <c r="N64" s="257">
        <f>民鉄!N359</f>
        <v>0</v>
      </c>
      <c r="O64" s="258">
        <f>民鉄!O359</f>
        <v>0</v>
      </c>
      <c r="P64" s="259">
        <f>民鉄!P359</f>
        <v>0</v>
      </c>
      <c r="Q64" s="258">
        <f>民鉄!Q359</f>
        <v>0</v>
      </c>
      <c r="R64" s="257">
        <f>民鉄!R359</f>
        <v>0</v>
      </c>
      <c r="S64" s="258">
        <f>民鉄!S359</f>
        <v>0</v>
      </c>
      <c r="T64" s="257">
        <f>民鉄!T359</f>
        <v>0</v>
      </c>
      <c r="U64" s="258">
        <f>民鉄!U359</f>
        <v>0</v>
      </c>
      <c r="V64" s="259">
        <f>民鉄!V359</f>
        <v>0</v>
      </c>
      <c r="W64" s="258">
        <f>民鉄!W359</f>
        <v>0</v>
      </c>
      <c r="X64" s="257">
        <f>民鉄!X359</f>
        <v>0</v>
      </c>
      <c r="Y64" s="258">
        <f>民鉄!Y359</f>
        <v>0</v>
      </c>
      <c r="Z64" s="257">
        <f>民鉄!Z359</f>
        <v>0</v>
      </c>
      <c r="AA64" s="258">
        <f>民鉄!AA359</f>
        <v>0</v>
      </c>
      <c r="AB64" s="259">
        <f>民鉄!AB359</f>
        <v>0</v>
      </c>
      <c r="AC64" s="258">
        <f>民鉄!AC359</f>
        <v>0</v>
      </c>
      <c r="AD64" s="257">
        <f>民鉄!AD359</f>
        <v>1</v>
      </c>
      <c r="AE64" s="258">
        <f>民鉄!AE359</f>
        <v>0</v>
      </c>
      <c r="AF64" s="257">
        <f>民鉄!AF359</f>
        <v>0</v>
      </c>
      <c r="AG64" s="258">
        <f>民鉄!AG359</f>
        <v>0</v>
      </c>
      <c r="AH64" s="259">
        <f>民鉄!AH359</f>
        <v>1</v>
      </c>
      <c r="AI64" s="258">
        <f>民鉄!AI359</f>
        <v>0</v>
      </c>
      <c r="AJ64" s="257">
        <f>民鉄!AJ359</f>
        <v>0</v>
      </c>
      <c r="AK64" s="258">
        <f>民鉄!AK359</f>
        <v>0</v>
      </c>
      <c r="AL64" s="257">
        <f>民鉄!AL359</f>
        <v>0</v>
      </c>
      <c r="AM64" s="258">
        <f>民鉄!AM359</f>
        <v>0</v>
      </c>
      <c r="AN64" s="259">
        <f>民鉄!AN359</f>
        <v>0</v>
      </c>
      <c r="AO64" s="258">
        <f>民鉄!AO359</f>
        <v>0</v>
      </c>
      <c r="AP64" s="257">
        <f>民鉄!AP359</f>
        <v>0</v>
      </c>
      <c r="AQ64" s="260">
        <f>民鉄!AQ359</f>
        <v>0</v>
      </c>
      <c r="AR64" s="261">
        <f>民鉄!AR359</f>
        <v>1</v>
      </c>
      <c r="AS64" s="262">
        <f>民鉄!AS359</f>
        <v>0</v>
      </c>
      <c r="AT64" s="261">
        <f>民鉄!AT359</f>
        <v>0</v>
      </c>
      <c r="AU64" s="262">
        <f>民鉄!AU359</f>
        <v>0</v>
      </c>
      <c r="AV64" s="261">
        <f>民鉄!AV359</f>
        <v>1</v>
      </c>
      <c r="AW64" s="992"/>
      <c r="AX64" s="993"/>
    </row>
    <row r="65" spans="1:50" ht="17.25" customHeight="1">
      <c r="A65" s="986" t="s">
        <v>212</v>
      </c>
      <c r="B65" s="987"/>
      <c r="C65" s="987"/>
      <c r="D65" s="988"/>
      <c r="E65" s="263">
        <f>民鉄!E394</f>
        <v>0</v>
      </c>
      <c r="F65" s="264">
        <f>民鉄!F394</f>
        <v>0</v>
      </c>
      <c r="G65" s="265">
        <f>民鉄!G394</f>
        <v>0</v>
      </c>
      <c r="H65" s="264">
        <f>民鉄!H394</f>
        <v>0</v>
      </c>
      <c r="I65" s="265">
        <f>民鉄!I394</f>
        <v>0</v>
      </c>
      <c r="J65" s="266">
        <f>民鉄!J394</f>
        <v>0</v>
      </c>
      <c r="K65" s="265">
        <f>民鉄!K394</f>
        <v>0</v>
      </c>
      <c r="L65" s="264">
        <f>民鉄!L394</f>
        <v>4</v>
      </c>
      <c r="M65" s="265">
        <f>民鉄!M394</f>
        <v>0</v>
      </c>
      <c r="N65" s="264">
        <f>民鉄!N394</f>
        <v>0</v>
      </c>
      <c r="O65" s="265">
        <f>民鉄!O394</f>
        <v>0</v>
      </c>
      <c r="P65" s="266">
        <f>民鉄!P394</f>
        <v>11</v>
      </c>
      <c r="Q65" s="265">
        <f>民鉄!Q394</f>
        <v>0</v>
      </c>
      <c r="R65" s="264">
        <f>民鉄!R394</f>
        <v>0</v>
      </c>
      <c r="S65" s="265">
        <f>民鉄!S394</f>
        <v>0</v>
      </c>
      <c r="T65" s="264">
        <f>民鉄!T394</f>
        <v>0</v>
      </c>
      <c r="U65" s="265">
        <f>民鉄!U394</f>
        <v>0</v>
      </c>
      <c r="V65" s="266">
        <f>民鉄!V394</f>
        <v>0</v>
      </c>
      <c r="W65" s="265">
        <f>民鉄!W394</f>
        <v>8</v>
      </c>
      <c r="X65" s="264">
        <f>民鉄!X394</f>
        <v>2</v>
      </c>
      <c r="Y65" s="265">
        <f>民鉄!Y394</f>
        <v>0</v>
      </c>
      <c r="Z65" s="264">
        <f>民鉄!Z394</f>
        <v>0</v>
      </c>
      <c r="AA65" s="265">
        <f>民鉄!AA394</f>
        <v>4</v>
      </c>
      <c r="AB65" s="266">
        <f>民鉄!AB394</f>
        <v>0</v>
      </c>
      <c r="AC65" s="265">
        <f>民鉄!AC394</f>
        <v>0</v>
      </c>
      <c r="AD65" s="264">
        <f>民鉄!AD394</f>
        <v>2</v>
      </c>
      <c r="AE65" s="265">
        <f>民鉄!AE394</f>
        <v>0</v>
      </c>
      <c r="AF65" s="264">
        <f>民鉄!AF394</f>
        <v>1</v>
      </c>
      <c r="AG65" s="265">
        <f>民鉄!AG394</f>
        <v>0</v>
      </c>
      <c r="AH65" s="266">
        <f>民鉄!AH394</f>
        <v>2</v>
      </c>
      <c r="AI65" s="265">
        <f>民鉄!AI394</f>
        <v>5</v>
      </c>
      <c r="AJ65" s="264">
        <f>民鉄!AJ394</f>
        <v>0</v>
      </c>
      <c r="AK65" s="265">
        <f>民鉄!AK394</f>
        <v>1</v>
      </c>
      <c r="AL65" s="264">
        <f>民鉄!AL394</f>
        <v>0</v>
      </c>
      <c r="AM65" s="265">
        <f>民鉄!AM394</f>
        <v>4</v>
      </c>
      <c r="AN65" s="266">
        <f>民鉄!AN394</f>
        <v>0</v>
      </c>
      <c r="AO65" s="265">
        <f>民鉄!AO394</f>
        <v>0</v>
      </c>
      <c r="AP65" s="264">
        <f>民鉄!AP394</f>
        <v>0</v>
      </c>
      <c r="AQ65" s="267">
        <f>民鉄!AQ394</f>
        <v>13</v>
      </c>
      <c r="AR65" s="268">
        <f>民鉄!AR394</f>
        <v>8</v>
      </c>
      <c r="AS65" s="269">
        <f>民鉄!AS394</f>
        <v>1</v>
      </c>
      <c r="AT65" s="268">
        <f>民鉄!AT394</f>
        <v>1</v>
      </c>
      <c r="AU65" s="269">
        <f>民鉄!AU394</f>
        <v>8</v>
      </c>
      <c r="AV65" s="268">
        <f>民鉄!AV394</f>
        <v>13</v>
      </c>
      <c r="AW65" s="992">
        <f>'（運輸局走行キロ計算）'!E65</f>
        <v>0.64469067892479526</v>
      </c>
      <c r="AX65" s="993">
        <f>'（運輸局走行キロ計算）'!F65</f>
        <v>1.3463990590824815</v>
      </c>
    </row>
    <row r="66" spans="1:50" ht="17.25" customHeight="1">
      <c r="A66" s="989"/>
      <c r="B66" s="990"/>
      <c r="C66" s="990"/>
      <c r="D66" s="991"/>
      <c r="E66" s="270">
        <f>民鉄!E395</f>
        <v>0</v>
      </c>
      <c r="F66" s="271">
        <f>民鉄!F395</f>
        <v>0</v>
      </c>
      <c r="G66" s="272">
        <f>民鉄!G395</f>
        <v>0</v>
      </c>
      <c r="H66" s="271">
        <f>民鉄!H395</f>
        <v>0</v>
      </c>
      <c r="I66" s="272">
        <f>民鉄!I395</f>
        <v>0</v>
      </c>
      <c r="J66" s="273">
        <f>民鉄!J395</f>
        <v>0</v>
      </c>
      <c r="K66" s="272">
        <f>民鉄!K395</f>
        <v>0</v>
      </c>
      <c r="L66" s="271">
        <f>民鉄!L395</f>
        <v>1</v>
      </c>
      <c r="M66" s="272">
        <f>民鉄!M395</f>
        <v>0</v>
      </c>
      <c r="N66" s="271">
        <f>民鉄!N395</f>
        <v>0</v>
      </c>
      <c r="O66" s="272">
        <f>民鉄!O395</f>
        <v>0</v>
      </c>
      <c r="P66" s="273">
        <f>民鉄!P395</f>
        <v>5</v>
      </c>
      <c r="Q66" s="272">
        <f>民鉄!Q395</f>
        <v>0</v>
      </c>
      <c r="R66" s="271">
        <f>民鉄!R395</f>
        <v>0</v>
      </c>
      <c r="S66" s="272">
        <f>民鉄!S395</f>
        <v>0</v>
      </c>
      <c r="T66" s="271">
        <f>民鉄!T395</f>
        <v>0</v>
      </c>
      <c r="U66" s="272">
        <f>民鉄!U395</f>
        <v>0</v>
      </c>
      <c r="V66" s="273">
        <f>民鉄!V395</f>
        <v>0</v>
      </c>
      <c r="W66" s="272">
        <f>民鉄!W395</f>
        <v>1</v>
      </c>
      <c r="X66" s="271">
        <f>民鉄!X395</f>
        <v>0</v>
      </c>
      <c r="Y66" s="272">
        <f>民鉄!Y395</f>
        <v>0</v>
      </c>
      <c r="Z66" s="271">
        <f>民鉄!Z395</f>
        <v>0</v>
      </c>
      <c r="AA66" s="272">
        <f>民鉄!AA395</f>
        <v>3</v>
      </c>
      <c r="AB66" s="273">
        <f>民鉄!AB395</f>
        <v>0</v>
      </c>
      <c r="AC66" s="272">
        <f>民鉄!AC395</f>
        <v>0</v>
      </c>
      <c r="AD66" s="271">
        <f>民鉄!AD395</f>
        <v>1</v>
      </c>
      <c r="AE66" s="272">
        <f>民鉄!AE395</f>
        <v>0</v>
      </c>
      <c r="AF66" s="271">
        <f>民鉄!AF395</f>
        <v>0</v>
      </c>
      <c r="AG66" s="272">
        <f>民鉄!AG395</f>
        <v>0</v>
      </c>
      <c r="AH66" s="273">
        <f>民鉄!AH395</f>
        <v>1</v>
      </c>
      <c r="AI66" s="272">
        <f>民鉄!AI395</f>
        <v>1</v>
      </c>
      <c r="AJ66" s="271">
        <f>民鉄!AJ395</f>
        <v>0</v>
      </c>
      <c r="AK66" s="272">
        <f>民鉄!AK395</f>
        <v>0</v>
      </c>
      <c r="AL66" s="271">
        <f>民鉄!AL395</f>
        <v>0</v>
      </c>
      <c r="AM66" s="272">
        <f>民鉄!AM395</f>
        <v>1</v>
      </c>
      <c r="AN66" s="273">
        <f>民鉄!AN395</f>
        <v>0</v>
      </c>
      <c r="AO66" s="272">
        <f>民鉄!AO395</f>
        <v>0</v>
      </c>
      <c r="AP66" s="271">
        <f>民鉄!AP395</f>
        <v>0</v>
      </c>
      <c r="AQ66" s="274">
        <f>民鉄!AQ395</f>
        <v>2</v>
      </c>
      <c r="AR66" s="275">
        <f>民鉄!AR395</f>
        <v>2</v>
      </c>
      <c r="AS66" s="276">
        <f>民鉄!AS395</f>
        <v>0</v>
      </c>
      <c r="AT66" s="275">
        <f>民鉄!AT395</f>
        <v>0</v>
      </c>
      <c r="AU66" s="276">
        <f>民鉄!AU395</f>
        <v>4</v>
      </c>
      <c r="AV66" s="275">
        <f>民鉄!AV395</f>
        <v>6</v>
      </c>
      <c r="AW66" s="992"/>
      <c r="AX66" s="993"/>
    </row>
    <row r="67" spans="1:50" ht="17.25" customHeight="1">
      <c r="A67" s="986" t="s">
        <v>230</v>
      </c>
      <c r="B67" s="987"/>
      <c r="C67" s="987"/>
      <c r="D67" s="988"/>
      <c r="E67" s="263">
        <f>民鉄!E398</f>
        <v>0</v>
      </c>
      <c r="F67" s="264">
        <f>民鉄!F398</f>
        <v>0</v>
      </c>
      <c r="G67" s="265">
        <f>民鉄!G398</f>
        <v>0</v>
      </c>
      <c r="H67" s="264">
        <f>民鉄!H398</f>
        <v>0</v>
      </c>
      <c r="I67" s="265">
        <f>民鉄!I398</f>
        <v>0</v>
      </c>
      <c r="J67" s="266">
        <f>民鉄!J398</f>
        <v>0</v>
      </c>
      <c r="K67" s="265">
        <f>民鉄!K398</f>
        <v>0</v>
      </c>
      <c r="L67" s="264">
        <f>民鉄!L398</f>
        <v>0</v>
      </c>
      <c r="M67" s="265">
        <f>民鉄!M398</f>
        <v>0</v>
      </c>
      <c r="N67" s="264">
        <f>民鉄!N398</f>
        <v>0</v>
      </c>
      <c r="O67" s="265">
        <f>民鉄!O398</f>
        <v>0</v>
      </c>
      <c r="P67" s="266">
        <f>民鉄!P398</f>
        <v>0</v>
      </c>
      <c r="Q67" s="265">
        <f>民鉄!Q398</f>
        <v>0</v>
      </c>
      <c r="R67" s="264">
        <f>民鉄!R398</f>
        <v>0</v>
      </c>
      <c r="S67" s="265">
        <f>民鉄!S398</f>
        <v>0</v>
      </c>
      <c r="T67" s="264">
        <f>民鉄!T398</f>
        <v>0</v>
      </c>
      <c r="U67" s="265">
        <f>民鉄!U398</f>
        <v>0</v>
      </c>
      <c r="V67" s="266">
        <f>民鉄!V398</f>
        <v>0</v>
      </c>
      <c r="W67" s="265">
        <f>民鉄!W398</f>
        <v>0</v>
      </c>
      <c r="X67" s="264">
        <f>民鉄!X398</f>
        <v>0</v>
      </c>
      <c r="Y67" s="265">
        <f>民鉄!Y398</f>
        <v>0</v>
      </c>
      <c r="Z67" s="264">
        <f>民鉄!Z398</f>
        <v>0</v>
      </c>
      <c r="AA67" s="265">
        <f>民鉄!AA398</f>
        <v>0</v>
      </c>
      <c r="AB67" s="266">
        <f>民鉄!AB398</f>
        <v>0</v>
      </c>
      <c r="AC67" s="265">
        <f>民鉄!AC398</f>
        <v>0</v>
      </c>
      <c r="AD67" s="264">
        <f>民鉄!AD398</f>
        <v>0</v>
      </c>
      <c r="AE67" s="265">
        <f>民鉄!AE398</f>
        <v>0</v>
      </c>
      <c r="AF67" s="264">
        <f>民鉄!AF398</f>
        <v>0</v>
      </c>
      <c r="AG67" s="265">
        <f>民鉄!AG398</f>
        <v>0</v>
      </c>
      <c r="AH67" s="266">
        <f>民鉄!AH398</f>
        <v>0</v>
      </c>
      <c r="AI67" s="265">
        <f>民鉄!AI398</f>
        <v>0</v>
      </c>
      <c r="AJ67" s="264">
        <f>民鉄!AJ398</f>
        <v>0</v>
      </c>
      <c r="AK67" s="265">
        <f>民鉄!AK398</f>
        <v>0</v>
      </c>
      <c r="AL67" s="264">
        <f>民鉄!AL398</f>
        <v>0</v>
      </c>
      <c r="AM67" s="265">
        <f>民鉄!AM398</f>
        <v>0</v>
      </c>
      <c r="AN67" s="266">
        <f>民鉄!AN398</f>
        <v>0</v>
      </c>
      <c r="AO67" s="265">
        <f>民鉄!AO398</f>
        <v>0</v>
      </c>
      <c r="AP67" s="264">
        <f>民鉄!AP398</f>
        <v>0</v>
      </c>
      <c r="AQ67" s="267">
        <f>民鉄!AQ398</f>
        <v>0</v>
      </c>
      <c r="AR67" s="268">
        <f>民鉄!AR398</f>
        <v>0</v>
      </c>
      <c r="AS67" s="269">
        <f>民鉄!AS398</f>
        <v>0</v>
      </c>
      <c r="AT67" s="268">
        <f>民鉄!AT398</f>
        <v>0</v>
      </c>
      <c r="AU67" s="269">
        <f>民鉄!AU398</f>
        <v>0</v>
      </c>
      <c r="AV67" s="268">
        <f>民鉄!AV398</f>
        <v>0</v>
      </c>
      <c r="AW67" s="992">
        <f>'（運輸局走行キロ計算）'!E67</f>
        <v>0</v>
      </c>
      <c r="AX67" s="993" t="str">
        <f>'（運輸局走行キロ計算）'!F67</f>
        <v/>
      </c>
    </row>
    <row r="68" spans="1:50" ht="17.25" customHeight="1" thickBot="1">
      <c r="A68" s="994"/>
      <c r="B68" s="995"/>
      <c r="C68" s="995"/>
      <c r="D68" s="996"/>
      <c r="E68" s="301">
        <f>民鉄!E399</f>
        <v>0</v>
      </c>
      <c r="F68" s="302">
        <f>民鉄!F399</f>
        <v>0</v>
      </c>
      <c r="G68" s="303">
        <f>民鉄!G399</f>
        <v>0</v>
      </c>
      <c r="H68" s="302">
        <f>民鉄!H399</f>
        <v>0</v>
      </c>
      <c r="I68" s="303">
        <f>民鉄!I399</f>
        <v>0</v>
      </c>
      <c r="J68" s="304">
        <f>民鉄!J399</f>
        <v>0</v>
      </c>
      <c r="K68" s="303">
        <f>民鉄!K399</f>
        <v>0</v>
      </c>
      <c r="L68" s="302">
        <f>民鉄!L399</f>
        <v>0</v>
      </c>
      <c r="M68" s="303">
        <f>民鉄!M399</f>
        <v>0</v>
      </c>
      <c r="N68" s="302">
        <f>民鉄!N399</f>
        <v>0</v>
      </c>
      <c r="O68" s="303">
        <f>民鉄!O399</f>
        <v>0</v>
      </c>
      <c r="P68" s="304">
        <f>民鉄!P399</f>
        <v>0</v>
      </c>
      <c r="Q68" s="303">
        <f>民鉄!Q399</f>
        <v>0</v>
      </c>
      <c r="R68" s="302">
        <f>民鉄!R399</f>
        <v>0</v>
      </c>
      <c r="S68" s="303">
        <f>民鉄!S399</f>
        <v>0</v>
      </c>
      <c r="T68" s="302">
        <f>民鉄!T399</f>
        <v>0</v>
      </c>
      <c r="U68" s="303">
        <f>民鉄!U399</f>
        <v>0</v>
      </c>
      <c r="V68" s="304">
        <f>民鉄!V399</f>
        <v>0</v>
      </c>
      <c r="W68" s="303">
        <f>民鉄!W399</f>
        <v>0</v>
      </c>
      <c r="X68" s="302">
        <f>民鉄!X399</f>
        <v>0</v>
      </c>
      <c r="Y68" s="303">
        <f>民鉄!Y399</f>
        <v>0</v>
      </c>
      <c r="Z68" s="302">
        <f>民鉄!Z399</f>
        <v>0</v>
      </c>
      <c r="AA68" s="303">
        <f>民鉄!AA399</f>
        <v>0</v>
      </c>
      <c r="AB68" s="304">
        <f>民鉄!AB399</f>
        <v>0</v>
      </c>
      <c r="AC68" s="303">
        <f>民鉄!AC399</f>
        <v>0</v>
      </c>
      <c r="AD68" s="302">
        <f>民鉄!AD399</f>
        <v>0</v>
      </c>
      <c r="AE68" s="303">
        <f>民鉄!AE399</f>
        <v>0</v>
      </c>
      <c r="AF68" s="302">
        <f>民鉄!AF399</f>
        <v>0</v>
      </c>
      <c r="AG68" s="303">
        <f>民鉄!AG399</f>
        <v>0</v>
      </c>
      <c r="AH68" s="304">
        <f>民鉄!AH399</f>
        <v>0</v>
      </c>
      <c r="AI68" s="303">
        <f>民鉄!AI399</f>
        <v>0</v>
      </c>
      <c r="AJ68" s="302">
        <f>民鉄!AJ399</f>
        <v>0</v>
      </c>
      <c r="AK68" s="303">
        <f>民鉄!AK399</f>
        <v>0</v>
      </c>
      <c r="AL68" s="302">
        <f>民鉄!AL399</f>
        <v>0</v>
      </c>
      <c r="AM68" s="303">
        <f>民鉄!AM399</f>
        <v>0</v>
      </c>
      <c r="AN68" s="304">
        <f>民鉄!AN399</f>
        <v>0</v>
      </c>
      <c r="AO68" s="303">
        <f>民鉄!AO399</f>
        <v>0</v>
      </c>
      <c r="AP68" s="302">
        <f>民鉄!AP399</f>
        <v>0</v>
      </c>
      <c r="AQ68" s="305">
        <f>民鉄!AQ399</f>
        <v>0</v>
      </c>
      <c r="AR68" s="306">
        <f>民鉄!AR399</f>
        <v>0</v>
      </c>
      <c r="AS68" s="307">
        <f>民鉄!AS399</f>
        <v>0</v>
      </c>
      <c r="AT68" s="306">
        <f>民鉄!AT399</f>
        <v>0</v>
      </c>
      <c r="AU68" s="307">
        <f>民鉄!AU399</f>
        <v>0</v>
      </c>
      <c r="AV68" s="306">
        <f>民鉄!AV399</f>
        <v>0</v>
      </c>
      <c r="AW68" s="997"/>
      <c r="AX68" s="998"/>
    </row>
    <row r="69" spans="1:50" ht="17.25" customHeight="1" thickTop="1">
      <c r="A69" s="976" t="s">
        <v>195</v>
      </c>
      <c r="B69" s="977"/>
      <c r="C69" s="977"/>
      <c r="D69" s="978"/>
      <c r="E69" s="308">
        <f>E49+E51+E53+E55+E57+E59+E61+E63+E65</f>
        <v>0</v>
      </c>
      <c r="F69" s="309">
        <f t="shared" ref="F69:AV69" si="2">F49+F51+F53+F55+F57+F59+F61+F63+F65</f>
        <v>0</v>
      </c>
      <c r="G69" s="310">
        <f t="shared" si="2"/>
        <v>0</v>
      </c>
      <c r="H69" s="309">
        <f t="shared" si="2"/>
        <v>0</v>
      </c>
      <c r="I69" s="310">
        <f t="shared" si="2"/>
        <v>0</v>
      </c>
      <c r="J69" s="311">
        <f t="shared" si="2"/>
        <v>0</v>
      </c>
      <c r="K69" s="310">
        <f t="shared" si="2"/>
        <v>1</v>
      </c>
      <c r="L69" s="309">
        <f t="shared" si="2"/>
        <v>4</v>
      </c>
      <c r="M69" s="310">
        <f t="shared" si="2"/>
        <v>2</v>
      </c>
      <c r="N69" s="309">
        <f t="shared" si="2"/>
        <v>0</v>
      </c>
      <c r="O69" s="310">
        <f t="shared" si="2"/>
        <v>5</v>
      </c>
      <c r="P69" s="311">
        <f t="shared" si="2"/>
        <v>11</v>
      </c>
      <c r="Q69" s="310">
        <f t="shared" si="2"/>
        <v>0</v>
      </c>
      <c r="R69" s="309">
        <f t="shared" si="2"/>
        <v>0</v>
      </c>
      <c r="S69" s="310">
        <f t="shared" si="2"/>
        <v>0</v>
      </c>
      <c r="T69" s="309">
        <f t="shared" si="2"/>
        <v>0</v>
      </c>
      <c r="U69" s="310">
        <f t="shared" si="2"/>
        <v>0</v>
      </c>
      <c r="V69" s="311">
        <f t="shared" si="2"/>
        <v>0</v>
      </c>
      <c r="W69" s="310">
        <f t="shared" si="2"/>
        <v>120</v>
      </c>
      <c r="X69" s="309">
        <f t="shared" si="2"/>
        <v>3</v>
      </c>
      <c r="Y69" s="310">
        <f t="shared" si="2"/>
        <v>37</v>
      </c>
      <c r="Z69" s="309">
        <f t="shared" si="2"/>
        <v>0</v>
      </c>
      <c r="AA69" s="310">
        <f t="shared" si="2"/>
        <v>38</v>
      </c>
      <c r="AB69" s="311">
        <f t="shared" si="2"/>
        <v>0</v>
      </c>
      <c r="AC69" s="310">
        <f t="shared" si="2"/>
        <v>2</v>
      </c>
      <c r="AD69" s="309">
        <f t="shared" si="2"/>
        <v>46</v>
      </c>
      <c r="AE69" s="310">
        <f t="shared" si="2"/>
        <v>0</v>
      </c>
      <c r="AF69" s="309">
        <f t="shared" si="2"/>
        <v>2</v>
      </c>
      <c r="AG69" s="310">
        <f t="shared" si="2"/>
        <v>2</v>
      </c>
      <c r="AH69" s="311">
        <f t="shared" si="2"/>
        <v>11</v>
      </c>
      <c r="AI69" s="310">
        <f t="shared" si="2"/>
        <v>182</v>
      </c>
      <c r="AJ69" s="309">
        <f t="shared" si="2"/>
        <v>4</v>
      </c>
      <c r="AK69" s="310">
        <f t="shared" si="2"/>
        <v>60</v>
      </c>
      <c r="AL69" s="309">
        <f t="shared" si="2"/>
        <v>0</v>
      </c>
      <c r="AM69" s="310">
        <f t="shared" si="2"/>
        <v>124</v>
      </c>
      <c r="AN69" s="311">
        <f t="shared" si="2"/>
        <v>4</v>
      </c>
      <c r="AO69" s="310">
        <f t="shared" si="2"/>
        <v>1</v>
      </c>
      <c r="AP69" s="309">
        <f t="shared" si="2"/>
        <v>0</v>
      </c>
      <c r="AQ69" s="312">
        <f t="shared" si="2"/>
        <v>306</v>
      </c>
      <c r="AR69" s="313">
        <f t="shared" si="2"/>
        <v>57</v>
      </c>
      <c r="AS69" s="314">
        <f>AS49+AS51+AS53+AS55+AS57+AS59+AS61+AS63+AS65</f>
        <v>99</v>
      </c>
      <c r="AT69" s="313">
        <f t="shared" si="2"/>
        <v>2</v>
      </c>
      <c r="AU69" s="314">
        <f t="shared" si="2"/>
        <v>169</v>
      </c>
      <c r="AV69" s="315">
        <f t="shared" si="2"/>
        <v>26</v>
      </c>
      <c r="AW69" s="982">
        <f>'（運輸局走行キロ計算）'!E69</f>
        <v>0.55608317222391124</v>
      </c>
      <c r="AX69" s="984">
        <f>'（運輸局走行キロ計算）'!F69</f>
        <v>2.6149637502026426</v>
      </c>
    </row>
    <row r="70" spans="1:50" ht="17.25" customHeight="1" thickBot="1">
      <c r="A70" s="979"/>
      <c r="B70" s="980"/>
      <c r="C70" s="980"/>
      <c r="D70" s="981"/>
      <c r="E70" s="292">
        <f t="shared" ref="E70:AV70" si="3">E50+E52+E54+E56+E58+E60+E62+E64+E66</f>
        <v>0</v>
      </c>
      <c r="F70" s="293">
        <f t="shared" si="3"/>
        <v>0</v>
      </c>
      <c r="G70" s="294">
        <f t="shared" si="3"/>
        <v>0</v>
      </c>
      <c r="H70" s="293">
        <f t="shared" si="3"/>
        <v>0</v>
      </c>
      <c r="I70" s="294">
        <f t="shared" si="3"/>
        <v>0</v>
      </c>
      <c r="J70" s="295">
        <f t="shared" si="3"/>
        <v>0</v>
      </c>
      <c r="K70" s="294">
        <f t="shared" si="3"/>
        <v>1</v>
      </c>
      <c r="L70" s="293">
        <f t="shared" si="3"/>
        <v>1</v>
      </c>
      <c r="M70" s="294">
        <f t="shared" si="3"/>
        <v>0</v>
      </c>
      <c r="N70" s="293">
        <f t="shared" si="3"/>
        <v>0</v>
      </c>
      <c r="O70" s="294">
        <f t="shared" si="3"/>
        <v>5</v>
      </c>
      <c r="P70" s="295">
        <f t="shared" si="3"/>
        <v>5</v>
      </c>
      <c r="Q70" s="294">
        <f t="shared" si="3"/>
        <v>0</v>
      </c>
      <c r="R70" s="293">
        <f t="shared" si="3"/>
        <v>0</v>
      </c>
      <c r="S70" s="294">
        <f t="shared" si="3"/>
        <v>0</v>
      </c>
      <c r="T70" s="293">
        <f t="shared" si="3"/>
        <v>0</v>
      </c>
      <c r="U70" s="294">
        <f t="shared" si="3"/>
        <v>0</v>
      </c>
      <c r="V70" s="295">
        <f t="shared" si="3"/>
        <v>0</v>
      </c>
      <c r="W70" s="294">
        <f t="shared" si="3"/>
        <v>3</v>
      </c>
      <c r="X70" s="293">
        <f t="shared" si="3"/>
        <v>0</v>
      </c>
      <c r="Y70" s="294">
        <f t="shared" si="3"/>
        <v>0</v>
      </c>
      <c r="Z70" s="293">
        <f t="shared" si="3"/>
        <v>0</v>
      </c>
      <c r="AA70" s="294">
        <f t="shared" si="3"/>
        <v>5</v>
      </c>
      <c r="AB70" s="295">
        <f t="shared" si="3"/>
        <v>0</v>
      </c>
      <c r="AC70" s="294">
        <f t="shared" si="3"/>
        <v>0</v>
      </c>
      <c r="AD70" s="293">
        <f t="shared" si="3"/>
        <v>4</v>
      </c>
      <c r="AE70" s="294">
        <f t="shared" si="3"/>
        <v>0</v>
      </c>
      <c r="AF70" s="293">
        <f t="shared" si="3"/>
        <v>0</v>
      </c>
      <c r="AG70" s="294">
        <f t="shared" si="3"/>
        <v>0</v>
      </c>
      <c r="AH70" s="295">
        <f t="shared" si="3"/>
        <v>4</v>
      </c>
      <c r="AI70" s="294">
        <f t="shared" si="3"/>
        <v>1</v>
      </c>
      <c r="AJ70" s="293">
        <f t="shared" si="3"/>
        <v>1</v>
      </c>
      <c r="AK70" s="294">
        <f t="shared" si="3"/>
        <v>0</v>
      </c>
      <c r="AL70" s="293">
        <f t="shared" si="3"/>
        <v>0</v>
      </c>
      <c r="AM70" s="294">
        <f t="shared" si="3"/>
        <v>1</v>
      </c>
      <c r="AN70" s="295">
        <f t="shared" si="3"/>
        <v>1</v>
      </c>
      <c r="AO70" s="294">
        <f t="shared" si="3"/>
        <v>0</v>
      </c>
      <c r="AP70" s="293">
        <f t="shared" si="3"/>
        <v>0</v>
      </c>
      <c r="AQ70" s="296">
        <f t="shared" si="3"/>
        <v>5</v>
      </c>
      <c r="AR70" s="297">
        <f t="shared" si="3"/>
        <v>6</v>
      </c>
      <c r="AS70" s="298">
        <f t="shared" si="3"/>
        <v>0</v>
      </c>
      <c r="AT70" s="297">
        <f t="shared" si="3"/>
        <v>0</v>
      </c>
      <c r="AU70" s="298">
        <f t="shared" si="3"/>
        <v>11</v>
      </c>
      <c r="AV70" s="299">
        <f t="shared" si="3"/>
        <v>10</v>
      </c>
      <c r="AW70" s="983"/>
      <c r="AX70" s="985"/>
    </row>
    <row r="71" spans="1:50" ht="17.25">
      <c r="A71" s="1" t="s">
        <v>302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50" ht="17.25">
      <c r="A72" s="1" t="s">
        <v>300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50" ht="17.25">
      <c r="A73" s="1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50" ht="17.25">
      <c r="A74" s="1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1:50" ht="17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1:50" ht="17.25">
      <c r="A76" s="78"/>
      <c r="B76" s="78"/>
      <c r="C76" s="78"/>
    </row>
    <row r="77" spans="1:50" ht="17.25">
      <c r="A77" s="78"/>
      <c r="B77" s="78"/>
      <c r="C77" s="78"/>
    </row>
    <row r="78" spans="1:50" ht="17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9"/>
      <c r="AX78" s="79"/>
    </row>
    <row r="79" spans="1:50" ht="17.25">
      <c r="A79" s="78" t="s">
        <v>262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94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94"/>
      <c r="AA79" s="78"/>
      <c r="AB79" s="94"/>
      <c r="AC79" s="78"/>
      <c r="AD79" s="94"/>
      <c r="AE79" s="78"/>
      <c r="AF79" s="94"/>
      <c r="AG79" s="78"/>
      <c r="AH79" s="78"/>
      <c r="AI79" s="244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9"/>
      <c r="AX79" s="79"/>
    </row>
    <row r="80" spans="1:50" ht="18" thickBot="1">
      <c r="A80" s="245" t="s">
        <v>213</v>
      </c>
      <c r="B80" s="246"/>
      <c r="C80" s="246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 t="s">
        <v>263</v>
      </c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247"/>
      <c r="AX80" s="248"/>
    </row>
    <row r="81" spans="1:50" ht="17.25">
      <c r="A81" s="564"/>
      <c r="B81" s="565"/>
      <c r="C81" s="566"/>
      <c r="D81" s="80"/>
      <c r="E81" s="821" t="s">
        <v>3</v>
      </c>
      <c r="F81" s="822"/>
      <c r="G81" s="822"/>
      <c r="H81" s="822"/>
      <c r="I81" s="822"/>
      <c r="J81" s="823"/>
      <c r="K81" s="821" t="s">
        <v>304</v>
      </c>
      <c r="L81" s="822"/>
      <c r="M81" s="822"/>
      <c r="N81" s="822"/>
      <c r="O81" s="822"/>
      <c r="P81" s="823"/>
      <c r="Q81" s="821" t="s">
        <v>305</v>
      </c>
      <c r="R81" s="822"/>
      <c r="S81" s="822"/>
      <c r="T81" s="822"/>
      <c r="U81" s="822"/>
      <c r="V81" s="823"/>
      <c r="W81" s="821" t="s">
        <v>306</v>
      </c>
      <c r="X81" s="822"/>
      <c r="Y81" s="822"/>
      <c r="Z81" s="822"/>
      <c r="AA81" s="822"/>
      <c r="AB81" s="823"/>
      <c r="AC81" s="821" t="s">
        <v>307</v>
      </c>
      <c r="AD81" s="822"/>
      <c r="AE81" s="822"/>
      <c r="AF81" s="822"/>
      <c r="AG81" s="822"/>
      <c r="AH81" s="823"/>
      <c r="AI81" s="821" t="s">
        <v>308</v>
      </c>
      <c r="AJ81" s="822"/>
      <c r="AK81" s="822"/>
      <c r="AL81" s="822"/>
      <c r="AM81" s="822"/>
      <c r="AN81" s="823"/>
      <c r="AO81" s="821" t="s">
        <v>309</v>
      </c>
      <c r="AP81" s="823"/>
      <c r="AQ81" s="81" t="s">
        <v>4</v>
      </c>
      <c r="AR81" s="82"/>
      <c r="AS81" s="82" t="s">
        <v>5</v>
      </c>
      <c r="AT81" s="82"/>
      <c r="AU81" s="82"/>
      <c r="AV81" s="83"/>
      <c r="AW81" s="95" t="s">
        <v>6</v>
      </c>
      <c r="AX81" s="96" t="s">
        <v>7</v>
      </c>
    </row>
    <row r="82" spans="1:50" ht="18">
      <c r="A82" s="85"/>
      <c r="B82" s="94"/>
      <c r="C82" s="569" t="s">
        <v>298</v>
      </c>
      <c r="D82" s="84"/>
      <c r="E82" s="975" t="s">
        <v>256</v>
      </c>
      <c r="F82" s="973"/>
      <c r="G82" s="972" t="s">
        <v>257</v>
      </c>
      <c r="H82" s="973"/>
      <c r="I82" s="972" t="s">
        <v>11</v>
      </c>
      <c r="J82" s="974"/>
      <c r="K82" s="975" t="s">
        <v>12</v>
      </c>
      <c r="L82" s="973"/>
      <c r="M82" s="972" t="s">
        <v>13</v>
      </c>
      <c r="N82" s="973"/>
      <c r="O82" s="972" t="s">
        <v>11</v>
      </c>
      <c r="P82" s="974"/>
      <c r="Q82" s="975" t="s">
        <v>12</v>
      </c>
      <c r="R82" s="973"/>
      <c r="S82" s="972" t="s">
        <v>13</v>
      </c>
      <c r="T82" s="973"/>
      <c r="U82" s="972" t="s">
        <v>11</v>
      </c>
      <c r="V82" s="974"/>
      <c r="W82" s="975" t="s">
        <v>12</v>
      </c>
      <c r="X82" s="973"/>
      <c r="Y82" s="972" t="s">
        <v>13</v>
      </c>
      <c r="Z82" s="973"/>
      <c r="AA82" s="972" t="s">
        <v>11</v>
      </c>
      <c r="AB82" s="974"/>
      <c r="AC82" s="975" t="s">
        <v>12</v>
      </c>
      <c r="AD82" s="973"/>
      <c r="AE82" s="972" t="s">
        <v>13</v>
      </c>
      <c r="AF82" s="973"/>
      <c r="AG82" s="972" t="s">
        <v>11</v>
      </c>
      <c r="AH82" s="974"/>
      <c r="AI82" s="975" t="s">
        <v>12</v>
      </c>
      <c r="AJ82" s="973"/>
      <c r="AK82" s="972" t="s">
        <v>13</v>
      </c>
      <c r="AL82" s="973"/>
      <c r="AM82" s="972" t="s">
        <v>11</v>
      </c>
      <c r="AN82" s="974"/>
      <c r="AO82" s="975" t="s">
        <v>12</v>
      </c>
      <c r="AP82" s="973"/>
      <c r="AQ82" s="975" t="s">
        <v>12</v>
      </c>
      <c r="AR82" s="973"/>
      <c r="AS82" s="972" t="s">
        <v>13</v>
      </c>
      <c r="AT82" s="973"/>
      <c r="AU82" s="972" t="s">
        <v>11</v>
      </c>
      <c r="AV82" s="974"/>
      <c r="AW82" s="97" t="s">
        <v>14</v>
      </c>
      <c r="AX82" s="98" t="s">
        <v>15</v>
      </c>
    </row>
    <row r="83" spans="1:50" ht="17.25">
      <c r="A83" s="85"/>
      <c r="B83" s="94"/>
      <c r="C83" s="246"/>
      <c r="D83" s="84"/>
      <c r="E83" s="85"/>
      <c r="F83" s="86"/>
      <c r="G83" s="87"/>
      <c r="H83" s="86"/>
      <c r="I83" s="1003" t="s">
        <v>16</v>
      </c>
      <c r="J83" s="1009"/>
      <c r="K83" s="85"/>
      <c r="L83" s="86"/>
      <c r="M83" s="87"/>
      <c r="N83" s="86"/>
      <c r="O83" s="1003" t="s">
        <v>16</v>
      </c>
      <c r="P83" s="1009"/>
      <c r="Q83" s="85"/>
      <c r="R83" s="86"/>
      <c r="S83" s="87"/>
      <c r="T83" s="86"/>
      <c r="U83" s="1003" t="s">
        <v>16</v>
      </c>
      <c r="V83" s="1009"/>
      <c r="W83" s="85"/>
      <c r="X83" s="86"/>
      <c r="Y83" s="87"/>
      <c r="Z83" s="86"/>
      <c r="AA83" s="1003" t="s">
        <v>16</v>
      </c>
      <c r="AB83" s="1009"/>
      <c r="AC83" s="85"/>
      <c r="AD83" s="86"/>
      <c r="AE83" s="87"/>
      <c r="AF83" s="86"/>
      <c r="AG83" s="1003" t="s">
        <v>16</v>
      </c>
      <c r="AH83" s="1009"/>
      <c r="AI83" s="85"/>
      <c r="AJ83" s="86"/>
      <c r="AK83" s="87"/>
      <c r="AL83" s="86"/>
      <c r="AM83" s="1003" t="s">
        <v>16</v>
      </c>
      <c r="AN83" s="1009"/>
      <c r="AO83" s="85"/>
      <c r="AP83" s="86"/>
      <c r="AQ83" s="85"/>
      <c r="AR83" s="86"/>
      <c r="AS83" s="87"/>
      <c r="AT83" s="86"/>
      <c r="AU83" s="1003" t="s">
        <v>16</v>
      </c>
      <c r="AV83" s="1009"/>
      <c r="AW83" s="97" t="s">
        <v>17</v>
      </c>
      <c r="AX83" s="98" t="s">
        <v>18</v>
      </c>
    </row>
    <row r="84" spans="1:50" ht="17.25">
      <c r="A84" s="560"/>
      <c r="B84" s="561"/>
      <c r="C84" s="563"/>
      <c r="D84" s="88"/>
      <c r="E84" s="85"/>
      <c r="F84" s="86"/>
      <c r="G84" s="1003" t="s">
        <v>258</v>
      </c>
      <c r="H84" s="1002"/>
      <c r="I84" s="1003" t="s">
        <v>258</v>
      </c>
      <c r="J84" s="1009"/>
      <c r="K84" s="85"/>
      <c r="L84" s="86"/>
      <c r="M84" s="1003" t="s">
        <v>258</v>
      </c>
      <c r="N84" s="1002"/>
      <c r="O84" s="1003" t="s">
        <v>258</v>
      </c>
      <c r="P84" s="1009"/>
      <c r="Q84" s="85"/>
      <c r="R84" s="86"/>
      <c r="S84" s="1003" t="s">
        <v>258</v>
      </c>
      <c r="T84" s="1002"/>
      <c r="U84" s="1003" t="s">
        <v>258</v>
      </c>
      <c r="V84" s="1009"/>
      <c r="W84" s="85"/>
      <c r="X84" s="86"/>
      <c r="Y84" s="1003" t="s">
        <v>258</v>
      </c>
      <c r="Z84" s="1002"/>
      <c r="AA84" s="1003" t="s">
        <v>258</v>
      </c>
      <c r="AB84" s="1009"/>
      <c r="AC84" s="85"/>
      <c r="AD84" s="86"/>
      <c r="AE84" s="1003" t="s">
        <v>258</v>
      </c>
      <c r="AF84" s="1002"/>
      <c r="AG84" s="1003" t="s">
        <v>258</v>
      </c>
      <c r="AH84" s="1009"/>
      <c r="AI84" s="85"/>
      <c r="AJ84" s="86"/>
      <c r="AK84" s="1003" t="s">
        <v>258</v>
      </c>
      <c r="AL84" s="1002"/>
      <c r="AM84" s="1003" t="s">
        <v>258</v>
      </c>
      <c r="AN84" s="1009"/>
      <c r="AO84" s="85"/>
      <c r="AP84" s="86"/>
      <c r="AQ84" s="85"/>
      <c r="AR84" s="86"/>
      <c r="AS84" s="1003" t="s">
        <v>258</v>
      </c>
      <c r="AT84" s="1002"/>
      <c r="AU84" s="1003" t="s">
        <v>258</v>
      </c>
      <c r="AV84" s="1009"/>
      <c r="AW84" s="97" t="s">
        <v>23</v>
      </c>
      <c r="AX84" s="98" t="s">
        <v>24</v>
      </c>
    </row>
    <row r="85" spans="1:50" ht="17.25">
      <c r="A85" s="560"/>
      <c r="B85" s="561"/>
      <c r="C85" s="563"/>
      <c r="D85" s="88"/>
      <c r="E85" s="85"/>
      <c r="F85" s="86"/>
      <c r="G85" s="87"/>
      <c r="H85" s="86"/>
      <c r="I85" s="1003" t="s">
        <v>259</v>
      </c>
      <c r="J85" s="1009"/>
      <c r="K85" s="85"/>
      <c r="L85" s="86"/>
      <c r="M85" s="87"/>
      <c r="N85" s="86"/>
      <c r="O85" s="1003" t="s">
        <v>259</v>
      </c>
      <c r="P85" s="1009"/>
      <c r="Q85" s="85"/>
      <c r="R85" s="86"/>
      <c r="S85" s="87"/>
      <c r="T85" s="86"/>
      <c r="U85" s="1003" t="s">
        <v>259</v>
      </c>
      <c r="V85" s="1009"/>
      <c r="W85" s="85"/>
      <c r="X85" s="86"/>
      <c r="Y85" s="87"/>
      <c r="Z85" s="86"/>
      <c r="AA85" s="1003" t="s">
        <v>259</v>
      </c>
      <c r="AB85" s="1009"/>
      <c r="AC85" s="85"/>
      <c r="AD85" s="86"/>
      <c r="AE85" s="87"/>
      <c r="AF85" s="86"/>
      <c r="AG85" s="1003" t="s">
        <v>259</v>
      </c>
      <c r="AH85" s="1009"/>
      <c r="AI85" s="85"/>
      <c r="AJ85" s="86"/>
      <c r="AK85" s="87"/>
      <c r="AL85" s="86"/>
      <c r="AM85" s="1003" t="s">
        <v>259</v>
      </c>
      <c r="AN85" s="1009"/>
      <c r="AO85" s="85"/>
      <c r="AP85" s="86"/>
      <c r="AQ85" s="85"/>
      <c r="AR85" s="86"/>
      <c r="AS85" s="87"/>
      <c r="AT85" s="86"/>
      <c r="AU85" s="1003" t="s">
        <v>259</v>
      </c>
      <c r="AV85" s="1009"/>
      <c r="AW85" s="97"/>
      <c r="AX85" s="98"/>
    </row>
    <row r="86" spans="1:50" ht="18">
      <c r="A86" s="568" t="s">
        <v>297</v>
      </c>
      <c r="B86" s="94"/>
      <c r="C86" s="563"/>
      <c r="D86" s="89"/>
      <c r="E86" s="1001" t="s">
        <v>260</v>
      </c>
      <c r="F86" s="1002"/>
      <c r="G86" s="1003" t="s">
        <v>260</v>
      </c>
      <c r="H86" s="1002"/>
      <c r="I86" s="1003"/>
      <c r="J86" s="1009"/>
      <c r="K86" s="1001" t="s">
        <v>260</v>
      </c>
      <c r="L86" s="1002"/>
      <c r="M86" s="1003" t="s">
        <v>260</v>
      </c>
      <c r="N86" s="1002"/>
      <c r="O86" s="1003"/>
      <c r="P86" s="1009"/>
      <c r="Q86" s="1001" t="s">
        <v>260</v>
      </c>
      <c r="R86" s="1002"/>
      <c r="S86" s="1003" t="s">
        <v>260</v>
      </c>
      <c r="T86" s="1002"/>
      <c r="U86" s="1003"/>
      <c r="V86" s="1009"/>
      <c r="W86" s="1001" t="s">
        <v>260</v>
      </c>
      <c r="X86" s="1002"/>
      <c r="Y86" s="1003" t="s">
        <v>260</v>
      </c>
      <c r="Z86" s="1002"/>
      <c r="AA86" s="1003"/>
      <c r="AB86" s="1009"/>
      <c r="AC86" s="1001" t="s">
        <v>260</v>
      </c>
      <c r="AD86" s="1002"/>
      <c r="AE86" s="1003" t="s">
        <v>260</v>
      </c>
      <c r="AF86" s="1002"/>
      <c r="AG86" s="1003"/>
      <c r="AH86" s="1009"/>
      <c r="AI86" s="1001" t="s">
        <v>260</v>
      </c>
      <c r="AJ86" s="1002"/>
      <c r="AK86" s="1003" t="s">
        <v>260</v>
      </c>
      <c r="AL86" s="1002"/>
      <c r="AM86" s="1003"/>
      <c r="AN86" s="1009"/>
      <c r="AO86" s="1001" t="s">
        <v>260</v>
      </c>
      <c r="AP86" s="1002"/>
      <c r="AQ86" s="1001" t="s">
        <v>260</v>
      </c>
      <c r="AR86" s="1002"/>
      <c r="AS86" s="1003" t="s">
        <v>260</v>
      </c>
      <c r="AT86" s="1002"/>
      <c r="AU86" s="1003"/>
      <c r="AV86" s="1009"/>
      <c r="AW86" s="97" t="s">
        <v>29</v>
      </c>
      <c r="AX86" s="98" t="s">
        <v>30</v>
      </c>
    </row>
    <row r="87" spans="1:50" ht="18" thickBot="1">
      <c r="A87" s="90"/>
      <c r="B87" s="567"/>
      <c r="C87" s="1004"/>
      <c r="D87" s="1005"/>
      <c r="E87" s="90"/>
      <c r="F87" s="91"/>
      <c r="G87" s="92"/>
      <c r="H87" s="91"/>
      <c r="I87" s="92"/>
      <c r="J87" s="93"/>
      <c r="K87" s="90"/>
      <c r="L87" s="91"/>
      <c r="M87" s="92"/>
      <c r="N87" s="91"/>
      <c r="O87" s="92"/>
      <c r="P87" s="93"/>
      <c r="Q87" s="90"/>
      <c r="R87" s="91"/>
      <c r="S87" s="92"/>
      <c r="T87" s="91"/>
      <c r="U87" s="92"/>
      <c r="V87" s="93"/>
      <c r="W87" s="90"/>
      <c r="X87" s="91"/>
      <c r="Y87" s="92"/>
      <c r="Z87" s="91"/>
      <c r="AA87" s="92"/>
      <c r="AB87" s="93"/>
      <c r="AC87" s="90"/>
      <c r="AD87" s="91"/>
      <c r="AE87" s="92"/>
      <c r="AF87" s="91"/>
      <c r="AG87" s="92"/>
      <c r="AH87" s="93"/>
      <c r="AI87" s="90"/>
      <c r="AJ87" s="91"/>
      <c r="AK87" s="92"/>
      <c r="AL87" s="91"/>
      <c r="AM87" s="92"/>
      <c r="AN87" s="93"/>
      <c r="AO87" s="90"/>
      <c r="AP87" s="91"/>
      <c r="AQ87" s="90"/>
      <c r="AR87" s="91"/>
      <c r="AS87" s="92"/>
      <c r="AT87" s="91"/>
      <c r="AU87" s="92"/>
      <c r="AV87" s="93"/>
      <c r="AW87" s="99" t="s">
        <v>261</v>
      </c>
      <c r="AX87" s="100" t="s">
        <v>261</v>
      </c>
    </row>
    <row r="88" spans="1:50" ht="17.25" customHeight="1">
      <c r="A88" s="1006" t="s">
        <v>205</v>
      </c>
      <c r="B88" s="1007"/>
      <c r="C88" s="1007"/>
      <c r="D88" s="1008"/>
      <c r="E88" s="491">
        <f>E10+E49+F49</f>
        <v>1</v>
      </c>
      <c r="F88" s="141"/>
      <c r="G88" s="140">
        <f t="shared" ref="G88:G109" si="4">G10+G49+H49</f>
        <v>0</v>
      </c>
      <c r="H88" s="141"/>
      <c r="I88" s="140">
        <f t="shared" ref="I88:I109" si="5">I10+I49+J49</f>
        <v>0</v>
      </c>
      <c r="J88" s="492"/>
      <c r="K88" s="140">
        <f t="shared" ref="K88:K109" si="6">K10+K49+L49</f>
        <v>1</v>
      </c>
      <c r="L88" s="141"/>
      <c r="M88" s="140">
        <f t="shared" ref="M88:M109" si="7">M10+M49+N49</f>
        <v>0</v>
      </c>
      <c r="N88" s="141"/>
      <c r="O88" s="140">
        <f t="shared" ref="O88:O109" si="8">O10+O49+P49</f>
        <v>0</v>
      </c>
      <c r="P88" s="492"/>
      <c r="Q88" s="140">
        <f t="shared" ref="Q88:Q109" si="9">Q10+Q49+R49</f>
        <v>0</v>
      </c>
      <c r="R88" s="141"/>
      <c r="S88" s="140">
        <f t="shared" ref="S88:S109" si="10">S10+S49+T49</f>
        <v>0</v>
      </c>
      <c r="T88" s="141"/>
      <c r="U88" s="140">
        <f t="shared" ref="U88:U109" si="11">U10+U49+V49</f>
        <v>0</v>
      </c>
      <c r="V88" s="492"/>
      <c r="W88" s="140">
        <f t="shared" ref="W88:W109" si="12">W10+W49+X49</f>
        <v>10</v>
      </c>
      <c r="X88" s="141"/>
      <c r="Y88" s="140">
        <f t="shared" ref="Y88:Y109" si="13">Y10+Y49+Z49</f>
        <v>3</v>
      </c>
      <c r="Z88" s="141"/>
      <c r="AA88" s="140">
        <f t="shared" ref="AA88:AA109" si="14">AA10+AA49+AB49</f>
        <v>4</v>
      </c>
      <c r="AB88" s="492"/>
      <c r="AC88" s="140">
        <f t="shared" ref="AC88:AC109" si="15">AC10+AC49+AD49</f>
        <v>0</v>
      </c>
      <c r="AD88" s="141"/>
      <c r="AE88" s="140">
        <f t="shared" ref="AE88:AE109" si="16">AE10+AE49+AF49</f>
        <v>0</v>
      </c>
      <c r="AF88" s="141"/>
      <c r="AG88" s="140">
        <f t="shared" ref="AG88:AG109" si="17">AG10+AG49+AH49</f>
        <v>0</v>
      </c>
      <c r="AH88" s="492"/>
      <c r="AI88" s="140">
        <f t="shared" ref="AI88:AI109" si="18">AI10+AI49+AJ49</f>
        <v>3</v>
      </c>
      <c r="AJ88" s="141"/>
      <c r="AK88" s="140">
        <f t="shared" ref="AK88:AK109" si="19">AK10+AK49+AL49</f>
        <v>3</v>
      </c>
      <c r="AL88" s="141"/>
      <c r="AM88" s="140">
        <f t="shared" ref="AM88:AM109" si="20">AM10+AM49+AN49</f>
        <v>0</v>
      </c>
      <c r="AN88" s="492"/>
      <c r="AO88" s="140">
        <f t="shared" ref="AO88:AO109" si="21">AO10+AO49+AP49</f>
        <v>0</v>
      </c>
      <c r="AP88" s="141"/>
      <c r="AQ88" s="493">
        <f t="shared" ref="AQ88:AQ109" si="22">AQ10+AQ49+AR49</f>
        <v>15</v>
      </c>
      <c r="AR88" s="494"/>
      <c r="AS88" s="495">
        <f t="shared" ref="AS88:AS109" si="23">AS10+AS49+AT49</f>
        <v>6</v>
      </c>
      <c r="AT88" s="494"/>
      <c r="AU88" s="495">
        <f t="shared" ref="AU88:AU109" si="24">AU10+AU49+AV49</f>
        <v>4</v>
      </c>
      <c r="AV88" s="494"/>
      <c r="AW88" s="999">
        <f>'（運輸局走行キロ計算）'!E88</f>
        <v>0.29506480914609162</v>
      </c>
      <c r="AX88" s="1000">
        <f>'（運輸局走行キロ計算）'!F88</f>
        <v>0</v>
      </c>
    </row>
    <row r="89" spans="1:50" ht="17.25" customHeight="1">
      <c r="A89" s="986"/>
      <c r="B89" s="987"/>
      <c r="C89" s="987"/>
      <c r="D89" s="988"/>
      <c r="E89" s="256">
        <f t="shared" ref="E89:E109" si="25">E11+E50+F50</f>
        <v>0</v>
      </c>
      <c r="F89" s="257"/>
      <c r="G89" s="258">
        <f t="shared" si="4"/>
        <v>0</v>
      </c>
      <c r="H89" s="257"/>
      <c r="I89" s="258">
        <f t="shared" si="5"/>
        <v>0</v>
      </c>
      <c r="J89" s="259"/>
      <c r="K89" s="258">
        <f t="shared" si="6"/>
        <v>0</v>
      </c>
      <c r="L89" s="257"/>
      <c r="M89" s="258">
        <f t="shared" si="7"/>
        <v>0</v>
      </c>
      <c r="N89" s="257"/>
      <c r="O89" s="258">
        <f t="shared" si="8"/>
        <v>0</v>
      </c>
      <c r="P89" s="259"/>
      <c r="Q89" s="258">
        <f t="shared" si="9"/>
        <v>0</v>
      </c>
      <c r="R89" s="257"/>
      <c r="S89" s="258">
        <f t="shared" si="10"/>
        <v>0</v>
      </c>
      <c r="T89" s="257"/>
      <c r="U89" s="258">
        <f t="shared" si="11"/>
        <v>0</v>
      </c>
      <c r="V89" s="259"/>
      <c r="W89" s="258">
        <f t="shared" si="12"/>
        <v>1</v>
      </c>
      <c r="X89" s="257"/>
      <c r="Y89" s="258">
        <f t="shared" si="13"/>
        <v>0</v>
      </c>
      <c r="Z89" s="257"/>
      <c r="AA89" s="258">
        <f t="shared" si="14"/>
        <v>1</v>
      </c>
      <c r="AB89" s="259"/>
      <c r="AC89" s="258">
        <f t="shared" si="15"/>
        <v>0</v>
      </c>
      <c r="AD89" s="257"/>
      <c r="AE89" s="258">
        <f t="shared" si="16"/>
        <v>0</v>
      </c>
      <c r="AF89" s="257"/>
      <c r="AG89" s="258">
        <f t="shared" si="17"/>
        <v>0</v>
      </c>
      <c r="AH89" s="259"/>
      <c r="AI89" s="258">
        <f t="shared" si="18"/>
        <v>0</v>
      </c>
      <c r="AJ89" s="257"/>
      <c r="AK89" s="258">
        <f t="shared" si="19"/>
        <v>0</v>
      </c>
      <c r="AL89" s="257"/>
      <c r="AM89" s="258">
        <f t="shared" si="20"/>
        <v>0</v>
      </c>
      <c r="AN89" s="259"/>
      <c r="AO89" s="258">
        <f t="shared" si="21"/>
        <v>0</v>
      </c>
      <c r="AP89" s="257"/>
      <c r="AQ89" s="260">
        <f t="shared" si="22"/>
        <v>1</v>
      </c>
      <c r="AR89" s="261"/>
      <c r="AS89" s="262">
        <f t="shared" si="23"/>
        <v>0</v>
      </c>
      <c r="AT89" s="261"/>
      <c r="AU89" s="262">
        <f t="shared" si="24"/>
        <v>1</v>
      </c>
      <c r="AV89" s="261"/>
      <c r="AW89" s="992"/>
      <c r="AX89" s="993"/>
    </row>
    <row r="90" spans="1:50" ht="17.25" customHeight="1">
      <c r="A90" s="986" t="s">
        <v>206</v>
      </c>
      <c r="B90" s="987"/>
      <c r="C90" s="987"/>
      <c r="D90" s="988"/>
      <c r="E90" s="263">
        <f t="shared" si="25"/>
        <v>0</v>
      </c>
      <c r="F90" s="264"/>
      <c r="G90" s="265">
        <f t="shared" si="4"/>
        <v>0</v>
      </c>
      <c r="H90" s="264"/>
      <c r="I90" s="265">
        <f t="shared" si="5"/>
        <v>0</v>
      </c>
      <c r="J90" s="266"/>
      <c r="K90" s="265">
        <f t="shared" si="6"/>
        <v>1</v>
      </c>
      <c r="L90" s="264"/>
      <c r="M90" s="265">
        <f t="shared" si="7"/>
        <v>0</v>
      </c>
      <c r="N90" s="264"/>
      <c r="O90" s="265">
        <f t="shared" si="8"/>
        <v>0</v>
      </c>
      <c r="P90" s="266"/>
      <c r="Q90" s="265">
        <f t="shared" si="9"/>
        <v>0</v>
      </c>
      <c r="R90" s="264"/>
      <c r="S90" s="265">
        <f t="shared" si="10"/>
        <v>0</v>
      </c>
      <c r="T90" s="264"/>
      <c r="U90" s="265">
        <f t="shared" si="11"/>
        <v>0</v>
      </c>
      <c r="V90" s="266"/>
      <c r="W90" s="265">
        <f t="shared" si="12"/>
        <v>20</v>
      </c>
      <c r="X90" s="264"/>
      <c r="Y90" s="265">
        <f t="shared" si="13"/>
        <v>8</v>
      </c>
      <c r="Z90" s="264"/>
      <c r="AA90" s="265">
        <f t="shared" si="14"/>
        <v>8</v>
      </c>
      <c r="AB90" s="266"/>
      <c r="AC90" s="265">
        <f t="shared" si="15"/>
        <v>0</v>
      </c>
      <c r="AD90" s="264"/>
      <c r="AE90" s="265">
        <f t="shared" si="16"/>
        <v>0</v>
      </c>
      <c r="AF90" s="264"/>
      <c r="AG90" s="265">
        <f t="shared" si="17"/>
        <v>0</v>
      </c>
      <c r="AH90" s="266"/>
      <c r="AI90" s="265">
        <f t="shared" si="18"/>
        <v>20</v>
      </c>
      <c r="AJ90" s="264"/>
      <c r="AK90" s="265">
        <f t="shared" si="19"/>
        <v>15</v>
      </c>
      <c r="AL90" s="264"/>
      <c r="AM90" s="265">
        <f t="shared" si="20"/>
        <v>5</v>
      </c>
      <c r="AN90" s="266"/>
      <c r="AO90" s="265">
        <f t="shared" si="21"/>
        <v>0</v>
      </c>
      <c r="AP90" s="264"/>
      <c r="AQ90" s="267">
        <f t="shared" si="22"/>
        <v>41</v>
      </c>
      <c r="AR90" s="268"/>
      <c r="AS90" s="269">
        <f t="shared" si="23"/>
        <v>23</v>
      </c>
      <c r="AT90" s="268"/>
      <c r="AU90" s="269">
        <f t="shared" si="24"/>
        <v>13</v>
      </c>
      <c r="AV90" s="268"/>
      <c r="AW90" s="992">
        <f>'（運輸局走行キロ計算）'!E90</f>
        <v>0.51297583638583144</v>
      </c>
      <c r="AX90" s="993">
        <f>'（運輸局走行キロ計算）'!F90</f>
        <v>0</v>
      </c>
    </row>
    <row r="91" spans="1:50" ht="17.25" customHeight="1">
      <c r="A91" s="986"/>
      <c r="B91" s="987"/>
      <c r="C91" s="987"/>
      <c r="D91" s="988"/>
      <c r="E91" s="256">
        <f t="shared" si="25"/>
        <v>0</v>
      </c>
      <c r="F91" s="257"/>
      <c r="G91" s="258">
        <f t="shared" si="4"/>
        <v>0</v>
      </c>
      <c r="H91" s="257"/>
      <c r="I91" s="258">
        <f t="shared" si="5"/>
        <v>0</v>
      </c>
      <c r="J91" s="259"/>
      <c r="K91" s="258">
        <f t="shared" si="6"/>
        <v>0</v>
      </c>
      <c r="L91" s="257"/>
      <c r="M91" s="258">
        <f t="shared" si="7"/>
        <v>0</v>
      </c>
      <c r="N91" s="257"/>
      <c r="O91" s="258">
        <f t="shared" si="8"/>
        <v>0</v>
      </c>
      <c r="P91" s="259"/>
      <c r="Q91" s="258">
        <f t="shared" si="9"/>
        <v>0</v>
      </c>
      <c r="R91" s="257"/>
      <c r="S91" s="258">
        <f t="shared" si="10"/>
        <v>0</v>
      </c>
      <c r="T91" s="257"/>
      <c r="U91" s="258">
        <f t="shared" si="11"/>
        <v>0</v>
      </c>
      <c r="V91" s="259"/>
      <c r="W91" s="258">
        <f t="shared" si="12"/>
        <v>1</v>
      </c>
      <c r="X91" s="257"/>
      <c r="Y91" s="258">
        <f t="shared" si="13"/>
        <v>0</v>
      </c>
      <c r="Z91" s="257"/>
      <c r="AA91" s="258">
        <f t="shared" si="14"/>
        <v>1</v>
      </c>
      <c r="AB91" s="259"/>
      <c r="AC91" s="258">
        <f t="shared" si="15"/>
        <v>0</v>
      </c>
      <c r="AD91" s="257"/>
      <c r="AE91" s="258">
        <f t="shared" si="16"/>
        <v>0</v>
      </c>
      <c r="AF91" s="257"/>
      <c r="AG91" s="258">
        <f t="shared" si="17"/>
        <v>0</v>
      </c>
      <c r="AH91" s="259"/>
      <c r="AI91" s="258">
        <f t="shared" si="18"/>
        <v>0</v>
      </c>
      <c r="AJ91" s="257"/>
      <c r="AK91" s="258">
        <f t="shared" si="19"/>
        <v>0</v>
      </c>
      <c r="AL91" s="257"/>
      <c r="AM91" s="258">
        <f t="shared" si="20"/>
        <v>0</v>
      </c>
      <c r="AN91" s="259"/>
      <c r="AO91" s="258">
        <f t="shared" si="21"/>
        <v>0</v>
      </c>
      <c r="AP91" s="257"/>
      <c r="AQ91" s="260">
        <f t="shared" si="22"/>
        <v>1</v>
      </c>
      <c r="AR91" s="261"/>
      <c r="AS91" s="262">
        <f t="shared" si="23"/>
        <v>0</v>
      </c>
      <c r="AT91" s="261"/>
      <c r="AU91" s="262">
        <f t="shared" si="24"/>
        <v>1</v>
      </c>
      <c r="AV91" s="261"/>
      <c r="AW91" s="992"/>
      <c r="AX91" s="993"/>
    </row>
    <row r="92" spans="1:50" ht="17.25" customHeight="1">
      <c r="A92" s="986" t="s">
        <v>216</v>
      </c>
      <c r="B92" s="987"/>
      <c r="C92" s="987"/>
      <c r="D92" s="988"/>
      <c r="E92" s="263">
        <f t="shared" si="25"/>
        <v>0</v>
      </c>
      <c r="F92" s="264"/>
      <c r="G92" s="265">
        <f t="shared" si="4"/>
        <v>0</v>
      </c>
      <c r="H92" s="264"/>
      <c r="I92" s="265">
        <f t="shared" si="5"/>
        <v>0</v>
      </c>
      <c r="J92" s="266"/>
      <c r="K92" s="265">
        <f t="shared" si="6"/>
        <v>2</v>
      </c>
      <c r="L92" s="264"/>
      <c r="M92" s="265">
        <f t="shared" si="7"/>
        <v>0</v>
      </c>
      <c r="N92" s="264"/>
      <c r="O92" s="265">
        <f t="shared" si="8"/>
        <v>1</v>
      </c>
      <c r="P92" s="266"/>
      <c r="Q92" s="265">
        <f t="shared" si="9"/>
        <v>0</v>
      </c>
      <c r="R92" s="264"/>
      <c r="S92" s="265">
        <f t="shared" si="10"/>
        <v>0</v>
      </c>
      <c r="T92" s="264"/>
      <c r="U92" s="265">
        <f t="shared" si="11"/>
        <v>0</v>
      </c>
      <c r="V92" s="266"/>
      <c r="W92" s="265">
        <f t="shared" si="12"/>
        <v>19</v>
      </c>
      <c r="X92" s="264"/>
      <c r="Y92" s="265">
        <f t="shared" si="13"/>
        <v>4</v>
      </c>
      <c r="Z92" s="264"/>
      <c r="AA92" s="265">
        <f t="shared" si="14"/>
        <v>6</v>
      </c>
      <c r="AB92" s="266"/>
      <c r="AC92" s="265">
        <f t="shared" si="15"/>
        <v>15</v>
      </c>
      <c r="AD92" s="264"/>
      <c r="AE92" s="265">
        <f t="shared" si="16"/>
        <v>0</v>
      </c>
      <c r="AF92" s="264"/>
      <c r="AG92" s="265">
        <f t="shared" si="17"/>
        <v>1</v>
      </c>
      <c r="AH92" s="266"/>
      <c r="AI92" s="265">
        <f t="shared" si="18"/>
        <v>9</v>
      </c>
      <c r="AJ92" s="264"/>
      <c r="AK92" s="265">
        <f t="shared" si="19"/>
        <v>8</v>
      </c>
      <c r="AL92" s="264"/>
      <c r="AM92" s="265">
        <f t="shared" si="20"/>
        <v>1</v>
      </c>
      <c r="AN92" s="266"/>
      <c r="AO92" s="265">
        <f t="shared" si="21"/>
        <v>1</v>
      </c>
      <c r="AP92" s="264"/>
      <c r="AQ92" s="267">
        <f t="shared" si="22"/>
        <v>46</v>
      </c>
      <c r="AR92" s="268"/>
      <c r="AS92" s="269">
        <f t="shared" si="23"/>
        <v>12</v>
      </c>
      <c r="AT92" s="268"/>
      <c r="AU92" s="269">
        <f t="shared" si="24"/>
        <v>9</v>
      </c>
      <c r="AV92" s="268"/>
      <c r="AW92" s="992">
        <f>'（運輸局走行キロ計算）'!E92</f>
        <v>0.84121158922503558</v>
      </c>
      <c r="AX92" s="993">
        <f>'（運輸局走行キロ計算）'!F92</f>
        <v>0</v>
      </c>
    </row>
    <row r="93" spans="1:50" ht="17.25" customHeight="1">
      <c r="A93" s="986"/>
      <c r="B93" s="987"/>
      <c r="C93" s="987"/>
      <c r="D93" s="988"/>
      <c r="E93" s="256">
        <f t="shared" si="25"/>
        <v>0</v>
      </c>
      <c r="F93" s="257"/>
      <c r="G93" s="258">
        <f t="shared" si="4"/>
        <v>0</v>
      </c>
      <c r="H93" s="257"/>
      <c r="I93" s="258">
        <f t="shared" si="5"/>
        <v>0</v>
      </c>
      <c r="J93" s="259"/>
      <c r="K93" s="258">
        <f t="shared" si="6"/>
        <v>0</v>
      </c>
      <c r="L93" s="257"/>
      <c r="M93" s="258">
        <f t="shared" si="7"/>
        <v>0</v>
      </c>
      <c r="N93" s="257"/>
      <c r="O93" s="258">
        <f t="shared" si="8"/>
        <v>0</v>
      </c>
      <c r="P93" s="259"/>
      <c r="Q93" s="258">
        <f t="shared" si="9"/>
        <v>0</v>
      </c>
      <c r="R93" s="257"/>
      <c r="S93" s="258">
        <f t="shared" si="10"/>
        <v>0</v>
      </c>
      <c r="T93" s="257"/>
      <c r="U93" s="258">
        <f t="shared" si="11"/>
        <v>0</v>
      </c>
      <c r="V93" s="259"/>
      <c r="W93" s="258">
        <f t="shared" si="12"/>
        <v>0</v>
      </c>
      <c r="X93" s="257"/>
      <c r="Y93" s="258">
        <f t="shared" si="13"/>
        <v>0</v>
      </c>
      <c r="Z93" s="257"/>
      <c r="AA93" s="258">
        <f t="shared" si="14"/>
        <v>0</v>
      </c>
      <c r="AB93" s="259"/>
      <c r="AC93" s="258">
        <f t="shared" si="15"/>
        <v>0</v>
      </c>
      <c r="AD93" s="257"/>
      <c r="AE93" s="258">
        <f t="shared" si="16"/>
        <v>0</v>
      </c>
      <c r="AF93" s="257"/>
      <c r="AG93" s="258">
        <f t="shared" si="17"/>
        <v>0</v>
      </c>
      <c r="AH93" s="259"/>
      <c r="AI93" s="258">
        <f t="shared" si="18"/>
        <v>1</v>
      </c>
      <c r="AJ93" s="257"/>
      <c r="AK93" s="258">
        <f t="shared" si="19"/>
        <v>0</v>
      </c>
      <c r="AL93" s="257"/>
      <c r="AM93" s="258">
        <f t="shared" si="20"/>
        <v>1</v>
      </c>
      <c r="AN93" s="259"/>
      <c r="AO93" s="258">
        <f t="shared" si="21"/>
        <v>0</v>
      </c>
      <c r="AP93" s="257"/>
      <c r="AQ93" s="260">
        <f t="shared" si="22"/>
        <v>1</v>
      </c>
      <c r="AR93" s="261"/>
      <c r="AS93" s="262">
        <f t="shared" si="23"/>
        <v>0</v>
      </c>
      <c r="AT93" s="261"/>
      <c r="AU93" s="262">
        <f t="shared" si="24"/>
        <v>1</v>
      </c>
      <c r="AV93" s="261"/>
      <c r="AW93" s="992"/>
      <c r="AX93" s="993"/>
    </row>
    <row r="94" spans="1:50" ht="17.25" customHeight="1">
      <c r="A94" s="986" t="s">
        <v>207</v>
      </c>
      <c r="B94" s="987"/>
      <c r="C94" s="987"/>
      <c r="D94" s="988"/>
      <c r="E94" s="263">
        <f t="shared" si="25"/>
        <v>0</v>
      </c>
      <c r="F94" s="264"/>
      <c r="G94" s="265">
        <f t="shared" si="4"/>
        <v>0</v>
      </c>
      <c r="H94" s="264"/>
      <c r="I94" s="265">
        <f t="shared" si="5"/>
        <v>0</v>
      </c>
      <c r="J94" s="266"/>
      <c r="K94" s="265">
        <f t="shared" si="6"/>
        <v>1</v>
      </c>
      <c r="L94" s="264"/>
      <c r="M94" s="265">
        <f t="shared" si="7"/>
        <v>2</v>
      </c>
      <c r="N94" s="264"/>
      <c r="O94" s="265">
        <f t="shared" si="8"/>
        <v>5</v>
      </c>
      <c r="P94" s="266"/>
      <c r="Q94" s="265">
        <f t="shared" si="9"/>
        <v>0</v>
      </c>
      <c r="R94" s="264"/>
      <c r="S94" s="265">
        <f t="shared" si="10"/>
        <v>0</v>
      </c>
      <c r="T94" s="264"/>
      <c r="U94" s="265">
        <f t="shared" si="11"/>
        <v>0</v>
      </c>
      <c r="V94" s="266"/>
      <c r="W94" s="265">
        <f t="shared" si="12"/>
        <v>54</v>
      </c>
      <c r="X94" s="264"/>
      <c r="Y94" s="265">
        <f t="shared" si="13"/>
        <v>26</v>
      </c>
      <c r="Z94" s="264"/>
      <c r="AA94" s="265">
        <f t="shared" si="14"/>
        <v>11</v>
      </c>
      <c r="AB94" s="266"/>
      <c r="AC94" s="265">
        <f t="shared" si="15"/>
        <v>4</v>
      </c>
      <c r="AD94" s="264"/>
      <c r="AE94" s="265">
        <f t="shared" si="16"/>
        <v>0</v>
      </c>
      <c r="AF94" s="264"/>
      <c r="AG94" s="265">
        <f t="shared" si="17"/>
        <v>1</v>
      </c>
      <c r="AH94" s="266"/>
      <c r="AI94" s="265">
        <f t="shared" si="18"/>
        <v>247</v>
      </c>
      <c r="AJ94" s="264"/>
      <c r="AK94" s="265">
        <f t="shared" si="19"/>
        <v>69</v>
      </c>
      <c r="AL94" s="264"/>
      <c r="AM94" s="265">
        <f t="shared" si="20"/>
        <v>179</v>
      </c>
      <c r="AN94" s="266"/>
      <c r="AO94" s="265">
        <f t="shared" si="21"/>
        <v>1</v>
      </c>
      <c r="AP94" s="264"/>
      <c r="AQ94" s="267">
        <f t="shared" si="22"/>
        <v>307</v>
      </c>
      <c r="AR94" s="268"/>
      <c r="AS94" s="269">
        <f t="shared" si="23"/>
        <v>97</v>
      </c>
      <c r="AT94" s="268"/>
      <c r="AU94" s="269">
        <f t="shared" si="24"/>
        <v>196</v>
      </c>
      <c r="AV94" s="268"/>
      <c r="AW94" s="992">
        <f>'（運輸局走行キロ計算）'!E94</f>
        <v>0.67191642858397138</v>
      </c>
      <c r="AX94" s="993">
        <f>'（運輸局走行キロ計算）'!F94</f>
        <v>0</v>
      </c>
    </row>
    <row r="95" spans="1:50" ht="17.25" customHeight="1">
      <c r="A95" s="986"/>
      <c r="B95" s="987"/>
      <c r="C95" s="987"/>
      <c r="D95" s="988"/>
      <c r="E95" s="256">
        <f t="shared" si="25"/>
        <v>0</v>
      </c>
      <c r="F95" s="257"/>
      <c r="G95" s="258">
        <f t="shared" si="4"/>
        <v>0</v>
      </c>
      <c r="H95" s="257"/>
      <c r="I95" s="258">
        <f t="shared" si="5"/>
        <v>0</v>
      </c>
      <c r="J95" s="259"/>
      <c r="K95" s="258">
        <f t="shared" si="6"/>
        <v>1</v>
      </c>
      <c r="L95" s="257"/>
      <c r="M95" s="258">
        <f t="shared" si="7"/>
        <v>0</v>
      </c>
      <c r="N95" s="257"/>
      <c r="O95" s="258">
        <f t="shared" si="8"/>
        <v>5</v>
      </c>
      <c r="P95" s="259"/>
      <c r="Q95" s="258">
        <f t="shared" si="9"/>
        <v>0</v>
      </c>
      <c r="R95" s="257"/>
      <c r="S95" s="258">
        <f t="shared" si="10"/>
        <v>0</v>
      </c>
      <c r="T95" s="257"/>
      <c r="U95" s="258">
        <f t="shared" si="11"/>
        <v>0</v>
      </c>
      <c r="V95" s="259"/>
      <c r="W95" s="258">
        <f>W17+W56+X56</f>
        <v>0</v>
      </c>
      <c r="X95" s="257"/>
      <c r="Y95" s="258">
        <f t="shared" si="13"/>
        <v>0</v>
      </c>
      <c r="Z95" s="257"/>
      <c r="AA95" s="258">
        <f t="shared" si="14"/>
        <v>0</v>
      </c>
      <c r="AB95" s="259"/>
      <c r="AC95" s="258">
        <f t="shared" si="15"/>
        <v>0</v>
      </c>
      <c r="AD95" s="257"/>
      <c r="AE95" s="258">
        <f t="shared" si="16"/>
        <v>0</v>
      </c>
      <c r="AF95" s="257"/>
      <c r="AG95" s="258">
        <f t="shared" si="17"/>
        <v>0</v>
      </c>
      <c r="AH95" s="259"/>
      <c r="AI95" s="258">
        <f t="shared" si="18"/>
        <v>0</v>
      </c>
      <c r="AJ95" s="257"/>
      <c r="AK95" s="258">
        <f t="shared" si="19"/>
        <v>0</v>
      </c>
      <c r="AL95" s="257"/>
      <c r="AM95" s="258">
        <f t="shared" si="20"/>
        <v>0</v>
      </c>
      <c r="AN95" s="259"/>
      <c r="AO95" s="258">
        <f t="shared" si="21"/>
        <v>0</v>
      </c>
      <c r="AP95" s="257"/>
      <c r="AQ95" s="260">
        <f t="shared" si="22"/>
        <v>1</v>
      </c>
      <c r="AR95" s="261"/>
      <c r="AS95" s="262">
        <f t="shared" si="23"/>
        <v>0</v>
      </c>
      <c r="AT95" s="261"/>
      <c r="AU95" s="262">
        <f t="shared" si="24"/>
        <v>5</v>
      </c>
      <c r="AV95" s="261"/>
      <c r="AW95" s="992"/>
      <c r="AX95" s="993"/>
    </row>
    <row r="96" spans="1:50" ht="17.25" customHeight="1">
      <c r="A96" s="986" t="s">
        <v>208</v>
      </c>
      <c r="B96" s="987"/>
      <c r="C96" s="987"/>
      <c r="D96" s="988"/>
      <c r="E96" s="263">
        <f t="shared" si="25"/>
        <v>0</v>
      </c>
      <c r="F96" s="264"/>
      <c r="G96" s="265">
        <f t="shared" si="4"/>
        <v>0</v>
      </c>
      <c r="H96" s="264"/>
      <c r="I96" s="265">
        <f t="shared" si="5"/>
        <v>0</v>
      </c>
      <c r="J96" s="266"/>
      <c r="K96" s="265">
        <f t="shared" si="6"/>
        <v>0</v>
      </c>
      <c r="L96" s="264"/>
      <c r="M96" s="265">
        <f t="shared" si="7"/>
        <v>0</v>
      </c>
      <c r="N96" s="264"/>
      <c r="O96" s="265">
        <f t="shared" si="8"/>
        <v>0</v>
      </c>
      <c r="P96" s="266"/>
      <c r="Q96" s="265">
        <f t="shared" si="9"/>
        <v>0</v>
      </c>
      <c r="R96" s="264"/>
      <c r="S96" s="265">
        <f t="shared" si="10"/>
        <v>0</v>
      </c>
      <c r="T96" s="264"/>
      <c r="U96" s="265">
        <f t="shared" si="11"/>
        <v>0</v>
      </c>
      <c r="V96" s="266"/>
      <c r="W96" s="265">
        <f t="shared" si="12"/>
        <v>31</v>
      </c>
      <c r="X96" s="264"/>
      <c r="Y96" s="265">
        <f t="shared" si="13"/>
        <v>5</v>
      </c>
      <c r="Z96" s="264"/>
      <c r="AA96" s="265">
        <f t="shared" si="14"/>
        <v>11</v>
      </c>
      <c r="AB96" s="266"/>
      <c r="AC96" s="265">
        <f t="shared" si="15"/>
        <v>15</v>
      </c>
      <c r="AD96" s="264"/>
      <c r="AE96" s="265">
        <f t="shared" si="16"/>
        <v>0</v>
      </c>
      <c r="AF96" s="264"/>
      <c r="AG96" s="265">
        <f t="shared" si="17"/>
        <v>0</v>
      </c>
      <c r="AH96" s="266"/>
      <c r="AI96" s="265">
        <f t="shared" si="18"/>
        <v>24</v>
      </c>
      <c r="AJ96" s="264"/>
      <c r="AK96" s="265">
        <f t="shared" si="19"/>
        <v>16</v>
      </c>
      <c r="AL96" s="264"/>
      <c r="AM96" s="265">
        <f t="shared" si="20"/>
        <v>8</v>
      </c>
      <c r="AN96" s="266"/>
      <c r="AO96" s="265">
        <f t="shared" si="21"/>
        <v>0</v>
      </c>
      <c r="AP96" s="264"/>
      <c r="AQ96" s="267">
        <f t="shared" si="22"/>
        <v>70</v>
      </c>
      <c r="AR96" s="268"/>
      <c r="AS96" s="269">
        <f t="shared" si="23"/>
        <v>21</v>
      </c>
      <c r="AT96" s="268"/>
      <c r="AU96" s="269">
        <f t="shared" si="24"/>
        <v>19</v>
      </c>
      <c r="AV96" s="268"/>
      <c r="AW96" s="992">
        <f>'（運輸局走行キロ計算）'!E96</f>
        <v>0.36300742846889095</v>
      </c>
      <c r="AX96" s="993">
        <f>'（運輸局走行キロ計算）'!F96</f>
        <v>0</v>
      </c>
    </row>
    <row r="97" spans="1:50" ht="17.25" customHeight="1">
      <c r="A97" s="986"/>
      <c r="B97" s="987"/>
      <c r="C97" s="987"/>
      <c r="D97" s="988"/>
      <c r="E97" s="256">
        <f t="shared" si="25"/>
        <v>0</v>
      </c>
      <c r="F97" s="257"/>
      <c r="G97" s="258">
        <f t="shared" si="4"/>
        <v>0</v>
      </c>
      <c r="H97" s="257"/>
      <c r="I97" s="258">
        <f t="shared" si="5"/>
        <v>0</v>
      </c>
      <c r="J97" s="259"/>
      <c r="K97" s="258">
        <f t="shared" si="6"/>
        <v>0</v>
      </c>
      <c r="L97" s="257"/>
      <c r="M97" s="258">
        <f t="shared" si="7"/>
        <v>0</v>
      </c>
      <c r="N97" s="257"/>
      <c r="O97" s="258">
        <f t="shared" si="8"/>
        <v>0</v>
      </c>
      <c r="P97" s="259"/>
      <c r="Q97" s="258">
        <f t="shared" si="9"/>
        <v>0</v>
      </c>
      <c r="R97" s="257"/>
      <c r="S97" s="258">
        <f t="shared" si="10"/>
        <v>0</v>
      </c>
      <c r="T97" s="257"/>
      <c r="U97" s="258">
        <f t="shared" si="11"/>
        <v>0</v>
      </c>
      <c r="V97" s="259"/>
      <c r="W97" s="258">
        <f t="shared" si="12"/>
        <v>2</v>
      </c>
      <c r="X97" s="257"/>
      <c r="Y97" s="258">
        <f t="shared" si="13"/>
        <v>0</v>
      </c>
      <c r="Z97" s="257"/>
      <c r="AA97" s="258">
        <f t="shared" si="14"/>
        <v>2</v>
      </c>
      <c r="AB97" s="259"/>
      <c r="AC97" s="258">
        <f t="shared" si="15"/>
        <v>0</v>
      </c>
      <c r="AD97" s="257"/>
      <c r="AE97" s="258">
        <f t="shared" si="16"/>
        <v>0</v>
      </c>
      <c r="AF97" s="257"/>
      <c r="AG97" s="258">
        <f t="shared" si="17"/>
        <v>0</v>
      </c>
      <c r="AH97" s="259"/>
      <c r="AI97" s="258">
        <f t="shared" si="18"/>
        <v>0</v>
      </c>
      <c r="AJ97" s="257"/>
      <c r="AK97" s="258">
        <f t="shared" si="19"/>
        <v>0</v>
      </c>
      <c r="AL97" s="257"/>
      <c r="AM97" s="258">
        <f t="shared" si="20"/>
        <v>0</v>
      </c>
      <c r="AN97" s="259"/>
      <c r="AO97" s="258">
        <f t="shared" si="21"/>
        <v>0</v>
      </c>
      <c r="AP97" s="257"/>
      <c r="AQ97" s="260">
        <f t="shared" si="22"/>
        <v>2</v>
      </c>
      <c r="AR97" s="261"/>
      <c r="AS97" s="262">
        <f t="shared" si="23"/>
        <v>0</v>
      </c>
      <c r="AT97" s="261"/>
      <c r="AU97" s="262">
        <f t="shared" si="24"/>
        <v>2</v>
      </c>
      <c r="AV97" s="261"/>
      <c r="AW97" s="992"/>
      <c r="AX97" s="993"/>
    </row>
    <row r="98" spans="1:50" ht="17.25" customHeight="1">
      <c r="A98" s="986" t="s">
        <v>209</v>
      </c>
      <c r="B98" s="987"/>
      <c r="C98" s="987"/>
      <c r="D98" s="988"/>
      <c r="E98" s="263">
        <f t="shared" si="25"/>
        <v>0</v>
      </c>
      <c r="F98" s="264"/>
      <c r="G98" s="265">
        <f t="shared" si="4"/>
        <v>0</v>
      </c>
      <c r="H98" s="264"/>
      <c r="I98" s="265">
        <f t="shared" si="5"/>
        <v>0</v>
      </c>
      <c r="J98" s="266"/>
      <c r="K98" s="265">
        <f t="shared" si="6"/>
        <v>1</v>
      </c>
      <c r="L98" s="264"/>
      <c r="M98" s="265">
        <f t="shared" si="7"/>
        <v>0</v>
      </c>
      <c r="N98" s="264"/>
      <c r="O98" s="265">
        <f t="shared" si="8"/>
        <v>1</v>
      </c>
      <c r="P98" s="266"/>
      <c r="Q98" s="265">
        <f t="shared" si="9"/>
        <v>0</v>
      </c>
      <c r="R98" s="264"/>
      <c r="S98" s="265">
        <f t="shared" si="10"/>
        <v>0</v>
      </c>
      <c r="T98" s="264"/>
      <c r="U98" s="265">
        <f t="shared" si="11"/>
        <v>0</v>
      </c>
      <c r="V98" s="266"/>
      <c r="W98" s="265">
        <f t="shared" si="12"/>
        <v>50</v>
      </c>
      <c r="X98" s="264"/>
      <c r="Y98" s="265">
        <f t="shared" si="13"/>
        <v>28</v>
      </c>
      <c r="Z98" s="264"/>
      <c r="AA98" s="265">
        <f t="shared" si="14"/>
        <v>6</v>
      </c>
      <c r="AB98" s="266"/>
      <c r="AC98" s="265">
        <f t="shared" si="15"/>
        <v>5</v>
      </c>
      <c r="AD98" s="264"/>
      <c r="AE98" s="265">
        <f t="shared" si="16"/>
        <v>1</v>
      </c>
      <c r="AF98" s="264"/>
      <c r="AG98" s="265">
        <f t="shared" si="17"/>
        <v>2</v>
      </c>
      <c r="AH98" s="266"/>
      <c r="AI98" s="265">
        <f t="shared" si="18"/>
        <v>92</v>
      </c>
      <c r="AJ98" s="264"/>
      <c r="AK98" s="265">
        <f t="shared" si="19"/>
        <v>46</v>
      </c>
      <c r="AL98" s="264"/>
      <c r="AM98" s="265">
        <f t="shared" si="20"/>
        <v>47</v>
      </c>
      <c r="AN98" s="266"/>
      <c r="AO98" s="265">
        <f t="shared" si="21"/>
        <v>1</v>
      </c>
      <c r="AP98" s="264"/>
      <c r="AQ98" s="267">
        <f t="shared" si="22"/>
        <v>149</v>
      </c>
      <c r="AR98" s="268"/>
      <c r="AS98" s="269">
        <f t="shared" si="23"/>
        <v>75</v>
      </c>
      <c r="AT98" s="268"/>
      <c r="AU98" s="269">
        <f t="shared" si="24"/>
        <v>56</v>
      </c>
      <c r="AV98" s="268"/>
      <c r="AW98" s="992">
        <f>'（運輸局走行キロ計算）'!E98</f>
        <v>0.54997008784668144</v>
      </c>
      <c r="AX98" s="993">
        <f>'（運輸局走行キロ計算）'!F98</f>
        <v>0</v>
      </c>
    </row>
    <row r="99" spans="1:50" ht="17.25" customHeight="1">
      <c r="A99" s="986"/>
      <c r="B99" s="987"/>
      <c r="C99" s="987"/>
      <c r="D99" s="988"/>
      <c r="E99" s="256">
        <f t="shared" si="25"/>
        <v>0</v>
      </c>
      <c r="F99" s="257"/>
      <c r="G99" s="258">
        <f t="shared" si="4"/>
        <v>0</v>
      </c>
      <c r="H99" s="257"/>
      <c r="I99" s="258">
        <f t="shared" si="5"/>
        <v>0</v>
      </c>
      <c r="J99" s="259"/>
      <c r="K99" s="258">
        <f t="shared" si="6"/>
        <v>0</v>
      </c>
      <c r="L99" s="257"/>
      <c r="M99" s="258">
        <f t="shared" si="7"/>
        <v>0</v>
      </c>
      <c r="N99" s="257"/>
      <c r="O99" s="258">
        <f t="shared" si="8"/>
        <v>0</v>
      </c>
      <c r="P99" s="259"/>
      <c r="Q99" s="258">
        <f t="shared" si="9"/>
        <v>0</v>
      </c>
      <c r="R99" s="257"/>
      <c r="S99" s="258">
        <f t="shared" si="10"/>
        <v>0</v>
      </c>
      <c r="T99" s="257"/>
      <c r="U99" s="258">
        <f t="shared" si="11"/>
        <v>0</v>
      </c>
      <c r="V99" s="259"/>
      <c r="W99" s="258">
        <f t="shared" si="12"/>
        <v>0</v>
      </c>
      <c r="X99" s="257"/>
      <c r="Y99" s="258">
        <f t="shared" si="13"/>
        <v>0</v>
      </c>
      <c r="Z99" s="257"/>
      <c r="AA99" s="258">
        <f t="shared" si="14"/>
        <v>0</v>
      </c>
      <c r="AB99" s="259"/>
      <c r="AC99" s="258">
        <f t="shared" si="15"/>
        <v>0</v>
      </c>
      <c r="AD99" s="257"/>
      <c r="AE99" s="258">
        <f t="shared" si="16"/>
        <v>0</v>
      </c>
      <c r="AF99" s="257"/>
      <c r="AG99" s="258">
        <f t="shared" si="17"/>
        <v>0</v>
      </c>
      <c r="AH99" s="259"/>
      <c r="AI99" s="258">
        <f t="shared" si="18"/>
        <v>0</v>
      </c>
      <c r="AJ99" s="257"/>
      <c r="AK99" s="258">
        <f t="shared" si="19"/>
        <v>0</v>
      </c>
      <c r="AL99" s="257"/>
      <c r="AM99" s="258">
        <f t="shared" si="20"/>
        <v>0</v>
      </c>
      <c r="AN99" s="259"/>
      <c r="AO99" s="258">
        <f t="shared" si="21"/>
        <v>0</v>
      </c>
      <c r="AP99" s="257"/>
      <c r="AQ99" s="260">
        <f t="shared" si="22"/>
        <v>0</v>
      </c>
      <c r="AR99" s="261"/>
      <c r="AS99" s="262">
        <f t="shared" si="23"/>
        <v>0</v>
      </c>
      <c r="AT99" s="261"/>
      <c r="AU99" s="262">
        <f t="shared" si="24"/>
        <v>0</v>
      </c>
      <c r="AV99" s="261"/>
      <c r="AW99" s="992"/>
      <c r="AX99" s="993"/>
    </row>
    <row r="100" spans="1:50" ht="17.25" customHeight="1">
      <c r="A100" s="986" t="s">
        <v>210</v>
      </c>
      <c r="B100" s="987"/>
      <c r="C100" s="987"/>
      <c r="D100" s="988"/>
      <c r="E100" s="263">
        <f t="shared" si="25"/>
        <v>0</v>
      </c>
      <c r="F100" s="264"/>
      <c r="G100" s="265">
        <f t="shared" si="4"/>
        <v>0</v>
      </c>
      <c r="H100" s="264"/>
      <c r="I100" s="265">
        <f t="shared" si="5"/>
        <v>0</v>
      </c>
      <c r="J100" s="266"/>
      <c r="K100" s="265">
        <f t="shared" si="6"/>
        <v>0</v>
      </c>
      <c r="L100" s="264"/>
      <c r="M100" s="265">
        <f t="shared" si="7"/>
        <v>0</v>
      </c>
      <c r="N100" s="264"/>
      <c r="O100" s="265">
        <f t="shared" si="8"/>
        <v>0</v>
      </c>
      <c r="P100" s="266"/>
      <c r="Q100" s="265">
        <f t="shared" si="9"/>
        <v>0</v>
      </c>
      <c r="R100" s="264"/>
      <c r="S100" s="265">
        <f t="shared" si="10"/>
        <v>0</v>
      </c>
      <c r="T100" s="264"/>
      <c r="U100" s="265">
        <f t="shared" si="11"/>
        <v>0</v>
      </c>
      <c r="V100" s="266"/>
      <c r="W100" s="265">
        <f t="shared" si="12"/>
        <v>18</v>
      </c>
      <c r="X100" s="264"/>
      <c r="Y100" s="265">
        <f t="shared" si="13"/>
        <v>5</v>
      </c>
      <c r="Z100" s="264"/>
      <c r="AA100" s="265">
        <f t="shared" si="14"/>
        <v>52</v>
      </c>
      <c r="AB100" s="266"/>
      <c r="AC100" s="265">
        <f t="shared" si="15"/>
        <v>4</v>
      </c>
      <c r="AD100" s="264"/>
      <c r="AE100" s="265">
        <f t="shared" si="16"/>
        <v>0</v>
      </c>
      <c r="AF100" s="264"/>
      <c r="AG100" s="265">
        <f t="shared" si="17"/>
        <v>4</v>
      </c>
      <c r="AH100" s="266"/>
      <c r="AI100" s="265">
        <f t="shared" si="18"/>
        <v>18</v>
      </c>
      <c r="AJ100" s="264"/>
      <c r="AK100" s="265">
        <f t="shared" si="19"/>
        <v>14</v>
      </c>
      <c r="AL100" s="264"/>
      <c r="AM100" s="265">
        <f t="shared" si="20"/>
        <v>4</v>
      </c>
      <c r="AN100" s="266"/>
      <c r="AO100" s="265">
        <f t="shared" si="21"/>
        <v>0</v>
      </c>
      <c r="AP100" s="264"/>
      <c r="AQ100" s="267">
        <f t="shared" si="22"/>
        <v>40</v>
      </c>
      <c r="AR100" s="268"/>
      <c r="AS100" s="269">
        <f t="shared" si="23"/>
        <v>19</v>
      </c>
      <c r="AT100" s="268"/>
      <c r="AU100" s="269">
        <f t="shared" si="24"/>
        <v>60</v>
      </c>
      <c r="AV100" s="268"/>
      <c r="AW100" s="992">
        <f>'（運輸局走行キロ計算）'!E100</f>
        <v>0.44021354763597953</v>
      </c>
      <c r="AX100" s="993">
        <f>'（運輸局走行キロ計算）'!F100</f>
        <v>0</v>
      </c>
    </row>
    <row r="101" spans="1:50" ht="17.25" customHeight="1">
      <c r="A101" s="986"/>
      <c r="B101" s="987"/>
      <c r="C101" s="987"/>
      <c r="D101" s="988"/>
      <c r="E101" s="256">
        <f t="shared" si="25"/>
        <v>0</v>
      </c>
      <c r="F101" s="257"/>
      <c r="G101" s="258">
        <f t="shared" si="4"/>
        <v>0</v>
      </c>
      <c r="H101" s="257"/>
      <c r="I101" s="258">
        <f t="shared" si="5"/>
        <v>0</v>
      </c>
      <c r="J101" s="259"/>
      <c r="K101" s="258">
        <f t="shared" si="6"/>
        <v>0</v>
      </c>
      <c r="L101" s="257"/>
      <c r="M101" s="258">
        <f t="shared" si="7"/>
        <v>0</v>
      </c>
      <c r="N101" s="257"/>
      <c r="O101" s="258">
        <f t="shared" si="8"/>
        <v>0</v>
      </c>
      <c r="P101" s="259"/>
      <c r="Q101" s="258">
        <f t="shared" si="9"/>
        <v>0</v>
      </c>
      <c r="R101" s="257"/>
      <c r="S101" s="258">
        <f t="shared" si="10"/>
        <v>0</v>
      </c>
      <c r="T101" s="257"/>
      <c r="U101" s="258">
        <f t="shared" si="11"/>
        <v>0</v>
      </c>
      <c r="V101" s="259"/>
      <c r="W101" s="258">
        <f t="shared" si="12"/>
        <v>1</v>
      </c>
      <c r="X101" s="257"/>
      <c r="Y101" s="258">
        <f t="shared" si="13"/>
        <v>0</v>
      </c>
      <c r="Z101" s="257"/>
      <c r="AA101" s="258">
        <f t="shared" si="14"/>
        <v>44</v>
      </c>
      <c r="AB101" s="259"/>
      <c r="AC101" s="258">
        <f t="shared" si="15"/>
        <v>2</v>
      </c>
      <c r="AD101" s="257"/>
      <c r="AE101" s="258">
        <f t="shared" si="16"/>
        <v>0</v>
      </c>
      <c r="AF101" s="257"/>
      <c r="AG101" s="258">
        <f t="shared" si="17"/>
        <v>2</v>
      </c>
      <c r="AH101" s="259"/>
      <c r="AI101" s="258">
        <f t="shared" si="18"/>
        <v>0</v>
      </c>
      <c r="AJ101" s="257"/>
      <c r="AK101" s="258">
        <f t="shared" si="19"/>
        <v>0</v>
      </c>
      <c r="AL101" s="257"/>
      <c r="AM101" s="258">
        <f t="shared" si="20"/>
        <v>0</v>
      </c>
      <c r="AN101" s="259"/>
      <c r="AO101" s="258">
        <f t="shared" si="21"/>
        <v>0</v>
      </c>
      <c r="AP101" s="257"/>
      <c r="AQ101" s="260">
        <f t="shared" si="22"/>
        <v>3</v>
      </c>
      <c r="AR101" s="261"/>
      <c r="AS101" s="262">
        <f t="shared" si="23"/>
        <v>0</v>
      </c>
      <c r="AT101" s="261"/>
      <c r="AU101" s="262">
        <f t="shared" si="24"/>
        <v>46</v>
      </c>
      <c r="AV101" s="261"/>
      <c r="AW101" s="992"/>
      <c r="AX101" s="993"/>
    </row>
    <row r="102" spans="1:50" ht="17.25" customHeight="1">
      <c r="A102" s="986" t="s">
        <v>211</v>
      </c>
      <c r="B102" s="987"/>
      <c r="C102" s="987"/>
      <c r="D102" s="988"/>
      <c r="E102" s="263">
        <f t="shared" si="25"/>
        <v>0</v>
      </c>
      <c r="F102" s="264"/>
      <c r="G102" s="265">
        <f t="shared" si="4"/>
        <v>0</v>
      </c>
      <c r="H102" s="264"/>
      <c r="I102" s="265">
        <f t="shared" si="5"/>
        <v>0</v>
      </c>
      <c r="J102" s="266"/>
      <c r="K102" s="265">
        <f t="shared" si="6"/>
        <v>0</v>
      </c>
      <c r="L102" s="264"/>
      <c r="M102" s="265">
        <f t="shared" si="7"/>
        <v>0</v>
      </c>
      <c r="N102" s="264"/>
      <c r="O102" s="265">
        <f t="shared" si="8"/>
        <v>0</v>
      </c>
      <c r="P102" s="266"/>
      <c r="Q102" s="265">
        <f t="shared" si="9"/>
        <v>0</v>
      </c>
      <c r="R102" s="264"/>
      <c r="S102" s="265">
        <f t="shared" si="10"/>
        <v>0</v>
      </c>
      <c r="T102" s="264"/>
      <c r="U102" s="265">
        <f t="shared" si="11"/>
        <v>0</v>
      </c>
      <c r="V102" s="266"/>
      <c r="W102" s="265">
        <f t="shared" si="12"/>
        <v>10</v>
      </c>
      <c r="X102" s="264"/>
      <c r="Y102" s="265">
        <f t="shared" si="13"/>
        <v>2</v>
      </c>
      <c r="Z102" s="264"/>
      <c r="AA102" s="265">
        <f t="shared" si="14"/>
        <v>4</v>
      </c>
      <c r="AB102" s="266"/>
      <c r="AC102" s="265">
        <f t="shared" si="15"/>
        <v>3</v>
      </c>
      <c r="AD102" s="264"/>
      <c r="AE102" s="265">
        <f t="shared" si="16"/>
        <v>0</v>
      </c>
      <c r="AF102" s="264"/>
      <c r="AG102" s="265">
        <f t="shared" si="17"/>
        <v>3</v>
      </c>
      <c r="AH102" s="266"/>
      <c r="AI102" s="265">
        <f t="shared" si="18"/>
        <v>10</v>
      </c>
      <c r="AJ102" s="264"/>
      <c r="AK102" s="265">
        <f t="shared" si="19"/>
        <v>5</v>
      </c>
      <c r="AL102" s="264"/>
      <c r="AM102" s="265">
        <f t="shared" si="20"/>
        <v>5</v>
      </c>
      <c r="AN102" s="266"/>
      <c r="AO102" s="265">
        <f t="shared" si="21"/>
        <v>0</v>
      </c>
      <c r="AP102" s="264"/>
      <c r="AQ102" s="267">
        <f t="shared" si="22"/>
        <v>23</v>
      </c>
      <c r="AR102" s="268"/>
      <c r="AS102" s="269">
        <f t="shared" si="23"/>
        <v>7</v>
      </c>
      <c r="AT102" s="268"/>
      <c r="AU102" s="269">
        <f t="shared" si="24"/>
        <v>12</v>
      </c>
      <c r="AV102" s="268"/>
      <c r="AW102" s="992">
        <f>'（運輸局走行キロ計算）'!E102</f>
        <v>0.76007317376458461</v>
      </c>
      <c r="AX102" s="993">
        <f>'（運輸局走行キロ計算）'!F102</f>
        <v>0</v>
      </c>
    </row>
    <row r="103" spans="1:50" ht="17.25" customHeight="1">
      <c r="A103" s="986"/>
      <c r="B103" s="987"/>
      <c r="C103" s="987"/>
      <c r="D103" s="988"/>
      <c r="E103" s="256">
        <f t="shared" si="25"/>
        <v>0</v>
      </c>
      <c r="F103" s="257"/>
      <c r="G103" s="258">
        <f t="shared" si="4"/>
        <v>0</v>
      </c>
      <c r="H103" s="257"/>
      <c r="I103" s="258">
        <f t="shared" si="5"/>
        <v>0</v>
      </c>
      <c r="J103" s="259"/>
      <c r="K103" s="258">
        <f t="shared" si="6"/>
        <v>0</v>
      </c>
      <c r="L103" s="257"/>
      <c r="M103" s="258">
        <f t="shared" si="7"/>
        <v>0</v>
      </c>
      <c r="N103" s="257"/>
      <c r="O103" s="258">
        <f t="shared" si="8"/>
        <v>0</v>
      </c>
      <c r="P103" s="259"/>
      <c r="Q103" s="258">
        <f t="shared" si="9"/>
        <v>0</v>
      </c>
      <c r="R103" s="257"/>
      <c r="S103" s="258">
        <f t="shared" si="10"/>
        <v>0</v>
      </c>
      <c r="T103" s="257"/>
      <c r="U103" s="258">
        <f t="shared" si="11"/>
        <v>0</v>
      </c>
      <c r="V103" s="259"/>
      <c r="W103" s="258">
        <f t="shared" si="12"/>
        <v>0</v>
      </c>
      <c r="X103" s="257"/>
      <c r="Y103" s="258">
        <f t="shared" si="13"/>
        <v>0</v>
      </c>
      <c r="Z103" s="257"/>
      <c r="AA103" s="258">
        <f t="shared" si="14"/>
        <v>0</v>
      </c>
      <c r="AB103" s="259"/>
      <c r="AC103" s="258">
        <f t="shared" si="15"/>
        <v>1</v>
      </c>
      <c r="AD103" s="257"/>
      <c r="AE103" s="258">
        <f t="shared" si="16"/>
        <v>0</v>
      </c>
      <c r="AF103" s="257"/>
      <c r="AG103" s="258">
        <f t="shared" si="17"/>
        <v>1</v>
      </c>
      <c r="AH103" s="259"/>
      <c r="AI103" s="258">
        <f t="shared" si="18"/>
        <v>0</v>
      </c>
      <c r="AJ103" s="257"/>
      <c r="AK103" s="258">
        <f t="shared" si="19"/>
        <v>0</v>
      </c>
      <c r="AL103" s="257"/>
      <c r="AM103" s="258">
        <f t="shared" si="20"/>
        <v>0</v>
      </c>
      <c r="AN103" s="259"/>
      <c r="AO103" s="258">
        <f t="shared" si="21"/>
        <v>0</v>
      </c>
      <c r="AP103" s="257"/>
      <c r="AQ103" s="260">
        <f t="shared" si="22"/>
        <v>1</v>
      </c>
      <c r="AR103" s="261"/>
      <c r="AS103" s="262">
        <f t="shared" si="23"/>
        <v>0</v>
      </c>
      <c r="AT103" s="261"/>
      <c r="AU103" s="262">
        <f t="shared" si="24"/>
        <v>1</v>
      </c>
      <c r="AV103" s="261"/>
      <c r="AW103" s="992"/>
      <c r="AX103" s="993"/>
    </row>
    <row r="104" spans="1:50" ht="17.25" customHeight="1">
      <c r="A104" s="986" t="s">
        <v>212</v>
      </c>
      <c r="B104" s="987"/>
      <c r="C104" s="987"/>
      <c r="D104" s="988"/>
      <c r="E104" s="263">
        <f t="shared" si="25"/>
        <v>0</v>
      </c>
      <c r="F104" s="264"/>
      <c r="G104" s="265">
        <f t="shared" si="4"/>
        <v>0</v>
      </c>
      <c r="H104" s="264"/>
      <c r="I104" s="265">
        <f t="shared" si="5"/>
        <v>0</v>
      </c>
      <c r="J104" s="266"/>
      <c r="K104" s="265">
        <f t="shared" si="6"/>
        <v>5</v>
      </c>
      <c r="L104" s="264"/>
      <c r="M104" s="265">
        <f t="shared" si="7"/>
        <v>0</v>
      </c>
      <c r="N104" s="264"/>
      <c r="O104" s="265">
        <f t="shared" si="8"/>
        <v>29</v>
      </c>
      <c r="P104" s="266"/>
      <c r="Q104" s="265">
        <f t="shared" si="9"/>
        <v>0</v>
      </c>
      <c r="R104" s="264"/>
      <c r="S104" s="265">
        <f t="shared" si="10"/>
        <v>0</v>
      </c>
      <c r="T104" s="264"/>
      <c r="U104" s="265">
        <f t="shared" si="11"/>
        <v>0</v>
      </c>
      <c r="V104" s="266"/>
      <c r="W104" s="265">
        <f t="shared" si="12"/>
        <v>34</v>
      </c>
      <c r="X104" s="264"/>
      <c r="Y104" s="265">
        <f t="shared" si="13"/>
        <v>9</v>
      </c>
      <c r="Z104" s="264"/>
      <c r="AA104" s="265">
        <f t="shared" si="14"/>
        <v>12</v>
      </c>
      <c r="AB104" s="266"/>
      <c r="AC104" s="265">
        <f t="shared" si="15"/>
        <v>2</v>
      </c>
      <c r="AD104" s="264"/>
      <c r="AE104" s="265">
        <f t="shared" si="16"/>
        <v>1</v>
      </c>
      <c r="AF104" s="264"/>
      <c r="AG104" s="265">
        <f t="shared" si="17"/>
        <v>2</v>
      </c>
      <c r="AH104" s="266"/>
      <c r="AI104" s="265">
        <f t="shared" si="18"/>
        <v>26</v>
      </c>
      <c r="AJ104" s="264"/>
      <c r="AK104" s="265">
        <f t="shared" si="19"/>
        <v>17</v>
      </c>
      <c r="AL104" s="264"/>
      <c r="AM104" s="265">
        <f t="shared" si="20"/>
        <v>9</v>
      </c>
      <c r="AN104" s="266"/>
      <c r="AO104" s="265">
        <f t="shared" si="21"/>
        <v>0</v>
      </c>
      <c r="AP104" s="264"/>
      <c r="AQ104" s="267">
        <f t="shared" si="22"/>
        <v>67</v>
      </c>
      <c r="AR104" s="268"/>
      <c r="AS104" s="269">
        <f t="shared" si="23"/>
        <v>27</v>
      </c>
      <c r="AT104" s="268"/>
      <c r="AU104" s="269">
        <f t="shared" si="24"/>
        <v>52</v>
      </c>
      <c r="AV104" s="268"/>
      <c r="AW104" s="992">
        <f>'（運輸局走行キロ計算）'!E104</f>
        <v>0.62837973866588903</v>
      </c>
      <c r="AX104" s="993">
        <f>'（運輸局走行キロ計算）'!F104</f>
        <v>0</v>
      </c>
    </row>
    <row r="105" spans="1:50" ht="17.25" customHeight="1">
      <c r="A105" s="989"/>
      <c r="B105" s="990"/>
      <c r="C105" s="990"/>
      <c r="D105" s="991"/>
      <c r="E105" s="270">
        <f t="shared" si="25"/>
        <v>0</v>
      </c>
      <c r="F105" s="271"/>
      <c r="G105" s="272">
        <f t="shared" si="4"/>
        <v>0</v>
      </c>
      <c r="H105" s="271"/>
      <c r="I105" s="272">
        <f t="shared" si="5"/>
        <v>0</v>
      </c>
      <c r="J105" s="273"/>
      <c r="K105" s="272">
        <f t="shared" si="6"/>
        <v>2</v>
      </c>
      <c r="L105" s="271"/>
      <c r="M105" s="272">
        <f t="shared" si="7"/>
        <v>0</v>
      </c>
      <c r="N105" s="271"/>
      <c r="O105" s="272">
        <f t="shared" si="8"/>
        <v>21</v>
      </c>
      <c r="P105" s="273"/>
      <c r="Q105" s="272">
        <f t="shared" si="9"/>
        <v>0</v>
      </c>
      <c r="R105" s="271"/>
      <c r="S105" s="272">
        <f t="shared" si="10"/>
        <v>0</v>
      </c>
      <c r="T105" s="271"/>
      <c r="U105" s="272">
        <f t="shared" si="11"/>
        <v>0</v>
      </c>
      <c r="V105" s="273"/>
      <c r="W105" s="272">
        <f t="shared" si="12"/>
        <v>2</v>
      </c>
      <c r="X105" s="271"/>
      <c r="Y105" s="272">
        <f t="shared" si="13"/>
        <v>0</v>
      </c>
      <c r="Z105" s="271"/>
      <c r="AA105" s="272">
        <f t="shared" si="14"/>
        <v>6</v>
      </c>
      <c r="AB105" s="273"/>
      <c r="AC105" s="272">
        <f t="shared" si="15"/>
        <v>1</v>
      </c>
      <c r="AD105" s="271"/>
      <c r="AE105" s="272">
        <f t="shared" si="16"/>
        <v>0</v>
      </c>
      <c r="AF105" s="271"/>
      <c r="AG105" s="272">
        <f t="shared" si="17"/>
        <v>1</v>
      </c>
      <c r="AH105" s="273"/>
      <c r="AI105" s="272">
        <f t="shared" si="18"/>
        <v>1</v>
      </c>
      <c r="AJ105" s="271"/>
      <c r="AK105" s="272">
        <f t="shared" si="19"/>
        <v>0</v>
      </c>
      <c r="AL105" s="271"/>
      <c r="AM105" s="272">
        <f t="shared" si="20"/>
        <v>1</v>
      </c>
      <c r="AN105" s="273"/>
      <c r="AO105" s="272">
        <f t="shared" si="21"/>
        <v>0</v>
      </c>
      <c r="AP105" s="271"/>
      <c r="AQ105" s="274">
        <f t="shared" si="22"/>
        <v>6</v>
      </c>
      <c r="AR105" s="275"/>
      <c r="AS105" s="276">
        <f t="shared" si="23"/>
        <v>0</v>
      </c>
      <c r="AT105" s="275"/>
      <c r="AU105" s="276">
        <f t="shared" si="24"/>
        <v>29</v>
      </c>
      <c r="AV105" s="275"/>
      <c r="AW105" s="992"/>
      <c r="AX105" s="993"/>
    </row>
    <row r="106" spans="1:50" ht="17.25" customHeight="1">
      <c r="A106" s="986" t="s">
        <v>231</v>
      </c>
      <c r="B106" s="987"/>
      <c r="C106" s="987"/>
      <c r="D106" s="988"/>
      <c r="E106" s="263">
        <f t="shared" si="25"/>
        <v>0</v>
      </c>
      <c r="F106" s="264"/>
      <c r="G106" s="265">
        <f t="shared" si="4"/>
        <v>0</v>
      </c>
      <c r="H106" s="264"/>
      <c r="I106" s="265">
        <f t="shared" si="5"/>
        <v>0</v>
      </c>
      <c r="J106" s="266"/>
      <c r="K106" s="265">
        <f t="shared" si="6"/>
        <v>0</v>
      </c>
      <c r="L106" s="264"/>
      <c r="M106" s="265">
        <f t="shared" si="7"/>
        <v>0</v>
      </c>
      <c r="N106" s="264"/>
      <c r="O106" s="265">
        <f t="shared" si="8"/>
        <v>0</v>
      </c>
      <c r="P106" s="266"/>
      <c r="Q106" s="265">
        <f t="shared" si="9"/>
        <v>0</v>
      </c>
      <c r="R106" s="264"/>
      <c r="S106" s="265">
        <f t="shared" si="10"/>
        <v>0</v>
      </c>
      <c r="T106" s="264"/>
      <c r="U106" s="265">
        <f t="shared" si="11"/>
        <v>0</v>
      </c>
      <c r="V106" s="266"/>
      <c r="W106" s="265">
        <f t="shared" si="12"/>
        <v>0</v>
      </c>
      <c r="X106" s="264"/>
      <c r="Y106" s="265">
        <f t="shared" si="13"/>
        <v>0</v>
      </c>
      <c r="Z106" s="264"/>
      <c r="AA106" s="265">
        <f t="shared" si="14"/>
        <v>0</v>
      </c>
      <c r="AB106" s="266"/>
      <c r="AC106" s="265">
        <f t="shared" si="15"/>
        <v>0</v>
      </c>
      <c r="AD106" s="264"/>
      <c r="AE106" s="265">
        <f t="shared" si="16"/>
        <v>0</v>
      </c>
      <c r="AF106" s="264"/>
      <c r="AG106" s="265">
        <f t="shared" si="17"/>
        <v>0</v>
      </c>
      <c r="AH106" s="266"/>
      <c r="AI106" s="265">
        <f t="shared" si="18"/>
        <v>0</v>
      </c>
      <c r="AJ106" s="264"/>
      <c r="AK106" s="265">
        <f t="shared" si="19"/>
        <v>0</v>
      </c>
      <c r="AL106" s="264"/>
      <c r="AM106" s="265">
        <f t="shared" si="20"/>
        <v>0</v>
      </c>
      <c r="AN106" s="266"/>
      <c r="AO106" s="265">
        <f t="shared" si="21"/>
        <v>0</v>
      </c>
      <c r="AP106" s="264"/>
      <c r="AQ106" s="267">
        <f t="shared" si="22"/>
        <v>0</v>
      </c>
      <c r="AR106" s="268"/>
      <c r="AS106" s="269">
        <f t="shared" si="23"/>
        <v>0</v>
      </c>
      <c r="AT106" s="268"/>
      <c r="AU106" s="269">
        <f t="shared" si="24"/>
        <v>0</v>
      </c>
      <c r="AV106" s="268"/>
      <c r="AW106" s="992">
        <f>'（運輸局走行キロ計算）'!E106</f>
        <v>0</v>
      </c>
      <c r="AX106" s="993">
        <f>'（運輸局走行キロ計算）'!F106</f>
        <v>0</v>
      </c>
    </row>
    <row r="107" spans="1:50" ht="17.25" customHeight="1" thickBot="1">
      <c r="A107" s="994"/>
      <c r="B107" s="995"/>
      <c r="C107" s="995"/>
      <c r="D107" s="996"/>
      <c r="E107" s="301">
        <f t="shared" si="25"/>
        <v>0</v>
      </c>
      <c r="F107" s="302"/>
      <c r="G107" s="303">
        <f t="shared" si="4"/>
        <v>0</v>
      </c>
      <c r="H107" s="302"/>
      <c r="I107" s="303">
        <f t="shared" si="5"/>
        <v>0</v>
      </c>
      <c r="J107" s="304"/>
      <c r="K107" s="303">
        <f t="shared" si="6"/>
        <v>0</v>
      </c>
      <c r="L107" s="302"/>
      <c r="M107" s="303">
        <f t="shared" si="7"/>
        <v>0</v>
      </c>
      <c r="N107" s="302"/>
      <c r="O107" s="303">
        <f t="shared" si="8"/>
        <v>0</v>
      </c>
      <c r="P107" s="304"/>
      <c r="Q107" s="303">
        <f t="shared" si="9"/>
        <v>0</v>
      </c>
      <c r="R107" s="302"/>
      <c r="S107" s="303">
        <f t="shared" si="10"/>
        <v>0</v>
      </c>
      <c r="T107" s="302"/>
      <c r="U107" s="303">
        <f t="shared" si="11"/>
        <v>0</v>
      </c>
      <c r="V107" s="304"/>
      <c r="W107" s="303">
        <f t="shared" si="12"/>
        <v>0</v>
      </c>
      <c r="X107" s="302"/>
      <c r="Y107" s="303">
        <f t="shared" si="13"/>
        <v>0</v>
      </c>
      <c r="Z107" s="302"/>
      <c r="AA107" s="303">
        <f t="shared" si="14"/>
        <v>0</v>
      </c>
      <c r="AB107" s="304"/>
      <c r="AC107" s="303">
        <f t="shared" si="15"/>
        <v>0</v>
      </c>
      <c r="AD107" s="302"/>
      <c r="AE107" s="303">
        <f t="shared" si="16"/>
        <v>0</v>
      </c>
      <c r="AF107" s="302"/>
      <c r="AG107" s="303">
        <f t="shared" si="17"/>
        <v>0</v>
      </c>
      <c r="AH107" s="304"/>
      <c r="AI107" s="303">
        <f t="shared" si="18"/>
        <v>0</v>
      </c>
      <c r="AJ107" s="302"/>
      <c r="AK107" s="303">
        <f t="shared" si="19"/>
        <v>0</v>
      </c>
      <c r="AL107" s="302"/>
      <c r="AM107" s="303">
        <f t="shared" si="20"/>
        <v>0</v>
      </c>
      <c r="AN107" s="304"/>
      <c r="AO107" s="303">
        <f t="shared" si="21"/>
        <v>0</v>
      </c>
      <c r="AP107" s="302"/>
      <c r="AQ107" s="305">
        <f t="shared" si="22"/>
        <v>0</v>
      </c>
      <c r="AR107" s="306"/>
      <c r="AS107" s="307">
        <f t="shared" si="23"/>
        <v>0</v>
      </c>
      <c r="AT107" s="306"/>
      <c r="AU107" s="307">
        <f t="shared" si="24"/>
        <v>0</v>
      </c>
      <c r="AV107" s="306"/>
      <c r="AW107" s="997"/>
      <c r="AX107" s="998"/>
    </row>
    <row r="108" spans="1:50" ht="17.25" customHeight="1" thickTop="1">
      <c r="A108" s="976" t="s">
        <v>195</v>
      </c>
      <c r="B108" s="977"/>
      <c r="C108" s="977"/>
      <c r="D108" s="978"/>
      <c r="E108" s="308">
        <f t="shared" si="25"/>
        <v>1</v>
      </c>
      <c r="F108" s="309"/>
      <c r="G108" s="310">
        <f t="shared" si="4"/>
        <v>0</v>
      </c>
      <c r="H108" s="309"/>
      <c r="I108" s="310">
        <f t="shared" si="5"/>
        <v>0</v>
      </c>
      <c r="J108" s="311"/>
      <c r="K108" s="310">
        <f t="shared" si="6"/>
        <v>11</v>
      </c>
      <c r="L108" s="309"/>
      <c r="M108" s="310">
        <f t="shared" si="7"/>
        <v>2</v>
      </c>
      <c r="N108" s="309"/>
      <c r="O108" s="310">
        <f t="shared" si="8"/>
        <v>36</v>
      </c>
      <c r="P108" s="311"/>
      <c r="Q108" s="310">
        <f t="shared" si="9"/>
        <v>0</v>
      </c>
      <c r="R108" s="309"/>
      <c r="S108" s="310">
        <f t="shared" si="10"/>
        <v>0</v>
      </c>
      <c r="T108" s="309"/>
      <c r="U108" s="310">
        <f t="shared" si="11"/>
        <v>0</v>
      </c>
      <c r="V108" s="311"/>
      <c r="W108" s="310">
        <f t="shared" si="12"/>
        <v>246</v>
      </c>
      <c r="X108" s="309"/>
      <c r="Y108" s="310">
        <f t="shared" si="13"/>
        <v>90</v>
      </c>
      <c r="Z108" s="309"/>
      <c r="AA108" s="310">
        <f t="shared" si="14"/>
        <v>114</v>
      </c>
      <c r="AB108" s="311"/>
      <c r="AC108" s="310">
        <f t="shared" si="15"/>
        <v>48</v>
      </c>
      <c r="AD108" s="309"/>
      <c r="AE108" s="310">
        <f t="shared" si="16"/>
        <v>2</v>
      </c>
      <c r="AF108" s="309"/>
      <c r="AG108" s="310">
        <f t="shared" si="17"/>
        <v>13</v>
      </c>
      <c r="AH108" s="311"/>
      <c r="AI108" s="310">
        <f t="shared" si="18"/>
        <v>449</v>
      </c>
      <c r="AJ108" s="309"/>
      <c r="AK108" s="310">
        <f t="shared" si="19"/>
        <v>193</v>
      </c>
      <c r="AL108" s="309"/>
      <c r="AM108" s="310">
        <f t="shared" si="20"/>
        <v>258</v>
      </c>
      <c r="AN108" s="311"/>
      <c r="AO108" s="310">
        <f t="shared" si="21"/>
        <v>3</v>
      </c>
      <c r="AP108" s="309"/>
      <c r="AQ108" s="312">
        <f t="shared" si="22"/>
        <v>758</v>
      </c>
      <c r="AR108" s="313"/>
      <c r="AS108" s="314">
        <f t="shared" si="23"/>
        <v>287</v>
      </c>
      <c r="AT108" s="313"/>
      <c r="AU108" s="314">
        <f t="shared" si="24"/>
        <v>421</v>
      </c>
      <c r="AV108" s="315"/>
      <c r="AW108" s="982">
        <f>'（運輸局走行キロ計算）'!E108</f>
        <v>0.56782291009579944</v>
      </c>
      <c r="AX108" s="984">
        <f>'（運輸局走行キロ計算）'!F108</f>
        <v>0</v>
      </c>
    </row>
    <row r="109" spans="1:50" ht="17.25" customHeight="1" thickBot="1">
      <c r="A109" s="979"/>
      <c r="B109" s="980"/>
      <c r="C109" s="980"/>
      <c r="D109" s="981"/>
      <c r="E109" s="292">
        <f t="shared" si="25"/>
        <v>0</v>
      </c>
      <c r="F109" s="293"/>
      <c r="G109" s="294">
        <f t="shared" si="4"/>
        <v>0</v>
      </c>
      <c r="H109" s="293"/>
      <c r="I109" s="294">
        <f t="shared" si="5"/>
        <v>0</v>
      </c>
      <c r="J109" s="295"/>
      <c r="K109" s="294">
        <f t="shared" si="6"/>
        <v>3</v>
      </c>
      <c r="L109" s="293"/>
      <c r="M109" s="294">
        <f t="shared" si="7"/>
        <v>0</v>
      </c>
      <c r="N109" s="293"/>
      <c r="O109" s="294">
        <f t="shared" si="8"/>
        <v>26</v>
      </c>
      <c r="P109" s="295"/>
      <c r="Q109" s="294">
        <f t="shared" si="9"/>
        <v>0</v>
      </c>
      <c r="R109" s="293"/>
      <c r="S109" s="294">
        <f t="shared" si="10"/>
        <v>0</v>
      </c>
      <c r="T109" s="293"/>
      <c r="U109" s="294">
        <f t="shared" si="11"/>
        <v>0</v>
      </c>
      <c r="V109" s="295"/>
      <c r="W109" s="294">
        <f t="shared" si="12"/>
        <v>7</v>
      </c>
      <c r="X109" s="293"/>
      <c r="Y109" s="294">
        <f t="shared" si="13"/>
        <v>0</v>
      </c>
      <c r="Z109" s="293"/>
      <c r="AA109" s="294">
        <f t="shared" si="14"/>
        <v>54</v>
      </c>
      <c r="AB109" s="295"/>
      <c r="AC109" s="294">
        <f t="shared" si="15"/>
        <v>4</v>
      </c>
      <c r="AD109" s="293"/>
      <c r="AE109" s="294">
        <f t="shared" si="16"/>
        <v>0</v>
      </c>
      <c r="AF109" s="293"/>
      <c r="AG109" s="294">
        <f t="shared" si="17"/>
        <v>4</v>
      </c>
      <c r="AH109" s="295"/>
      <c r="AI109" s="294">
        <f t="shared" si="18"/>
        <v>2</v>
      </c>
      <c r="AJ109" s="293"/>
      <c r="AK109" s="294">
        <f t="shared" si="19"/>
        <v>0</v>
      </c>
      <c r="AL109" s="293"/>
      <c r="AM109" s="294">
        <f t="shared" si="20"/>
        <v>2</v>
      </c>
      <c r="AN109" s="295"/>
      <c r="AO109" s="294">
        <f t="shared" si="21"/>
        <v>0</v>
      </c>
      <c r="AP109" s="293"/>
      <c r="AQ109" s="296">
        <f t="shared" si="22"/>
        <v>16</v>
      </c>
      <c r="AR109" s="297"/>
      <c r="AS109" s="298">
        <f t="shared" si="23"/>
        <v>0</v>
      </c>
      <c r="AT109" s="297"/>
      <c r="AU109" s="298">
        <f t="shared" si="24"/>
        <v>86</v>
      </c>
      <c r="AV109" s="299"/>
      <c r="AW109" s="983"/>
      <c r="AX109" s="985"/>
    </row>
    <row r="110" spans="1:50" ht="17.25">
      <c r="A110" s="1" t="s">
        <v>303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1:50" ht="17.2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1:50" ht="17.2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1:28" ht="17.2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28" ht="17.2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</row>
    <row r="115" spans="1:28" ht="17.25">
      <c r="A115" s="78"/>
      <c r="B115" s="78"/>
      <c r="C115" s="78"/>
    </row>
    <row r="116" spans="1:28" ht="17.25">
      <c r="A116" s="78"/>
      <c r="B116" s="78"/>
      <c r="C116" s="78"/>
    </row>
  </sheetData>
  <mergeCells count="318"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</mergeCells>
  <phoneticPr fontId="2"/>
  <pageMargins left="0.78740157480314965" right="0.78740157480314965" top="1.0629921259842521" bottom="0.47244094488188981" header="0.82677165354330717" footer="0.51181102362204722"/>
  <pageSetup paperSize="8" scale="60" fitToHeight="0" orientation="landscape" r:id="rId1"/>
  <headerFooter alignWithMargins="0">
    <oddHeader>&amp;C（19）運転事故調査票　　（その&amp;P）</oddHeader>
    <oddFooter>&amp;P / &amp;N ページ</oddFooter>
  </headerFooter>
  <ignoredErrors>
    <ignoredError sqref="I10:AE23 AF10:AP23 AP24:AP28 AF24:AO28 I29:AO31 I24:AE2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3"/>
  <sheetViews>
    <sheetView view="pageBreakPreview" topLeftCell="A67" zoomScale="60" zoomScaleNormal="100" workbookViewId="0">
      <selection activeCell="G3" sqref="G3:H3"/>
    </sheetView>
  </sheetViews>
  <sheetFormatPr defaultRowHeight="13.5"/>
  <cols>
    <col min="1" max="3" width="8.5" customWidth="1"/>
    <col min="4" max="4" width="10.625" customWidth="1"/>
    <col min="5" max="6" width="7.625" style="48" customWidth="1"/>
    <col min="7" max="7" width="17.5" bestFit="1" customWidth="1"/>
  </cols>
  <sheetData>
    <row r="1" spans="1:10" ht="17.25">
      <c r="A1" s="2" t="s">
        <v>33</v>
      </c>
      <c r="B1" s="2"/>
      <c r="C1" s="2"/>
      <c r="D1" s="2"/>
      <c r="E1" s="40"/>
      <c r="F1" s="40"/>
    </row>
    <row r="2" spans="1:10" ht="18" thickBot="1">
      <c r="A2" s="5" t="s">
        <v>203</v>
      </c>
      <c r="B2" s="6"/>
      <c r="C2" s="6"/>
      <c r="D2" s="2"/>
      <c r="E2" s="502"/>
      <c r="F2" s="41"/>
    </row>
    <row r="3" spans="1:10" ht="18" thickBot="1">
      <c r="A3" s="7" t="s">
        <v>0</v>
      </c>
      <c r="B3" s="7" t="s">
        <v>1</v>
      </c>
      <c r="C3" s="8" t="s">
        <v>2</v>
      </c>
      <c r="D3" s="9"/>
      <c r="E3" s="42" t="s">
        <v>6</v>
      </c>
      <c r="F3" s="43" t="s">
        <v>294</v>
      </c>
      <c r="G3" s="641" t="s">
        <v>6</v>
      </c>
      <c r="H3" s="628"/>
    </row>
    <row r="4" spans="1:10" ht="17.25">
      <c r="A4" s="13"/>
      <c r="B4" s="13"/>
      <c r="C4" s="14" t="s">
        <v>8</v>
      </c>
      <c r="D4" s="15"/>
      <c r="E4" s="44" t="s">
        <v>14</v>
      </c>
      <c r="F4" s="45" t="s">
        <v>293</v>
      </c>
      <c r="G4" s="642" t="s">
        <v>14</v>
      </c>
      <c r="H4" s="629"/>
      <c r="I4" s="1022" t="s">
        <v>12</v>
      </c>
      <c r="J4" s="1023"/>
    </row>
    <row r="5" spans="1:10" ht="17.25">
      <c r="A5" s="13"/>
      <c r="B5" s="13"/>
      <c r="C5" s="14"/>
      <c r="D5" s="15"/>
      <c r="E5" s="44" t="s">
        <v>286</v>
      </c>
      <c r="F5" s="45" t="s">
        <v>292</v>
      </c>
      <c r="G5" s="642" t="s">
        <v>286</v>
      </c>
      <c r="H5" s="629"/>
      <c r="I5" s="624"/>
      <c r="J5" s="625"/>
    </row>
    <row r="6" spans="1:10" ht="17.25">
      <c r="A6" s="19" t="s">
        <v>19</v>
      </c>
      <c r="B6" s="19" t="s">
        <v>20</v>
      </c>
      <c r="C6" s="20" t="s">
        <v>21</v>
      </c>
      <c r="D6" s="21"/>
      <c r="E6" s="44" t="s">
        <v>287</v>
      </c>
      <c r="F6" s="45" t="s">
        <v>295</v>
      </c>
      <c r="G6" s="642" t="s">
        <v>287</v>
      </c>
      <c r="H6" s="629"/>
      <c r="I6" s="624"/>
      <c r="J6" s="625"/>
    </row>
    <row r="7" spans="1:10" ht="17.25">
      <c r="A7" s="19"/>
      <c r="B7" s="19"/>
      <c r="C7" s="20"/>
      <c r="D7" s="21"/>
      <c r="E7" s="44" t="s">
        <v>288</v>
      </c>
      <c r="F7" s="45" t="s">
        <v>291</v>
      </c>
      <c r="G7" s="642" t="s">
        <v>290</v>
      </c>
      <c r="H7" s="629"/>
      <c r="I7" s="624"/>
      <c r="J7" s="625"/>
    </row>
    <row r="8" spans="1:10" ht="18" thickBot="1">
      <c r="A8" s="13" t="s">
        <v>26</v>
      </c>
      <c r="B8" s="13"/>
      <c r="C8" s="20"/>
      <c r="D8" s="22" t="s">
        <v>27</v>
      </c>
      <c r="E8" s="44" t="s">
        <v>289</v>
      </c>
      <c r="F8" s="45" t="s">
        <v>30</v>
      </c>
      <c r="G8" s="643" t="s">
        <v>526</v>
      </c>
      <c r="H8" s="630"/>
      <c r="I8" s="1024" t="s">
        <v>28</v>
      </c>
      <c r="J8" s="1025"/>
    </row>
    <row r="9" spans="1:10" ht="18" thickBot="1">
      <c r="A9" s="23" t="s">
        <v>31</v>
      </c>
      <c r="B9" s="24" t="s">
        <v>27</v>
      </c>
      <c r="C9" s="835" t="s">
        <v>32</v>
      </c>
      <c r="D9" s="836"/>
      <c r="E9" s="44" t="s">
        <v>290</v>
      </c>
      <c r="F9" s="45" t="s">
        <v>217</v>
      </c>
      <c r="G9" s="644" t="s">
        <v>352</v>
      </c>
      <c r="H9" s="645" t="s">
        <v>353</v>
      </c>
      <c r="I9" s="626"/>
      <c r="J9" s="626"/>
    </row>
    <row r="10" spans="1:10" ht="13.5" customHeight="1">
      <c r="A10" s="863" t="s">
        <v>168</v>
      </c>
      <c r="B10" s="837" t="s">
        <v>170</v>
      </c>
      <c r="C10" s="864" t="s">
        <v>169</v>
      </c>
      <c r="D10" s="1033"/>
      <c r="E10" s="1026">
        <f>IFERROR(I10/(G10/1000000),"")</f>
        <v>0.33497180137590221</v>
      </c>
      <c r="F10" s="1026" t="str">
        <f>IFERROR(J10/(H10/1000000),"")</f>
        <v/>
      </c>
      <c r="G10" s="646">
        <f>平成２６年度走行距離!$I$17+平成２６年度走行距離!$I$28</f>
        <v>35823911</v>
      </c>
      <c r="I10" s="631">
        <f>ＪＲ!AQ10</f>
        <v>12</v>
      </c>
      <c r="J10" s="632">
        <f>ＪＲ!AR10</f>
        <v>0</v>
      </c>
    </row>
    <row r="11" spans="1:10" ht="14.25" customHeight="1">
      <c r="A11" s="844"/>
      <c r="B11" s="838"/>
      <c r="C11" s="841"/>
      <c r="D11" s="1027"/>
      <c r="E11" s="1026"/>
      <c r="F11" s="1026"/>
      <c r="I11" s="633">
        <f>ＪＲ!AQ11</f>
        <v>1</v>
      </c>
      <c r="J11" s="634">
        <f>ＪＲ!AR11</f>
        <v>0</v>
      </c>
    </row>
    <row r="12" spans="1:10" ht="13.5" customHeight="1">
      <c r="A12" s="844"/>
      <c r="B12" s="853" t="s">
        <v>170</v>
      </c>
      <c r="C12" s="849" t="s">
        <v>99</v>
      </c>
      <c r="D12" s="1027"/>
      <c r="E12" s="1026">
        <f t="shared" ref="E12" si="0">IFERROR(I12/(G12/1000000),"")</f>
        <v>0.41735123862891771</v>
      </c>
      <c r="F12" s="1026" t="str">
        <f t="shared" ref="F12" si="1">IFERROR(J12/(H12/1000000),"")</f>
        <v/>
      </c>
      <c r="G12" s="647">
        <f>平成２６年度走行距離!$I$23</f>
        <v>7188190</v>
      </c>
      <c r="I12" s="633">
        <f>ＪＲ!AQ12</f>
        <v>3</v>
      </c>
      <c r="J12" s="634">
        <f>ＪＲ!AR12</f>
        <v>0</v>
      </c>
    </row>
    <row r="13" spans="1:10" ht="14.25" customHeight="1" thickBot="1">
      <c r="A13" s="844"/>
      <c r="B13" s="858"/>
      <c r="C13" s="850"/>
      <c r="D13" s="1031"/>
      <c r="E13" s="1026"/>
      <c r="F13" s="1026"/>
      <c r="I13" s="633">
        <f>ＪＲ!AQ13</f>
        <v>0</v>
      </c>
      <c r="J13" s="634">
        <f>ＪＲ!AR13</f>
        <v>0</v>
      </c>
    </row>
    <row r="14" spans="1:10" ht="14.25" customHeight="1" thickTop="1">
      <c r="A14" s="844"/>
      <c r="B14" s="831" t="s">
        <v>194</v>
      </c>
      <c r="C14" s="831"/>
      <c r="D14" s="831"/>
      <c r="E14" s="1026">
        <f t="shared" ref="E14" si="2">IFERROR(I14/(G14/1000000),"")</f>
        <v>0.34873906764052282</v>
      </c>
      <c r="F14" s="1026" t="str">
        <f t="shared" ref="F14" si="3">IFERROR(J14/(H14/1000000),"")</f>
        <v/>
      </c>
      <c r="G14" s="815">
        <f>SUM(G10:G13)</f>
        <v>43012101</v>
      </c>
      <c r="H14" s="816">
        <f>SUM(H10:H13)</f>
        <v>0</v>
      </c>
      <c r="I14" s="633">
        <f>ＪＲ!AQ14</f>
        <v>15</v>
      </c>
      <c r="J14" s="634">
        <f>ＪＲ!AR14</f>
        <v>0</v>
      </c>
    </row>
    <row r="15" spans="1:10" ht="14.25" customHeight="1" thickBot="1">
      <c r="A15" s="845"/>
      <c r="B15" s="833"/>
      <c r="C15" s="833"/>
      <c r="D15" s="833"/>
      <c r="E15" s="1026"/>
      <c r="F15" s="1026"/>
      <c r="I15" s="633">
        <f>ＪＲ!AQ15</f>
        <v>1</v>
      </c>
      <c r="J15" s="634">
        <f>ＪＲ!AR15</f>
        <v>0</v>
      </c>
    </row>
    <row r="16" spans="1:10" ht="14.25" customHeight="1" thickTop="1">
      <c r="A16" s="843" t="s">
        <v>174</v>
      </c>
      <c r="B16" s="852" t="s">
        <v>192</v>
      </c>
      <c r="C16" s="839" t="s">
        <v>96</v>
      </c>
      <c r="D16" s="1030"/>
      <c r="E16" s="1026">
        <f t="shared" ref="E16" si="4">IFERROR(I16/(G16/1000000),"")</f>
        <v>0.49531211845488377</v>
      </c>
      <c r="F16" s="1026" t="str">
        <f t="shared" ref="F16" si="5">IFERROR(J16/(H16/1000000),"")</f>
        <v/>
      </c>
      <c r="G16" s="648">
        <f>平成２６年度走行距離!$J$18+平成２６年度走行距離!$J$29</f>
        <v>56530012</v>
      </c>
      <c r="I16" s="633">
        <f>ＪＲ!AQ16</f>
        <v>28</v>
      </c>
      <c r="J16" s="634">
        <f>ＪＲ!AR16</f>
        <v>0</v>
      </c>
    </row>
    <row r="17" spans="1:10" ht="13.5" customHeight="1">
      <c r="A17" s="844"/>
      <c r="B17" s="838"/>
      <c r="C17" s="841"/>
      <c r="D17" s="1027"/>
      <c r="E17" s="1026"/>
      <c r="F17" s="1026"/>
      <c r="I17" s="633">
        <f>ＪＲ!AQ17</f>
        <v>1</v>
      </c>
      <c r="J17" s="634">
        <f>ＪＲ!AR17</f>
        <v>0</v>
      </c>
    </row>
    <row r="18" spans="1:10" ht="13.5" customHeight="1">
      <c r="A18" s="844"/>
      <c r="B18" s="853">
        <v>1</v>
      </c>
      <c r="C18" s="849" t="s">
        <v>169</v>
      </c>
      <c r="D18" s="1027"/>
      <c r="E18" s="1026">
        <f t="shared" ref="E18" si="6">IFERROR(I18/(G18/1000000),"")</f>
        <v>0</v>
      </c>
      <c r="F18" s="1026" t="str">
        <f t="shared" ref="F18" si="7">IFERROR(J18/(H18/1000000),"")</f>
        <v/>
      </c>
      <c r="G18" s="646">
        <f>平成２６年度走行距離!$J$17+平成２６年度走行距離!$J$28</f>
        <v>429696</v>
      </c>
      <c r="I18" s="633">
        <f>ＪＲ!AQ18</f>
        <v>0</v>
      </c>
      <c r="J18" s="634">
        <f>ＪＲ!AR18</f>
        <v>0</v>
      </c>
    </row>
    <row r="19" spans="1:10" ht="13.5" customHeight="1">
      <c r="A19" s="844"/>
      <c r="B19" s="838"/>
      <c r="C19" s="841"/>
      <c r="D19" s="1027" t="s">
        <v>166</v>
      </c>
      <c r="E19" s="1026"/>
      <c r="F19" s="1026"/>
      <c r="I19" s="633">
        <f>ＪＲ!AQ19</f>
        <v>0</v>
      </c>
      <c r="J19" s="634">
        <f>ＪＲ!AR19</f>
        <v>0</v>
      </c>
    </row>
    <row r="20" spans="1:10" ht="13.5" customHeight="1">
      <c r="A20" s="844"/>
      <c r="B20" s="853">
        <v>1</v>
      </c>
      <c r="C20" s="849" t="s">
        <v>99</v>
      </c>
      <c r="D20" s="1027"/>
      <c r="E20" s="1026">
        <f t="shared" ref="E20" si="8">IFERROR(I20/(G20/1000000),"")</f>
        <v>0.39757027945246748</v>
      </c>
      <c r="F20" s="1026" t="str">
        <f t="shared" ref="F20" si="9">IFERROR(J20/(H20/1000000),"")</f>
        <v/>
      </c>
      <c r="G20" s="649">
        <f>平成２６年度走行距離!$J$23</f>
        <v>12576392.800000001</v>
      </c>
      <c r="I20" s="633">
        <f>ＪＲ!AQ20</f>
        <v>5</v>
      </c>
      <c r="J20" s="634">
        <f>ＪＲ!AR20</f>
        <v>0</v>
      </c>
    </row>
    <row r="21" spans="1:10" ht="14.25" customHeight="1" thickBot="1">
      <c r="A21" s="844"/>
      <c r="B21" s="858"/>
      <c r="C21" s="850"/>
      <c r="D21" s="1031"/>
      <c r="E21" s="1026"/>
      <c r="F21" s="1026"/>
      <c r="I21" s="633">
        <f>ＪＲ!AQ21</f>
        <v>0</v>
      </c>
      <c r="J21" s="634">
        <f>ＪＲ!AR21</f>
        <v>0</v>
      </c>
    </row>
    <row r="22" spans="1:10" ht="14.25" customHeight="1" thickTop="1">
      <c r="A22" s="844"/>
      <c r="B22" s="831" t="s">
        <v>194</v>
      </c>
      <c r="C22" s="831"/>
      <c r="D22" s="831"/>
      <c r="E22" s="1026">
        <f t="shared" ref="E22" si="10">IFERROR(I22/(G22/1000000),"")</f>
        <v>0.47457363326877827</v>
      </c>
      <c r="F22" s="1026" t="str">
        <f t="shared" ref="F22" si="11">IFERROR(J22/(H22/1000000),"")</f>
        <v/>
      </c>
      <c r="G22" s="815">
        <f>SUM(G16:G21)</f>
        <v>69536100.799999997</v>
      </c>
      <c r="H22" s="816">
        <f>SUM(H16:H21)</f>
        <v>0</v>
      </c>
      <c r="I22" s="633">
        <f>ＪＲ!AQ22</f>
        <v>33</v>
      </c>
      <c r="J22" s="634">
        <f>ＪＲ!AR22</f>
        <v>0</v>
      </c>
    </row>
    <row r="23" spans="1:10" ht="14.25" customHeight="1" thickBot="1">
      <c r="A23" s="845"/>
      <c r="B23" s="833"/>
      <c r="C23" s="833"/>
      <c r="D23" s="833"/>
      <c r="E23" s="1026"/>
      <c r="F23" s="1026"/>
      <c r="I23" s="633">
        <f>ＪＲ!AQ23</f>
        <v>1</v>
      </c>
      <c r="J23" s="634">
        <f>ＪＲ!AR23</f>
        <v>0</v>
      </c>
    </row>
    <row r="24" spans="1:10" ht="14.25" customHeight="1" thickTop="1">
      <c r="A24" s="846" t="s">
        <v>214</v>
      </c>
      <c r="B24" s="852" t="s">
        <v>192</v>
      </c>
      <c r="C24" s="839" t="s">
        <v>96</v>
      </c>
      <c r="D24" s="1030" t="s">
        <v>166</v>
      </c>
      <c r="E24" s="1026">
        <f t="shared" ref="E24" si="12">IFERROR(I24/(G24/1000000),"")</f>
        <v>0.50810465024997475</v>
      </c>
      <c r="F24" s="1026" t="str">
        <f t="shared" ref="F24" si="13">IFERROR(J24/(H24/1000000),"")</f>
        <v/>
      </c>
      <c r="G24" s="650">
        <f>平成２６年度走行距離!$K$18+平成２６年度走行距離!$K$29</f>
        <v>23617182</v>
      </c>
      <c r="I24" s="633">
        <f>ＪＲ!AQ24</f>
        <v>12</v>
      </c>
      <c r="J24" s="634">
        <f>ＪＲ!AR24</f>
        <v>0</v>
      </c>
    </row>
    <row r="25" spans="1:10" ht="13.5" customHeight="1">
      <c r="A25" s="847" t="s">
        <v>95</v>
      </c>
      <c r="B25" s="838">
        <v>1</v>
      </c>
      <c r="C25" s="841" t="s">
        <v>96</v>
      </c>
      <c r="D25" s="1027"/>
      <c r="E25" s="1026"/>
      <c r="F25" s="1026"/>
      <c r="I25" s="633">
        <f>ＪＲ!AQ25</f>
        <v>0</v>
      </c>
      <c r="J25" s="634">
        <f>ＪＲ!AR25</f>
        <v>0</v>
      </c>
    </row>
    <row r="26" spans="1:10" ht="13.5" customHeight="1">
      <c r="A26" s="847"/>
      <c r="B26" s="853" t="s">
        <v>170</v>
      </c>
      <c r="C26" s="849" t="s">
        <v>97</v>
      </c>
      <c r="D26" s="1027" t="s">
        <v>166</v>
      </c>
      <c r="E26" s="1026">
        <f t="shared" ref="E26" si="14">IFERROR(I26/(G26/1000000),"")</f>
        <v>0.35023276469541659</v>
      </c>
      <c r="F26" s="1026" t="str">
        <f t="shared" ref="F26" si="15">IFERROR(J26/(H26/1000000),"")</f>
        <v/>
      </c>
      <c r="G26" s="651">
        <f>平成２６年度走行距離!$K$19</f>
        <v>2855244</v>
      </c>
      <c r="I26" s="633">
        <f>ＪＲ!AQ26</f>
        <v>1</v>
      </c>
      <c r="J26" s="634">
        <f>ＪＲ!AR26</f>
        <v>0</v>
      </c>
    </row>
    <row r="27" spans="1:10" ht="13.5" customHeight="1">
      <c r="A27" s="847"/>
      <c r="B27" s="838">
        <v>1</v>
      </c>
      <c r="C27" s="841" t="s">
        <v>97</v>
      </c>
      <c r="D27" s="1027"/>
      <c r="E27" s="1026"/>
      <c r="F27" s="1026"/>
      <c r="I27" s="633">
        <f>ＪＲ!AQ27</f>
        <v>0</v>
      </c>
      <c r="J27" s="634">
        <f>ＪＲ!AR27</f>
        <v>0</v>
      </c>
    </row>
    <row r="28" spans="1:10" ht="13.5" customHeight="1">
      <c r="A28" s="847"/>
      <c r="B28" s="853" t="s">
        <v>170</v>
      </c>
      <c r="C28" s="849" t="s">
        <v>98</v>
      </c>
      <c r="D28" s="1027" t="s">
        <v>166</v>
      </c>
      <c r="E28" s="1026">
        <f t="shared" ref="E28" si="16">IFERROR(I28/(G28/1000000),"")</f>
        <v>0.29818021879733914</v>
      </c>
      <c r="F28" s="1026" t="str">
        <f t="shared" ref="F28" si="17">IFERROR(J28/(H28/1000000),"")</f>
        <v/>
      </c>
      <c r="G28">
        <f>平成２６年度走行距離!$K$20+平成２６年度走行距離!$K$31</f>
        <v>13414706.1</v>
      </c>
      <c r="I28" s="633">
        <f>ＪＲ!AQ28</f>
        <v>4</v>
      </c>
      <c r="J28" s="634">
        <f>ＪＲ!AR28</f>
        <v>0</v>
      </c>
    </row>
    <row r="29" spans="1:10" ht="13.5" customHeight="1">
      <c r="A29" s="847"/>
      <c r="B29" s="838">
        <v>1</v>
      </c>
      <c r="C29" s="841" t="s">
        <v>98</v>
      </c>
      <c r="D29" s="1027"/>
      <c r="E29" s="1026"/>
      <c r="F29" s="1026"/>
      <c r="I29" s="633">
        <f>ＪＲ!AQ29</f>
        <v>0</v>
      </c>
      <c r="J29" s="634">
        <f>ＪＲ!AR29</f>
        <v>0</v>
      </c>
    </row>
    <row r="30" spans="1:10" ht="13.5" customHeight="1">
      <c r="A30" s="847"/>
      <c r="B30" s="853" t="s">
        <v>170</v>
      </c>
      <c r="C30" s="849" t="s">
        <v>99</v>
      </c>
      <c r="D30" s="1027" t="s">
        <v>166</v>
      </c>
      <c r="E30" s="1026">
        <f t="shared" ref="E30" si="18">IFERROR(I30/(G30/1000000),"")</f>
        <v>0.65014970021922391</v>
      </c>
      <c r="F30" s="1026" t="str">
        <f t="shared" ref="F30" si="19">IFERROR(J30/(H30/1000000),"")</f>
        <v/>
      </c>
      <c r="G30">
        <f>平成２６年度走行距離!$K$23</f>
        <v>4614321.9000000004</v>
      </c>
      <c r="I30" s="633">
        <f>ＪＲ!AQ30</f>
        <v>3</v>
      </c>
      <c r="J30" s="634">
        <f>ＪＲ!AR30</f>
        <v>0</v>
      </c>
    </row>
    <row r="31" spans="1:10" ht="14.25" customHeight="1" thickBot="1">
      <c r="A31" s="847"/>
      <c r="B31" s="858"/>
      <c r="C31" s="850" t="s">
        <v>99</v>
      </c>
      <c r="D31" s="1031"/>
      <c r="E31" s="1026"/>
      <c r="F31" s="1026"/>
      <c r="I31" s="633">
        <f>ＪＲ!AQ31</f>
        <v>0</v>
      </c>
      <c r="J31" s="634">
        <f>ＪＲ!AR31</f>
        <v>0</v>
      </c>
    </row>
    <row r="32" spans="1:10" ht="14.25" customHeight="1" thickTop="1">
      <c r="A32" s="847"/>
      <c r="B32" s="831" t="s">
        <v>194</v>
      </c>
      <c r="C32" s="831"/>
      <c r="D32" s="831"/>
      <c r="E32" s="1026">
        <f t="shared" ref="E32" si="20">IFERROR(I32/(G32/1000000),"")</f>
        <v>0.4494235177124774</v>
      </c>
      <c r="F32" s="1026" t="str">
        <f t="shared" ref="F32" si="21">IFERROR(J32/(H32/1000000),"")</f>
        <v/>
      </c>
      <c r="G32" s="815">
        <f>SUM(G24:G31)</f>
        <v>44501454</v>
      </c>
      <c r="H32" s="816">
        <f>SUM(H24:H31)</f>
        <v>0</v>
      </c>
      <c r="I32" s="633">
        <f>ＪＲ!AQ32</f>
        <v>20</v>
      </c>
      <c r="J32" s="634">
        <f>ＪＲ!AR32</f>
        <v>0</v>
      </c>
    </row>
    <row r="33" spans="1:10" ht="14.25" customHeight="1" thickBot="1">
      <c r="A33" s="848"/>
      <c r="B33" s="833"/>
      <c r="C33" s="833"/>
      <c r="D33" s="833"/>
      <c r="E33" s="1026"/>
      <c r="F33" s="1026"/>
      <c r="I33" s="633">
        <f>ＪＲ!AQ33</f>
        <v>0</v>
      </c>
      <c r="J33" s="634">
        <f>ＪＲ!AR33</f>
        <v>0</v>
      </c>
    </row>
    <row r="34" spans="1:10" ht="14.25" customHeight="1" thickTop="1">
      <c r="A34" s="843" t="s">
        <v>52</v>
      </c>
      <c r="B34" s="852" t="s">
        <v>53</v>
      </c>
      <c r="C34" s="839" t="s">
        <v>96</v>
      </c>
      <c r="D34" s="1030"/>
      <c r="E34" s="1026">
        <f t="shared" ref="E34" si="22">IFERROR(I34/(G34/1000000),"")</f>
        <v>0.92780614326753486</v>
      </c>
      <c r="F34" s="1026" t="str">
        <f t="shared" ref="F34" si="23">IFERROR(J34/(H34/1000000),"")</f>
        <v/>
      </c>
      <c r="G34">
        <f>平成２６年度走行距離!$L$18+平成２６年度走行距離!$L$29</f>
        <v>183227931</v>
      </c>
      <c r="I34" s="633">
        <f>ＪＲ!AQ34</f>
        <v>170</v>
      </c>
      <c r="J34" s="634">
        <f>ＪＲ!AR34</f>
        <v>0</v>
      </c>
    </row>
    <row r="35" spans="1:10" ht="13.5" customHeight="1">
      <c r="A35" s="844"/>
      <c r="B35" s="838"/>
      <c r="C35" s="841"/>
      <c r="D35" s="1027"/>
      <c r="E35" s="1026"/>
      <c r="F35" s="1026"/>
      <c r="I35" s="633">
        <f>ＪＲ!AQ35</f>
        <v>0</v>
      </c>
      <c r="J35" s="634">
        <f>ＪＲ!AR35</f>
        <v>0</v>
      </c>
    </row>
    <row r="36" spans="1:10" ht="13.5" customHeight="1">
      <c r="A36" s="844"/>
      <c r="B36" s="853" t="s">
        <v>53</v>
      </c>
      <c r="C36" s="849" t="s">
        <v>97</v>
      </c>
      <c r="D36" s="1027"/>
      <c r="E36" s="1026">
        <f t="shared" ref="E36" si="24">IFERROR(I36/(G36/1000000),"")</f>
        <v>0.15127737099292718</v>
      </c>
      <c r="F36" s="1026" t="str">
        <f t="shared" ref="F36" si="25">IFERROR(J36/(H36/1000000),"")</f>
        <v/>
      </c>
      <c r="G36">
        <f>平成２６年度走行距離!$L$19+平成２６年度走行距離!$L$30</f>
        <v>13220748</v>
      </c>
      <c r="I36" s="633">
        <f>ＪＲ!AQ36</f>
        <v>2</v>
      </c>
      <c r="J36" s="634">
        <f>ＪＲ!AR36</f>
        <v>0</v>
      </c>
    </row>
    <row r="37" spans="1:10" ht="13.5" customHeight="1">
      <c r="A37" s="844"/>
      <c r="B37" s="838"/>
      <c r="C37" s="841"/>
      <c r="D37" s="1027"/>
      <c r="E37" s="1026"/>
      <c r="F37" s="1026"/>
      <c r="I37" s="633">
        <f>ＪＲ!AQ37</f>
        <v>0</v>
      </c>
      <c r="J37" s="634">
        <f>ＪＲ!AR37</f>
        <v>0</v>
      </c>
    </row>
    <row r="38" spans="1:10" ht="13.5" customHeight="1">
      <c r="A38" s="844"/>
      <c r="B38" s="853" t="s">
        <v>54</v>
      </c>
      <c r="C38" s="849" t="s">
        <v>196</v>
      </c>
      <c r="D38" s="1027"/>
      <c r="E38" s="1026">
        <f t="shared" ref="E38" si="26">IFERROR(I38/(G38/1000000),"")</f>
        <v>0.43100643018493195</v>
      </c>
      <c r="F38" s="1026" t="str">
        <f t="shared" ref="F38" si="27">IFERROR(J38/(H38/1000000),"")</f>
        <v/>
      </c>
      <c r="G38">
        <f>平成２６年度走行距離!$L$23</f>
        <v>11600755</v>
      </c>
      <c r="I38" s="633">
        <f>ＪＲ!AQ38</f>
        <v>5</v>
      </c>
      <c r="J38" s="634">
        <f>ＪＲ!AR38</f>
        <v>0</v>
      </c>
    </row>
    <row r="39" spans="1:10" ht="14.25" customHeight="1" thickBot="1">
      <c r="A39" s="844"/>
      <c r="B39" s="858"/>
      <c r="C39" s="850"/>
      <c r="D39" s="1031"/>
      <c r="E39" s="1026"/>
      <c r="F39" s="1026"/>
      <c r="I39" s="633">
        <f>ＪＲ!AQ39</f>
        <v>0</v>
      </c>
      <c r="J39" s="634">
        <f>ＪＲ!AR39</f>
        <v>0</v>
      </c>
    </row>
    <row r="40" spans="1:10" ht="14.25" customHeight="1" thickTop="1">
      <c r="A40" s="844"/>
      <c r="B40" s="831" t="s">
        <v>194</v>
      </c>
      <c r="C40" s="831"/>
      <c r="D40" s="831"/>
      <c r="E40" s="1026">
        <f t="shared" ref="E40" si="28">IFERROR(I40/(G40/1000000),"")</f>
        <v>0.85075934405089515</v>
      </c>
      <c r="F40" s="1026" t="str">
        <f t="shared" ref="F40" si="29">IFERROR(J40/(H40/1000000),"")</f>
        <v/>
      </c>
      <c r="G40">
        <f>SUM(G34:G39)</f>
        <v>208049434</v>
      </c>
      <c r="H40">
        <f>SUM(H34:H39)</f>
        <v>0</v>
      </c>
      <c r="I40" s="633">
        <f>ＪＲ!AQ40</f>
        <v>177</v>
      </c>
      <c r="J40" s="634">
        <f>ＪＲ!AR40</f>
        <v>0</v>
      </c>
    </row>
    <row r="41" spans="1:10" ht="14.25" customHeight="1" thickBot="1">
      <c r="A41" s="845"/>
      <c r="B41" s="833"/>
      <c r="C41" s="833"/>
      <c r="D41" s="833"/>
      <c r="E41" s="1026"/>
      <c r="F41" s="1026"/>
      <c r="I41" s="633">
        <f>ＪＲ!AQ41</f>
        <v>0</v>
      </c>
      <c r="J41" s="634">
        <f>ＪＲ!AR41</f>
        <v>0</v>
      </c>
    </row>
    <row r="42" spans="1:10" ht="14.25" customHeight="1" thickTop="1">
      <c r="A42" s="843" t="s">
        <v>190</v>
      </c>
      <c r="B42" s="852" t="s">
        <v>170</v>
      </c>
      <c r="C42" s="839" t="s">
        <v>188</v>
      </c>
      <c r="D42" s="1030"/>
      <c r="E42" s="1026">
        <f t="shared" ref="E42" si="30">IFERROR(I42/(G42/1000000),"")</f>
        <v>0</v>
      </c>
      <c r="F42" s="1026" t="str">
        <f t="shared" ref="F42" si="31">IFERROR(J42/(H42/1000000),"")</f>
        <v/>
      </c>
      <c r="G42">
        <f>平成２６年度走行距離!$M$18</f>
        <v>595276</v>
      </c>
      <c r="I42" s="633">
        <f>ＪＲ!AQ42</f>
        <v>0</v>
      </c>
      <c r="J42" s="634">
        <f>ＪＲ!AR42</f>
        <v>0</v>
      </c>
    </row>
    <row r="43" spans="1:10" ht="13.5" customHeight="1">
      <c r="A43" s="844"/>
      <c r="B43" s="838"/>
      <c r="C43" s="841"/>
      <c r="D43" s="1027"/>
      <c r="E43" s="1026"/>
      <c r="F43" s="1026"/>
      <c r="I43" s="633">
        <f>ＪＲ!AQ43</f>
        <v>0</v>
      </c>
      <c r="J43" s="634">
        <f>ＪＲ!AR43</f>
        <v>0</v>
      </c>
    </row>
    <row r="44" spans="1:10" ht="13.5" customHeight="1">
      <c r="A44" s="844"/>
      <c r="B44" s="853" t="s">
        <v>192</v>
      </c>
      <c r="C44" s="849" t="s">
        <v>189</v>
      </c>
      <c r="D44" s="1027"/>
      <c r="E44" s="1026">
        <f t="shared" ref="E44" si="32">IFERROR(I44/(G44/1000000),"")</f>
        <v>0.14114474909839941</v>
      </c>
      <c r="F44" s="1026" t="str">
        <f t="shared" ref="F44" si="33">IFERROR(J44/(H44/1000000),"")</f>
        <v/>
      </c>
      <c r="G44">
        <f>平成２６年度走行距離!$M$19+平成２６年度走行距離!$M30</f>
        <v>77934178</v>
      </c>
      <c r="I44" s="633">
        <f>ＪＲ!AQ44</f>
        <v>11</v>
      </c>
      <c r="J44" s="634">
        <f>ＪＲ!AR44</f>
        <v>0</v>
      </c>
    </row>
    <row r="45" spans="1:10" ht="13.5" customHeight="1">
      <c r="A45" s="844"/>
      <c r="B45" s="838"/>
      <c r="C45" s="841"/>
      <c r="D45" s="1027"/>
      <c r="E45" s="1026"/>
      <c r="F45" s="1026"/>
      <c r="I45" s="633">
        <f>ＪＲ!AQ45</f>
        <v>0</v>
      </c>
      <c r="J45" s="634">
        <f>ＪＲ!AR45</f>
        <v>0</v>
      </c>
    </row>
    <row r="46" spans="1:10" ht="13.5" customHeight="1">
      <c r="A46" s="844"/>
      <c r="B46" s="853" t="s">
        <v>170</v>
      </c>
      <c r="C46" s="849" t="s">
        <v>98</v>
      </c>
      <c r="D46" s="1027"/>
      <c r="E46" s="1026">
        <f t="shared" ref="E46" si="34">IFERROR(I46/(G46/1000000),"")</f>
        <v>0.28347709661680431</v>
      </c>
      <c r="F46" s="1026" t="str">
        <f t="shared" ref="F46" si="35">IFERROR(J46/(H46/1000000),"")</f>
        <v/>
      </c>
      <c r="G46">
        <f>平成２６年度走行距離!$M$20</f>
        <v>7055243.7000000002</v>
      </c>
      <c r="I46" s="633">
        <f>ＪＲ!AQ46</f>
        <v>2</v>
      </c>
      <c r="J46" s="634">
        <f>ＪＲ!AR46</f>
        <v>0</v>
      </c>
    </row>
    <row r="47" spans="1:10" ht="13.5" customHeight="1">
      <c r="A47" s="844"/>
      <c r="B47" s="838"/>
      <c r="C47" s="841"/>
      <c r="D47" s="1027"/>
      <c r="E47" s="1026"/>
      <c r="F47" s="1026"/>
      <c r="I47" s="633">
        <f>ＪＲ!AQ47</f>
        <v>0</v>
      </c>
      <c r="J47" s="634">
        <f>ＪＲ!AR47</f>
        <v>0</v>
      </c>
    </row>
    <row r="48" spans="1:10" ht="13.5" customHeight="1">
      <c r="A48" s="844"/>
      <c r="B48" s="853" t="s">
        <v>170</v>
      </c>
      <c r="C48" s="849" t="s">
        <v>99</v>
      </c>
      <c r="D48" s="1027"/>
      <c r="E48" s="1026">
        <f t="shared" ref="E48" si="36">IFERROR(I48/(G48/1000000),"")</f>
        <v>0.3894418346324432</v>
      </c>
      <c r="F48" s="1026" t="str">
        <f t="shared" ref="F48" si="37">IFERROR(J48/(H48/1000000),"")</f>
        <v/>
      </c>
      <c r="G48">
        <f>平成２６年度走行距離!$M$23</f>
        <v>10271110.199999999</v>
      </c>
      <c r="I48" s="633">
        <f>ＪＲ!AQ48</f>
        <v>4</v>
      </c>
      <c r="J48" s="634">
        <f>ＪＲ!AR48</f>
        <v>0</v>
      </c>
    </row>
    <row r="49" spans="1:10" ht="14.25" customHeight="1" thickBot="1">
      <c r="A49" s="844"/>
      <c r="B49" s="858"/>
      <c r="C49" s="850"/>
      <c r="D49" s="1031"/>
      <c r="E49" s="1026"/>
      <c r="F49" s="1026"/>
      <c r="I49" s="633">
        <f>ＪＲ!AQ49</f>
        <v>0</v>
      </c>
      <c r="J49" s="634">
        <f>ＪＲ!AR49</f>
        <v>0</v>
      </c>
    </row>
    <row r="50" spans="1:10" ht="14.25" customHeight="1" thickTop="1">
      <c r="A50" s="844"/>
      <c r="B50" s="831" t="s">
        <v>194</v>
      </c>
      <c r="C50" s="831"/>
      <c r="D50" s="831"/>
      <c r="E50" s="1026">
        <f t="shared" ref="E50" si="38">IFERROR(I50/(G50/1000000),"")</f>
        <v>0.17734971278667822</v>
      </c>
      <c r="F50" s="1026" t="str">
        <f t="shared" ref="F50" si="39">IFERROR(J50/(H50/1000000),"")</f>
        <v/>
      </c>
      <c r="G50">
        <f>SUM(G42:G49)</f>
        <v>95855807.900000006</v>
      </c>
      <c r="H50">
        <f>SUM(H42:H49)</f>
        <v>0</v>
      </c>
      <c r="I50" s="633">
        <f>ＪＲ!AQ50</f>
        <v>17</v>
      </c>
      <c r="J50" s="634">
        <f>ＪＲ!AR50</f>
        <v>0</v>
      </c>
    </row>
    <row r="51" spans="1:10" ht="14.25" customHeight="1" thickBot="1">
      <c r="A51" s="845"/>
      <c r="B51" s="833"/>
      <c r="C51" s="833"/>
      <c r="D51" s="833"/>
      <c r="E51" s="1026"/>
      <c r="F51" s="1026"/>
      <c r="I51" s="633">
        <f>ＪＲ!AQ51</f>
        <v>0</v>
      </c>
      <c r="J51" s="634">
        <f>ＪＲ!AR51</f>
        <v>0</v>
      </c>
    </row>
    <row r="52" spans="1:10" ht="14.25" customHeight="1" thickTop="1">
      <c r="A52" s="843" t="s">
        <v>136</v>
      </c>
      <c r="B52" s="852" t="s">
        <v>192</v>
      </c>
      <c r="C52" s="839" t="s">
        <v>97</v>
      </c>
      <c r="D52" s="1030"/>
      <c r="E52" s="1026">
        <f t="shared" ref="E52" si="40">IFERROR(I52/(G52/1000000),"")</f>
        <v>0</v>
      </c>
      <c r="F52" s="1026" t="str">
        <f t="shared" ref="F52" si="41">IFERROR(J52/(H52/1000000),"")</f>
        <v/>
      </c>
      <c r="G52">
        <f>平成２６年度走行距離!$N$19+平成２６年度走行距離!$N$30</f>
        <v>12247245</v>
      </c>
      <c r="I52" s="633">
        <f>ＪＲ!AQ52</f>
        <v>0</v>
      </c>
      <c r="J52" s="634">
        <f>ＪＲ!AR52</f>
        <v>0</v>
      </c>
    </row>
    <row r="53" spans="1:10" ht="13.5" customHeight="1">
      <c r="A53" s="844"/>
      <c r="B53" s="838"/>
      <c r="C53" s="841"/>
      <c r="D53" s="1027"/>
      <c r="E53" s="1026"/>
      <c r="F53" s="1026"/>
      <c r="I53" s="633">
        <f>ＪＲ!AQ53</f>
        <v>0</v>
      </c>
      <c r="J53" s="634">
        <f>ＪＲ!AR53</f>
        <v>0</v>
      </c>
    </row>
    <row r="54" spans="1:10" ht="13.5" customHeight="1">
      <c r="A54" s="844"/>
      <c r="B54" s="853" t="s">
        <v>192</v>
      </c>
      <c r="C54" s="849" t="s">
        <v>137</v>
      </c>
      <c r="D54" s="1027"/>
      <c r="E54" s="1026">
        <f t="shared" ref="E54" si="42">IFERROR(I54/(G54/1000000),"")</f>
        <v>0.36204293587857561</v>
      </c>
      <c r="F54" s="1026" t="str">
        <f t="shared" ref="F54" si="43">IFERROR(J54/(H54/1000000),"")</f>
        <v/>
      </c>
      <c r="G54">
        <f>平成２６年度走行距離!$N$20+平成２６年度走行距離!$N$31</f>
        <v>99435720</v>
      </c>
      <c r="I54" s="633">
        <f>ＪＲ!AQ54</f>
        <v>36</v>
      </c>
      <c r="J54" s="634">
        <f>ＪＲ!AR54</f>
        <v>0</v>
      </c>
    </row>
    <row r="55" spans="1:10" ht="13.5" customHeight="1">
      <c r="A55" s="844"/>
      <c r="B55" s="838"/>
      <c r="C55" s="841"/>
      <c r="D55" s="1027" t="s">
        <v>166</v>
      </c>
      <c r="E55" s="1026"/>
      <c r="F55" s="1026"/>
      <c r="I55" s="633">
        <f>ＪＲ!AQ55</f>
        <v>0</v>
      </c>
      <c r="J55" s="634">
        <f>ＪＲ!AR55</f>
        <v>0</v>
      </c>
    </row>
    <row r="56" spans="1:10" ht="13.5" customHeight="1">
      <c r="A56" s="844"/>
      <c r="B56" s="853">
        <v>1</v>
      </c>
      <c r="C56" s="849" t="s">
        <v>99</v>
      </c>
      <c r="D56" s="1027"/>
      <c r="E56" s="1026">
        <f t="shared" ref="E56" si="44">IFERROR(I56/(G56/1000000),"")</f>
        <v>0.82323216038757774</v>
      </c>
      <c r="F56" s="1026" t="str">
        <f t="shared" ref="F56" si="45">IFERROR(J56/(H56/1000000),"")</f>
        <v/>
      </c>
      <c r="G56">
        <f>平成２６年度走行距離!$N$23</f>
        <v>7288345</v>
      </c>
      <c r="I56" s="633">
        <f>ＪＲ!AQ56</f>
        <v>6</v>
      </c>
      <c r="J56" s="634">
        <f>ＪＲ!AR56</f>
        <v>0</v>
      </c>
    </row>
    <row r="57" spans="1:10" ht="14.25" customHeight="1" thickBot="1">
      <c r="A57" s="844"/>
      <c r="B57" s="858"/>
      <c r="C57" s="850"/>
      <c r="D57" s="1031" t="s">
        <v>166</v>
      </c>
      <c r="E57" s="1026"/>
      <c r="F57" s="1026"/>
      <c r="I57" s="633">
        <f>ＪＲ!AQ57</f>
        <v>0</v>
      </c>
      <c r="J57" s="634">
        <f>ＪＲ!AR57</f>
        <v>0</v>
      </c>
    </row>
    <row r="58" spans="1:10" ht="14.25" customHeight="1" thickTop="1">
      <c r="A58" s="844"/>
      <c r="B58" s="831" t="s">
        <v>194</v>
      </c>
      <c r="C58" s="831"/>
      <c r="D58" s="831"/>
      <c r="E58" s="1026">
        <f t="shared" ref="E58" si="46">IFERROR(I58/(G58/1000000),"")</f>
        <v>0.35302628843878409</v>
      </c>
      <c r="F58" s="1026" t="str">
        <f t="shared" ref="F58" si="47">IFERROR(J58/(H58/1000000),"")</f>
        <v/>
      </c>
      <c r="G58">
        <f>SUM(G52:G57)</f>
        <v>118971310</v>
      </c>
      <c r="H58">
        <f>SUM(H52:H57)</f>
        <v>0</v>
      </c>
      <c r="I58" s="633">
        <f>ＪＲ!AQ58</f>
        <v>42</v>
      </c>
      <c r="J58" s="634">
        <f>ＪＲ!AR58</f>
        <v>0</v>
      </c>
    </row>
    <row r="59" spans="1:10" ht="14.25" customHeight="1" thickBot="1">
      <c r="A59" s="845"/>
      <c r="B59" s="833"/>
      <c r="C59" s="833"/>
      <c r="D59" s="833"/>
      <c r="E59" s="1026"/>
      <c r="F59" s="1026"/>
      <c r="I59" s="633">
        <f>ＪＲ!AQ59</f>
        <v>0</v>
      </c>
      <c r="J59" s="634">
        <f>ＪＲ!AR59</f>
        <v>0</v>
      </c>
    </row>
    <row r="60" spans="1:10" ht="14.25" customHeight="1" thickTop="1">
      <c r="A60" s="843" t="s">
        <v>139</v>
      </c>
      <c r="B60" s="852" t="s">
        <v>192</v>
      </c>
      <c r="C60" s="839" t="s">
        <v>140</v>
      </c>
      <c r="D60" s="1030"/>
      <c r="E60" s="1026">
        <f t="shared" ref="E60" si="48">IFERROR(I60/(G60/1000000),"")</f>
        <v>0.3771640220551718</v>
      </c>
      <c r="F60" s="1026" t="str">
        <f t="shared" ref="F60" si="49">IFERROR(J60/(H60/1000000),"")</f>
        <v/>
      </c>
      <c r="G60">
        <f>平成２６年度走行距離!$O$20+平成２６年度走行距離!$O$31</f>
        <v>71586891.700000003</v>
      </c>
      <c r="I60" s="633">
        <f>ＪＲ!AQ60</f>
        <v>27</v>
      </c>
      <c r="J60" s="634">
        <f>ＪＲ!AR60</f>
        <v>0</v>
      </c>
    </row>
    <row r="61" spans="1:10" ht="13.5" customHeight="1">
      <c r="A61" s="844"/>
      <c r="B61" s="838"/>
      <c r="C61" s="841"/>
      <c r="D61" s="1027"/>
      <c r="E61" s="1026"/>
      <c r="F61" s="1026"/>
      <c r="I61" s="633">
        <f>ＪＲ!AQ61</f>
        <v>1</v>
      </c>
      <c r="J61" s="634">
        <f>ＪＲ!AR61</f>
        <v>0</v>
      </c>
    </row>
    <row r="62" spans="1:10" ht="13.5" customHeight="1">
      <c r="A62" s="844"/>
      <c r="B62" s="861" t="s">
        <v>170</v>
      </c>
      <c r="C62" s="854" t="s">
        <v>197</v>
      </c>
      <c r="D62" s="1032"/>
      <c r="E62" s="1026" t="str">
        <f t="shared" ref="E62" si="50">IFERROR(I62/(G62/1000000),"")</f>
        <v/>
      </c>
      <c r="F62" s="1026" t="str">
        <f t="shared" ref="F62" si="51">IFERROR(J62/(H62/1000000),"")</f>
        <v/>
      </c>
      <c r="I62" s="633">
        <f>ＪＲ!AQ62</f>
        <v>0</v>
      </c>
      <c r="J62" s="634">
        <f>ＪＲ!AR62</f>
        <v>0</v>
      </c>
    </row>
    <row r="63" spans="1:10" ht="13.5" customHeight="1">
      <c r="A63" s="844"/>
      <c r="B63" s="862"/>
      <c r="C63" s="856"/>
      <c r="D63" s="1032" t="s">
        <v>100</v>
      </c>
      <c r="E63" s="1026"/>
      <c r="F63" s="1026"/>
      <c r="I63" s="633">
        <f>ＪＲ!AQ63</f>
        <v>0</v>
      </c>
      <c r="J63" s="634">
        <f>ＪＲ!AR63</f>
        <v>0</v>
      </c>
    </row>
    <row r="64" spans="1:10" ht="13.5" customHeight="1">
      <c r="A64" s="844"/>
      <c r="B64" s="861" t="s">
        <v>170</v>
      </c>
      <c r="C64" s="854" t="s">
        <v>198</v>
      </c>
      <c r="D64" s="1032"/>
      <c r="E64" s="1026" t="str">
        <f t="shared" ref="E64" si="52">IFERROR(I64/(G64/1000000),"")</f>
        <v/>
      </c>
      <c r="F64" s="1026" t="str">
        <f t="shared" ref="F64" si="53">IFERROR(J64/(H64/1000000),"")</f>
        <v/>
      </c>
      <c r="I64" s="633">
        <f>ＪＲ!AQ64</f>
        <v>0</v>
      </c>
      <c r="J64" s="634">
        <f>ＪＲ!AR64</f>
        <v>0</v>
      </c>
    </row>
    <row r="65" spans="1:10" ht="13.5" customHeight="1">
      <c r="A65" s="844"/>
      <c r="B65" s="862"/>
      <c r="C65" s="856"/>
      <c r="D65" s="1032" t="s">
        <v>100</v>
      </c>
      <c r="E65" s="1026"/>
      <c r="F65" s="1026"/>
      <c r="I65" s="633">
        <f>ＪＲ!AQ65</f>
        <v>0</v>
      </c>
      <c r="J65" s="634">
        <f>ＪＲ!AR65</f>
        <v>0</v>
      </c>
    </row>
    <row r="66" spans="1:10" ht="13.5" customHeight="1">
      <c r="A66" s="844"/>
      <c r="B66" s="853" t="s">
        <v>170</v>
      </c>
      <c r="C66" s="849" t="s">
        <v>99</v>
      </c>
      <c r="D66" s="1027"/>
      <c r="E66" s="1026">
        <f t="shared" ref="E66" si="54">IFERROR(I66/(G66/1000000),"")</f>
        <v>0.52832442331804219</v>
      </c>
      <c r="F66" s="1026" t="str">
        <f t="shared" ref="F66" si="55">IFERROR(J66/(H66/1000000),"")</f>
        <v/>
      </c>
      <c r="G66">
        <f>平成２６年度走行距離!$O$23</f>
        <v>9463882</v>
      </c>
      <c r="I66" s="633">
        <f>ＪＲ!AQ66</f>
        <v>5</v>
      </c>
      <c r="J66" s="634">
        <f>ＪＲ!AR66</f>
        <v>0</v>
      </c>
    </row>
    <row r="67" spans="1:10" ht="14.25" customHeight="1" thickBot="1">
      <c r="A67" s="844"/>
      <c r="B67" s="838"/>
      <c r="C67" s="841"/>
      <c r="D67" s="1027" t="s">
        <v>100</v>
      </c>
      <c r="E67" s="1026"/>
      <c r="F67" s="1026"/>
      <c r="I67" s="633">
        <f>ＪＲ!AQ67</f>
        <v>0</v>
      </c>
      <c r="J67" s="634">
        <f>ＪＲ!AR67</f>
        <v>0</v>
      </c>
    </row>
    <row r="68" spans="1:10" ht="14.25" customHeight="1" thickTop="1">
      <c r="A68" s="844"/>
      <c r="B68" s="831" t="s">
        <v>194</v>
      </c>
      <c r="C68" s="831"/>
      <c r="D68" s="831"/>
      <c r="E68" s="1026">
        <f t="shared" ref="E68" si="56">IFERROR(I68/(G68/1000000),"")</f>
        <v>0.39481424469116444</v>
      </c>
      <c r="F68" s="1026" t="str">
        <f t="shared" ref="F68" si="57">IFERROR(J68/(H68/1000000),"")</f>
        <v/>
      </c>
      <c r="G68">
        <f>SUM(G60:G67)</f>
        <v>81050773.700000003</v>
      </c>
      <c r="H68">
        <f>SUM(H60:H67)</f>
        <v>0</v>
      </c>
      <c r="I68" s="633">
        <f>ＪＲ!AQ68</f>
        <v>32</v>
      </c>
      <c r="J68" s="634">
        <f>ＪＲ!AR68</f>
        <v>0</v>
      </c>
    </row>
    <row r="69" spans="1:10" ht="14.25" customHeight="1" thickBot="1">
      <c r="A69" s="845"/>
      <c r="B69" s="833"/>
      <c r="C69" s="833"/>
      <c r="D69" s="833"/>
      <c r="E69" s="1026"/>
      <c r="F69" s="1026"/>
      <c r="I69" s="633">
        <f>ＪＲ!AQ69</f>
        <v>1</v>
      </c>
      <c r="J69" s="634">
        <f>ＪＲ!AR69</f>
        <v>0</v>
      </c>
    </row>
    <row r="70" spans="1:10" ht="14.25" customHeight="1" thickTop="1">
      <c r="A70" s="843" t="s">
        <v>167</v>
      </c>
      <c r="B70" s="853" t="s">
        <v>170</v>
      </c>
      <c r="C70" s="849" t="s">
        <v>197</v>
      </c>
      <c r="D70" s="1027"/>
      <c r="E70" s="1026">
        <f t="shared" ref="E70" si="58">IFERROR(I70/(G70/1000000),"")</f>
        <v>0.57424598630767865</v>
      </c>
      <c r="F70" s="1026" t="str">
        <f t="shared" ref="F70" si="59">IFERROR(J70/(H70/1000000),"")</f>
        <v/>
      </c>
      <c r="G70">
        <f>平成２６年度走行距離!$P$21</f>
        <v>20896968</v>
      </c>
      <c r="I70" s="633">
        <f>ＪＲ!AQ70</f>
        <v>12</v>
      </c>
      <c r="J70" s="634">
        <f>ＪＲ!AR70</f>
        <v>0</v>
      </c>
    </row>
    <row r="71" spans="1:10" ht="13.5" customHeight="1">
      <c r="A71" s="844"/>
      <c r="B71" s="838"/>
      <c r="C71" s="841"/>
      <c r="D71" s="1027"/>
      <c r="E71" s="1026"/>
      <c r="F71" s="1026"/>
      <c r="I71" s="633">
        <f>ＪＲ!AQ71</f>
        <v>0</v>
      </c>
      <c r="J71" s="634">
        <f>ＪＲ!AR71</f>
        <v>0</v>
      </c>
    </row>
    <row r="72" spans="1:10" ht="13.5" customHeight="1">
      <c r="A72" s="844"/>
      <c r="B72" s="853" t="s">
        <v>170</v>
      </c>
      <c r="C72" s="849" t="s">
        <v>196</v>
      </c>
      <c r="D72" s="1027"/>
      <c r="E72" s="1026">
        <f t="shared" ref="E72" si="60">IFERROR(I72/(G72/1000000),"")</f>
        <v>2.1866048586359956</v>
      </c>
      <c r="F72" s="1026" t="str">
        <f t="shared" ref="F72" si="61">IFERROR(J72/(H72/1000000),"")</f>
        <v/>
      </c>
      <c r="G72">
        <f>平成２６年度走行距離!$P$23</f>
        <v>457330</v>
      </c>
      <c r="I72" s="633">
        <f>ＪＲ!AQ72</f>
        <v>1</v>
      </c>
      <c r="J72" s="634">
        <f>ＪＲ!AR72</f>
        <v>0</v>
      </c>
    </row>
    <row r="73" spans="1:10" ht="14.25" customHeight="1" thickBot="1">
      <c r="A73" s="844"/>
      <c r="B73" s="858"/>
      <c r="C73" s="850"/>
      <c r="D73" s="1031"/>
      <c r="E73" s="1026"/>
      <c r="F73" s="1026"/>
      <c r="I73" s="633">
        <f>ＪＲ!AQ73</f>
        <v>0</v>
      </c>
      <c r="J73" s="634">
        <f>ＪＲ!AR73</f>
        <v>0</v>
      </c>
    </row>
    <row r="74" spans="1:10" ht="14.25" customHeight="1" thickTop="1">
      <c r="A74" s="844"/>
      <c r="B74" s="831" t="s">
        <v>194</v>
      </c>
      <c r="C74" s="831"/>
      <c r="D74" s="831"/>
      <c r="E74" s="1026">
        <f t="shared" ref="E74" si="62">IFERROR(I74/(G74/1000000),"")</f>
        <v>0.60877674367942225</v>
      </c>
      <c r="F74" s="1026" t="str">
        <f t="shared" ref="F74" si="63">IFERROR(J74/(H74/1000000),"")</f>
        <v/>
      </c>
      <c r="G74">
        <f>SUM(G70:G73)</f>
        <v>21354298</v>
      </c>
      <c r="H74">
        <f>SUM(H70:H73)</f>
        <v>0</v>
      </c>
      <c r="I74" s="633">
        <f>ＪＲ!AQ74</f>
        <v>13</v>
      </c>
      <c r="J74" s="634">
        <f>ＪＲ!AR74</f>
        <v>0</v>
      </c>
    </row>
    <row r="75" spans="1:10" ht="14.25" customHeight="1" thickBot="1">
      <c r="A75" s="845"/>
      <c r="B75" s="833"/>
      <c r="C75" s="833"/>
      <c r="D75" s="833"/>
      <c r="E75" s="1026"/>
      <c r="F75" s="1026"/>
      <c r="I75" s="633">
        <f>ＪＲ!AQ75</f>
        <v>0</v>
      </c>
      <c r="J75" s="634">
        <f>ＪＲ!AR75</f>
        <v>0</v>
      </c>
    </row>
    <row r="76" spans="1:10" ht="14.25" customHeight="1" thickTop="1">
      <c r="A76" s="843" t="s">
        <v>193</v>
      </c>
      <c r="B76" s="852" t="s">
        <v>192</v>
      </c>
      <c r="C76" s="839" t="s">
        <v>98</v>
      </c>
      <c r="D76" s="1030"/>
      <c r="E76" s="1026">
        <f t="shared" ref="E76" si="64">IFERROR(I76/(G76/1000000),"")</f>
        <v>0</v>
      </c>
      <c r="F76" s="1026" t="str">
        <f t="shared" ref="F76" si="65">IFERROR(J76/(H76/1000000),"")</f>
        <v/>
      </c>
      <c r="G76">
        <f>平成２６年度走行距離!$Q$20+平成２６年度走行距離!$Q$31</f>
        <v>5711428.2000000002</v>
      </c>
      <c r="I76" s="633">
        <f>ＪＲ!AQ76</f>
        <v>0</v>
      </c>
      <c r="J76" s="634">
        <f>ＪＲ!AR76</f>
        <v>0</v>
      </c>
    </row>
    <row r="77" spans="1:10" ht="13.5" customHeight="1">
      <c r="A77" s="844"/>
      <c r="B77" s="838"/>
      <c r="C77" s="841"/>
      <c r="D77" s="1027"/>
      <c r="E77" s="1026"/>
      <c r="F77" s="1026"/>
      <c r="I77" s="633">
        <f>ＪＲ!AQ77</f>
        <v>0</v>
      </c>
      <c r="J77" s="634">
        <f>ＪＲ!AR77</f>
        <v>0</v>
      </c>
    </row>
    <row r="78" spans="1:10" ht="13.5" customHeight="1">
      <c r="A78" s="844"/>
      <c r="B78" s="853" t="s">
        <v>192</v>
      </c>
      <c r="C78" s="849" t="s">
        <v>198</v>
      </c>
      <c r="D78" s="1027"/>
      <c r="E78" s="1026">
        <f t="shared" ref="E78" si="66">IFERROR(I78/(G78/1000000),"")</f>
        <v>0.58463200401146642</v>
      </c>
      <c r="F78" s="1026" t="str">
        <f t="shared" ref="F78" si="67">IFERROR(J78/(H78/1000000),"")</f>
        <v/>
      </c>
      <c r="G78">
        <f>平成２６年度走行距離!$Q$22+平成２６年度走行距離!$Q$32</f>
        <v>71840063</v>
      </c>
      <c r="I78" s="633">
        <f>ＪＲ!AQ78</f>
        <v>42</v>
      </c>
      <c r="J78" s="634">
        <f>ＪＲ!AR78</f>
        <v>0</v>
      </c>
    </row>
    <row r="79" spans="1:10" ht="13.5" customHeight="1">
      <c r="A79" s="844"/>
      <c r="B79" s="838"/>
      <c r="C79" s="841"/>
      <c r="D79" s="1027" t="s">
        <v>100</v>
      </c>
      <c r="E79" s="1026"/>
      <c r="F79" s="1026"/>
      <c r="I79" s="633">
        <f>ＪＲ!AQ79</f>
        <v>2</v>
      </c>
      <c r="J79" s="634">
        <f>ＪＲ!AR79</f>
        <v>0</v>
      </c>
    </row>
    <row r="80" spans="1:10" ht="13.5" customHeight="1">
      <c r="A80" s="844"/>
      <c r="B80" s="853">
        <v>1</v>
      </c>
      <c r="C80" s="849" t="s">
        <v>196</v>
      </c>
      <c r="D80" s="1027"/>
      <c r="E80" s="1026">
        <f t="shared" ref="E80" si="68">IFERROR(I80/(G80/1000000),"")</f>
        <v>1.3488677940953311</v>
      </c>
      <c r="F80" s="1026" t="str">
        <f t="shared" ref="F80" si="69">IFERROR(J80/(H80/1000000),"")</f>
        <v/>
      </c>
      <c r="G80">
        <f>平成２６年度走行距離!$Q$23</f>
        <v>2965450</v>
      </c>
      <c r="I80" s="633">
        <f>ＪＲ!AQ80</f>
        <v>4</v>
      </c>
      <c r="J80" s="634">
        <f>ＪＲ!AR80</f>
        <v>0</v>
      </c>
    </row>
    <row r="81" spans="1:10" ht="14.25" customHeight="1" thickBot="1">
      <c r="A81" s="844"/>
      <c r="B81" s="857"/>
      <c r="C81" s="859"/>
      <c r="D81" s="1028"/>
      <c r="E81" s="1026"/>
      <c r="F81" s="1026"/>
      <c r="I81" s="633">
        <f>ＪＲ!AQ81</f>
        <v>0</v>
      </c>
      <c r="J81" s="634">
        <f>ＪＲ!AR81</f>
        <v>0</v>
      </c>
    </row>
    <row r="82" spans="1:10" ht="14.25" customHeight="1" thickTop="1">
      <c r="A82" s="844"/>
      <c r="B82" s="831" t="s">
        <v>194</v>
      </c>
      <c r="C82" s="831"/>
      <c r="D82" s="831"/>
      <c r="E82" s="1026">
        <f t="shared" ref="E82" si="70">IFERROR(I82/(G82/1000000),"")</f>
        <v>0.57130833976589257</v>
      </c>
      <c r="F82" s="1026" t="str">
        <f t="shared" ref="F82" si="71">IFERROR(J82/(H82/1000000),"")</f>
        <v/>
      </c>
      <c r="G82">
        <f>SUM(G76:G81)</f>
        <v>80516941.200000003</v>
      </c>
      <c r="H82">
        <f>SUM(H76:H81)</f>
        <v>0</v>
      </c>
      <c r="I82" s="633">
        <f>ＪＲ!AQ82</f>
        <v>46</v>
      </c>
      <c r="J82" s="634">
        <f>ＪＲ!AR82</f>
        <v>0</v>
      </c>
    </row>
    <row r="83" spans="1:10" ht="14.25" customHeight="1" thickBot="1">
      <c r="A83" s="845"/>
      <c r="B83" s="833"/>
      <c r="C83" s="833"/>
      <c r="D83" s="833"/>
      <c r="E83" s="1026"/>
      <c r="F83" s="1026"/>
      <c r="I83" s="633">
        <f>ＪＲ!AQ83</f>
        <v>2</v>
      </c>
      <c r="J83" s="634">
        <f>ＪＲ!AR83</f>
        <v>0</v>
      </c>
    </row>
    <row r="84" spans="1:10" ht="14.25" customHeight="1" thickTop="1">
      <c r="A84" s="843" t="s">
        <v>250</v>
      </c>
      <c r="B84" s="889">
        <v>1</v>
      </c>
      <c r="C84" s="880" t="s">
        <v>169</v>
      </c>
      <c r="D84" s="1029"/>
      <c r="E84" s="1026">
        <f t="shared" ref="E84" si="72">IFERROR(I84/(G84/1000000),"")</f>
        <v>0.33100154696331319</v>
      </c>
      <c r="F84" s="1026" t="str">
        <f t="shared" ref="F84" si="73">IFERROR(J84/(H84/1000000),"")</f>
        <v/>
      </c>
      <c r="G84" s="815">
        <f>SUM(G10,G18)</f>
        <v>36253607</v>
      </c>
      <c r="I84" s="633">
        <f>ＪＲ!AQ84</f>
        <v>12</v>
      </c>
      <c r="J84" s="634">
        <f>ＪＲ!AR84</f>
        <v>0</v>
      </c>
    </row>
    <row r="85" spans="1:10" ht="13.5" customHeight="1">
      <c r="A85" s="844"/>
      <c r="B85" s="838"/>
      <c r="C85" s="841"/>
      <c r="D85" s="1027"/>
      <c r="E85" s="1026"/>
      <c r="F85" s="1026"/>
      <c r="I85" s="633">
        <f>ＪＲ!AQ85</f>
        <v>1</v>
      </c>
      <c r="J85" s="634">
        <f>ＪＲ!AR85</f>
        <v>0</v>
      </c>
    </row>
    <row r="86" spans="1:10" ht="13.5" customHeight="1">
      <c r="A86" s="844"/>
      <c r="B86" s="853" t="s">
        <v>192</v>
      </c>
      <c r="C86" s="849" t="s">
        <v>96</v>
      </c>
      <c r="D86" s="1027"/>
      <c r="E86" s="1026">
        <f t="shared" ref="E86" si="74">IFERROR(I86/(G86/1000000),"")</f>
        <v>0.79554373976952064</v>
      </c>
      <c r="F86" s="1026" t="str">
        <f t="shared" ref="F86" si="75">IFERROR(J86/(H86/1000000),"")</f>
        <v/>
      </c>
      <c r="G86" s="815">
        <f>SUM(G16,G24,G34,G42)</f>
        <v>263970401</v>
      </c>
      <c r="I86" s="633">
        <f>ＪＲ!AQ86</f>
        <v>210</v>
      </c>
      <c r="J86" s="634">
        <f>ＪＲ!AR86</f>
        <v>0</v>
      </c>
    </row>
    <row r="87" spans="1:10" ht="13.5" customHeight="1">
      <c r="A87" s="844"/>
      <c r="B87" s="838"/>
      <c r="C87" s="841"/>
      <c r="D87" s="1027"/>
      <c r="E87" s="1026"/>
      <c r="F87" s="1026"/>
      <c r="I87" s="633">
        <f>ＪＲ!AQ87</f>
        <v>1</v>
      </c>
      <c r="J87" s="634">
        <f>ＪＲ!AR87</f>
        <v>0</v>
      </c>
    </row>
    <row r="88" spans="1:10" ht="13.5" customHeight="1">
      <c r="A88" s="844"/>
      <c r="B88" s="853" t="s">
        <v>192</v>
      </c>
      <c r="C88" s="849" t="s">
        <v>97</v>
      </c>
      <c r="D88" s="1027"/>
      <c r="E88" s="1026">
        <f t="shared" ref="E88" si="76">IFERROR(I88/(G88/1000000),"")</f>
        <v>0.13175551089775711</v>
      </c>
      <c r="F88" s="1026" t="str">
        <f t="shared" ref="F88" si="77">IFERROR(J88/(H88/1000000),"")</f>
        <v/>
      </c>
      <c r="G88" s="815">
        <f>SUM(G26,G36,G44,G52)</f>
        <v>106257415</v>
      </c>
      <c r="I88" s="633">
        <f>ＪＲ!AQ88</f>
        <v>14</v>
      </c>
      <c r="J88" s="634">
        <f>ＪＲ!AR88</f>
        <v>0</v>
      </c>
    </row>
    <row r="89" spans="1:10" ht="13.5" customHeight="1">
      <c r="A89" s="844"/>
      <c r="B89" s="838"/>
      <c r="C89" s="841"/>
      <c r="D89" s="1027"/>
      <c r="E89" s="1026"/>
      <c r="F89" s="1026"/>
      <c r="I89" s="633">
        <f>ＪＲ!AQ89</f>
        <v>0</v>
      </c>
      <c r="J89" s="634">
        <f>ＪＲ!AR89</f>
        <v>0</v>
      </c>
    </row>
    <row r="90" spans="1:10" ht="13.5" customHeight="1">
      <c r="A90" s="844"/>
      <c r="B90" s="853" t="s">
        <v>192</v>
      </c>
      <c r="C90" s="849" t="s">
        <v>98</v>
      </c>
      <c r="D90" s="1027"/>
      <c r="E90" s="1026">
        <f t="shared" ref="E90" si="78">IFERROR(I90/(G90/1000000),"")</f>
        <v>0.34989150120627605</v>
      </c>
      <c r="F90" s="1026" t="str">
        <f t="shared" ref="F90" si="79">IFERROR(J90/(H90/1000000),"")</f>
        <v/>
      </c>
      <c r="G90">
        <f>SUM(G28,G46,G54,G60,G76)</f>
        <v>197203989.69999999</v>
      </c>
      <c r="I90" s="633">
        <f>ＪＲ!AQ90</f>
        <v>69</v>
      </c>
      <c r="J90" s="634">
        <f>ＪＲ!AR90</f>
        <v>0</v>
      </c>
    </row>
    <row r="91" spans="1:10" ht="13.5" customHeight="1">
      <c r="A91" s="844"/>
      <c r="B91" s="838"/>
      <c r="C91" s="841"/>
      <c r="D91" s="1027"/>
      <c r="E91" s="1026"/>
      <c r="F91" s="1026"/>
      <c r="I91" s="633">
        <f>ＪＲ!AQ91</f>
        <v>1</v>
      </c>
      <c r="J91" s="634">
        <f>ＪＲ!AR91</f>
        <v>0</v>
      </c>
    </row>
    <row r="92" spans="1:10" ht="13.5" customHeight="1">
      <c r="A92" s="844"/>
      <c r="B92" s="853">
        <v>1</v>
      </c>
      <c r="C92" s="849" t="s">
        <v>197</v>
      </c>
      <c r="D92" s="1027"/>
      <c r="E92" s="1026">
        <f t="shared" ref="E92" si="80">IFERROR(I92/(G92/1000000),"")</f>
        <v>0.57424598630767865</v>
      </c>
      <c r="F92" s="1026" t="str">
        <f t="shared" ref="F92" si="81">IFERROR(J92/(H92/1000000),"")</f>
        <v/>
      </c>
      <c r="G92">
        <f>SUM(G70)</f>
        <v>20896968</v>
      </c>
      <c r="I92" s="633">
        <f>ＪＲ!AQ92</f>
        <v>12</v>
      </c>
      <c r="J92" s="634">
        <f>ＪＲ!AR92</f>
        <v>0</v>
      </c>
    </row>
    <row r="93" spans="1:10" ht="13.5" customHeight="1">
      <c r="A93" s="844"/>
      <c r="B93" s="838"/>
      <c r="C93" s="841"/>
      <c r="D93" s="1027"/>
      <c r="E93" s="1026"/>
      <c r="F93" s="1026"/>
      <c r="I93" s="633">
        <f>ＪＲ!AQ93</f>
        <v>0</v>
      </c>
      <c r="J93" s="634">
        <f>ＪＲ!AR93</f>
        <v>0</v>
      </c>
    </row>
    <row r="94" spans="1:10" ht="13.5" customHeight="1">
      <c r="A94" s="844"/>
      <c r="B94" s="853" t="s">
        <v>192</v>
      </c>
      <c r="C94" s="849" t="s">
        <v>198</v>
      </c>
      <c r="D94" s="1027"/>
      <c r="E94" s="1026">
        <f t="shared" ref="E94" si="82">IFERROR(I94/(G94/1000000),"")</f>
        <v>0.58463200401146642</v>
      </c>
      <c r="F94" s="1026" t="str">
        <f t="shared" ref="F94" si="83">IFERROR(J94/(H94/1000000),"")</f>
        <v/>
      </c>
      <c r="G94">
        <f>SUM(G64,G78)</f>
        <v>71840063</v>
      </c>
      <c r="I94" s="633">
        <f>ＪＲ!AQ94</f>
        <v>42</v>
      </c>
      <c r="J94" s="634">
        <f>ＪＲ!AR94</f>
        <v>0</v>
      </c>
    </row>
    <row r="95" spans="1:10" ht="13.5" customHeight="1">
      <c r="A95" s="844"/>
      <c r="B95" s="838"/>
      <c r="C95" s="841"/>
      <c r="D95" s="1027"/>
      <c r="E95" s="1026"/>
      <c r="F95" s="1026"/>
      <c r="I95" s="633">
        <f>ＪＲ!AQ95</f>
        <v>2</v>
      </c>
      <c r="J95" s="634">
        <f>ＪＲ!AR95</f>
        <v>0</v>
      </c>
    </row>
    <row r="96" spans="1:10" ht="13.5" customHeight="1">
      <c r="A96" s="844"/>
      <c r="B96" s="853">
        <v>1</v>
      </c>
      <c r="C96" s="849" t="s">
        <v>196</v>
      </c>
      <c r="D96" s="1027"/>
      <c r="E96" s="1026">
        <f t="shared" ref="E96" si="84">IFERROR(I96/(G96/1000000),"")</f>
        <v>0.54195828306525984</v>
      </c>
      <c r="F96" s="1026" t="str">
        <f t="shared" ref="F96" si="85">IFERROR(J96/(H96/1000000),"")</f>
        <v/>
      </c>
      <c r="G96" s="815">
        <f>SUM(G12,G20,G30,G38,G48,G56,G66,G72,G80)</f>
        <v>66425776.900000006</v>
      </c>
      <c r="I96" s="633">
        <f>ＪＲ!AQ96</f>
        <v>36</v>
      </c>
      <c r="J96" s="634">
        <f>ＪＲ!AR96</f>
        <v>0</v>
      </c>
    </row>
    <row r="97" spans="1:10" ht="14.25" customHeight="1" thickBot="1">
      <c r="A97" s="888"/>
      <c r="B97" s="857"/>
      <c r="C97" s="859"/>
      <c r="D97" s="1028"/>
      <c r="E97" s="1026"/>
      <c r="F97" s="1026"/>
      <c r="I97" s="633">
        <f>ＪＲ!AQ97</f>
        <v>0</v>
      </c>
      <c r="J97" s="634">
        <f>ＪＲ!AR97</f>
        <v>0</v>
      </c>
    </row>
    <row r="98" spans="1:10" ht="14.25" customHeight="1" thickTop="1">
      <c r="A98" s="882" t="s">
        <v>195</v>
      </c>
      <c r="B98" s="883"/>
      <c r="C98" s="883"/>
      <c r="D98" s="883"/>
      <c r="E98" s="1026">
        <f t="shared" ref="E98" si="86">IFERROR(I98/(G98/1000000),"")</f>
        <v>0.51779631823657168</v>
      </c>
      <c r="F98" s="1026" t="str">
        <f t="shared" ref="F98" si="87">IFERROR(J98/(H98/1000000),"")</f>
        <v/>
      </c>
      <c r="G98" s="815">
        <f>SUM(G84:G97)</f>
        <v>762848220.60000002</v>
      </c>
      <c r="I98" s="633">
        <f>ＪＲ!AQ98</f>
        <v>395</v>
      </c>
      <c r="J98" s="634">
        <f>ＪＲ!AR98</f>
        <v>0</v>
      </c>
    </row>
    <row r="99" spans="1:10" ht="14.25" customHeight="1" thickBot="1">
      <c r="A99" s="885"/>
      <c r="B99" s="886"/>
      <c r="C99" s="886"/>
      <c r="D99" s="886"/>
      <c r="E99" s="1026"/>
      <c r="F99" s="1026"/>
      <c r="I99" s="635">
        <f>ＪＲ!AQ99</f>
        <v>5</v>
      </c>
      <c r="J99" s="636">
        <f>ＪＲ!AR99</f>
        <v>0</v>
      </c>
    </row>
    <row r="100" spans="1:10" ht="17.25">
      <c r="A100" s="35" t="s">
        <v>269</v>
      </c>
      <c r="B100" s="35"/>
      <c r="C100" s="35"/>
      <c r="D100" s="35"/>
    </row>
    <row r="101" spans="1:10" ht="17.25">
      <c r="A101" s="35" t="s">
        <v>34</v>
      </c>
      <c r="B101" s="35"/>
      <c r="C101" s="35"/>
      <c r="D101" s="35"/>
    </row>
    <row r="102" spans="1:10" ht="17.25">
      <c r="A102" s="35" t="s">
        <v>296</v>
      </c>
      <c r="B102" s="35"/>
      <c r="C102" s="35"/>
      <c r="D102" s="35"/>
    </row>
    <row r="103" spans="1:10" ht="17.25">
      <c r="A103" s="1" t="s">
        <v>270</v>
      </c>
      <c r="B103" s="1"/>
      <c r="C103" s="1"/>
    </row>
  </sheetData>
  <mergeCells count="183">
    <mergeCell ref="A16:A23"/>
    <mergeCell ref="B16:B17"/>
    <mergeCell ref="C16:D17"/>
    <mergeCell ref="B18:B19"/>
    <mergeCell ref="C18:D19"/>
    <mergeCell ref="B20:B21"/>
    <mergeCell ref="C20:D21"/>
    <mergeCell ref="B22:D23"/>
    <mergeCell ref="C9:D9"/>
    <mergeCell ref="A10:A15"/>
    <mergeCell ref="B10:B11"/>
    <mergeCell ref="C10:D11"/>
    <mergeCell ref="B12:B13"/>
    <mergeCell ref="C12:D13"/>
    <mergeCell ref="B14:D15"/>
    <mergeCell ref="A34:A41"/>
    <mergeCell ref="B34:B35"/>
    <mergeCell ref="C34:D35"/>
    <mergeCell ref="B36:B37"/>
    <mergeCell ref="C36:D37"/>
    <mergeCell ref="B38:B39"/>
    <mergeCell ref="C38:D39"/>
    <mergeCell ref="B40:D41"/>
    <mergeCell ref="A24:A33"/>
    <mergeCell ref="B24:B25"/>
    <mergeCell ref="C24:D25"/>
    <mergeCell ref="B26:B27"/>
    <mergeCell ref="C26:D27"/>
    <mergeCell ref="B28:B29"/>
    <mergeCell ref="C28:D29"/>
    <mergeCell ref="B30:B31"/>
    <mergeCell ref="C30:D31"/>
    <mergeCell ref="B32:D33"/>
    <mergeCell ref="A52:A59"/>
    <mergeCell ref="B52:B53"/>
    <mergeCell ref="C52:D53"/>
    <mergeCell ref="B54:B55"/>
    <mergeCell ref="C54:D55"/>
    <mergeCell ref="B56:B57"/>
    <mergeCell ref="C56:D57"/>
    <mergeCell ref="B58:D59"/>
    <mergeCell ref="A42:A51"/>
    <mergeCell ref="B42:B43"/>
    <mergeCell ref="C42:D43"/>
    <mergeCell ref="B44:B45"/>
    <mergeCell ref="C44:D45"/>
    <mergeCell ref="B46:B47"/>
    <mergeCell ref="C46:D47"/>
    <mergeCell ref="B48:B49"/>
    <mergeCell ref="C48:D49"/>
    <mergeCell ref="B50:D51"/>
    <mergeCell ref="A60:A69"/>
    <mergeCell ref="B60:B61"/>
    <mergeCell ref="C60:D61"/>
    <mergeCell ref="B62:B63"/>
    <mergeCell ref="C62:D63"/>
    <mergeCell ref="B64:B65"/>
    <mergeCell ref="C64:D65"/>
    <mergeCell ref="B66:B67"/>
    <mergeCell ref="C66:D67"/>
    <mergeCell ref="B68:D69"/>
    <mergeCell ref="A76:A83"/>
    <mergeCell ref="B76:B77"/>
    <mergeCell ref="C76:D77"/>
    <mergeCell ref="B78:B79"/>
    <mergeCell ref="C78:D79"/>
    <mergeCell ref="B80:B81"/>
    <mergeCell ref="C80:D81"/>
    <mergeCell ref="B82:D83"/>
    <mergeCell ref="A70:A75"/>
    <mergeCell ref="B70:B71"/>
    <mergeCell ref="C70:D71"/>
    <mergeCell ref="B72:B73"/>
    <mergeCell ref="C72:D73"/>
    <mergeCell ref="B74:D75"/>
    <mergeCell ref="B96:B97"/>
    <mergeCell ref="C96:D97"/>
    <mergeCell ref="A98:D99"/>
    <mergeCell ref="A84:A97"/>
    <mergeCell ref="B84:B85"/>
    <mergeCell ref="C84:D85"/>
    <mergeCell ref="B86:B87"/>
    <mergeCell ref="C86:D87"/>
    <mergeCell ref="B88:B89"/>
    <mergeCell ref="C88:D89"/>
    <mergeCell ref="B90:B91"/>
    <mergeCell ref="C90:D91"/>
    <mergeCell ref="B92:B93"/>
    <mergeCell ref="E10:E11"/>
    <mergeCell ref="F10:F11"/>
    <mergeCell ref="E12:E13"/>
    <mergeCell ref="F12:F13"/>
    <mergeCell ref="E14:E15"/>
    <mergeCell ref="F14:F15"/>
    <mergeCell ref="C92:D93"/>
    <mergeCell ref="B94:B95"/>
    <mergeCell ref="C94:D95"/>
    <mergeCell ref="E22:E23"/>
    <mergeCell ref="F22:F23"/>
    <mergeCell ref="E24:E25"/>
    <mergeCell ref="F24:F25"/>
    <mergeCell ref="E26:E27"/>
    <mergeCell ref="F26:F27"/>
    <mergeCell ref="E16:E17"/>
    <mergeCell ref="F16:F17"/>
    <mergeCell ref="E18:E19"/>
    <mergeCell ref="F18:F19"/>
    <mergeCell ref="E20:E21"/>
    <mergeCell ref="F20:F21"/>
    <mergeCell ref="E34:E35"/>
    <mergeCell ref="F34:F35"/>
    <mergeCell ref="E36:E37"/>
    <mergeCell ref="F36:F37"/>
    <mergeCell ref="E38:E39"/>
    <mergeCell ref="F38:F39"/>
    <mergeCell ref="E28:E29"/>
    <mergeCell ref="F28:F29"/>
    <mergeCell ref="E30:E31"/>
    <mergeCell ref="F30:F31"/>
    <mergeCell ref="E32:E33"/>
    <mergeCell ref="F32:F33"/>
    <mergeCell ref="E46:E47"/>
    <mergeCell ref="F46:F47"/>
    <mergeCell ref="E48:E49"/>
    <mergeCell ref="F48:F49"/>
    <mergeCell ref="E50:E51"/>
    <mergeCell ref="F50:F51"/>
    <mergeCell ref="E40:E41"/>
    <mergeCell ref="F40:F41"/>
    <mergeCell ref="E42:E43"/>
    <mergeCell ref="F42:F43"/>
    <mergeCell ref="E44:E45"/>
    <mergeCell ref="F44:F45"/>
    <mergeCell ref="E58:E59"/>
    <mergeCell ref="F58:F59"/>
    <mergeCell ref="E60:E61"/>
    <mergeCell ref="F60:F61"/>
    <mergeCell ref="E62:E63"/>
    <mergeCell ref="F62:F63"/>
    <mergeCell ref="E52:E53"/>
    <mergeCell ref="F52:F53"/>
    <mergeCell ref="E54:E55"/>
    <mergeCell ref="F54:F55"/>
    <mergeCell ref="E56:E57"/>
    <mergeCell ref="F56:F57"/>
    <mergeCell ref="E80:E81"/>
    <mergeCell ref="F80:F81"/>
    <mergeCell ref="E70:E71"/>
    <mergeCell ref="F70:F71"/>
    <mergeCell ref="E72:E73"/>
    <mergeCell ref="F72:F73"/>
    <mergeCell ref="E74:E75"/>
    <mergeCell ref="F74:F75"/>
    <mergeCell ref="E64:E65"/>
    <mergeCell ref="F64:F65"/>
    <mergeCell ref="E66:E67"/>
    <mergeCell ref="F66:F67"/>
    <mergeCell ref="E68:E69"/>
    <mergeCell ref="F68:F69"/>
    <mergeCell ref="I4:J4"/>
    <mergeCell ref="I8:J8"/>
    <mergeCell ref="E94:E95"/>
    <mergeCell ref="F94:F95"/>
    <mergeCell ref="E96:E97"/>
    <mergeCell ref="F96:F97"/>
    <mergeCell ref="E98:E99"/>
    <mergeCell ref="F98:F99"/>
    <mergeCell ref="E88:E89"/>
    <mergeCell ref="F88:F89"/>
    <mergeCell ref="E90:E91"/>
    <mergeCell ref="F90:F91"/>
    <mergeCell ref="E92:E93"/>
    <mergeCell ref="F92:F93"/>
    <mergeCell ref="E82:E83"/>
    <mergeCell ref="F82:F83"/>
    <mergeCell ref="E84:E85"/>
    <mergeCell ref="F84:F85"/>
    <mergeCell ref="E86:E87"/>
    <mergeCell ref="F86:F87"/>
    <mergeCell ref="E76:E77"/>
    <mergeCell ref="F76:F77"/>
    <mergeCell ref="E78:E79"/>
    <mergeCell ref="F78:F79"/>
  </mergeCells>
  <phoneticPr fontId="2"/>
  <pageMargins left="0.7" right="0.7" top="0.75" bottom="0.75" header="0.3" footer="0.3"/>
  <pageSetup paperSize="9" scale="93" orientation="portrait" r:id="rId1"/>
  <rowBreaks count="1" manualBreakCount="1">
    <brk id="59" max="9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5"/>
  <sheetViews>
    <sheetView view="pageBreakPreview" topLeftCell="A363" zoomScale="60" zoomScaleNormal="100" workbookViewId="0">
      <selection activeCell="G3" sqref="G3:H3"/>
    </sheetView>
  </sheetViews>
  <sheetFormatPr defaultRowHeight="17.25"/>
  <cols>
    <col min="1" max="3" width="8.5" style="573" customWidth="1"/>
    <col min="4" max="4" width="10.625" style="573" customWidth="1"/>
    <col min="5" max="5" width="10.5" style="599" customWidth="1"/>
    <col min="6" max="6" width="9.875" style="599" customWidth="1"/>
    <col min="7" max="7" width="13.875" bestFit="1" customWidth="1"/>
    <col min="8" max="8" width="12.75" bestFit="1" customWidth="1"/>
  </cols>
  <sheetData>
    <row r="1" spans="1:10">
      <c r="A1" s="76"/>
      <c r="B1" s="76"/>
      <c r="C1" s="76"/>
      <c r="D1" s="76"/>
      <c r="E1" s="77"/>
      <c r="F1" s="77"/>
    </row>
    <row r="2" spans="1:10" ht="18" thickBot="1">
      <c r="A2" s="316" t="s">
        <v>204</v>
      </c>
      <c r="B2" s="317"/>
      <c r="C2" s="317"/>
      <c r="D2" s="1"/>
      <c r="E2" s="318"/>
      <c r="F2" s="574"/>
    </row>
    <row r="3" spans="1:10" ht="18" thickBot="1">
      <c r="A3" s="7" t="s">
        <v>0</v>
      </c>
      <c r="B3" s="7" t="s">
        <v>1</v>
      </c>
      <c r="C3" s="8" t="s">
        <v>2</v>
      </c>
      <c r="D3" s="9"/>
      <c r="E3" s="42" t="s">
        <v>6</v>
      </c>
      <c r="F3" s="639" t="s">
        <v>294</v>
      </c>
      <c r="G3" s="641" t="s">
        <v>6</v>
      </c>
      <c r="H3" s="628"/>
    </row>
    <row r="4" spans="1:10">
      <c r="A4" s="13"/>
      <c r="B4" s="13"/>
      <c r="C4" s="14" t="s">
        <v>8</v>
      </c>
      <c r="D4" s="15"/>
      <c r="E4" s="44" t="s">
        <v>14</v>
      </c>
      <c r="F4" s="627" t="s">
        <v>293</v>
      </c>
      <c r="G4" s="642" t="s">
        <v>14</v>
      </c>
      <c r="H4" s="629"/>
      <c r="I4" s="1036" t="s">
        <v>256</v>
      </c>
      <c r="J4" s="1023"/>
    </row>
    <row r="5" spans="1:10">
      <c r="A5" s="13"/>
      <c r="B5" s="13"/>
      <c r="C5" s="14"/>
      <c r="D5" s="15"/>
      <c r="E5" s="44" t="s">
        <v>286</v>
      </c>
      <c r="F5" s="627" t="s">
        <v>292</v>
      </c>
      <c r="G5" s="642" t="s">
        <v>286</v>
      </c>
      <c r="H5" s="629"/>
      <c r="I5" s="640"/>
      <c r="J5" s="625"/>
    </row>
    <row r="6" spans="1:10">
      <c r="A6" s="19" t="s">
        <v>19</v>
      </c>
      <c r="B6" s="19" t="s">
        <v>20</v>
      </c>
      <c r="C6" s="20" t="s">
        <v>21</v>
      </c>
      <c r="D6" s="21"/>
      <c r="E6" s="44" t="s">
        <v>287</v>
      </c>
      <c r="F6" s="627" t="s">
        <v>295</v>
      </c>
      <c r="G6" s="642" t="s">
        <v>287</v>
      </c>
      <c r="H6" s="629"/>
      <c r="I6" s="640"/>
      <c r="J6" s="625"/>
    </row>
    <row r="7" spans="1:10">
      <c r="A7" s="19"/>
      <c r="B7" s="19"/>
      <c r="C7" s="20"/>
      <c r="D7" s="21"/>
      <c r="E7" s="44" t="s">
        <v>288</v>
      </c>
      <c r="F7" s="627" t="s">
        <v>291</v>
      </c>
      <c r="G7" s="642" t="s">
        <v>290</v>
      </c>
      <c r="H7" s="629"/>
      <c r="I7" s="640"/>
      <c r="J7" s="625"/>
    </row>
    <row r="8" spans="1:10" ht="18" thickBot="1">
      <c r="A8" s="13" t="s">
        <v>166</v>
      </c>
      <c r="B8" s="13"/>
      <c r="C8" s="20"/>
      <c r="D8" s="22" t="s">
        <v>27</v>
      </c>
      <c r="E8" s="44" t="s">
        <v>289</v>
      </c>
      <c r="F8" s="627" t="s">
        <v>30</v>
      </c>
      <c r="G8" s="643" t="s">
        <v>526</v>
      </c>
      <c r="H8" s="630"/>
      <c r="I8" s="1037" t="s">
        <v>259</v>
      </c>
      <c r="J8" s="1025"/>
    </row>
    <row r="9" spans="1:10" ht="18" thickBot="1">
      <c r="A9" s="23" t="s">
        <v>31</v>
      </c>
      <c r="B9" s="24" t="s">
        <v>27</v>
      </c>
      <c r="C9" s="835" t="s">
        <v>32</v>
      </c>
      <c r="D9" s="836"/>
      <c r="E9" s="44" t="s">
        <v>290</v>
      </c>
      <c r="F9" s="45" t="s">
        <v>217</v>
      </c>
      <c r="G9" s="644" t="s">
        <v>352</v>
      </c>
      <c r="H9" s="645" t="s">
        <v>353</v>
      </c>
      <c r="I9" s="626"/>
      <c r="J9" s="626"/>
    </row>
    <row r="10" spans="1:10" ht="13.5" customHeight="1">
      <c r="A10" s="969" t="s">
        <v>168</v>
      </c>
      <c r="B10" s="895" t="s">
        <v>321</v>
      </c>
      <c r="C10" s="897" t="s">
        <v>171</v>
      </c>
      <c r="D10" s="959"/>
      <c r="E10" s="1034">
        <f>IFERROR(I10/(G10/1000000),"")</f>
        <v>0</v>
      </c>
      <c r="F10" s="1034" t="str">
        <f>IFERROR(J10/(H10/1000000),"")</f>
        <v/>
      </c>
      <c r="G10">
        <f>平成２６年度走行距離!$I$92</f>
        <v>5760</v>
      </c>
      <c r="I10" s="631">
        <f>民鉄!AQ10</f>
        <v>0</v>
      </c>
      <c r="J10" s="632">
        <f>民鉄!AR10</f>
        <v>0</v>
      </c>
    </row>
    <row r="11" spans="1:10" ht="13.5" customHeight="1">
      <c r="A11" s="970"/>
      <c r="B11" s="927"/>
      <c r="C11" s="925"/>
      <c r="D11" s="1038"/>
      <c r="E11" s="1035"/>
      <c r="F11" s="1035"/>
      <c r="I11" s="633">
        <f>民鉄!AQ11</f>
        <v>0</v>
      </c>
      <c r="J11" s="634">
        <f>民鉄!AR11</f>
        <v>0</v>
      </c>
    </row>
    <row r="12" spans="1:10" ht="13.5" customHeight="1">
      <c r="A12" s="970"/>
      <c r="B12" s="895" t="s">
        <v>322</v>
      </c>
      <c r="C12" s="939" t="s">
        <v>172</v>
      </c>
      <c r="D12" s="1050"/>
      <c r="E12" s="1034">
        <f>IFERROR(I12/(G12/1000000),"")</f>
        <v>0</v>
      </c>
      <c r="F12" s="1034">
        <f>IFERROR(J12/(H12/1000000),"")</f>
        <v>0</v>
      </c>
      <c r="G12">
        <f>平成２６年度走行距離!$I$56</f>
        <v>5756204.2999999998</v>
      </c>
      <c r="H12">
        <f>平成２６年度走行距離!$I$228</f>
        <v>1062224</v>
      </c>
      <c r="I12" s="633">
        <f>民鉄!AQ12</f>
        <v>0</v>
      </c>
      <c r="J12" s="634">
        <f>民鉄!AR12</f>
        <v>0</v>
      </c>
    </row>
    <row r="13" spans="1:10" ht="13.5" customHeight="1">
      <c r="A13" s="970"/>
      <c r="B13" s="943"/>
      <c r="C13" s="941"/>
      <c r="D13" s="1051"/>
      <c r="E13" s="1035"/>
      <c r="F13" s="1035"/>
      <c r="I13" s="633">
        <f>民鉄!AQ13</f>
        <v>0</v>
      </c>
      <c r="J13" s="634">
        <f>民鉄!AR13</f>
        <v>0</v>
      </c>
    </row>
    <row r="14" spans="1:10" ht="13.5" customHeight="1">
      <c r="A14" s="970"/>
      <c r="B14" s="895" t="s">
        <v>323</v>
      </c>
      <c r="C14" s="939" t="s">
        <v>173</v>
      </c>
      <c r="D14" s="1050"/>
      <c r="E14" s="1034" t="str">
        <f t="shared" ref="E14" si="0">IFERROR(I14/(G14/1000000),"")</f>
        <v/>
      </c>
      <c r="F14" s="1034">
        <f t="shared" ref="F14" si="1">IFERROR(J14/(H14/1000000),"")</f>
        <v>0</v>
      </c>
      <c r="H14">
        <f>平成２６年度走行距離!$I$229</f>
        <v>1000000</v>
      </c>
      <c r="I14" s="633">
        <f>民鉄!AQ14</f>
        <v>0</v>
      </c>
      <c r="J14" s="634">
        <f>民鉄!AR14</f>
        <v>0</v>
      </c>
    </row>
    <row r="15" spans="1:10" ht="14.25" customHeight="1" thickBot="1">
      <c r="A15" s="970"/>
      <c r="B15" s="943"/>
      <c r="C15" s="941"/>
      <c r="D15" s="1051"/>
      <c r="E15" s="1035"/>
      <c r="F15" s="1035"/>
      <c r="I15" s="633">
        <f>民鉄!AQ15</f>
        <v>0</v>
      </c>
      <c r="J15" s="634">
        <f>民鉄!AR15</f>
        <v>0</v>
      </c>
    </row>
    <row r="16" spans="1:10" ht="14.25" customHeight="1" thickTop="1">
      <c r="A16" s="970"/>
      <c r="B16" s="831" t="s">
        <v>194</v>
      </c>
      <c r="C16" s="831"/>
      <c r="D16" s="831"/>
      <c r="E16" s="1034">
        <f t="shared" ref="E16" si="2">IFERROR(I16/(G16/1000000),"")</f>
        <v>0</v>
      </c>
      <c r="F16" s="1034">
        <f t="shared" ref="F16" si="3">IFERROR(J16/(H16/1000000),"")</f>
        <v>0</v>
      </c>
      <c r="G16">
        <f>SUM(G10:G15)</f>
        <v>5761964.2999999998</v>
      </c>
      <c r="H16">
        <f>SUM(H10:H15)</f>
        <v>2062224</v>
      </c>
      <c r="I16" s="633">
        <f>民鉄!AQ16</f>
        <v>0</v>
      </c>
      <c r="J16" s="634">
        <f>民鉄!AR16</f>
        <v>0</v>
      </c>
    </row>
    <row r="17" spans="1:10" ht="14.25" customHeight="1" thickBot="1">
      <c r="A17" s="971"/>
      <c r="B17" s="833"/>
      <c r="C17" s="833"/>
      <c r="D17" s="833"/>
      <c r="E17" s="1035"/>
      <c r="F17" s="1035"/>
      <c r="I17" s="633">
        <f>民鉄!AQ17</f>
        <v>0</v>
      </c>
      <c r="J17" s="634">
        <f>民鉄!AR17</f>
        <v>0</v>
      </c>
    </row>
    <row r="18" spans="1:10">
      <c r="A18" s="619" t="s">
        <v>174</v>
      </c>
      <c r="B18" s="611" t="s">
        <v>199</v>
      </c>
      <c r="C18" s="897" t="s">
        <v>175</v>
      </c>
      <c r="D18" s="959"/>
      <c r="E18" s="1034">
        <f t="shared" ref="E18" si="4">IFERROR(I18/(G18/1000000),"")</f>
        <v>0</v>
      </c>
      <c r="F18" s="1034" t="str">
        <f t="shared" ref="F18" si="5">IFERROR(J18/(H18/1000000),"")</f>
        <v/>
      </c>
      <c r="G18">
        <f>平成２６年度走行距離!J93</f>
        <v>206293.6</v>
      </c>
      <c r="I18" s="633">
        <f>民鉄!AQ18</f>
        <v>0</v>
      </c>
      <c r="J18" s="634">
        <f>民鉄!AR18</f>
        <v>0</v>
      </c>
    </row>
    <row r="19" spans="1:10">
      <c r="A19" s="620"/>
      <c r="B19" s="612"/>
      <c r="C19" s="925"/>
      <c r="D19" s="1038"/>
      <c r="E19" s="1035"/>
      <c r="F19" s="1035"/>
      <c r="I19" s="633">
        <f>民鉄!AQ19</f>
        <v>0</v>
      </c>
      <c r="J19" s="634">
        <f>民鉄!AR19</f>
        <v>0</v>
      </c>
    </row>
    <row r="20" spans="1:10">
      <c r="A20" s="130"/>
      <c r="B20" s="611" t="s">
        <v>199</v>
      </c>
      <c r="C20" s="897" t="s">
        <v>176</v>
      </c>
      <c r="D20" s="959"/>
      <c r="E20" s="1034">
        <f t="shared" ref="E20" si="6">IFERROR(I20/(G20/1000000),"")</f>
        <v>3.559192575809023</v>
      </c>
      <c r="F20" s="1034" t="str">
        <f t="shared" ref="F20" si="7">IFERROR(J20/(H20/1000000),"")</f>
        <v/>
      </c>
      <c r="G20">
        <f>平成２６年度走行距離!J94</f>
        <v>561925.19999999995</v>
      </c>
      <c r="I20" s="633">
        <f>民鉄!AQ20</f>
        <v>2</v>
      </c>
      <c r="J20" s="634">
        <f>民鉄!AR20</f>
        <v>0</v>
      </c>
    </row>
    <row r="21" spans="1:10">
      <c r="A21" s="130"/>
      <c r="B21" s="612"/>
      <c r="C21" s="925"/>
      <c r="D21" s="1038" t="s">
        <v>166</v>
      </c>
      <c r="E21" s="1035"/>
      <c r="F21" s="1035"/>
      <c r="I21" s="633">
        <f>民鉄!AQ21</f>
        <v>0</v>
      </c>
      <c r="J21" s="634">
        <f>民鉄!AR21</f>
        <v>0</v>
      </c>
    </row>
    <row r="22" spans="1:10">
      <c r="A22" s="130"/>
      <c r="B22" s="611" t="s">
        <v>199</v>
      </c>
      <c r="C22" s="897" t="s">
        <v>177</v>
      </c>
      <c r="D22" s="959"/>
      <c r="E22" s="1034">
        <f t="shared" ref="E22" si="8">IFERROR(I22/(G22/1000000),"")</f>
        <v>0</v>
      </c>
      <c r="F22" s="1034" t="str">
        <f t="shared" ref="F22" si="9">IFERROR(J22/(H22/1000000),"")</f>
        <v/>
      </c>
      <c r="G22">
        <f>平成２６年度走行距離!$J$96</f>
        <v>19720</v>
      </c>
      <c r="I22" s="633">
        <f>民鉄!AQ22</f>
        <v>0</v>
      </c>
      <c r="J22" s="634">
        <f>民鉄!AR22</f>
        <v>0</v>
      </c>
    </row>
    <row r="23" spans="1:10">
      <c r="A23" s="130"/>
      <c r="B23" s="612"/>
      <c r="C23" s="925"/>
      <c r="D23" s="1038"/>
      <c r="E23" s="1035"/>
      <c r="F23" s="1035"/>
      <c r="I23" s="633">
        <f>民鉄!AQ23</f>
        <v>0</v>
      </c>
      <c r="J23" s="634">
        <f>民鉄!AR23</f>
        <v>0</v>
      </c>
    </row>
    <row r="24" spans="1:10">
      <c r="A24" s="130"/>
      <c r="B24" s="611" t="s">
        <v>199</v>
      </c>
      <c r="C24" s="897" t="s">
        <v>178</v>
      </c>
      <c r="D24" s="959"/>
      <c r="E24" s="1034">
        <f t="shared" ref="E24" si="10">IFERROR(I24/(G24/1000000),"")</f>
        <v>0</v>
      </c>
      <c r="F24" s="1034" t="str">
        <f t="shared" ref="F24" si="11">IFERROR(J24/(H24/1000000),"")</f>
        <v/>
      </c>
      <c r="G24">
        <f>平成２６年度走行距離!$J$106</f>
        <v>3096.4</v>
      </c>
      <c r="I24" s="633">
        <f>民鉄!AQ24</f>
        <v>0</v>
      </c>
      <c r="J24" s="634">
        <f>民鉄!AR24</f>
        <v>0</v>
      </c>
    </row>
    <row r="25" spans="1:10">
      <c r="A25" s="130"/>
      <c r="B25" s="612"/>
      <c r="C25" s="925"/>
      <c r="D25" s="1038"/>
      <c r="E25" s="1035"/>
      <c r="F25" s="1035"/>
      <c r="I25" s="633">
        <f>民鉄!AQ25</f>
        <v>0</v>
      </c>
      <c r="J25" s="634">
        <f>民鉄!AR25</f>
        <v>0</v>
      </c>
    </row>
    <row r="26" spans="1:10">
      <c r="A26" s="130"/>
      <c r="B26" s="611" t="s">
        <v>199</v>
      </c>
      <c r="C26" s="897" t="s">
        <v>179</v>
      </c>
      <c r="D26" s="959"/>
      <c r="E26" s="1034">
        <f t="shared" ref="E26" si="12">IFERROR(I26/(G26/1000000),"")</f>
        <v>0</v>
      </c>
      <c r="F26" s="1034" t="str">
        <f t="shared" ref="F26" si="13">IFERROR(J26/(H26/1000000),"")</f>
        <v/>
      </c>
      <c r="G26">
        <f>平成２６年度走行距離!$J$97</f>
        <v>940932.2</v>
      </c>
      <c r="I26" s="633">
        <f>民鉄!AQ26</f>
        <v>0</v>
      </c>
      <c r="J26" s="634">
        <f>民鉄!AR26</f>
        <v>0</v>
      </c>
    </row>
    <row r="27" spans="1:10">
      <c r="A27" s="130"/>
      <c r="B27" s="612"/>
      <c r="C27" s="925"/>
      <c r="D27" s="1038"/>
      <c r="E27" s="1035"/>
      <c r="F27" s="1035"/>
      <c r="I27" s="633">
        <f>民鉄!AQ27</f>
        <v>0</v>
      </c>
      <c r="J27" s="634">
        <f>民鉄!AR27</f>
        <v>0</v>
      </c>
    </row>
    <row r="28" spans="1:10">
      <c r="A28" s="130"/>
      <c r="B28" s="611" t="s">
        <v>199</v>
      </c>
      <c r="C28" s="897" t="s">
        <v>180</v>
      </c>
      <c r="D28" s="959"/>
      <c r="E28" s="1034">
        <f t="shared" ref="E28" si="14">IFERROR(I28/(G28/1000000),"")</f>
        <v>0</v>
      </c>
      <c r="F28" s="1034" t="str">
        <f t="shared" ref="F28" si="15">IFERROR(J28/(H28/1000000),"")</f>
        <v/>
      </c>
      <c r="G28">
        <f>平成２６年度走行距離!$J$98</f>
        <v>84778</v>
      </c>
      <c r="I28" s="633">
        <f>民鉄!AQ28</f>
        <v>0</v>
      </c>
      <c r="J28" s="634">
        <f>民鉄!AR28</f>
        <v>0</v>
      </c>
    </row>
    <row r="29" spans="1:10">
      <c r="A29" s="130"/>
      <c r="B29" s="612"/>
      <c r="C29" s="925"/>
      <c r="D29" s="1038"/>
      <c r="E29" s="1035"/>
      <c r="F29" s="1035"/>
      <c r="I29" s="633">
        <f>民鉄!AQ29</f>
        <v>0</v>
      </c>
      <c r="J29" s="634">
        <f>民鉄!AR29</f>
        <v>0</v>
      </c>
    </row>
    <row r="30" spans="1:10">
      <c r="A30" s="620"/>
      <c r="B30" s="551" t="s">
        <v>199</v>
      </c>
      <c r="C30" s="960" t="s">
        <v>181</v>
      </c>
      <c r="D30" s="1041"/>
      <c r="E30" s="1034">
        <f t="shared" ref="E30" si="16">IFERROR(I30/(G30/1000000),"")</f>
        <v>0</v>
      </c>
      <c r="F30" s="1034" t="str">
        <f t="shared" ref="F30" si="17">IFERROR(J30/(H30/1000000),"")</f>
        <v/>
      </c>
      <c r="G30">
        <f>平成２６年度走行距離!$J$99</f>
        <v>18530.900000000001</v>
      </c>
      <c r="I30" s="633">
        <f>民鉄!AQ30</f>
        <v>0</v>
      </c>
      <c r="J30" s="634">
        <f>民鉄!AR30</f>
        <v>0</v>
      </c>
    </row>
    <row r="31" spans="1:10">
      <c r="A31" s="620"/>
      <c r="B31" s="576"/>
      <c r="C31" s="962"/>
      <c r="D31" s="1042"/>
      <c r="E31" s="1035"/>
      <c r="F31" s="1035"/>
      <c r="I31" s="633">
        <f>民鉄!AQ31</f>
        <v>0</v>
      </c>
      <c r="J31" s="634">
        <f>民鉄!AR31</f>
        <v>0</v>
      </c>
    </row>
    <row r="32" spans="1:10">
      <c r="A32" s="130"/>
      <c r="B32" s="613" t="s">
        <v>325</v>
      </c>
      <c r="C32" s="897" t="s">
        <v>182</v>
      </c>
      <c r="D32" s="959"/>
      <c r="E32" s="1034">
        <f t="shared" ref="E32" si="18">IFERROR(I32/(G32/1000000),"")</f>
        <v>0</v>
      </c>
      <c r="F32" s="1034" t="str">
        <f t="shared" ref="F32" si="19">IFERROR(J32/(H32/1000000),"")</f>
        <v/>
      </c>
      <c r="G32">
        <f>平成２６年度走行距離!$J$57</f>
        <v>1731518</v>
      </c>
      <c r="I32" s="633">
        <f>民鉄!AQ32</f>
        <v>0</v>
      </c>
      <c r="J32" s="634">
        <f>民鉄!AR32</f>
        <v>0</v>
      </c>
    </row>
    <row r="33" spans="1:10">
      <c r="A33" s="130"/>
      <c r="B33" s="612"/>
      <c r="C33" s="925"/>
      <c r="D33" s="1038"/>
      <c r="E33" s="1035"/>
      <c r="F33" s="1035"/>
      <c r="I33" s="633">
        <f>民鉄!AQ33</f>
        <v>0</v>
      </c>
      <c r="J33" s="634">
        <f>民鉄!AR33</f>
        <v>0</v>
      </c>
    </row>
    <row r="34" spans="1:10">
      <c r="A34" s="130"/>
      <c r="B34" s="611" t="s">
        <v>199</v>
      </c>
      <c r="C34" s="897" t="s">
        <v>183</v>
      </c>
      <c r="D34" s="959"/>
      <c r="E34" s="1034">
        <f t="shared" ref="E34" si="20">IFERROR(I34/(G34/1000000),"")</f>
        <v>0</v>
      </c>
      <c r="F34" s="1034" t="str">
        <f t="shared" ref="F34" si="21">IFERROR(J34/(H34/1000000),"")</f>
        <v/>
      </c>
      <c r="G34">
        <f>平成２６年度走行距離!$J$101</f>
        <v>960672.1</v>
      </c>
      <c r="I34" s="633">
        <f>民鉄!AQ34</f>
        <v>0</v>
      </c>
      <c r="J34" s="634">
        <f>民鉄!AR34</f>
        <v>0</v>
      </c>
    </row>
    <row r="35" spans="1:10">
      <c r="A35" s="130"/>
      <c r="B35" s="612"/>
      <c r="C35" s="925"/>
      <c r="D35" s="1038"/>
      <c r="E35" s="1035"/>
      <c r="F35" s="1035"/>
      <c r="I35" s="633">
        <f>民鉄!AQ35</f>
        <v>0</v>
      </c>
      <c r="J35" s="634">
        <f>民鉄!AR35</f>
        <v>0</v>
      </c>
    </row>
    <row r="36" spans="1:10">
      <c r="A36" s="130"/>
      <c r="B36" s="611" t="s">
        <v>199</v>
      </c>
      <c r="C36" s="897" t="s">
        <v>184</v>
      </c>
      <c r="D36" s="959"/>
      <c r="E36" s="1034">
        <f t="shared" ref="E36" si="22">IFERROR(I36/(G36/1000000),"")</f>
        <v>3.1673735188569578</v>
      </c>
      <c r="F36" s="1034" t="str">
        <f t="shared" ref="F36" si="23">IFERROR(J36/(H36/1000000),"")</f>
        <v/>
      </c>
      <c r="G36">
        <f>平成２６年度走行距離!$J$102</f>
        <v>315719</v>
      </c>
      <c r="I36" s="633">
        <f>民鉄!AQ36</f>
        <v>1</v>
      </c>
      <c r="J36" s="634">
        <f>民鉄!AR36</f>
        <v>0</v>
      </c>
    </row>
    <row r="37" spans="1:10">
      <c r="A37" s="130"/>
      <c r="B37" s="612"/>
      <c r="C37" s="925"/>
      <c r="D37" s="1038"/>
      <c r="E37" s="1035"/>
      <c r="F37" s="1035"/>
      <c r="I37" s="633">
        <f>民鉄!AQ37</f>
        <v>0</v>
      </c>
      <c r="J37" s="634">
        <f>民鉄!AR37</f>
        <v>0</v>
      </c>
    </row>
    <row r="38" spans="1:10">
      <c r="A38" s="130"/>
      <c r="B38" s="611" t="s">
        <v>199</v>
      </c>
      <c r="C38" s="897" t="s">
        <v>185</v>
      </c>
      <c r="D38" s="959"/>
      <c r="E38" s="1034">
        <f t="shared" ref="E38" si="24">IFERROR(I38/(G38/1000000),"")</f>
        <v>175.21726941407346</v>
      </c>
      <c r="F38" s="1034" t="str">
        <f t="shared" ref="F38" si="25">IFERROR(J38/(H38/1000000),"")</f>
        <v/>
      </c>
      <c r="G38">
        <f>平成２６年度走行距離!$J$103</f>
        <v>5707.2</v>
      </c>
      <c r="I38" s="633">
        <f>民鉄!AQ38</f>
        <v>1</v>
      </c>
      <c r="J38" s="634">
        <f>民鉄!AR38</f>
        <v>0</v>
      </c>
    </row>
    <row r="39" spans="1:10">
      <c r="A39" s="130"/>
      <c r="B39" s="612"/>
      <c r="C39" s="925"/>
      <c r="D39" s="1038"/>
      <c r="E39" s="1035"/>
      <c r="F39" s="1035"/>
      <c r="I39" s="633">
        <f>民鉄!AQ39</f>
        <v>0</v>
      </c>
      <c r="J39" s="634">
        <f>民鉄!AR39</f>
        <v>0</v>
      </c>
    </row>
    <row r="40" spans="1:10">
      <c r="A40" s="130"/>
      <c r="B40" s="611" t="s">
        <v>199</v>
      </c>
      <c r="C40" s="897" t="s">
        <v>186</v>
      </c>
      <c r="D40" s="959"/>
      <c r="E40" s="1034">
        <f t="shared" ref="E40" si="26">IFERROR(I40/(G40/1000000),"")</f>
        <v>0</v>
      </c>
      <c r="F40" s="1034" t="str">
        <f t="shared" ref="F40" si="27">IFERROR(J40/(H40/1000000),"")</f>
        <v/>
      </c>
      <c r="G40">
        <f>平成２６年度走行距離!$J$104</f>
        <v>668856.6</v>
      </c>
      <c r="I40" s="633">
        <f>民鉄!AQ40</f>
        <v>0</v>
      </c>
      <c r="J40" s="634">
        <f>民鉄!AR40</f>
        <v>0</v>
      </c>
    </row>
    <row r="41" spans="1:10">
      <c r="A41" s="130"/>
      <c r="B41" s="612"/>
      <c r="C41" s="925"/>
      <c r="D41" s="1038"/>
      <c r="E41" s="1035"/>
      <c r="F41" s="1035"/>
      <c r="I41" s="633">
        <f>民鉄!AQ41</f>
        <v>0</v>
      </c>
      <c r="J41" s="634">
        <f>民鉄!AR41</f>
        <v>0</v>
      </c>
    </row>
    <row r="42" spans="1:10">
      <c r="A42" s="130"/>
      <c r="B42" s="615" t="s">
        <v>199</v>
      </c>
      <c r="C42" s="897" t="s">
        <v>187</v>
      </c>
      <c r="D42" s="959"/>
      <c r="E42" s="1034">
        <f t="shared" ref="E42" si="28">IFERROR(I42/(G42/1000000),"")</f>
        <v>0</v>
      </c>
      <c r="F42" s="1034" t="str">
        <f t="shared" ref="F42" si="29">IFERROR(J42/(H42/1000000),"")</f>
        <v/>
      </c>
      <c r="G42">
        <f>平成２６年度走行距離!$J$105</f>
        <v>45522.6</v>
      </c>
      <c r="I42" s="633">
        <f>民鉄!AQ42</f>
        <v>0</v>
      </c>
      <c r="J42" s="634">
        <f>民鉄!AR42</f>
        <v>0</v>
      </c>
    </row>
    <row r="43" spans="1:10">
      <c r="A43" s="130"/>
      <c r="B43" s="618"/>
      <c r="C43" s="925"/>
      <c r="D43" s="1038"/>
      <c r="E43" s="1035"/>
      <c r="F43" s="1035"/>
      <c r="I43" s="633">
        <f>民鉄!AQ43</f>
        <v>0</v>
      </c>
      <c r="J43" s="634">
        <f>民鉄!AR43</f>
        <v>0</v>
      </c>
    </row>
    <row r="44" spans="1:10">
      <c r="A44" s="130"/>
      <c r="B44" s="611" t="s">
        <v>199</v>
      </c>
      <c r="C44" s="897" t="s">
        <v>326</v>
      </c>
      <c r="D44" s="959" t="s">
        <v>100</v>
      </c>
      <c r="E44" s="1034">
        <f t="shared" ref="E44" si="30">IFERROR(I44/(G44/1000000),"")</f>
        <v>0</v>
      </c>
      <c r="F44" s="1034" t="str">
        <f t="shared" ref="F44" si="31">IFERROR(J44/(H44/1000000),"")</f>
        <v/>
      </c>
      <c r="G44">
        <f>平成２６年度走行距離!$J$107</f>
        <v>727124</v>
      </c>
      <c r="I44" s="633">
        <f>民鉄!AQ44</f>
        <v>0</v>
      </c>
      <c r="J44" s="634">
        <f>民鉄!AR44</f>
        <v>0</v>
      </c>
    </row>
    <row r="45" spans="1:10">
      <c r="A45" s="130"/>
      <c r="B45" s="612"/>
      <c r="C45" s="925"/>
      <c r="D45" s="1038"/>
      <c r="E45" s="1035"/>
      <c r="F45" s="1035"/>
      <c r="I45" s="633">
        <f>民鉄!AQ45</f>
        <v>0</v>
      </c>
      <c r="J45" s="634">
        <f>民鉄!AR45</f>
        <v>0</v>
      </c>
    </row>
    <row r="46" spans="1:10">
      <c r="A46" s="130"/>
      <c r="B46" s="611" t="s">
        <v>199</v>
      </c>
      <c r="C46" s="897" t="s">
        <v>221</v>
      </c>
      <c r="D46" s="959" t="s">
        <v>100</v>
      </c>
      <c r="E46" s="1034">
        <f t="shared" ref="E46" si="32">IFERROR(I46/(G46/1000000),"")</f>
        <v>0</v>
      </c>
      <c r="F46" s="1034" t="str">
        <f t="shared" ref="F46" si="33">IFERROR(J46/(H46/1000000),"")</f>
        <v/>
      </c>
      <c r="G46">
        <f>平成２６年度走行距離!$J$108</f>
        <v>8758.4</v>
      </c>
      <c r="I46" s="633">
        <f>民鉄!AQ46</f>
        <v>0</v>
      </c>
      <c r="J46" s="634">
        <f>民鉄!AR46</f>
        <v>0</v>
      </c>
    </row>
    <row r="47" spans="1:10">
      <c r="A47" s="130"/>
      <c r="B47" s="612"/>
      <c r="C47" s="925"/>
      <c r="D47" s="1038"/>
      <c r="E47" s="1035"/>
      <c r="F47" s="1035"/>
      <c r="I47" s="633">
        <f>民鉄!AQ47</f>
        <v>0</v>
      </c>
      <c r="J47" s="634">
        <f>民鉄!AR47</f>
        <v>0</v>
      </c>
    </row>
    <row r="48" spans="1:10">
      <c r="A48" s="130"/>
      <c r="B48" s="611" t="s">
        <v>199</v>
      </c>
      <c r="C48" s="897" t="s">
        <v>222</v>
      </c>
      <c r="D48" s="959" t="s">
        <v>100</v>
      </c>
      <c r="E48" s="1034">
        <f t="shared" ref="E48" si="34">IFERROR(I48/(G48/1000000),"")</f>
        <v>0</v>
      </c>
      <c r="F48" s="1034" t="str">
        <f t="shared" ref="F48" si="35">IFERROR(J48/(H48/1000000),"")</f>
        <v/>
      </c>
      <c r="G48">
        <f>平成２６年度走行距離!$J$109</f>
        <v>235436.79999999999</v>
      </c>
      <c r="I48" s="633">
        <f>民鉄!AQ48</f>
        <v>0</v>
      </c>
      <c r="J48" s="634">
        <f>民鉄!AR48</f>
        <v>0</v>
      </c>
    </row>
    <row r="49" spans="1:10">
      <c r="A49" s="130"/>
      <c r="B49" s="612"/>
      <c r="C49" s="925"/>
      <c r="D49" s="1038"/>
      <c r="E49" s="1035"/>
      <c r="F49" s="1035"/>
      <c r="I49" s="633">
        <f>民鉄!AQ49</f>
        <v>0</v>
      </c>
      <c r="J49" s="634">
        <f>民鉄!AR49</f>
        <v>0</v>
      </c>
    </row>
    <row r="50" spans="1:10">
      <c r="A50" s="130"/>
      <c r="B50" s="135" t="s">
        <v>321</v>
      </c>
      <c r="C50" s="897" t="s">
        <v>101</v>
      </c>
      <c r="D50" s="959"/>
      <c r="E50" s="1034">
        <f t="shared" ref="E50" si="36">IFERROR(I50/(G50/1000000),"")</f>
        <v>0</v>
      </c>
      <c r="F50" s="1034" t="str">
        <f t="shared" ref="F50" si="37">IFERROR(J50/(H50/1000000),"")</f>
        <v/>
      </c>
      <c r="G50">
        <f>平成２６年度走行距離!$J$110</f>
        <v>260224</v>
      </c>
      <c r="I50" s="633">
        <f>民鉄!AQ50</f>
        <v>0</v>
      </c>
      <c r="J50" s="634">
        <f>民鉄!AR50</f>
        <v>0</v>
      </c>
    </row>
    <row r="51" spans="1:10">
      <c r="A51" s="130"/>
      <c r="B51" s="136"/>
      <c r="C51" s="925"/>
      <c r="D51" s="1038"/>
      <c r="E51" s="1035"/>
      <c r="F51" s="1035"/>
      <c r="I51" s="633">
        <f>民鉄!AQ51</f>
        <v>0</v>
      </c>
      <c r="J51" s="634">
        <f>民鉄!AR51</f>
        <v>0</v>
      </c>
    </row>
    <row r="52" spans="1:10">
      <c r="A52" s="130"/>
      <c r="B52" s="135" t="s">
        <v>321</v>
      </c>
      <c r="C52" s="897" t="s">
        <v>218</v>
      </c>
      <c r="D52" s="959"/>
      <c r="E52" s="1034">
        <f t="shared" ref="E52" si="38">IFERROR(I52/(G52/1000000),"")</f>
        <v>0.68619537533137231</v>
      </c>
      <c r="F52" s="1034" t="str">
        <f t="shared" ref="F52" si="39">IFERROR(J52/(H52/1000000),"")</f>
        <v/>
      </c>
      <c r="G52">
        <f>平成２６年度走行距離!$J$111</f>
        <v>1457310.9</v>
      </c>
      <c r="I52" s="633">
        <f>民鉄!AQ52</f>
        <v>1</v>
      </c>
      <c r="J52" s="634">
        <f>民鉄!AR52</f>
        <v>0</v>
      </c>
    </row>
    <row r="53" spans="1:10">
      <c r="A53" s="130"/>
      <c r="B53" s="136"/>
      <c r="C53" s="925"/>
      <c r="D53" s="1038"/>
      <c r="E53" s="1035"/>
      <c r="F53" s="1035"/>
      <c r="I53" s="633">
        <f>民鉄!AQ53</f>
        <v>0</v>
      </c>
      <c r="J53" s="634">
        <f>民鉄!AR53</f>
        <v>0</v>
      </c>
    </row>
    <row r="54" spans="1:10">
      <c r="A54" s="130"/>
      <c r="B54" s="611" t="s">
        <v>199</v>
      </c>
      <c r="C54" s="897" t="s">
        <v>219</v>
      </c>
      <c r="D54" s="959"/>
      <c r="E54" s="1034">
        <f t="shared" ref="E54" si="40">IFERROR(I54/(G54/1000000),"")</f>
        <v>1.5538751029377509</v>
      </c>
      <c r="F54" s="1034" t="str">
        <f t="shared" ref="F54" si="41">IFERROR(J54/(H54/1000000),"")</f>
        <v/>
      </c>
      <c r="G54">
        <f>平成２６年度走行距離!$J$112</f>
        <v>1930657.1</v>
      </c>
      <c r="I54" s="633">
        <f>民鉄!AQ54</f>
        <v>3</v>
      </c>
      <c r="J54" s="634">
        <f>民鉄!AR54</f>
        <v>0</v>
      </c>
    </row>
    <row r="55" spans="1:10">
      <c r="A55" s="130"/>
      <c r="B55" s="612"/>
      <c r="C55" s="925"/>
      <c r="D55" s="1038"/>
      <c r="E55" s="1035"/>
      <c r="F55" s="1035"/>
      <c r="I55" s="633">
        <f>民鉄!AQ55</f>
        <v>0</v>
      </c>
      <c r="J55" s="634">
        <f>民鉄!AR55</f>
        <v>0</v>
      </c>
    </row>
    <row r="56" spans="1:10">
      <c r="A56" s="130"/>
      <c r="B56" s="615" t="s">
        <v>321</v>
      </c>
      <c r="C56" s="897" t="s">
        <v>264</v>
      </c>
      <c r="D56" s="928"/>
      <c r="E56" s="1034">
        <f t="shared" ref="E56" si="42">IFERROR(I56/(G56/1000000),"")</f>
        <v>0</v>
      </c>
      <c r="F56" s="1034" t="str">
        <f t="shared" ref="F56" si="43">IFERROR(J56/(H56/1000000),"")</f>
        <v/>
      </c>
      <c r="G56">
        <f>平成２６年度走行距離!$J$100</f>
        <v>206908.2</v>
      </c>
      <c r="I56" s="633">
        <f>民鉄!AQ56</f>
        <v>0</v>
      </c>
      <c r="J56" s="634">
        <f>民鉄!AR56</f>
        <v>0</v>
      </c>
    </row>
    <row r="57" spans="1:10" ht="18" thickBot="1">
      <c r="A57" s="130"/>
      <c r="B57" s="614"/>
      <c r="C57" s="965"/>
      <c r="D57" s="1049"/>
      <c r="E57" s="1035"/>
      <c r="F57" s="1035"/>
      <c r="I57" s="633">
        <f>民鉄!AQ57</f>
        <v>0</v>
      </c>
      <c r="J57" s="634">
        <f>民鉄!AR57</f>
        <v>0</v>
      </c>
    </row>
    <row r="58" spans="1:10" ht="18" thickTop="1">
      <c r="A58" s="130"/>
      <c r="B58" s="608" t="s">
        <v>194</v>
      </c>
      <c r="C58" s="608"/>
      <c r="D58" s="608"/>
      <c r="E58" s="1034">
        <f t="shared" ref="E58" si="44">IFERROR(I58/(G58/1000000),"")</f>
        <v>0.76999401098658271</v>
      </c>
      <c r="F58" s="1034" t="str">
        <f t="shared" ref="F58" si="45">IFERROR(J58/(H58/1000000),"")</f>
        <v/>
      </c>
      <c r="G58">
        <f>SUM(G18:G57)</f>
        <v>10389691.199999997</v>
      </c>
      <c r="H58">
        <f>SUM(H18:H57)</f>
        <v>0</v>
      </c>
      <c r="I58" s="633">
        <f>民鉄!AQ58</f>
        <v>8</v>
      </c>
      <c r="J58" s="634">
        <f>民鉄!AR58</f>
        <v>0</v>
      </c>
    </row>
    <row r="59" spans="1:10" ht="18" thickBot="1">
      <c r="A59" s="616"/>
      <c r="B59" s="606"/>
      <c r="C59" s="606"/>
      <c r="D59" s="606"/>
      <c r="E59" s="1035"/>
      <c r="F59" s="1035"/>
      <c r="I59" s="633">
        <f>民鉄!AQ59</f>
        <v>0</v>
      </c>
      <c r="J59" s="634">
        <f>民鉄!AR59</f>
        <v>0</v>
      </c>
    </row>
    <row r="60" spans="1:10">
      <c r="A60" s="600" t="s">
        <v>214</v>
      </c>
      <c r="B60" s="895" t="s">
        <v>199</v>
      </c>
      <c r="C60" s="897" t="s">
        <v>102</v>
      </c>
      <c r="D60" s="959" t="s">
        <v>100</v>
      </c>
      <c r="E60" s="1034">
        <f t="shared" ref="E60" si="46">IFERROR(I60/(G60/1000000),"")</f>
        <v>0</v>
      </c>
      <c r="F60" s="1034" t="str">
        <f t="shared" ref="F60" si="47">IFERROR(J60/(H60/1000000),"")</f>
        <v/>
      </c>
      <c r="G60">
        <f>平成２６年度走行距離!$K$117</f>
        <v>1238709.3</v>
      </c>
      <c r="I60" s="633">
        <f>民鉄!AQ60</f>
        <v>0</v>
      </c>
      <c r="J60" s="634">
        <f>民鉄!AR60</f>
        <v>0</v>
      </c>
    </row>
    <row r="61" spans="1:10">
      <c r="A61" s="579"/>
      <c r="B61" s="927"/>
      <c r="C61" s="925"/>
      <c r="D61" s="1038"/>
      <c r="E61" s="1035"/>
      <c r="F61" s="1035"/>
      <c r="I61" s="633">
        <f>民鉄!AQ61</f>
        <v>0</v>
      </c>
      <c r="J61" s="634">
        <f>民鉄!AR61</f>
        <v>0</v>
      </c>
    </row>
    <row r="62" spans="1:10">
      <c r="A62" s="579"/>
      <c r="B62" s="895" t="s">
        <v>199</v>
      </c>
      <c r="C62" s="897" t="s">
        <v>103</v>
      </c>
      <c r="D62" s="959" t="s">
        <v>100</v>
      </c>
      <c r="E62" s="1034">
        <f t="shared" ref="E62" si="48">IFERROR(I62/(G62/1000000),"")</f>
        <v>0.92030355292389643</v>
      </c>
      <c r="F62" s="1034" t="str">
        <f t="shared" ref="F62" si="49">IFERROR(J62/(H62/1000000),"")</f>
        <v/>
      </c>
      <c r="G62">
        <f>平成２６年度走行距離!$K$113</f>
        <v>1086598</v>
      </c>
      <c r="I62" s="633">
        <f>民鉄!AQ62</f>
        <v>1</v>
      </c>
      <c r="J62" s="634">
        <f>民鉄!AR62</f>
        <v>0</v>
      </c>
    </row>
    <row r="63" spans="1:10">
      <c r="A63" s="579"/>
      <c r="B63" s="927"/>
      <c r="C63" s="925"/>
      <c r="D63" s="1038"/>
      <c r="E63" s="1035"/>
      <c r="F63" s="1035"/>
      <c r="I63" s="633">
        <f>民鉄!AQ63</f>
        <v>0</v>
      </c>
      <c r="J63" s="634">
        <f>民鉄!AR63</f>
        <v>0</v>
      </c>
    </row>
    <row r="64" spans="1:10">
      <c r="A64" s="579"/>
      <c r="B64" s="895" t="s">
        <v>199</v>
      </c>
      <c r="C64" s="897" t="s">
        <v>104</v>
      </c>
      <c r="D64" s="959" t="s">
        <v>100</v>
      </c>
      <c r="E64" s="1034">
        <f t="shared" ref="E64" si="50">IFERROR(I64/(G64/1000000),"")</f>
        <v>0.55892369182512625</v>
      </c>
      <c r="F64" s="1034" t="str">
        <f t="shared" ref="F64" si="51">IFERROR(J64/(H64/1000000),"")</f>
        <v/>
      </c>
      <c r="G64">
        <f>平成２６年度走行距離!$K$118</f>
        <v>1789153</v>
      </c>
      <c r="I64" s="633">
        <f>民鉄!AQ64</f>
        <v>1</v>
      </c>
      <c r="J64" s="634">
        <f>民鉄!AR64</f>
        <v>0</v>
      </c>
    </row>
    <row r="65" spans="1:10">
      <c r="A65" s="579"/>
      <c r="B65" s="927"/>
      <c r="C65" s="925"/>
      <c r="D65" s="1038"/>
      <c r="E65" s="1035"/>
      <c r="F65" s="1035"/>
      <c r="I65" s="633">
        <f>民鉄!AQ65</f>
        <v>0</v>
      </c>
      <c r="J65" s="634">
        <f>民鉄!AR65</f>
        <v>0</v>
      </c>
    </row>
    <row r="66" spans="1:10">
      <c r="A66" s="579"/>
      <c r="B66" s="895" t="s">
        <v>199</v>
      </c>
      <c r="C66" s="897" t="s">
        <v>268</v>
      </c>
      <c r="D66" s="959" t="s">
        <v>100</v>
      </c>
      <c r="E66" s="1034">
        <f t="shared" ref="E66" si="52">IFERROR(I66/(G66/1000000),"")</f>
        <v>0</v>
      </c>
      <c r="F66" s="1034" t="str">
        <f t="shared" ref="F66" si="53">IFERROR(J66/(H66/1000000),"")</f>
        <v/>
      </c>
      <c r="G66">
        <f>平成２６年度走行距離!$K$114</f>
        <v>279744.90000000002</v>
      </c>
      <c r="I66" s="633">
        <f>民鉄!AQ66</f>
        <v>0</v>
      </c>
      <c r="J66" s="634">
        <f>民鉄!AR66</f>
        <v>0</v>
      </c>
    </row>
    <row r="67" spans="1:10">
      <c r="A67" s="579"/>
      <c r="B67" s="927"/>
      <c r="C67" s="925"/>
      <c r="D67" s="1038"/>
      <c r="E67" s="1035"/>
      <c r="F67" s="1035"/>
      <c r="I67" s="633">
        <f>民鉄!AQ67</f>
        <v>0</v>
      </c>
      <c r="J67" s="634">
        <f>民鉄!AR67</f>
        <v>0</v>
      </c>
    </row>
    <row r="68" spans="1:10">
      <c r="A68" s="579"/>
      <c r="B68" s="895" t="s">
        <v>199</v>
      </c>
      <c r="C68" s="897" t="s">
        <v>345</v>
      </c>
      <c r="D68" s="959" t="s">
        <v>100</v>
      </c>
      <c r="E68" s="1034">
        <f t="shared" ref="E68" si="54">IFERROR(I68/(G68/1000000),"")</f>
        <v>7.5008907307742794</v>
      </c>
      <c r="F68" s="1034" t="str">
        <f t="shared" ref="F68" si="55">IFERROR(J68/(H68/1000000),"")</f>
        <v/>
      </c>
      <c r="G68">
        <f>平成２６年度走行距離!$K$115</f>
        <v>266635</v>
      </c>
      <c r="I68" s="633">
        <f>民鉄!AQ68</f>
        <v>2</v>
      </c>
      <c r="J68" s="634">
        <f>民鉄!AR68</f>
        <v>0</v>
      </c>
    </row>
    <row r="69" spans="1:10">
      <c r="A69" s="579"/>
      <c r="B69" s="927"/>
      <c r="C69" s="925"/>
      <c r="D69" s="1038"/>
      <c r="E69" s="1035"/>
      <c r="F69" s="1035"/>
      <c r="I69" s="633">
        <f>民鉄!AQ69</f>
        <v>0</v>
      </c>
      <c r="J69" s="634">
        <f>民鉄!AR69</f>
        <v>0</v>
      </c>
    </row>
    <row r="70" spans="1:10">
      <c r="A70" s="579"/>
      <c r="B70" s="895" t="s">
        <v>199</v>
      </c>
      <c r="C70" s="897" t="s">
        <v>105</v>
      </c>
      <c r="D70" s="959" t="s">
        <v>100</v>
      </c>
      <c r="E70" s="1034">
        <f t="shared" ref="E70" si="56">IFERROR(I70/(G70/1000000),"")</f>
        <v>0</v>
      </c>
      <c r="F70" s="1034" t="str">
        <f t="shared" ref="F70" si="57">IFERROR(J70/(H70/1000000),"")</f>
        <v/>
      </c>
      <c r="G70">
        <f>平成２６年度走行距離!$K$116</f>
        <v>53436</v>
      </c>
      <c r="I70" s="633">
        <f>民鉄!AQ70</f>
        <v>0</v>
      </c>
      <c r="J70" s="634">
        <f>民鉄!AR70</f>
        <v>0</v>
      </c>
    </row>
    <row r="71" spans="1:10">
      <c r="A71" s="579"/>
      <c r="B71" s="927"/>
      <c r="C71" s="925"/>
      <c r="D71" s="1038"/>
      <c r="E71" s="1035"/>
      <c r="F71" s="1035"/>
      <c r="I71" s="633">
        <f>民鉄!AQ71</f>
        <v>0</v>
      </c>
      <c r="J71" s="634">
        <f>民鉄!AR71</f>
        <v>0</v>
      </c>
    </row>
    <row r="72" spans="1:10">
      <c r="A72" s="579"/>
      <c r="B72" s="895" t="s">
        <v>199</v>
      </c>
      <c r="C72" s="897" t="s">
        <v>160</v>
      </c>
      <c r="D72" s="959"/>
      <c r="E72" s="1034">
        <f t="shared" ref="E72" si="58">IFERROR(I72/(G72/1000000),"")</f>
        <v>4.1130259531937643</v>
      </c>
      <c r="F72" s="1034" t="str">
        <f t="shared" ref="F72" si="59">IFERROR(J72/(H72/1000000),"")</f>
        <v/>
      </c>
      <c r="G72">
        <f>平成２６年度走行距離!$K$119</f>
        <v>486260</v>
      </c>
      <c r="I72" s="633">
        <f>民鉄!AQ72</f>
        <v>2</v>
      </c>
      <c r="J72" s="634">
        <f>民鉄!AR72</f>
        <v>0</v>
      </c>
    </row>
    <row r="73" spans="1:10">
      <c r="A73" s="579"/>
      <c r="B73" s="927"/>
      <c r="C73" s="925"/>
      <c r="D73" s="1038"/>
      <c r="E73" s="1035"/>
      <c r="F73" s="1035"/>
      <c r="I73" s="633">
        <f>民鉄!AQ73</f>
        <v>0</v>
      </c>
      <c r="J73" s="634">
        <f>民鉄!AR73</f>
        <v>0</v>
      </c>
    </row>
    <row r="74" spans="1:10">
      <c r="A74" s="579"/>
      <c r="B74" s="895" t="s">
        <v>199</v>
      </c>
      <c r="C74" s="897" t="s">
        <v>161</v>
      </c>
      <c r="D74" s="959"/>
      <c r="E74" s="1034">
        <f t="shared" ref="E74" si="60">IFERROR(I74/(G74/1000000),"")</f>
        <v>0</v>
      </c>
      <c r="F74" s="1034" t="str">
        <f t="shared" ref="F74" si="61">IFERROR(J74/(H74/1000000),"")</f>
        <v/>
      </c>
      <c r="G74">
        <f>平成２６年度走行距離!$K$120</f>
        <v>405538.8</v>
      </c>
      <c r="I74" s="633">
        <f>民鉄!AQ74</f>
        <v>0</v>
      </c>
      <c r="J74" s="634">
        <f>民鉄!AR74</f>
        <v>0</v>
      </c>
    </row>
    <row r="75" spans="1:10">
      <c r="A75" s="579"/>
      <c r="B75" s="927"/>
      <c r="C75" s="925"/>
      <c r="D75" s="1038"/>
      <c r="E75" s="1035"/>
      <c r="F75" s="1035"/>
      <c r="I75" s="633">
        <f>民鉄!AQ75</f>
        <v>0</v>
      </c>
      <c r="J75" s="634">
        <f>民鉄!AR75</f>
        <v>0</v>
      </c>
    </row>
    <row r="76" spans="1:10">
      <c r="A76" s="579"/>
      <c r="B76" s="946" t="s">
        <v>323</v>
      </c>
      <c r="C76" s="897" t="s">
        <v>223</v>
      </c>
      <c r="D76" s="959"/>
      <c r="E76" s="1034" t="str">
        <f t="shared" ref="E76" si="62">IFERROR(I76/(G76/1000000),"")</f>
        <v/>
      </c>
      <c r="F76" s="1034">
        <f t="shared" ref="F76" si="63">IFERROR(J76/(H76/1000000),"")</f>
        <v>0</v>
      </c>
      <c r="H76">
        <f>平成２６年度走行距離!$K$231</f>
        <v>600669.19999999995</v>
      </c>
      <c r="I76" s="633">
        <f>民鉄!AQ76</f>
        <v>0</v>
      </c>
      <c r="J76" s="634">
        <f>民鉄!AR76</f>
        <v>0</v>
      </c>
    </row>
    <row r="77" spans="1:10">
      <c r="A77" s="579"/>
      <c r="B77" s="927"/>
      <c r="C77" s="925"/>
      <c r="D77" s="1038"/>
      <c r="E77" s="1035"/>
      <c r="F77" s="1035"/>
      <c r="I77" s="633">
        <f>民鉄!AQ77</f>
        <v>0</v>
      </c>
      <c r="J77" s="634">
        <f>民鉄!AR77</f>
        <v>0</v>
      </c>
    </row>
    <row r="78" spans="1:10">
      <c r="A78" s="579"/>
      <c r="B78" s="895" t="s">
        <v>329</v>
      </c>
      <c r="C78" s="897" t="s">
        <v>162</v>
      </c>
      <c r="D78" s="959"/>
      <c r="E78" s="1034">
        <f t="shared" ref="E78" si="64">IFERROR(I78/(G78/1000000),"")</f>
        <v>1.7564334424576156</v>
      </c>
      <c r="F78" s="1034">
        <f t="shared" ref="F78" si="65">IFERROR(J78/(H78/1000000),"")</f>
        <v>20.794616897523738</v>
      </c>
      <c r="G78">
        <f>平成２６年度走行距離!$K$121</f>
        <v>2277342.2000000002</v>
      </c>
      <c r="H78">
        <f>平成２６年度走行距離!$K$230</f>
        <v>769429.9</v>
      </c>
      <c r="I78" s="633">
        <f>民鉄!AQ78</f>
        <v>4</v>
      </c>
      <c r="J78" s="634">
        <f>民鉄!AR78</f>
        <v>16</v>
      </c>
    </row>
    <row r="79" spans="1:10">
      <c r="A79" s="579"/>
      <c r="B79" s="927"/>
      <c r="C79" s="925"/>
      <c r="D79" s="1038"/>
      <c r="E79" s="1035"/>
      <c r="F79" s="1035"/>
      <c r="I79" s="633">
        <f>民鉄!AQ79</f>
        <v>0</v>
      </c>
      <c r="J79" s="634">
        <f>民鉄!AR79</f>
        <v>1</v>
      </c>
    </row>
    <row r="80" spans="1:10">
      <c r="A80" s="579"/>
      <c r="B80" s="895" t="s">
        <v>199</v>
      </c>
      <c r="C80" s="897" t="s">
        <v>163</v>
      </c>
      <c r="D80" s="959"/>
      <c r="E80" s="1034">
        <f t="shared" ref="E80" si="66">IFERROR(I80/(G80/1000000),"")</f>
        <v>0</v>
      </c>
      <c r="F80" s="1034" t="str">
        <f t="shared" ref="F80" si="67">IFERROR(J80/(H80/1000000),"")</f>
        <v/>
      </c>
      <c r="G80">
        <f>平成２６年度走行距離!$K$122</f>
        <v>229907.20000000001</v>
      </c>
      <c r="I80" s="633">
        <f>民鉄!AQ80</f>
        <v>0</v>
      </c>
      <c r="J80" s="634">
        <f>民鉄!AR80</f>
        <v>0</v>
      </c>
    </row>
    <row r="81" spans="1:10">
      <c r="A81" s="579"/>
      <c r="B81" s="927"/>
      <c r="C81" s="925"/>
      <c r="D81" s="1038"/>
      <c r="E81" s="1035"/>
      <c r="F81" s="1035"/>
      <c r="I81" s="633">
        <f>民鉄!AQ81</f>
        <v>0</v>
      </c>
      <c r="J81" s="634">
        <f>民鉄!AR81</f>
        <v>0</v>
      </c>
    </row>
    <row r="82" spans="1:10">
      <c r="A82" s="580"/>
      <c r="B82" s="895" t="s">
        <v>199</v>
      </c>
      <c r="C82" s="960" t="s">
        <v>330</v>
      </c>
      <c r="D82" s="1041"/>
      <c r="E82" s="1034">
        <f t="shared" ref="E82" si="68">IFERROR(I82/(G82/1000000),"")</f>
        <v>0</v>
      </c>
      <c r="F82" s="1034" t="str">
        <f t="shared" ref="F82" si="69">IFERROR(J82/(H82/1000000),"")</f>
        <v/>
      </c>
      <c r="G82">
        <f>平成２６年度走行距離!$K$123</f>
        <v>85661.3</v>
      </c>
      <c r="I82" s="633">
        <f>民鉄!AQ82</f>
        <v>0</v>
      </c>
      <c r="J82" s="634">
        <f>民鉄!AR82</f>
        <v>0</v>
      </c>
    </row>
    <row r="83" spans="1:10">
      <c r="A83" s="579"/>
      <c r="B83" s="927"/>
      <c r="C83" s="962"/>
      <c r="D83" s="1042"/>
      <c r="E83" s="1035"/>
      <c r="F83" s="1035"/>
      <c r="I83" s="633">
        <f>民鉄!AQ83</f>
        <v>0</v>
      </c>
      <c r="J83" s="634">
        <f>民鉄!AR83</f>
        <v>0</v>
      </c>
    </row>
    <row r="84" spans="1:10">
      <c r="A84" s="579"/>
      <c r="B84" s="895" t="s">
        <v>331</v>
      </c>
      <c r="C84" s="897" t="s">
        <v>265</v>
      </c>
      <c r="D84" s="959"/>
      <c r="E84" s="1034">
        <f t="shared" ref="E84" si="70">IFERROR(I84/(G84/1000000),"")</f>
        <v>0</v>
      </c>
      <c r="F84" s="1034">
        <f t="shared" ref="F84" si="71">IFERROR(J84/(H84/1000000),"")</f>
        <v>0</v>
      </c>
      <c r="G84">
        <f>平成２６年度走行距離!$K$124</f>
        <v>317582.59999999998</v>
      </c>
      <c r="H84">
        <f>平成２６年度走行距離!$K$232</f>
        <v>52085</v>
      </c>
      <c r="I84" s="633">
        <f>民鉄!AQ84</f>
        <v>0</v>
      </c>
      <c r="J84" s="634">
        <f>民鉄!AR84</f>
        <v>0</v>
      </c>
    </row>
    <row r="85" spans="1:10">
      <c r="A85" s="579"/>
      <c r="B85" s="896"/>
      <c r="C85" s="899"/>
      <c r="D85" s="929"/>
      <c r="E85" s="1035"/>
      <c r="F85" s="1035"/>
      <c r="I85" s="633">
        <f>民鉄!AQ85</f>
        <v>0</v>
      </c>
      <c r="J85" s="634">
        <f>民鉄!AR85</f>
        <v>0</v>
      </c>
    </row>
    <row r="86" spans="1:10">
      <c r="A86" s="579"/>
      <c r="B86" s="1043"/>
      <c r="C86" s="1045" t="s">
        <v>520</v>
      </c>
      <c r="D86" s="1046"/>
      <c r="E86" s="1034">
        <f t="shared" ref="E86" si="72">IFERROR(I86/(G86/1000000),"")</f>
        <v>0</v>
      </c>
      <c r="F86" s="1034" t="str">
        <f t="shared" ref="F86" si="73">IFERROR(J86/(H86/1000000),"")</f>
        <v/>
      </c>
      <c r="G86">
        <f>平成２６年度走行距離!K125</f>
        <v>76444.800000000003</v>
      </c>
      <c r="I86" s="633">
        <f>民鉄!AQ86</f>
        <v>0</v>
      </c>
      <c r="J86" s="634">
        <f>民鉄!AR86</f>
        <v>0</v>
      </c>
    </row>
    <row r="87" spans="1:10">
      <c r="A87" s="579"/>
      <c r="B87" s="1044"/>
      <c r="C87" s="1047"/>
      <c r="D87" s="1048"/>
      <c r="E87" s="1035"/>
      <c r="F87" s="1035"/>
      <c r="I87" s="633">
        <f>民鉄!AQ87</f>
        <v>0</v>
      </c>
      <c r="J87" s="634">
        <f>民鉄!AR87</f>
        <v>0</v>
      </c>
    </row>
    <row r="88" spans="1:10">
      <c r="A88" s="579"/>
      <c r="B88" s="1043"/>
      <c r="C88" s="1045" t="s">
        <v>522</v>
      </c>
      <c r="D88" s="1046"/>
      <c r="E88" s="1034">
        <f t="shared" ref="E88" si="74">IFERROR(I88/(G88/1000000),"")</f>
        <v>0</v>
      </c>
      <c r="F88" s="1034" t="str">
        <f t="shared" ref="F88" si="75">IFERROR(J88/(H88/1000000),"")</f>
        <v/>
      </c>
      <c r="G88">
        <f>平成２６年度走行距離!K126</f>
        <v>128184.1</v>
      </c>
      <c r="I88" s="633">
        <f>民鉄!AQ88</f>
        <v>0</v>
      </c>
      <c r="J88" s="634">
        <f>民鉄!AR88</f>
        <v>0</v>
      </c>
    </row>
    <row r="89" spans="1:10">
      <c r="A89" s="579"/>
      <c r="B89" s="1044"/>
      <c r="C89" s="1047"/>
      <c r="D89" s="1048"/>
      <c r="E89" s="1035"/>
      <c r="F89" s="1035"/>
      <c r="I89" s="633">
        <f>民鉄!AQ89</f>
        <v>0</v>
      </c>
      <c r="J89" s="634">
        <f>民鉄!AR89</f>
        <v>0</v>
      </c>
    </row>
    <row r="90" spans="1:10">
      <c r="A90" s="579"/>
      <c r="B90" s="1043"/>
      <c r="C90" s="1045" t="s">
        <v>524</v>
      </c>
      <c r="D90" s="1046"/>
      <c r="E90" s="1034">
        <f t="shared" ref="E90" si="76">IFERROR(I90/(G90/1000000),"")</f>
        <v>0</v>
      </c>
      <c r="F90" s="1034" t="str">
        <f t="shared" ref="F90" si="77">IFERROR(J90/(H90/1000000),"")</f>
        <v/>
      </c>
      <c r="G90">
        <f>平成２６年度走行距離!K127</f>
        <v>38196.400000000001</v>
      </c>
      <c r="I90" s="633">
        <f>民鉄!AQ90</f>
        <v>0</v>
      </c>
      <c r="J90" s="634">
        <f>民鉄!AR90</f>
        <v>0</v>
      </c>
    </row>
    <row r="91" spans="1:10" ht="18" thickBot="1">
      <c r="A91" s="579"/>
      <c r="B91" s="1044"/>
      <c r="C91" s="1047"/>
      <c r="D91" s="1048"/>
      <c r="E91" s="1035"/>
      <c r="F91" s="1035"/>
      <c r="I91" s="633">
        <f>民鉄!AQ91</f>
        <v>0</v>
      </c>
      <c r="J91" s="634">
        <f>民鉄!AR91</f>
        <v>0</v>
      </c>
    </row>
    <row r="92" spans="1:10" ht="18" thickTop="1">
      <c r="A92" s="579"/>
      <c r="B92" s="831" t="s">
        <v>194</v>
      </c>
      <c r="C92" s="831"/>
      <c r="D92" s="831"/>
      <c r="E92" s="1034">
        <f t="shared" ref="E92" si="78">IFERROR(I92/(G92/1000000),"")</f>
        <v>1.1416315394252861</v>
      </c>
      <c r="F92" s="1034">
        <f t="shared" ref="F92" si="79">IFERROR(J92/(H92/1000000),"")</f>
        <v>11.250301560817617</v>
      </c>
      <c r="G92">
        <f>SUM(G60:G91)</f>
        <v>8759393.6000000015</v>
      </c>
      <c r="H92">
        <f>SUM(H60:H91)</f>
        <v>1422184.1</v>
      </c>
      <c r="I92" s="633">
        <f>民鉄!AQ92</f>
        <v>10</v>
      </c>
      <c r="J92" s="634">
        <f>民鉄!AR92</f>
        <v>16</v>
      </c>
    </row>
    <row r="93" spans="1:10" ht="18" thickBot="1">
      <c r="A93" s="579"/>
      <c r="B93" s="833"/>
      <c r="C93" s="833"/>
      <c r="D93" s="833"/>
      <c r="E93" s="1035"/>
      <c r="F93" s="1035"/>
      <c r="I93" s="633">
        <f>民鉄!AQ93</f>
        <v>0</v>
      </c>
      <c r="J93" s="634">
        <f>民鉄!AR93</f>
        <v>1</v>
      </c>
    </row>
    <row r="94" spans="1:10" ht="18" thickTop="1">
      <c r="A94" s="617" t="s">
        <v>215</v>
      </c>
      <c r="B94" s="946" t="s">
        <v>332</v>
      </c>
      <c r="C94" s="897" t="s">
        <v>55</v>
      </c>
      <c r="D94" s="959"/>
      <c r="E94" s="1034">
        <f t="shared" ref="E94" si="80">IFERROR(I94/(G94/1000000),"")</f>
        <v>0.73533125882729056</v>
      </c>
      <c r="F94" s="1034" t="str">
        <f t="shared" ref="F94" si="81">IFERROR(J94/(H94/1000000),"")</f>
        <v/>
      </c>
      <c r="G94">
        <f>平成２６年度走行距離!L37</f>
        <v>38078076.600000001</v>
      </c>
      <c r="I94" s="633">
        <f>民鉄!AQ94</f>
        <v>28</v>
      </c>
      <c r="J94" s="634">
        <f>民鉄!AR94</f>
        <v>0</v>
      </c>
    </row>
    <row r="95" spans="1:10">
      <c r="A95" s="130"/>
      <c r="B95" s="927"/>
      <c r="C95" s="925"/>
      <c r="D95" s="1038"/>
      <c r="E95" s="1035"/>
      <c r="F95" s="1035"/>
      <c r="I95" s="633">
        <f>民鉄!AQ95</f>
        <v>0</v>
      </c>
      <c r="J95" s="634">
        <f>民鉄!AR95</f>
        <v>0</v>
      </c>
    </row>
    <row r="96" spans="1:10">
      <c r="A96" s="130"/>
      <c r="B96" s="895" t="s">
        <v>200</v>
      </c>
      <c r="C96" s="897" t="s">
        <v>56</v>
      </c>
      <c r="D96" s="959"/>
      <c r="E96" s="1034">
        <f t="shared" ref="E96" si="82">IFERROR(I96/(G96/1000000),"")</f>
        <v>0.76352568694394118</v>
      </c>
      <c r="F96" s="1034" t="str">
        <f t="shared" ref="F96" si="83">IFERROR(J96/(H96/1000000),"")</f>
        <v/>
      </c>
      <c r="G96">
        <f>平成２６年度走行距離!L38</f>
        <v>20955418.100000001</v>
      </c>
      <c r="I96" s="633">
        <f>民鉄!AQ96</f>
        <v>16</v>
      </c>
      <c r="J96" s="634">
        <f>民鉄!AR96</f>
        <v>0</v>
      </c>
    </row>
    <row r="97" spans="1:10">
      <c r="A97" s="130"/>
      <c r="B97" s="927"/>
      <c r="C97" s="925"/>
      <c r="D97" s="1038"/>
      <c r="E97" s="1035"/>
      <c r="F97" s="1035"/>
      <c r="I97" s="633">
        <f>民鉄!AQ97</f>
        <v>0</v>
      </c>
      <c r="J97" s="634">
        <f>民鉄!AR97</f>
        <v>0</v>
      </c>
    </row>
    <row r="98" spans="1:10">
      <c r="A98" s="130"/>
      <c r="B98" s="895" t="s">
        <v>200</v>
      </c>
      <c r="C98" s="897" t="s">
        <v>57</v>
      </c>
      <c r="D98" s="959"/>
      <c r="E98" s="1034">
        <f t="shared" ref="E98" si="84">IFERROR(I98/(G98/1000000),"")</f>
        <v>0.2936442040767609</v>
      </c>
      <c r="F98" s="1034" t="str">
        <f t="shared" ref="F98" si="85">IFERROR(J98/(H98/1000000),"")</f>
        <v/>
      </c>
      <c r="G98">
        <f>平成２６年度走行距離!L39</f>
        <v>13621927.299999999</v>
      </c>
      <c r="I98" s="633">
        <f>民鉄!AQ98</f>
        <v>4</v>
      </c>
      <c r="J98" s="634">
        <f>民鉄!AR98</f>
        <v>0</v>
      </c>
    </row>
    <row r="99" spans="1:10">
      <c r="A99" s="130"/>
      <c r="B99" s="927"/>
      <c r="C99" s="925"/>
      <c r="D99" s="1038"/>
      <c r="E99" s="1035"/>
      <c r="F99" s="1035"/>
      <c r="I99" s="633">
        <f>民鉄!AQ99</f>
        <v>0</v>
      </c>
      <c r="J99" s="634">
        <f>民鉄!AR99</f>
        <v>0</v>
      </c>
    </row>
    <row r="100" spans="1:10">
      <c r="A100" s="130"/>
      <c r="B100" s="895" t="s">
        <v>200</v>
      </c>
      <c r="C100" s="897" t="s">
        <v>58</v>
      </c>
      <c r="D100" s="959"/>
      <c r="E100" s="1034">
        <f t="shared" ref="E100" si="86">IFERROR(I100/(G100/1000000),"")</f>
        <v>0.26808891410116187</v>
      </c>
      <c r="F100" s="1034" t="str">
        <f t="shared" ref="F100" si="87">IFERROR(J100/(H100/1000000),"")</f>
        <v/>
      </c>
      <c r="G100">
        <f>平成２６年度走行距離!L40</f>
        <v>14920423</v>
      </c>
      <c r="I100" s="633">
        <f>民鉄!AQ100</f>
        <v>4</v>
      </c>
      <c r="J100" s="634">
        <f>民鉄!AR100</f>
        <v>0</v>
      </c>
    </row>
    <row r="101" spans="1:10">
      <c r="A101" s="130"/>
      <c r="B101" s="927"/>
      <c r="C101" s="925"/>
      <c r="D101" s="1038"/>
      <c r="E101" s="1035"/>
      <c r="F101" s="1035"/>
      <c r="I101" s="633">
        <f>民鉄!AQ101</f>
        <v>0</v>
      </c>
      <c r="J101" s="634">
        <f>民鉄!AR101</f>
        <v>0</v>
      </c>
    </row>
    <row r="102" spans="1:10">
      <c r="A102" s="130"/>
      <c r="B102" s="895" t="s">
        <v>200</v>
      </c>
      <c r="C102" s="897" t="s">
        <v>59</v>
      </c>
      <c r="D102" s="959"/>
      <c r="E102" s="1034">
        <f t="shared" ref="E102" si="88">IFERROR(I102/(G102/1000000),"")</f>
        <v>0.57957391425907145</v>
      </c>
      <c r="F102" s="1034" t="str">
        <f t="shared" ref="F102" si="89">IFERROR(J102/(H102/1000000),"")</f>
        <v/>
      </c>
      <c r="G102">
        <f>平成２６年度走行距離!L41</f>
        <v>20704865.600000001</v>
      </c>
      <c r="I102" s="633">
        <f>民鉄!AQ102</f>
        <v>12</v>
      </c>
      <c r="J102" s="634">
        <f>民鉄!AR102</f>
        <v>0</v>
      </c>
    </row>
    <row r="103" spans="1:10">
      <c r="A103" s="130"/>
      <c r="B103" s="927"/>
      <c r="C103" s="925"/>
      <c r="D103" s="1038"/>
      <c r="E103" s="1035"/>
      <c r="F103" s="1035"/>
      <c r="I103" s="633">
        <f>民鉄!AQ103</f>
        <v>0</v>
      </c>
      <c r="J103" s="634">
        <f>民鉄!AR103</f>
        <v>0</v>
      </c>
    </row>
    <row r="104" spans="1:10">
      <c r="A104" s="130"/>
      <c r="B104" s="895" t="s">
        <v>333</v>
      </c>
      <c r="C104" s="897" t="s">
        <v>60</v>
      </c>
      <c r="D104" s="959"/>
      <c r="E104" s="1034">
        <f t="shared" ref="E104" si="90">IFERROR(I104/(G104/1000000),"")</f>
        <v>0.73265098686099306</v>
      </c>
      <c r="F104" s="1034">
        <f t="shared" ref="F104" si="91">IFERROR(J104/(H104/1000000),"")</f>
        <v>0</v>
      </c>
      <c r="G104">
        <f>平成２６年度走行距離!L42</f>
        <v>19108689.199999999</v>
      </c>
      <c r="H104">
        <f>平成２６年度走行距離!$L$234</f>
        <v>653955.20000000007</v>
      </c>
      <c r="I104" s="633">
        <f>民鉄!AQ104</f>
        <v>14</v>
      </c>
      <c r="J104" s="634">
        <f>民鉄!AR104</f>
        <v>0</v>
      </c>
    </row>
    <row r="105" spans="1:10">
      <c r="A105" s="130"/>
      <c r="B105" s="927"/>
      <c r="C105" s="925"/>
      <c r="D105" s="1038"/>
      <c r="E105" s="1035"/>
      <c r="F105" s="1035"/>
      <c r="I105" s="633">
        <f>民鉄!AQ105</f>
        <v>0</v>
      </c>
      <c r="J105" s="634">
        <f>民鉄!AR105</f>
        <v>0</v>
      </c>
    </row>
    <row r="106" spans="1:10">
      <c r="A106" s="130"/>
      <c r="B106" s="895" t="s">
        <v>200</v>
      </c>
      <c r="C106" s="897" t="s">
        <v>61</v>
      </c>
      <c r="D106" s="959"/>
      <c r="E106" s="1034">
        <f t="shared" ref="E106" si="92">IFERROR(I106/(G106/1000000),"")</f>
        <v>0.5009802900514313</v>
      </c>
      <c r="F106" s="1034" t="str">
        <f t="shared" ref="F106" si="93">IFERROR(J106/(H106/1000000),"")</f>
        <v/>
      </c>
      <c r="G106">
        <f>平成２６年度走行距離!L43</f>
        <v>15968692.1</v>
      </c>
      <c r="I106" s="633">
        <f>民鉄!AQ106</f>
        <v>8</v>
      </c>
      <c r="J106" s="634">
        <f>民鉄!AR106</f>
        <v>0</v>
      </c>
    </row>
    <row r="107" spans="1:10">
      <c r="A107" s="130"/>
      <c r="B107" s="927"/>
      <c r="C107" s="925"/>
      <c r="D107" s="1038"/>
      <c r="E107" s="1035"/>
      <c r="F107" s="1035"/>
      <c r="I107" s="633">
        <f>民鉄!AQ107</f>
        <v>0</v>
      </c>
      <c r="J107" s="634">
        <f>民鉄!AR107</f>
        <v>0</v>
      </c>
    </row>
    <row r="108" spans="1:10">
      <c r="A108" s="130"/>
      <c r="B108" s="895" t="s">
        <v>200</v>
      </c>
      <c r="C108" s="897" t="s">
        <v>62</v>
      </c>
      <c r="D108" s="959"/>
      <c r="E108" s="1034">
        <f t="shared" ref="E108" si="94">IFERROR(I108/(G108/1000000),"")</f>
        <v>0.392171672992984</v>
      </c>
      <c r="F108" s="1034" t="str">
        <f t="shared" ref="F108" si="95">IFERROR(J108/(H108/1000000),"")</f>
        <v/>
      </c>
      <c r="G108">
        <f>平成２６年度走行距離!L44</f>
        <v>5099807.4000000004</v>
      </c>
      <c r="I108" s="633">
        <f>民鉄!AQ108</f>
        <v>2</v>
      </c>
      <c r="J108" s="634">
        <f>民鉄!AR108</f>
        <v>0</v>
      </c>
    </row>
    <row r="109" spans="1:10">
      <c r="A109" s="130"/>
      <c r="B109" s="927"/>
      <c r="C109" s="925"/>
      <c r="D109" s="1038"/>
      <c r="E109" s="1035"/>
      <c r="F109" s="1035"/>
      <c r="I109" s="633">
        <f>民鉄!AQ109</f>
        <v>0</v>
      </c>
      <c r="J109" s="634">
        <f>民鉄!AR109</f>
        <v>0</v>
      </c>
    </row>
    <row r="110" spans="1:10">
      <c r="A110" s="130"/>
      <c r="B110" s="895" t="s">
        <v>63</v>
      </c>
      <c r="C110" s="897" t="s">
        <v>232</v>
      </c>
      <c r="D110" s="959"/>
      <c r="E110" s="1034">
        <f t="shared" ref="E110" si="96">IFERROR(I110/(G110/1000000),"")</f>
        <v>0.42467163497373395</v>
      </c>
      <c r="F110" s="1034" t="str">
        <f t="shared" ref="F110" si="97">IFERROR(J110/(H110/1000000),"")</f>
        <v/>
      </c>
      <c r="G110">
        <f>平成２６年度走行距離!$L$59</f>
        <v>35321407.800000004</v>
      </c>
      <c r="I110" s="633">
        <f>民鉄!AQ110</f>
        <v>15</v>
      </c>
      <c r="J110" s="634">
        <f>民鉄!AR110</f>
        <v>0</v>
      </c>
    </row>
    <row r="111" spans="1:10">
      <c r="A111" s="130"/>
      <c r="B111" s="927"/>
      <c r="C111" s="925"/>
      <c r="D111" s="1038"/>
      <c r="E111" s="1035"/>
      <c r="F111" s="1035"/>
      <c r="I111" s="633">
        <f>民鉄!AQ111</f>
        <v>0</v>
      </c>
      <c r="J111" s="634">
        <f>民鉄!AR111</f>
        <v>0</v>
      </c>
    </row>
    <row r="112" spans="1:10">
      <c r="A112" s="130"/>
      <c r="B112" s="895" t="s">
        <v>322</v>
      </c>
      <c r="C112" s="897" t="s">
        <v>64</v>
      </c>
      <c r="D112" s="959"/>
      <c r="E112" s="1034">
        <f t="shared" ref="E112" si="98">IFERROR(I112/(G112/1000000),"")</f>
        <v>0.23645583909369311</v>
      </c>
      <c r="F112" s="1034">
        <f t="shared" ref="F112" si="99">IFERROR(J112/(H112/1000000),"")</f>
        <v>1.3515377357107154</v>
      </c>
      <c r="G112">
        <f>平成２６年度走行距離!$L$58</f>
        <v>16916478</v>
      </c>
      <c r="H112">
        <f>平成２６年度走行距離!$L$233</f>
        <v>1479795.9</v>
      </c>
      <c r="I112" s="633">
        <f>民鉄!AQ112</f>
        <v>4</v>
      </c>
      <c r="J112" s="634">
        <f>民鉄!AR112</f>
        <v>2</v>
      </c>
    </row>
    <row r="113" spans="1:10">
      <c r="A113" s="130"/>
      <c r="B113" s="927"/>
      <c r="C113" s="925"/>
      <c r="D113" s="1038"/>
      <c r="E113" s="1035"/>
      <c r="F113" s="1035"/>
      <c r="I113" s="633">
        <f>民鉄!AQ113</f>
        <v>0</v>
      </c>
      <c r="J113" s="634">
        <f>民鉄!AR113</f>
        <v>0</v>
      </c>
    </row>
    <row r="114" spans="1:10">
      <c r="A114" s="130"/>
      <c r="B114" s="946" t="s">
        <v>325</v>
      </c>
      <c r="C114" s="897" t="s">
        <v>65</v>
      </c>
      <c r="D114" s="959"/>
      <c r="E114" s="1034">
        <f t="shared" ref="E114" si="100">IFERROR(I114/(G114/1000000),"")</f>
        <v>0</v>
      </c>
      <c r="F114" s="1034" t="str">
        <f t="shared" ref="F114" si="101">IFERROR(J114/(H114/1000000),"")</f>
        <v/>
      </c>
      <c r="G114">
        <f>平成２６年度走行距離!$L$60</f>
        <v>6219678.0999999996</v>
      </c>
      <c r="I114" s="633">
        <f>民鉄!AQ114</f>
        <v>0</v>
      </c>
      <c r="J114" s="634">
        <f>民鉄!AR114</f>
        <v>0</v>
      </c>
    </row>
    <row r="115" spans="1:10">
      <c r="A115" s="130"/>
      <c r="B115" s="927"/>
      <c r="C115" s="925"/>
      <c r="D115" s="1038"/>
      <c r="E115" s="1035"/>
      <c r="F115" s="1035"/>
      <c r="I115" s="633">
        <f>民鉄!AQ115</f>
        <v>0</v>
      </c>
      <c r="J115" s="634">
        <f>民鉄!AR115</f>
        <v>0</v>
      </c>
    </row>
    <row r="116" spans="1:10">
      <c r="A116" s="130"/>
      <c r="B116" s="946" t="s">
        <v>321</v>
      </c>
      <c r="C116" s="897" t="s">
        <v>66</v>
      </c>
      <c r="D116" s="959"/>
      <c r="E116" s="1034">
        <f t="shared" ref="E116" si="102">IFERROR(I116/(G116/1000000),"")</f>
        <v>1.2167157273486058</v>
      </c>
      <c r="F116" s="1034" t="str">
        <f t="shared" ref="F116" si="103">IFERROR(J116/(H116/1000000),"")</f>
        <v/>
      </c>
      <c r="G116">
        <f>平成２６年度走行距離!L128</f>
        <v>2465654.0000000005</v>
      </c>
      <c r="I116" s="633">
        <f>民鉄!AQ116</f>
        <v>3</v>
      </c>
      <c r="J116" s="634">
        <f>民鉄!AR116</f>
        <v>0</v>
      </c>
    </row>
    <row r="117" spans="1:10">
      <c r="A117" s="130"/>
      <c r="B117" s="927"/>
      <c r="C117" s="925"/>
      <c r="D117" s="1038"/>
      <c r="E117" s="1035"/>
      <c r="F117" s="1035"/>
      <c r="I117" s="633">
        <f>民鉄!AQ117</f>
        <v>0</v>
      </c>
      <c r="J117" s="634">
        <f>民鉄!AR117</f>
        <v>0</v>
      </c>
    </row>
    <row r="118" spans="1:10">
      <c r="A118" s="130"/>
      <c r="B118" s="895" t="s">
        <v>199</v>
      </c>
      <c r="C118" s="897" t="s">
        <v>271</v>
      </c>
      <c r="D118" s="959"/>
      <c r="E118" s="1034">
        <f t="shared" ref="E118" si="104">IFERROR(I118/(G118/1000000),"")</f>
        <v>0</v>
      </c>
      <c r="F118" s="1034" t="str">
        <f t="shared" ref="F118" si="105">IFERROR(J118/(H118/1000000),"")</f>
        <v/>
      </c>
      <c r="G118">
        <f>平成２６年度走行距離!L129</f>
        <v>332484.80000000005</v>
      </c>
      <c r="I118" s="633">
        <f>民鉄!AQ118</f>
        <v>0</v>
      </c>
      <c r="J118" s="634">
        <f>民鉄!AR118</f>
        <v>0</v>
      </c>
    </row>
    <row r="119" spans="1:10">
      <c r="A119" s="130"/>
      <c r="B119" s="927"/>
      <c r="C119" s="925"/>
      <c r="D119" s="1038"/>
      <c r="E119" s="1035"/>
      <c r="F119" s="1035"/>
      <c r="I119" s="633">
        <f>民鉄!AQ119</f>
        <v>0</v>
      </c>
      <c r="J119" s="634">
        <f>民鉄!AR119</f>
        <v>0</v>
      </c>
    </row>
    <row r="120" spans="1:10">
      <c r="A120" s="130"/>
      <c r="B120" s="895" t="s">
        <v>199</v>
      </c>
      <c r="C120" s="897" t="s">
        <v>67</v>
      </c>
      <c r="D120" s="959"/>
      <c r="E120" s="1034">
        <f t="shared" ref="E120" si="106">IFERROR(I120/(G120/1000000),"")</f>
        <v>1.9793187319518295</v>
      </c>
      <c r="F120" s="1034" t="str">
        <f t="shared" ref="F120" si="107">IFERROR(J120/(H120/1000000),"")</f>
        <v/>
      </c>
      <c r="G120">
        <f>平成２６年度走行距離!L130</f>
        <v>2526121.7000000002</v>
      </c>
      <c r="I120" s="633">
        <f>民鉄!AQ120</f>
        <v>5</v>
      </c>
      <c r="J120" s="634">
        <f>民鉄!AR120</f>
        <v>0</v>
      </c>
    </row>
    <row r="121" spans="1:10">
      <c r="A121" s="130"/>
      <c r="B121" s="927"/>
      <c r="C121" s="925"/>
      <c r="D121" s="1038"/>
      <c r="E121" s="1035"/>
      <c r="F121" s="1035"/>
      <c r="I121" s="633">
        <f>民鉄!AQ121</f>
        <v>0</v>
      </c>
      <c r="J121" s="634">
        <f>民鉄!AR121</f>
        <v>0</v>
      </c>
    </row>
    <row r="122" spans="1:10">
      <c r="A122" s="130"/>
      <c r="B122" s="895" t="s">
        <v>199</v>
      </c>
      <c r="C122" s="897" t="s">
        <v>68</v>
      </c>
      <c r="D122" s="959"/>
      <c r="E122" s="1034">
        <f t="shared" ref="E122" si="108">IFERROR(I122/(G122/1000000),"")</f>
        <v>0</v>
      </c>
      <c r="F122" s="1034" t="str">
        <f t="shared" ref="F122" si="109">IFERROR(J122/(H122/1000000),"")</f>
        <v/>
      </c>
      <c r="G122">
        <f>平成２６年度走行距離!L131</f>
        <v>2367209.8000000003</v>
      </c>
      <c r="I122" s="633">
        <f>民鉄!AQ122</f>
        <v>0</v>
      </c>
      <c r="J122" s="634">
        <f>民鉄!AR122</f>
        <v>0</v>
      </c>
    </row>
    <row r="123" spans="1:10">
      <c r="A123" s="130"/>
      <c r="B123" s="927"/>
      <c r="C123" s="925"/>
      <c r="D123" s="1038"/>
      <c r="E123" s="1035"/>
      <c r="F123" s="1035"/>
      <c r="I123" s="633">
        <f>民鉄!AQ123</f>
        <v>0</v>
      </c>
      <c r="J123" s="634">
        <f>民鉄!AR123</f>
        <v>0</v>
      </c>
    </row>
    <row r="124" spans="1:10">
      <c r="A124" s="130"/>
      <c r="B124" s="895" t="s">
        <v>199</v>
      </c>
      <c r="C124" s="897" t="s">
        <v>69</v>
      </c>
      <c r="D124" s="959"/>
      <c r="E124" s="1034">
        <f t="shared" ref="E124" si="110">IFERROR(I124/(G124/1000000),"")</f>
        <v>3.1587263131062189</v>
      </c>
      <c r="F124" s="1034" t="str">
        <f t="shared" ref="F124" si="111">IFERROR(J124/(H124/1000000),"")</f>
        <v/>
      </c>
      <c r="G124">
        <f>平成２６年度走行距離!L132</f>
        <v>633166.6</v>
      </c>
      <c r="I124" s="633">
        <f>民鉄!AQ124</f>
        <v>2</v>
      </c>
      <c r="J124" s="634">
        <f>民鉄!AR124</f>
        <v>0</v>
      </c>
    </row>
    <row r="125" spans="1:10">
      <c r="A125" s="130"/>
      <c r="B125" s="927"/>
      <c r="C125" s="925"/>
      <c r="D125" s="1038"/>
      <c r="E125" s="1035"/>
      <c r="F125" s="1035"/>
      <c r="I125" s="633">
        <f>民鉄!AQ125</f>
        <v>0</v>
      </c>
      <c r="J125" s="634">
        <f>民鉄!AR125</f>
        <v>0</v>
      </c>
    </row>
    <row r="126" spans="1:10">
      <c r="A126" s="130"/>
      <c r="B126" s="895" t="s">
        <v>199</v>
      </c>
      <c r="C126" s="897" t="s">
        <v>310</v>
      </c>
      <c r="D126" s="959"/>
      <c r="E126" s="1034">
        <f t="shared" ref="E126" si="112">IFERROR(I126/(G126/1000000),"")</f>
        <v>3.4697283549670899</v>
      </c>
      <c r="F126" s="1034" t="str">
        <f t="shared" ref="F126" si="113">IFERROR(J126/(H126/1000000),"")</f>
        <v/>
      </c>
      <c r="G126">
        <f>平成２６年度走行距離!L133</f>
        <v>288207</v>
      </c>
      <c r="I126" s="633">
        <f>民鉄!AQ126</f>
        <v>1</v>
      </c>
      <c r="J126" s="634">
        <f>民鉄!AR126</f>
        <v>0</v>
      </c>
    </row>
    <row r="127" spans="1:10">
      <c r="A127" s="130"/>
      <c r="B127" s="927"/>
      <c r="C127" s="925"/>
      <c r="D127" s="1038"/>
      <c r="E127" s="1035"/>
      <c r="F127" s="1035"/>
      <c r="I127" s="633">
        <f>民鉄!AQ127</f>
        <v>1</v>
      </c>
      <c r="J127" s="634">
        <f>民鉄!AR127</f>
        <v>0</v>
      </c>
    </row>
    <row r="128" spans="1:10">
      <c r="A128" s="130"/>
      <c r="B128" s="895" t="s">
        <v>199</v>
      </c>
      <c r="C128" s="897" t="s">
        <v>70</v>
      </c>
      <c r="D128" s="959"/>
      <c r="E128" s="1034">
        <f t="shared" ref="E128" si="114">IFERROR(I128/(G128/1000000),"")</f>
        <v>1.3356104601271528</v>
      </c>
      <c r="F128" s="1034" t="str">
        <f t="shared" ref="F128" si="115">IFERROR(J128/(H128/1000000),"")</f>
        <v/>
      </c>
      <c r="G128">
        <f>平成２６年度走行距離!L134</f>
        <v>748721.3</v>
      </c>
      <c r="I128" s="633">
        <f>民鉄!AQ128</f>
        <v>1</v>
      </c>
      <c r="J128" s="634">
        <f>民鉄!AR128</f>
        <v>0</v>
      </c>
    </row>
    <row r="129" spans="1:10">
      <c r="A129" s="130"/>
      <c r="B129" s="927"/>
      <c r="C129" s="925"/>
      <c r="D129" s="1038"/>
      <c r="E129" s="1035"/>
      <c r="F129" s="1035"/>
      <c r="I129" s="633">
        <f>民鉄!AQ129</f>
        <v>0</v>
      </c>
      <c r="J129" s="634">
        <f>民鉄!AR129</f>
        <v>0</v>
      </c>
    </row>
    <row r="130" spans="1:10">
      <c r="A130" s="130"/>
      <c r="B130" s="895" t="s">
        <v>199</v>
      </c>
      <c r="C130" s="897" t="s">
        <v>71</v>
      </c>
      <c r="D130" s="959"/>
      <c r="E130" s="1034">
        <f t="shared" ref="E130" si="116">IFERROR(I130/(G130/1000000),"")</f>
        <v>0</v>
      </c>
      <c r="F130" s="1034" t="str">
        <f t="shared" ref="F130" si="117">IFERROR(J130/(H130/1000000),"")</f>
        <v/>
      </c>
      <c r="G130">
        <f>平成２６年度走行距離!L135</f>
        <v>656527.19999999995</v>
      </c>
      <c r="I130" s="633">
        <f>民鉄!AQ130</f>
        <v>0</v>
      </c>
      <c r="J130" s="634">
        <f>民鉄!AR130</f>
        <v>0</v>
      </c>
    </row>
    <row r="131" spans="1:10">
      <c r="A131" s="130"/>
      <c r="B131" s="927"/>
      <c r="C131" s="925"/>
      <c r="D131" s="1038"/>
      <c r="E131" s="1035"/>
      <c r="F131" s="1035"/>
      <c r="I131" s="633">
        <f>民鉄!AQ131</f>
        <v>0</v>
      </c>
      <c r="J131" s="634">
        <f>民鉄!AR131</f>
        <v>0</v>
      </c>
    </row>
    <row r="132" spans="1:10">
      <c r="A132" s="130"/>
      <c r="B132" s="895" t="s">
        <v>199</v>
      </c>
      <c r="C132" s="897" t="s">
        <v>233</v>
      </c>
      <c r="D132" s="959"/>
      <c r="E132" s="1034">
        <f t="shared" ref="E132" si="118">IFERROR(I132/(G132/1000000),"")</f>
        <v>4.0074607496131378</v>
      </c>
      <c r="F132" s="1034" t="str">
        <f t="shared" ref="F132" si="119">IFERROR(J132/(H132/1000000),"")</f>
        <v/>
      </c>
      <c r="G132">
        <f>平成２６年度走行距離!L136</f>
        <v>499069.14252199995</v>
      </c>
      <c r="I132" s="633">
        <f>民鉄!AQ132</f>
        <v>2</v>
      </c>
      <c r="J132" s="634">
        <f>民鉄!AR132</f>
        <v>0</v>
      </c>
    </row>
    <row r="133" spans="1:10">
      <c r="A133" s="130"/>
      <c r="B133" s="927"/>
      <c r="C133" s="925"/>
      <c r="D133" s="1038"/>
      <c r="E133" s="1035"/>
      <c r="F133" s="1035"/>
      <c r="I133" s="633">
        <f>民鉄!AQ133</f>
        <v>0</v>
      </c>
      <c r="J133" s="634">
        <f>民鉄!AR133</f>
        <v>0</v>
      </c>
    </row>
    <row r="134" spans="1:10">
      <c r="A134" s="130"/>
      <c r="B134" s="895" t="s">
        <v>199</v>
      </c>
      <c r="C134" s="897" t="s">
        <v>348</v>
      </c>
      <c r="D134" s="959"/>
      <c r="E134" s="1034">
        <f t="shared" ref="E134" si="120">IFERROR(I134/(G134/1000000),"")</f>
        <v>0.58047684547520617</v>
      </c>
      <c r="F134" s="1034" t="str">
        <f t="shared" ref="F134" si="121">IFERROR(J134/(H134/1000000),"")</f>
        <v/>
      </c>
      <c r="G134">
        <f>平成２６年度走行距離!L137</f>
        <v>1722721.6</v>
      </c>
      <c r="I134" s="633">
        <f>民鉄!AQ134</f>
        <v>1</v>
      </c>
      <c r="J134" s="634">
        <f>民鉄!AR134</f>
        <v>0</v>
      </c>
    </row>
    <row r="135" spans="1:10">
      <c r="A135" s="130"/>
      <c r="B135" s="927"/>
      <c r="C135" s="925"/>
      <c r="D135" s="1038"/>
      <c r="E135" s="1035"/>
      <c r="F135" s="1035"/>
      <c r="I135" s="633">
        <f>民鉄!AQ135</f>
        <v>0</v>
      </c>
      <c r="J135" s="634">
        <f>民鉄!AR135</f>
        <v>0</v>
      </c>
    </row>
    <row r="136" spans="1:10">
      <c r="A136" s="130"/>
      <c r="B136" s="895" t="s">
        <v>199</v>
      </c>
      <c r="C136" s="897" t="s">
        <v>72</v>
      </c>
      <c r="D136" s="959"/>
      <c r="E136" s="1034">
        <f t="shared" ref="E136" si="122">IFERROR(I136/(G136/1000000),"")</f>
        <v>1.3358875503295637</v>
      </c>
      <c r="F136" s="1034" t="str">
        <f t="shared" ref="F136" si="123">IFERROR(J136/(H136/1000000),"")</f>
        <v/>
      </c>
      <c r="G136">
        <f>平成２６年度走行距離!L138</f>
        <v>748565.99999999988</v>
      </c>
      <c r="I136" s="633">
        <f>民鉄!AQ136</f>
        <v>1</v>
      </c>
      <c r="J136" s="634">
        <f>民鉄!AR136</f>
        <v>0</v>
      </c>
    </row>
    <row r="137" spans="1:10">
      <c r="A137" s="130"/>
      <c r="B137" s="927"/>
      <c r="C137" s="925"/>
      <c r="D137" s="1038"/>
      <c r="E137" s="1035"/>
      <c r="F137" s="1035"/>
      <c r="I137" s="633">
        <f>民鉄!AQ137</f>
        <v>0</v>
      </c>
      <c r="J137" s="634">
        <f>民鉄!AR137</f>
        <v>0</v>
      </c>
    </row>
    <row r="138" spans="1:10">
      <c r="A138" s="130"/>
      <c r="B138" s="895" t="s">
        <v>199</v>
      </c>
      <c r="C138" s="897" t="s">
        <v>73</v>
      </c>
      <c r="D138" s="959"/>
      <c r="E138" s="1034">
        <f t="shared" ref="E138" si="124">IFERROR(I138/(G138/1000000),"")</f>
        <v>0</v>
      </c>
      <c r="F138" s="1034" t="str">
        <f t="shared" ref="F138" si="125">IFERROR(J138/(H138/1000000),"")</f>
        <v/>
      </c>
      <c r="G138">
        <f>平成２６年度走行距離!L139</f>
        <v>90972.300000000017</v>
      </c>
      <c r="I138" s="633">
        <f>民鉄!AQ138</f>
        <v>0</v>
      </c>
      <c r="J138" s="634">
        <f>民鉄!AR138</f>
        <v>0</v>
      </c>
    </row>
    <row r="139" spans="1:10">
      <c r="A139" s="130"/>
      <c r="B139" s="927"/>
      <c r="C139" s="925"/>
      <c r="D139" s="1038"/>
      <c r="E139" s="1035"/>
      <c r="F139" s="1035"/>
      <c r="I139" s="633">
        <f>民鉄!AQ139</f>
        <v>0</v>
      </c>
      <c r="J139" s="634">
        <f>民鉄!AR139</f>
        <v>0</v>
      </c>
    </row>
    <row r="140" spans="1:10">
      <c r="A140" s="130"/>
      <c r="B140" s="895" t="s">
        <v>199</v>
      </c>
      <c r="C140" s="897" t="s">
        <v>74</v>
      </c>
      <c r="D140" s="959"/>
      <c r="E140" s="1034">
        <f t="shared" ref="E140" si="126">IFERROR(I140/(G140/1000000),"")</f>
        <v>2.5666547402776398</v>
      </c>
      <c r="F140" s="1034" t="str">
        <f t="shared" ref="F140" si="127">IFERROR(J140/(H140/1000000),"")</f>
        <v/>
      </c>
      <c r="G140">
        <f>平成２６年度走行距離!L140</f>
        <v>779224.4</v>
      </c>
      <c r="I140" s="633">
        <f>民鉄!AQ140</f>
        <v>2</v>
      </c>
      <c r="J140" s="634">
        <f>民鉄!AR140</f>
        <v>0</v>
      </c>
    </row>
    <row r="141" spans="1:10">
      <c r="A141" s="130"/>
      <c r="B141" s="927"/>
      <c r="C141" s="925"/>
      <c r="D141" s="1038"/>
      <c r="E141" s="1035"/>
      <c r="F141" s="1035"/>
      <c r="I141" s="633">
        <f>民鉄!AQ141</f>
        <v>0</v>
      </c>
      <c r="J141" s="634">
        <f>民鉄!AR141</f>
        <v>0</v>
      </c>
    </row>
    <row r="142" spans="1:10">
      <c r="A142" s="130"/>
      <c r="B142" s="895" t="s">
        <v>199</v>
      </c>
      <c r="C142" s="897" t="s">
        <v>75</v>
      </c>
      <c r="D142" s="959"/>
      <c r="E142" s="1034">
        <f t="shared" ref="E142" si="128">IFERROR(I142/(G142/1000000),"")</f>
        <v>0</v>
      </c>
      <c r="F142" s="1034" t="str">
        <f t="shared" ref="F142" si="129">IFERROR(J142/(H142/1000000),"")</f>
        <v/>
      </c>
      <c r="G142">
        <f>平成２６年度走行距離!L141</f>
        <v>588319.39999999991</v>
      </c>
      <c r="I142" s="633">
        <f>民鉄!AQ142</f>
        <v>0</v>
      </c>
      <c r="J142" s="634">
        <f>民鉄!AR142</f>
        <v>0</v>
      </c>
    </row>
    <row r="143" spans="1:10">
      <c r="A143" s="130"/>
      <c r="B143" s="927"/>
      <c r="C143" s="925"/>
      <c r="D143" s="1038"/>
      <c r="E143" s="1035"/>
      <c r="F143" s="1035"/>
      <c r="I143" s="633">
        <f>民鉄!AQ143</f>
        <v>0</v>
      </c>
      <c r="J143" s="634">
        <f>民鉄!AR143</f>
        <v>0</v>
      </c>
    </row>
    <row r="144" spans="1:10">
      <c r="A144" s="130"/>
      <c r="B144" s="895" t="s">
        <v>199</v>
      </c>
      <c r="C144" s="897" t="s">
        <v>76</v>
      </c>
      <c r="D144" s="959"/>
      <c r="E144" s="1034">
        <f t="shared" ref="E144" si="130">IFERROR(I144/(G144/1000000),"")</f>
        <v>0</v>
      </c>
      <c r="F144" s="1034" t="str">
        <f t="shared" ref="F144" si="131">IFERROR(J144/(H144/1000000),"")</f>
        <v/>
      </c>
      <c r="G144">
        <f>平成２６年度走行距離!$L$105</f>
        <v>411042.3</v>
      </c>
      <c r="I144" s="633">
        <f>民鉄!AQ144</f>
        <v>0</v>
      </c>
      <c r="J144" s="634">
        <f>民鉄!AR144</f>
        <v>0</v>
      </c>
    </row>
    <row r="145" spans="1:10">
      <c r="A145" s="130"/>
      <c r="B145" s="927"/>
      <c r="C145" s="925"/>
      <c r="D145" s="1038"/>
      <c r="E145" s="1035"/>
      <c r="F145" s="1035"/>
      <c r="I145" s="633">
        <f>民鉄!AQ145</f>
        <v>0</v>
      </c>
      <c r="J145" s="634">
        <f>民鉄!AR145</f>
        <v>0</v>
      </c>
    </row>
    <row r="146" spans="1:10">
      <c r="A146" s="130"/>
      <c r="B146" s="895" t="s">
        <v>199</v>
      </c>
      <c r="C146" s="897" t="s">
        <v>77</v>
      </c>
      <c r="D146" s="959"/>
      <c r="E146" s="1034">
        <f t="shared" ref="E146" si="132">IFERROR(I146/(G146/1000000),"")</f>
        <v>0</v>
      </c>
      <c r="F146" s="1034" t="str">
        <f t="shared" ref="F146" si="133">IFERROR(J146/(H146/1000000),"")</f>
        <v/>
      </c>
      <c r="G146">
        <f>平成２６年度走行距離!L142</f>
        <v>294266.2</v>
      </c>
      <c r="I146" s="633">
        <f>民鉄!AQ146</f>
        <v>0</v>
      </c>
      <c r="J146" s="634">
        <f>民鉄!AR146</f>
        <v>0</v>
      </c>
    </row>
    <row r="147" spans="1:10">
      <c r="A147" s="130"/>
      <c r="B147" s="927"/>
      <c r="C147" s="925"/>
      <c r="D147" s="1038"/>
      <c r="E147" s="1035"/>
      <c r="F147" s="1035"/>
      <c r="I147" s="633">
        <f>民鉄!AQ147</f>
        <v>0</v>
      </c>
      <c r="J147" s="634">
        <f>民鉄!AR147</f>
        <v>0</v>
      </c>
    </row>
    <row r="148" spans="1:10">
      <c r="A148" s="130"/>
      <c r="B148" s="895" t="s">
        <v>199</v>
      </c>
      <c r="C148" s="897" t="s">
        <v>235</v>
      </c>
      <c r="D148" s="959"/>
      <c r="E148" s="1034">
        <f t="shared" ref="E148" si="134">IFERROR(I148/(G148/1000000),"")</f>
        <v>0</v>
      </c>
      <c r="F148" s="1034" t="str">
        <f t="shared" ref="F148" si="135">IFERROR(J148/(H148/1000000),"")</f>
        <v/>
      </c>
      <c r="G148">
        <f>平成２６年度走行距離!$L$157</f>
        <v>7354335.6999999993</v>
      </c>
      <c r="I148" s="633">
        <f>民鉄!AQ148</f>
        <v>0</v>
      </c>
      <c r="J148" s="634">
        <f>民鉄!AR148</f>
        <v>0</v>
      </c>
    </row>
    <row r="149" spans="1:10">
      <c r="A149" s="130"/>
      <c r="B149" s="927"/>
      <c r="C149" s="925"/>
      <c r="D149" s="1038"/>
      <c r="E149" s="1035"/>
      <c r="F149" s="1035"/>
      <c r="I149" s="633">
        <f>民鉄!AQ149</f>
        <v>0</v>
      </c>
      <c r="J149" s="634">
        <f>民鉄!AR149</f>
        <v>0</v>
      </c>
    </row>
    <row r="150" spans="1:10">
      <c r="A150" s="130"/>
      <c r="B150" s="895" t="s">
        <v>199</v>
      </c>
      <c r="C150" s="897" t="s">
        <v>272</v>
      </c>
      <c r="D150" s="959"/>
      <c r="E150" s="1034">
        <f t="shared" ref="E150" si="136">IFERROR(I150/(G150/1000000),"")</f>
        <v>1.4303401463295184</v>
      </c>
      <c r="F150" s="1034" t="str">
        <f t="shared" ref="F150" si="137">IFERROR(J150/(H150/1000000),"")</f>
        <v/>
      </c>
      <c r="G150">
        <f>平成２６年度走行距離!$L$143</f>
        <v>699134.39999999991</v>
      </c>
      <c r="I150" s="633">
        <f>民鉄!AQ150</f>
        <v>1</v>
      </c>
      <c r="J150" s="634">
        <f>民鉄!AR150</f>
        <v>0</v>
      </c>
    </row>
    <row r="151" spans="1:10">
      <c r="A151" s="130"/>
      <c r="B151" s="927"/>
      <c r="C151" s="925"/>
      <c r="D151" s="1038"/>
      <c r="E151" s="1035"/>
      <c r="F151" s="1035"/>
      <c r="I151" s="633">
        <f>民鉄!AQ151</f>
        <v>0</v>
      </c>
      <c r="J151" s="634">
        <f>民鉄!AR151</f>
        <v>0</v>
      </c>
    </row>
    <row r="152" spans="1:10">
      <c r="A152" s="130"/>
      <c r="B152" s="895" t="s">
        <v>199</v>
      </c>
      <c r="C152" s="897" t="s">
        <v>273</v>
      </c>
      <c r="D152" s="959"/>
      <c r="E152" s="1034">
        <f t="shared" ref="E152" si="138">IFERROR(I152/(G152/1000000),"")</f>
        <v>0</v>
      </c>
      <c r="F152" s="1034" t="str">
        <f t="shared" ref="F152" si="139">IFERROR(J152/(H152/1000000),"")</f>
        <v/>
      </c>
      <c r="G152">
        <f>平成２６年度走行距離!$L$144</f>
        <v>429101.80000000005</v>
      </c>
      <c r="I152" s="633">
        <f>民鉄!AQ152</f>
        <v>0</v>
      </c>
      <c r="J152" s="634">
        <f>民鉄!AR152</f>
        <v>0</v>
      </c>
    </row>
    <row r="153" spans="1:10">
      <c r="A153" s="130"/>
      <c r="B153" s="927"/>
      <c r="C153" s="925"/>
      <c r="D153" s="1038"/>
      <c r="E153" s="1035"/>
      <c r="F153" s="1035"/>
      <c r="I153" s="633">
        <f>民鉄!AQ153</f>
        <v>0</v>
      </c>
      <c r="J153" s="634">
        <f>民鉄!AR153</f>
        <v>0</v>
      </c>
    </row>
    <row r="154" spans="1:10">
      <c r="A154" s="130"/>
      <c r="B154" s="895" t="s">
        <v>199</v>
      </c>
      <c r="C154" s="897" t="s">
        <v>78</v>
      </c>
      <c r="D154" s="959"/>
      <c r="E154" s="1034">
        <f t="shared" ref="E154" si="140">IFERROR(I154/(G154/1000000),"")</f>
        <v>0</v>
      </c>
      <c r="F154" s="1034" t="str">
        <f t="shared" ref="F154" si="141">IFERROR(J154/(H154/1000000),"")</f>
        <v/>
      </c>
      <c r="G154">
        <f>平成２６年度走行距離!$L$145</f>
        <v>1069681.7999999998</v>
      </c>
      <c r="I154" s="633">
        <f>民鉄!AQ154</f>
        <v>0</v>
      </c>
      <c r="J154" s="634">
        <f>民鉄!AR154</f>
        <v>0</v>
      </c>
    </row>
    <row r="155" spans="1:10">
      <c r="A155" s="130"/>
      <c r="B155" s="927"/>
      <c r="C155" s="925"/>
      <c r="D155" s="1038"/>
      <c r="E155" s="1035"/>
      <c r="F155" s="1035"/>
      <c r="I155" s="633">
        <f>民鉄!AQ155</f>
        <v>0</v>
      </c>
      <c r="J155" s="634">
        <f>民鉄!AR155</f>
        <v>0</v>
      </c>
    </row>
    <row r="156" spans="1:10">
      <c r="A156" s="130"/>
      <c r="B156" s="895" t="s">
        <v>199</v>
      </c>
      <c r="C156" s="897" t="s">
        <v>79</v>
      </c>
      <c r="D156" s="959"/>
      <c r="E156" s="1034">
        <f t="shared" ref="E156" si="142">IFERROR(I156/(G156/1000000),"")</f>
        <v>0</v>
      </c>
      <c r="F156" s="1034" t="str">
        <f t="shared" ref="F156" si="143">IFERROR(J156/(H156/1000000),"")</f>
        <v/>
      </c>
      <c r="G156">
        <f>平成２６年度走行距離!$L$146</f>
        <v>33311.5</v>
      </c>
      <c r="I156" s="633">
        <f>民鉄!AQ156</f>
        <v>0</v>
      </c>
      <c r="J156" s="634">
        <f>民鉄!AR156</f>
        <v>0</v>
      </c>
    </row>
    <row r="157" spans="1:10">
      <c r="A157" s="130"/>
      <c r="B157" s="927"/>
      <c r="C157" s="925"/>
      <c r="D157" s="1038"/>
      <c r="E157" s="1035"/>
      <c r="F157" s="1035"/>
      <c r="I157" s="633">
        <f>民鉄!AQ157</f>
        <v>0</v>
      </c>
      <c r="J157" s="634">
        <f>民鉄!AR157</f>
        <v>0</v>
      </c>
    </row>
    <row r="158" spans="1:10">
      <c r="A158" s="130"/>
      <c r="B158" s="895" t="s">
        <v>199</v>
      </c>
      <c r="C158" s="897" t="s">
        <v>80</v>
      </c>
      <c r="D158" s="959"/>
      <c r="E158" s="1034">
        <f t="shared" ref="E158" si="144">IFERROR(I158/(G158/1000000),"")</f>
        <v>7.32227377102957</v>
      </c>
      <c r="F158" s="1034" t="str">
        <f t="shared" ref="F158" si="145">IFERROR(J158/(H158/1000000),"")</f>
        <v/>
      </c>
      <c r="G158">
        <f>平成２６年度走行距離!$L$147</f>
        <v>136569.60000000001</v>
      </c>
      <c r="I158" s="633">
        <f>民鉄!AQ158</f>
        <v>1</v>
      </c>
      <c r="J158" s="634">
        <f>民鉄!AR158</f>
        <v>0</v>
      </c>
    </row>
    <row r="159" spans="1:10">
      <c r="A159" s="130"/>
      <c r="B159" s="927"/>
      <c r="C159" s="925"/>
      <c r="D159" s="1038"/>
      <c r="E159" s="1035"/>
      <c r="F159" s="1035"/>
      <c r="I159" s="633">
        <f>民鉄!AQ159</f>
        <v>0</v>
      </c>
      <c r="J159" s="634">
        <f>民鉄!AR159</f>
        <v>0</v>
      </c>
    </row>
    <row r="160" spans="1:10">
      <c r="A160" s="130"/>
      <c r="B160" s="895" t="s">
        <v>199</v>
      </c>
      <c r="C160" s="897" t="s">
        <v>81</v>
      </c>
      <c r="D160" s="959"/>
      <c r="E160" s="1034">
        <f t="shared" ref="E160" si="146">IFERROR(I160/(G160/1000000),"")</f>
        <v>0</v>
      </c>
      <c r="F160" s="1034" t="str">
        <f t="shared" ref="F160" si="147">IFERROR(J160/(H160/1000000),"")</f>
        <v/>
      </c>
      <c r="G160">
        <f>平成２６年度走行距離!$L$148</f>
        <v>1257301.8</v>
      </c>
      <c r="I160" s="633">
        <f>民鉄!AQ160</f>
        <v>0</v>
      </c>
      <c r="J160" s="634">
        <f>民鉄!AR160</f>
        <v>0</v>
      </c>
    </row>
    <row r="161" spans="1:10">
      <c r="A161" s="130"/>
      <c r="B161" s="927"/>
      <c r="C161" s="925"/>
      <c r="D161" s="1038"/>
      <c r="E161" s="1035"/>
      <c r="F161" s="1035"/>
      <c r="I161" s="633">
        <f>民鉄!AQ161</f>
        <v>0</v>
      </c>
      <c r="J161" s="634">
        <f>民鉄!AR161</f>
        <v>0</v>
      </c>
    </row>
    <row r="162" spans="1:10">
      <c r="A162" s="130"/>
      <c r="B162" s="895" t="s">
        <v>199</v>
      </c>
      <c r="C162" s="897" t="s">
        <v>82</v>
      </c>
      <c r="D162" s="959"/>
      <c r="E162" s="1034">
        <f t="shared" ref="E162" si="148">IFERROR(I162/(G162/1000000),"")</f>
        <v>0</v>
      </c>
      <c r="F162" s="1034" t="str">
        <f t="shared" ref="F162" si="149">IFERROR(J162/(H162/1000000),"")</f>
        <v/>
      </c>
      <c r="G162">
        <f>平成２６年度走行距離!$L$149</f>
        <v>1366470.2000000002</v>
      </c>
      <c r="I162" s="633">
        <f>民鉄!AQ162</f>
        <v>0</v>
      </c>
      <c r="J162" s="634">
        <f>民鉄!AR162</f>
        <v>0</v>
      </c>
    </row>
    <row r="163" spans="1:10">
      <c r="A163" s="130"/>
      <c r="B163" s="927"/>
      <c r="C163" s="925"/>
      <c r="D163" s="1038"/>
      <c r="E163" s="1035"/>
      <c r="F163" s="1035"/>
      <c r="I163" s="633">
        <f>民鉄!AQ163</f>
        <v>0</v>
      </c>
      <c r="J163" s="634">
        <f>民鉄!AR163</f>
        <v>0</v>
      </c>
    </row>
    <row r="164" spans="1:10">
      <c r="A164" s="130"/>
      <c r="B164" s="895" t="s">
        <v>201</v>
      </c>
      <c r="C164" s="897" t="s">
        <v>83</v>
      </c>
      <c r="D164" s="959"/>
      <c r="E164" s="1034">
        <f t="shared" ref="E164" si="150">IFERROR(I164/(G164/1000000),"")</f>
        <v>0</v>
      </c>
      <c r="F164" s="1034" t="str">
        <f t="shared" ref="F164" si="151">IFERROR(J164/(H164/1000000),"")</f>
        <v/>
      </c>
      <c r="G164">
        <f>平成２６年度走行距離!$L$71</f>
        <v>3380093.9</v>
      </c>
      <c r="I164" s="633">
        <f>民鉄!AQ164</f>
        <v>0</v>
      </c>
      <c r="J164" s="634">
        <f>民鉄!AR164</f>
        <v>0</v>
      </c>
    </row>
    <row r="165" spans="1:10">
      <c r="A165" s="130"/>
      <c r="B165" s="927"/>
      <c r="C165" s="925"/>
      <c r="D165" s="1038"/>
      <c r="E165" s="1035"/>
      <c r="F165" s="1035"/>
      <c r="I165" s="633">
        <f>民鉄!AQ165</f>
        <v>0</v>
      </c>
      <c r="J165" s="634">
        <f>民鉄!AR165</f>
        <v>0</v>
      </c>
    </row>
    <row r="166" spans="1:10">
      <c r="A166" s="130"/>
      <c r="B166" s="895" t="s">
        <v>201</v>
      </c>
      <c r="C166" s="897" t="s">
        <v>84</v>
      </c>
      <c r="D166" s="959"/>
      <c r="E166" s="1034">
        <f t="shared" ref="E166" si="152">IFERROR(I166/(G166/1000000),"")</f>
        <v>0</v>
      </c>
      <c r="F166" s="1034" t="str">
        <f t="shared" ref="F166" si="153">IFERROR(J166/(H166/1000000),"")</f>
        <v/>
      </c>
      <c r="G166">
        <f>平成２６年度走行距離!$L$72</f>
        <v>625786.09999999986</v>
      </c>
      <c r="I166" s="633">
        <f>民鉄!AQ166</f>
        <v>0</v>
      </c>
      <c r="J166" s="634">
        <f>民鉄!AR166</f>
        <v>0</v>
      </c>
    </row>
    <row r="167" spans="1:10">
      <c r="A167" s="130"/>
      <c r="B167" s="927"/>
      <c r="C167" s="925"/>
      <c r="D167" s="1038"/>
      <c r="E167" s="1035"/>
      <c r="F167" s="1035"/>
      <c r="I167" s="633">
        <f>民鉄!AQ167</f>
        <v>0</v>
      </c>
      <c r="J167" s="634">
        <f>民鉄!AR167</f>
        <v>0</v>
      </c>
    </row>
    <row r="168" spans="1:10">
      <c r="A168" s="130"/>
      <c r="B168" s="895" t="s">
        <v>201</v>
      </c>
      <c r="C168" s="897" t="s">
        <v>85</v>
      </c>
      <c r="D168" s="959"/>
      <c r="E168" s="1034">
        <f t="shared" ref="E168" si="154">IFERROR(I168/(G168/1000000),"")</f>
        <v>0</v>
      </c>
      <c r="F168" s="1034" t="str">
        <f t="shared" ref="F168" si="155">IFERROR(J168/(H168/1000000),"")</f>
        <v/>
      </c>
      <c r="G168">
        <f>平成２６年度走行距離!$L$73</f>
        <v>1188495</v>
      </c>
      <c r="I168" s="633">
        <f>民鉄!AQ168</f>
        <v>0</v>
      </c>
      <c r="J168" s="634">
        <f>民鉄!AR168</f>
        <v>0</v>
      </c>
    </row>
    <row r="169" spans="1:10">
      <c r="A169" s="130"/>
      <c r="B169" s="927"/>
      <c r="C169" s="925"/>
      <c r="D169" s="1038"/>
      <c r="E169" s="1035"/>
      <c r="F169" s="1035"/>
      <c r="I169" s="633">
        <f>民鉄!AQ169</f>
        <v>0</v>
      </c>
      <c r="J169" s="634">
        <f>民鉄!AR169</f>
        <v>0</v>
      </c>
    </row>
    <row r="170" spans="1:10">
      <c r="A170" s="130"/>
      <c r="B170" s="895" t="s">
        <v>201</v>
      </c>
      <c r="C170" s="897" t="s">
        <v>86</v>
      </c>
      <c r="D170" s="959"/>
      <c r="E170" s="1034">
        <f t="shared" ref="E170" si="156">IFERROR(I170/(G170/1000000),"")</f>
        <v>0</v>
      </c>
      <c r="F170" s="1034" t="str">
        <f t="shared" ref="F170" si="157">IFERROR(J170/(H170/1000000),"")</f>
        <v/>
      </c>
      <c r="G170">
        <f>平成２６年度走行距離!$L$74</f>
        <v>1408642.5</v>
      </c>
      <c r="I170" s="633">
        <f>民鉄!AQ170</f>
        <v>0</v>
      </c>
      <c r="J170" s="634">
        <f>民鉄!AR170</f>
        <v>0</v>
      </c>
    </row>
    <row r="171" spans="1:10">
      <c r="A171" s="130"/>
      <c r="B171" s="927"/>
      <c r="C171" s="925"/>
      <c r="D171" s="1038"/>
      <c r="E171" s="1035"/>
      <c r="F171" s="1035"/>
      <c r="I171" s="633">
        <f>民鉄!AQ171</f>
        <v>0</v>
      </c>
      <c r="J171" s="634">
        <f>民鉄!AR171</f>
        <v>0</v>
      </c>
    </row>
    <row r="172" spans="1:10">
      <c r="A172" s="130"/>
      <c r="B172" s="895" t="s">
        <v>201</v>
      </c>
      <c r="C172" s="897" t="s">
        <v>87</v>
      </c>
      <c r="D172" s="959"/>
      <c r="E172" s="1034">
        <f t="shared" ref="E172" si="158">IFERROR(I172/(G172/1000000),"")</f>
        <v>0</v>
      </c>
      <c r="F172" s="1034" t="str">
        <f t="shared" ref="F172" si="159">IFERROR(J172/(H172/1000000),"")</f>
        <v/>
      </c>
      <c r="G172">
        <f>平成２６年度走行距離!$L$76</f>
        <v>363201.19999999995</v>
      </c>
      <c r="I172" s="633">
        <f>民鉄!AQ172</f>
        <v>0</v>
      </c>
      <c r="J172" s="634">
        <f>民鉄!AR172</f>
        <v>0</v>
      </c>
    </row>
    <row r="173" spans="1:10">
      <c r="A173" s="130"/>
      <c r="B173" s="927"/>
      <c r="C173" s="925"/>
      <c r="D173" s="1038"/>
      <c r="E173" s="1035"/>
      <c r="F173" s="1035"/>
      <c r="I173" s="633">
        <f>民鉄!AQ173</f>
        <v>0</v>
      </c>
      <c r="J173" s="634">
        <f>民鉄!AR173</f>
        <v>0</v>
      </c>
    </row>
    <row r="174" spans="1:10">
      <c r="A174" s="130"/>
      <c r="B174" s="895" t="s">
        <v>201</v>
      </c>
      <c r="C174" s="897" t="s">
        <v>88</v>
      </c>
      <c r="D174" s="959"/>
      <c r="E174" s="1034">
        <f t="shared" ref="E174" si="160">IFERROR(I174/(G174/1000000),"")</f>
        <v>0</v>
      </c>
      <c r="F174" s="1034" t="str">
        <f t="shared" ref="F174" si="161">IFERROR(J174/(H174/1000000),"")</f>
        <v/>
      </c>
      <c r="G174">
        <f>平成２６年度走行距離!$L$75</f>
        <v>138360</v>
      </c>
      <c r="I174" s="633">
        <f>民鉄!AQ174</f>
        <v>0</v>
      </c>
      <c r="J174" s="634">
        <f>民鉄!AR174</f>
        <v>0</v>
      </c>
    </row>
    <row r="175" spans="1:10">
      <c r="A175" s="130"/>
      <c r="B175" s="927"/>
      <c r="C175" s="925"/>
      <c r="D175" s="1038"/>
      <c r="E175" s="1035"/>
      <c r="F175" s="1035"/>
      <c r="I175" s="633">
        <f>民鉄!AQ175</f>
        <v>0</v>
      </c>
      <c r="J175" s="634">
        <f>民鉄!AR175</f>
        <v>0</v>
      </c>
    </row>
    <row r="176" spans="1:10">
      <c r="A176" s="130"/>
      <c r="B176" s="895" t="s">
        <v>201</v>
      </c>
      <c r="C176" s="897" t="s">
        <v>89</v>
      </c>
      <c r="D176" s="959"/>
      <c r="E176" s="1034">
        <f t="shared" ref="E176" si="162">IFERROR(I176/(G176/1000000),"")</f>
        <v>0</v>
      </c>
      <c r="F176" s="1034" t="str">
        <f t="shared" ref="F176" si="163">IFERROR(J176/(H176/1000000),"")</f>
        <v/>
      </c>
      <c r="G176">
        <f>平成２６年度走行距離!$L$77</f>
        <v>1025730.9</v>
      </c>
      <c r="I176" s="633">
        <f>民鉄!AQ176</f>
        <v>0</v>
      </c>
      <c r="J176" s="634">
        <f>民鉄!AR176</f>
        <v>0</v>
      </c>
    </row>
    <row r="177" spans="1:10">
      <c r="A177" s="130"/>
      <c r="B177" s="927"/>
      <c r="C177" s="925"/>
      <c r="D177" s="1038"/>
      <c r="E177" s="1035"/>
      <c r="F177" s="1035"/>
      <c r="I177" s="633">
        <f>民鉄!AQ177</f>
        <v>0</v>
      </c>
      <c r="J177" s="634">
        <f>民鉄!AR177</f>
        <v>0</v>
      </c>
    </row>
    <row r="178" spans="1:10">
      <c r="A178" s="130"/>
      <c r="B178" s="895" t="s">
        <v>201</v>
      </c>
      <c r="C178" s="897" t="s">
        <v>347</v>
      </c>
      <c r="D178" s="959"/>
      <c r="E178" s="1034">
        <f t="shared" ref="E178" si="164">IFERROR(I178/(G178/1000000),"")</f>
        <v>0</v>
      </c>
      <c r="F178" s="1034" t="str">
        <f t="shared" ref="F178" si="165">IFERROR(J178/(H178/1000000),"")</f>
        <v/>
      </c>
      <c r="G178">
        <f>平成２６年度走行距離!$L$78</f>
        <v>1293863.0999999999</v>
      </c>
      <c r="I178" s="633">
        <f>民鉄!AQ178</f>
        <v>0</v>
      </c>
      <c r="J178" s="634">
        <f>民鉄!AR178</f>
        <v>0</v>
      </c>
    </row>
    <row r="179" spans="1:10">
      <c r="A179" s="130"/>
      <c r="B179" s="927"/>
      <c r="C179" s="925"/>
      <c r="D179" s="1038"/>
      <c r="E179" s="1035"/>
      <c r="F179" s="1035"/>
      <c r="I179" s="633">
        <f>民鉄!AQ179</f>
        <v>0</v>
      </c>
      <c r="J179" s="634">
        <f>民鉄!AR179</f>
        <v>0</v>
      </c>
    </row>
    <row r="180" spans="1:10">
      <c r="A180" s="130"/>
      <c r="B180" s="895" t="s">
        <v>201</v>
      </c>
      <c r="C180" s="897" t="s">
        <v>90</v>
      </c>
      <c r="D180" s="959"/>
      <c r="E180" s="1034">
        <f t="shared" ref="E180" si="166">IFERROR(I180/(G180/1000000),"")</f>
        <v>0</v>
      </c>
      <c r="F180" s="1034" t="str">
        <f t="shared" ref="F180" si="167">IFERROR(J180/(H180/1000000),"")</f>
        <v/>
      </c>
      <c r="G180">
        <f>平成２６年度走行距離!$L$79</f>
        <v>2414972.7000000002</v>
      </c>
      <c r="I180" s="633">
        <f>民鉄!AQ180</f>
        <v>0</v>
      </c>
      <c r="J180" s="634">
        <f>民鉄!AR180</f>
        <v>0</v>
      </c>
    </row>
    <row r="181" spans="1:10">
      <c r="A181" s="130"/>
      <c r="B181" s="927"/>
      <c r="C181" s="925"/>
      <c r="D181" s="1038"/>
      <c r="E181" s="1035"/>
      <c r="F181" s="1035"/>
      <c r="I181" s="633">
        <f>民鉄!AQ181</f>
        <v>0</v>
      </c>
      <c r="J181" s="634">
        <f>民鉄!AR181</f>
        <v>0</v>
      </c>
    </row>
    <row r="182" spans="1:10">
      <c r="A182" s="130"/>
      <c r="B182" s="895" t="s">
        <v>199</v>
      </c>
      <c r="C182" s="897" t="s">
        <v>91</v>
      </c>
      <c r="D182" s="959"/>
      <c r="E182" s="1034">
        <f t="shared" ref="E182" si="168">IFERROR(I182/(G182/1000000),"")</f>
        <v>0</v>
      </c>
      <c r="F182" s="1034" t="str">
        <f t="shared" ref="F182" si="169">IFERROR(J182/(H182/1000000),"")</f>
        <v/>
      </c>
      <c r="G182">
        <f>平成２６年度走行距離!$L$150</f>
        <v>1567248.3</v>
      </c>
      <c r="I182" s="633">
        <f>民鉄!AQ182</f>
        <v>0</v>
      </c>
      <c r="J182" s="634">
        <f>民鉄!AR182</f>
        <v>0</v>
      </c>
    </row>
    <row r="183" spans="1:10">
      <c r="A183" s="130"/>
      <c r="B183" s="927"/>
      <c r="C183" s="925"/>
      <c r="D183" s="1038"/>
      <c r="E183" s="1035"/>
      <c r="F183" s="1035"/>
      <c r="I183" s="633">
        <f>民鉄!AQ183</f>
        <v>0</v>
      </c>
      <c r="J183" s="634">
        <f>民鉄!AR183</f>
        <v>0</v>
      </c>
    </row>
    <row r="184" spans="1:10">
      <c r="A184" s="130"/>
      <c r="B184" s="895" t="s">
        <v>321</v>
      </c>
      <c r="C184" s="897" t="s">
        <v>220</v>
      </c>
      <c r="D184" s="959"/>
      <c r="E184" s="1034">
        <f t="shared" ref="E184" si="170">IFERROR(I184/(G184/1000000),"")</f>
        <v>0</v>
      </c>
      <c r="F184" s="1034" t="str">
        <f t="shared" ref="F184" si="171">IFERROR(J184/(H184/1000000),"")</f>
        <v/>
      </c>
      <c r="G184">
        <f>平成２６年度走行距離!$L$151</f>
        <v>49816.800000000003</v>
      </c>
      <c r="I184" s="633">
        <f>民鉄!AQ184</f>
        <v>0</v>
      </c>
      <c r="J184" s="634">
        <f>民鉄!AR184</f>
        <v>0</v>
      </c>
    </row>
    <row r="185" spans="1:10">
      <c r="A185" s="130"/>
      <c r="B185" s="927"/>
      <c r="C185" s="925"/>
      <c r="D185" s="1038"/>
      <c r="E185" s="1035"/>
      <c r="F185" s="1035"/>
      <c r="I185" s="633">
        <f>民鉄!AQ185</f>
        <v>0</v>
      </c>
      <c r="J185" s="634">
        <f>民鉄!AR185</f>
        <v>0</v>
      </c>
    </row>
    <row r="186" spans="1:10">
      <c r="A186" s="130"/>
      <c r="B186" s="895" t="s">
        <v>321</v>
      </c>
      <c r="C186" s="897" t="s">
        <v>224</v>
      </c>
      <c r="D186" s="959"/>
      <c r="E186" s="1034">
        <f t="shared" ref="E186" si="172">IFERROR(I186/(G186/1000000),"")</f>
        <v>1.1468155438140248</v>
      </c>
      <c r="F186" s="1034" t="str">
        <f t="shared" ref="F186" si="173">IFERROR(J186/(H186/1000000),"")</f>
        <v/>
      </c>
      <c r="G186">
        <f>平成２６年度走行距離!$L$152</f>
        <v>871979.80999999994</v>
      </c>
      <c r="I186" s="633">
        <f>民鉄!AQ186</f>
        <v>1</v>
      </c>
      <c r="J186" s="634">
        <f>民鉄!AR186</f>
        <v>0</v>
      </c>
    </row>
    <row r="187" spans="1:10">
      <c r="A187" s="130"/>
      <c r="B187" s="927"/>
      <c r="C187" s="925"/>
      <c r="D187" s="1038"/>
      <c r="E187" s="1035"/>
      <c r="F187" s="1035"/>
      <c r="I187" s="633">
        <f>民鉄!AQ187</f>
        <v>0</v>
      </c>
      <c r="J187" s="634">
        <f>民鉄!AR187</f>
        <v>0</v>
      </c>
    </row>
    <row r="188" spans="1:10">
      <c r="A188" s="130"/>
      <c r="B188" s="895" t="s">
        <v>199</v>
      </c>
      <c r="C188" s="897" t="s">
        <v>92</v>
      </c>
      <c r="D188" s="959"/>
      <c r="E188" s="1034">
        <f t="shared" ref="E188" si="174">IFERROR(I188/(G188/1000000),"")</f>
        <v>0</v>
      </c>
      <c r="F188" s="1034" t="str">
        <f t="shared" ref="F188" si="175">IFERROR(J188/(H188/1000000),"")</f>
        <v/>
      </c>
      <c r="G188">
        <f>平成２６年度走行距離!$L$153</f>
        <v>40414</v>
      </c>
      <c r="I188" s="633">
        <f>民鉄!AQ188</f>
        <v>0</v>
      </c>
      <c r="J188" s="634">
        <f>民鉄!AR188</f>
        <v>0</v>
      </c>
    </row>
    <row r="189" spans="1:10">
      <c r="A189" s="130"/>
      <c r="B189" s="927"/>
      <c r="C189" s="925"/>
      <c r="D189" s="1038"/>
      <c r="E189" s="1035"/>
      <c r="F189" s="1035"/>
      <c r="I189" s="633">
        <f>民鉄!AQ189</f>
        <v>0</v>
      </c>
      <c r="J189" s="634">
        <f>民鉄!AR189</f>
        <v>0</v>
      </c>
    </row>
    <row r="190" spans="1:10">
      <c r="A190" s="130"/>
      <c r="B190" s="895" t="s">
        <v>199</v>
      </c>
      <c r="C190" s="897" t="s">
        <v>93</v>
      </c>
      <c r="D190" s="959"/>
      <c r="E190" s="1034">
        <f t="shared" ref="E190" si="176">IFERROR(I190/(G190/1000000),"")</f>
        <v>0</v>
      </c>
      <c r="F190" s="1034" t="str">
        <f t="shared" ref="F190" si="177">IFERROR(J190/(H190/1000000),"")</f>
        <v/>
      </c>
      <c r="G190">
        <f>平成２６年度走行距離!$L$154</f>
        <v>24810</v>
      </c>
      <c r="I190" s="633">
        <f>民鉄!AQ190</f>
        <v>0</v>
      </c>
      <c r="J190" s="634">
        <f>民鉄!AR190</f>
        <v>0</v>
      </c>
    </row>
    <row r="191" spans="1:10">
      <c r="A191" s="130"/>
      <c r="B191" s="927"/>
      <c r="C191" s="925"/>
      <c r="D191" s="1038"/>
      <c r="E191" s="1035"/>
      <c r="F191" s="1035"/>
      <c r="I191" s="633">
        <f>民鉄!AQ191</f>
        <v>0</v>
      </c>
      <c r="J191" s="634">
        <f>民鉄!AR191</f>
        <v>0</v>
      </c>
    </row>
    <row r="192" spans="1:10">
      <c r="A192" s="130"/>
      <c r="B192" s="895" t="s">
        <v>199</v>
      </c>
      <c r="C192" s="897" t="s">
        <v>349</v>
      </c>
      <c r="D192" s="959"/>
      <c r="E192" s="1034">
        <f t="shared" ref="E192" si="178">IFERROR(I192/(G192/1000000),"")</f>
        <v>0</v>
      </c>
      <c r="F192" s="1034" t="str">
        <f t="shared" ref="F192" si="179">IFERROR(J192/(H192/1000000),"")</f>
        <v/>
      </c>
      <c r="G192">
        <f>平成２６年度走行距離!$L$155</f>
        <v>18057</v>
      </c>
      <c r="I192" s="633">
        <f>民鉄!AQ192</f>
        <v>0</v>
      </c>
      <c r="J192" s="634">
        <f>民鉄!AR192</f>
        <v>0</v>
      </c>
    </row>
    <row r="193" spans="1:10">
      <c r="A193" s="130"/>
      <c r="B193" s="927"/>
      <c r="C193" s="925"/>
      <c r="D193" s="1038"/>
      <c r="E193" s="1035"/>
      <c r="F193" s="1035"/>
      <c r="I193" s="633">
        <f>民鉄!AQ193</f>
        <v>0</v>
      </c>
      <c r="J193" s="634">
        <f>民鉄!AR193</f>
        <v>0</v>
      </c>
    </row>
    <row r="194" spans="1:10">
      <c r="A194" s="130"/>
      <c r="B194" s="949" t="s">
        <v>199</v>
      </c>
      <c r="C194" s="897" t="s">
        <v>94</v>
      </c>
      <c r="D194" s="959"/>
      <c r="E194" s="1034">
        <f t="shared" ref="E194" si="180">IFERROR(I194/(G194/1000000),"")</f>
        <v>0</v>
      </c>
      <c r="F194" s="1034" t="str">
        <f t="shared" ref="F194" si="181">IFERROR(J194/(H194/1000000),"")</f>
        <v/>
      </c>
      <c r="G194">
        <f>平成２６年度走行距離!$L$156</f>
        <v>27510.400000000001</v>
      </c>
      <c r="I194" s="633">
        <f>民鉄!AQ194</f>
        <v>0</v>
      </c>
      <c r="J194" s="634">
        <f>民鉄!AR194</f>
        <v>0</v>
      </c>
    </row>
    <row r="195" spans="1:10" ht="18" thickBot="1">
      <c r="A195" s="130"/>
      <c r="B195" s="956"/>
      <c r="C195" s="925"/>
      <c r="D195" s="1038"/>
      <c r="E195" s="1035"/>
      <c r="F195" s="1035"/>
      <c r="I195" s="633">
        <f>民鉄!AQ195</f>
        <v>0</v>
      </c>
      <c r="J195" s="634">
        <f>民鉄!AR195</f>
        <v>0</v>
      </c>
    </row>
    <row r="196" spans="1:10" ht="18" thickTop="1">
      <c r="A196" s="130"/>
      <c r="B196" s="924" t="s">
        <v>194</v>
      </c>
      <c r="C196" s="831"/>
      <c r="D196" s="831"/>
      <c r="E196" s="1034">
        <f t="shared" ref="E196" si="182">IFERROR(I196/(G196/1000000),"")</f>
        <v>0.51436065730566616</v>
      </c>
      <c r="F196" s="1034" t="str">
        <f t="shared" ref="F196" si="183">IFERROR(J196/(H196/1000000),"")</f>
        <v/>
      </c>
      <c r="G196">
        <f>SUM(G94:G195)</f>
        <v>248852625.45252207</v>
      </c>
      <c r="I196" s="633">
        <f>民鉄!AQ196</f>
        <v>128</v>
      </c>
      <c r="J196" s="634">
        <f>民鉄!AR196</f>
        <v>2</v>
      </c>
    </row>
    <row r="197" spans="1:10" ht="18" thickBot="1">
      <c r="A197" s="395"/>
      <c r="B197" s="945"/>
      <c r="C197" s="833"/>
      <c r="D197" s="833"/>
      <c r="E197" s="1035"/>
      <c r="F197" s="1035"/>
      <c r="I197" s="633">
        <f>民鉄!AQ197</f>
        <v>1</v>
      </c>
      <c r="J197" s="634">
        <f>民鉄!AR197</f>
        <v>0</v>
      </c>
    </row>
    <row r="198" spans="1:10" ht="18" thickTop="1">
      <c r="A198" s="130" t="s">
        <v>190</v>
      </c>
      <c r="B198" s="955" t="s">
        <v>199</v>
      </c>
      <c r="C198" s="957" t="s">
        <v>141</v>
      </c>
      <c r="D198" s="929"/>
      <c r="E198" s="1034">
        <f t="shared" ref="E198" si="184">IFERROR(I198/(G198/1000000),"")</f>
        <v>0</v>
      </c>
      <c r="F198" s="1034" t="str">
        <f t="shared" ref="F198" si="185">IFERROR(J198/(H198/1000000),"")</f>
        <v/>
      </c>
      <c r="G198">
        <f>平成２６年度走行距離!$M$158</f>
        <v>1284329</v>
      </c>
      <c r="I198" s="633">
        <f>民鉄!AQ198</f>
        <v>0</v>
      </c>
      <c r="J198" s="634">
        <f>民鉄!AR198</f>
        <v>0</v>
      </c>
    </row>
    <row r="199" spans="1:10">
      <c r="A199" s="130"/>
      <c r="B199" s="927"/>
      <c r="C199" s="925"/>
      <c r="D199" s="1038"/>
      <c r="E199" s="1035"/>
      <c r="F199" s="1035"/>
      <c r="I199" s="633">
        <f>民鉄!AQ199</f>
        <v>0</v>
      </c>
      <c r="J199" s="634">
        <f>民鉄!AR199</f>
        <v>0</v>
      </c>
    </row>
    <row r="200" spans="1:10">
      <c r="A200" s="130"/>
      <c r="B200" s="895" t="s">
        <v>199</v>
      </c>
      <c r="C200" s="897" t="s">
        <v>75</v>
      </c>
      <c r="D200" s="959"/>
      <c r="E200" s="1034">
        <f t="shared" ref="E200" si="186">IFERROR(I200/(G200/1000000),"")</f>
        <v>0</v>
      </c>
      <c r="F200" s="1034" t="str">
        <f t="shared" ref="F200" si="187">IFERROR(J200/(H200/1000000),"")</f>
        <v/>
      </c>
      <c r="G200">
        <f>平成２６年度走行距離!$M$141</f>
        <v>1060259</v>
      </c>
      <c r="I200" s="633">
        <f>民鉄!AQ200</f>
        <v>0</v>
      </c>
      <c r="J200" s="634">
        <f>民鉄!AR200</f>
        <v>0</v>
      </c>
    </row>
    <row r="201" spans="1:10">
      <c r="A201" s="130"/>
      <c r="B201" s="927"/>
      <c r="C201" s="925"/>
      <c r="D201" s="1038"/>
      <c r="E201" s="1035"/>
      <c r="F201" s="1035"/>
      <c r="I201" s="633">
        <f>民鉄!AQ201</f>
        <v>0</v>
      </c>
      <c r="J201" s="634">
        <f>民鉄!AR201</f>
        <v>0</v>
      </c>
    </row>
    <row r="202" spans="1:10">
      <c r="A202" s="130"/>
      <c r="B202" s="895" t="s">
        <v>199</v>
      </c>
      <c r="C202" s="897" t="s">
        <v>346</v>
      </c>
      <c r="D202" s="959"/>
      <c r="E202" s="1034">
        <f t="shared" ref="E202" si="188">IFERROR(I202/(G202/1000000),"")</f>
        <v>0</v>
      </c>
      <c r="F202" s="1034" t="str">
        <f t="shared" ref="F202" si="189">IFERROR(J202/(H202/1000000),"")</f>
        <v/>
      </c>
      <c r="G202">
        <f>平成２６年度走行距離!$M$159</f>
        <v>241066</v>
      </c>
      <c r="I202" s="633">
        <f>民鉄!AQ202</f>
        <v>0</v>
      </c>
      <c r="J202" s="634">
        <f>民鉄!AR202</f>
        <v>0</v>
      </c>
    </row>
    <row r="203" spans="1:10">
      <c r="A203" s="130"/>
      <c r="B203" s="927"/>
      <c r="C203" s="925"/>
      <c r="D203" s="1038"/>
      <c r="E203" s="1035"/>
      <c r="F203" s="1035"/>
      <c r="I203" s="633">
        <f>民鉄!AQ203</f>
        <v>0</v>
      </c>
      <c r="J203" s="634">
        <f>民鉄!AR203</f>
        <v>0</v>
      </c>
    </row>
    <row r="204" spans="1:10">
      <c r="A204" s="130"/>
      <c r="B204" s="895" t="s">
        <v>199</v>
      </c>
      <c r="C204" s="897" t="s">
        <v>142</v>
      </c>
      <c r="D204" s="959"/>
      <c r="E204" s="1034">
        <f t="shared" ref="E204" si="190">IFERROR(I204/(G204/1000000),"")</f>
        <v>0</v>
      </c>
      <c r="F204" s="1034" t="str">
        <f t="shared" ref="F204" si="191">IFERROR(J204/(H204/1000000),"")</f>
        <v/>
      </c>
      <c r="G204">
        <f>平成２６年度走行距離!$M$160</f>
        <v>1217213.3000000003</v>
      </c>
      <c r="I204" s="633">
        <f>民鉄!AQ204</f>
        <v>0</v>
      </c>
      <c r="J204" s="634">
        <f>民鉄!AR204</f>
        <v>0</v>
      </c>
    </row>
    <row r="205" spans="1:10">
      <c r="A205" s="130"/>
      <c r="B205" s="927"/>
      <c r="C205" s="925"/>
      <c r="D205" s="1038"/>
      <c r="E205" s="1035"/>
      <c r="F205" s="1035"/>
      <c r="I205" s="633">
        <f>民鉄!AQ205</f>
        <v>0</v>
      </c>
      <c r="J205" s="634">
        <f>民鉄!AR205</f>
        <v>0</v>
      </c>
    </row>
    <row r="206" spans="1:10">
      <c r="A206" s="130"/>
      <c r="B206" s="895" t="s">
        <v>199</v>
      </c>
      <c r="C206" s="897" t="s">
        <v>191</v>
      </c>
      <c r="D206" s="959"/>
      <c r="E206" s="1034">
        <f t="shared" ref="E206" si="192">IFERROR(I206/(G206/1000000),"")</f>
        <v>0</v>
      </c>
      <c r="F206" s="1034" t="str">
        <f t="shared" ref="F206" si="193">IFERROR(J206/(H206/1000000),"")</f>
        <v/>
      </c>
      <c r="G206">
        <f>平成２６年度走行距離!$M$161</f>
        <v>393827.80000000005</v>
      </c>
      <c r="I206" s="633">
        <f>民鉄!AQ206</f>
        <v>0</v>
      </c>
      <c r="J206" s="634">
        <f>民鉄!AR206</f>
        <v>0</v>
      </c>
    </row>
    <row r="207" spans="1:10">
      <c r="A207" s="130"/>
      <c r="B207" s="927"/>
      <c r="C207" s="925"/>
      <c r="D207" s="1038"/>
      <c r="E207" s="1035"/>
      <c r="F207" s="1035"/>
      <c r="I207" s="633">
        <f>民鉄!AQ207</f>
        <v>0</v>
      </c>
      <c r="J207" s="634">
        <f>民鉄!AR207</f>
        <v>0</v>
      </c>
    </row>
    <row r="208" spans="1:10">
      <c r="A208" s="130"/>
      <c r="B208" s="895" t="s">
        <v>199</v>
      </c>
      <c r="C208" s="897" t="s">
        <v>143</v>
      </c>
      <c r="D208" s="959"/>
      <c r="E208" s="1034">
        <f t="shared" ref="E208" si="194">IFERROR(I208/(G208/1000000),"")</f>
        <v>0.92345312367253618</v>
      </c>
      <c r="F208" s="1034" t="str">
        <f t="shared" ref="F208" si="195">IFERROR(J208/(H208/1000000),"")</f>
        <v/>
      </c>
      <c r="G208">
        <f>平成２６年度走行距離!$M$162</f>
        <v>1082892</v>
      </c>
      <c r="I208" s="633">
        <f>民鉄!AQ208</f>
        <v>1</v>
      </c>
      <c r="J208" s="634">
        <f>民鉄!AR208</f>
        <v>0</v>
      </c>
    </row>
    <row r="209" spans="1:10">
      <c r="A209" s="130"/>
      <c r="B209" s="927"/>
      <c r="C209" s="925"/>
      <c r="D209" s="1038"/>
      <c r="E209" s="1035"/>
      <c r="F209" s="1035"/>
      <c r="I209" s="633">
        <f>民鉄!AQ209</f>
        <v>0</v>
      </c>
      <c r="J209" s="634">
        <f>民鉄!AR209</f>
        <v>0</v>
      </c>
    </row>
    <row r="210" spans="1:10">
      <c r="A210" s="130"/>
      <c r="B210" s="895" t="s">
        <v>199</v>
      </c>
      <c r="C210" s="897" t="s">
        <v>144</v>
      </c>
      <c r="D210" s="959"/>
      <c r="E210" s="1034">
        <f t="shared" ref="E210" si="196">IFERROR(I210/(G210/1000000),"")</f>
        <v>0.80281312140244399</v>
      </c>
      <c r="F210" s="1034" t="str">
        <f t="shared" ref="F210" si="197">IFERROR(J210/(H210/1000000),"")</f>
        <v/>
      </c>
      <c r="G210">
        <f>平成２６年度走行距離!$M$163</f>
        <v>1245619.8999999999</v>
      </c>
      <c r="I210" s="633">
        <f>民鉄!AQ210</f>
        <v>1</v>
      </c>
      <c r="J210" s="634">
        <f>民鉄!AR210</f>
        <v>0</v>
      </c>
    </row>
    <row r="211" spans="1:10">
      <c r="A211" s="130"/>
      <c r="B211" s="927"/>
      <c r="C211" s="925"/>
      <c r="D211" s="1038"/>
      <c r="E211" s="1035"/>
      <c r="F211" s="1035"/>
      <c r="I211" s="633">
        <f>民鉄!AQ211</f>
        <v>0</v>
      </c>
      <c r="J211" s="634">
        <f>民鉄!AR211</f>
        <v>0</v>
      </c>
    </row>
    <row r="212" spans="1:10">
      <c r="A212" s="130"/>
      <c r="B212" s="895" t="s">
        <v>329</v>
      </c>
      <c r="C212" s="897" t="s">
        <v>145</v>
      </c>
      <c r="D212" s="959"/>
      <c r="E212" s="1034">
        <f t="shared" ref="E212" si="198">IFERROR(I212/(G212/1000000),"")</f>
        <v>0</v>
      </c>
      <c r="F212" s="1034">
        <f t="shared" ref="F212" si="199">IFERROR(J212/(H212/1000000),"")</f>
        <v>5.9217266175689733</v>
      </c>
      <c r="G212">
        <f>平成２６年度走行距離!$M$164</f>
        <v>945316</v>
      </c>
      <c r="H212">
        <f>平成２６年度走行距離!$M$235</f>
        <v>506609</v>
      </c>
      <c r="I212" s="633">
        <f>民鉄!AQ212</f>
        <v>0</v>
      </c>
      <c r="J212" s="634">
        <f>民鉄!AR212</f>
        <v>3</v>
      </c>
    </row>
    <row r="213" spans="1:10">
      <c r="A213" s="130"/>
      <c r="B213" s="927"/>
      <c r="C213" s="925"/>
      <c r="D213" s="1038"/>
      <c r="E213" s="1035"/>
      <c r="F213" s="1035"/>
      <c r="I213" s="633">
        <f>民鉄!AQ213</f>
        <v>0</v>
      </c>
      <c r="J213" s="634">
        <f>民鉄!AR213</f>
        <v>0</v>
      </c>
    </row>
    <row r="214" spans="1:10">
      <c r="A214" s="130"/>
      <c r="B214" s="967" t="s">
        <v>332</v>
      </c>
      <c r="C214" s="897" t="s">
        <v>146</v>
      </c>
      <c r="D214" s="959"/>
      <c r="E214" s="1034">
        <f t="shared" ref="E214" si="200">IFERROR(I214/(G214/1000000),"")</f>
        <v>0.41221324809733279</v>
      </c>
      <c r="F214" s="1034" t="str">
        <f t="shared" ref="F214" si="201">IFERROR(J214/(H214/1000000),"")</f>
        <v/>
      </c>
      <c r="G214">
        <f>平成２６年度走行距離!$M$45</f>
        <v>41240790</v>
      </c>
      <c r="I214" s="633">
        <f>民鉄!AQ214</f>
        <v>17</v>
      </c>
      <c r="J214" s="634">
        <f>民鉄!AR214</f>
        <v>0</v>
      </c>
    </row>
    <row r="215" spans="1:10">
      <c r="A215" s="130"/>
      <c r="B215" s="968"/>
      <c r="C215" s="925"/>
      <c r="D215" s="1038"/>
      <c r="E215" s="1035"/>
      <c r="F215" s="1035"/>
      <c r="I215" s="633">
        <f>民鉄!AQ215</f>
        <v>1</v>
      </c>
      <c r="J215" s="634">
        <f>民鉄!AR215</f>
        <v>0</v>
      </c>
    </row>
    <row r="216" spans="1:10">
      <c r="A216" s="130"/>
      <c r="B216" s="895" t="s">
        <v>199</v>
      </c>
      <c r="C216" s="897" t="s">
        <v>147</v>
      </c>
      <c r="D216" s="959"/>
      <c r="E216" s="1034">
        <f t="shared" ref="E216" si="202">IFERROR(I216/(G216/1000000),"")</f>
        <v>0</v>
      </c>
      <c r="F216" s="1034" t="str">
        <f t="shared" ref="F216" si="203">IFERROR(J216/(H216/1000000),"")</f>
        <v/>
      </c>
      <c r="G216">
        <f>平成２６年度走行距離!$M$165</f>
        <v>53077.8</v>
      </c>
      <c r="I216" s="633">
        <f>民鉄!AQ216</f>
        <v>0</v>
      </c>
      <c r="J216" s="634">
        <f>民鉄!AR216</f>
        <v>0</v>
      </c>
    </row>
    <row r="217" spans="1:10">
      <c r="A217" s="130"/>
      <c r="B217" s="927"/>
      <c r="C217" s="925"/>
      <c r="D217" s="1038"/>
      <c r="E217" s="1035"/>
      <c r="F217" s="1035"/>
      <c r="I217" s="633">
        <f>民鉄!AQ217</f>
        <v>0</v>
      </c>
      <c r="J217" s="634">
        <f>民鉄!AR217</f>
        <v>0</v>
      </c>
    </row>
    <row r="218" spans="1:10">
      <c r="A218" s="130"/>
      <c r="B218" s="895" t="s">
        <v>199</v>
      </c>
      <c r="C218" s="897" t="s">
        <v>148</v>
      </c>
      <c r="D218" s="959"/>
      <c r="E218" s="1034">
        <f t="shared" ref="E218" si="204">IFERROR(I218/(G218/1000000),"")</f>
        <v>0</v>
      </c>
      <c r="F218" s="1034" t="str">
        <f t="shared" ref="F218" si="205">IFERROR(J218/(H218/1000000),"")</f>
        <v/>
      </c>
      <c r="G218">
        <f>平成２６年度走行距離!$M$166</f>
        <v>10920.599999999999</v>
      </c>
      <c r="I218" s="633">
        <f>民鉄!AQ218</f>
        <v>0</v>
      </c>
      <c r="J218" s="634">
        <f>民鉄!AR218</f>
        <v>0</v>
      </c>
    </row>
    <row r="219" spans="1:10">
      <c r="A219" s="130"/>
      <c r="B219" s="927"/>
      <c r="C219" s="925"/>
      <c r="D219" s="1038"/>
      <c r="E219" s="1035"/>
      <c r="F219" s="1035"/>
      <c r="I219" s="633">
        <f>民鉄!AQ219</f>
        <v>0</v>
      </c>
      <c r="J219" s="634">
        <f>民鉄!AR219</f>
        <v>0</v>
      </c>
    </row>
    <row r="220" spans="1:10">
      <c r="A220" s="130"/>
      <c r="B220" s="946" t="s">
        <v>325</v>
      </c>
      <c r="C220" s="897" t="s">
        <v>149</v>
      </c>
      <c r="D220" s="959"/>
      <c r="E220" s="1034">
        <f t="shared" ref="E220" si="206">IFERROR(I220/(G220/1000000),"")</f>
        <v>0.33645941420043951</v>
      </c>
      <c r="F220" s="1034" t="str">
        <f t="shared" ref="F220" si="207">IFERROR(J220/(H220/1000000),"")</f>
        <v/>
      </c>
      <c r="G220">
        <f>平成２６年度走行距離!$M$61</f>
        <v>11888506.699999999</v>
      </c>
      <c r="I220" s="633">
        <f>民鉄!AQ220</f>
        <v>4</v>
      </c>
      <c r="J220" s="634">
        <f>民鉄!AR220</f>
        <v>0</v>
      </c>
    </row>
    <row r="221" spans="1:10">
      <c r="A221" s="130"/>
      <c r="B221" s="927"/>
      <c r="C221" s="925"/>
      <c r="D221" s="1038"/>
      <c r="E221" s="1035"/>
      <c r="F221" s="1035"/>
      <c r="I221" s="633">
        <f>民鉄!AQ221</f>
        <v>0</v>
      </c>
      <c r="J221" s="634">
        <f>民鉄!AR221</f>
        <v>0</v>
      </c>
    </row>
    <row r="222" spans="1:10">
      <c r="A222" s="130"/>
      <c r="B222" s="895" t="s">
        <v>199</v>
      </c>
      <c r="C222" s="897" t="s">
        <v>150</v>
      </c>
      <c r="D222" s="959"/>
      <c r="E222" s="1034">
        <f t="shared" ref="E222" si="208">IFERROR(I222/(G222/1000000),"")</f>
        <v>0</v>
      </c>
      <c r="F222" s="1034" t="str">
        <f t="shared" ref="F222" si="209">IFERROR(J222/(H222/1000000),"")</f>
        <v/>
      </c>
      <c r="G222">
        <f>平成２６年度走行距離!$M$167</f>
        <v>2082156.4</v>
      </c>
      <c r="I222" s="633">
        <f>民鉄!AQ222</f>
        <v>0</v>
      </c>
      <c r="J222" s="634">
        <f>民鉄!AR222</f>
        <v>0</v>
      </c>
    </row>
    <row r="223" spans="1:10">
      <c r="A223" s="130"/>
      <c r="B223" s="927"/>
      <c r="C223" s="925"/>
      <c r="D223" s="1038"/>
      <c r="E223" s="1035"/>
      <c r="F223" s="1035"/>
      <c r="I223" s="633">
        <f>民鉄!AQ223</f>
        <v>0</v>
      </c>
      <c r="J223" s="634">
        <f>民鉄!AR223</f>
        <v>0</v>
      </c>
    </row>
    <row r="224" spans="1:10">
      <c r="A224" s="130"/>
      <c r="B224" s="895" t="s">
        <v>199</v>
      </c>
      <c r="C224" s="897" t="s">
        <v>151</v>
      </c>
      <c r="D224" s="959"/>
      <c r="E224" s="1034">
        <f t="shared" ref="E224" si="210">IFERROR(I224/(G224/1000000),"")</f>
        <v>0</v>
      </c>
      <c r="F224" s="1034" t="str">
        <f t="shared" ref="F224" si="211">IFERROR(J224/(H224/1000000),"")</f>
        <v/>
      </c>
      <c r="G224">
        <f>平成２６年度走行距離!$M$168</f>
        <v>200479.99999999997</v>
      </c>
      <c r="I224" s="633">
        <f>民鉄!AQ224</f>
        <v>0</v>
      </c>
      <c r="J224" s="634">
        <f>民鉄!AR224</f>
        <v>0</v>
      </c>
    </row>
    <row r="225" spans="1:10">
      <c r="A225" s="130"/>
      <c r="B225" s="927"/>
      <c r="C225" s="925"/>
      <c r="D225" s="1038"/>
      <c r="E225" s="1035"/>
      <c r="F225" s="1035"/>
      <c r="I225" s="633">
        <f>民鉄!AQ225</f>
        <v>0</v>
      </c>
      <c r="J225" s="634">
        <f>民鉄!AR225</f>
        <v>0</v>
      </c>
    </row>
    <row r="226" spans="1:10">
      <c r="A226" s="130"/>
      <c r="B226" s="895" t="s">
        <v>201</v>
      </c>
      <c r="C226" s="897" t="s">
        <v>164</v>
      </c>
      <c r="D226" s="959"/>
      <c r="E226" s="1034" t="str">
        <f t="shared" ref="E226" si="212">IFERROR(I226/(G226/1000000),"")</f>
        <v/>
      </c>
      <c r="F226" s="1034">
        <f t="shared" ref="F226" si="213">IFERROR(J226/(H226/1000000),"")</f>
        <v>0</v>
      </c>
      <c r="H226">
        <f>平成２６年度走行距離!$M$80</f>
        <v>634192</v>
      </c>
      <c r="I226" s="633">
        <f>民鉄!AQ226</f>
        <v>0</v>
      </c>
      <c r="J226" s="634">
        <f>民鉄!AR226</f>
        <v>0</v>
      </c>
    </row>
    <row r="227" spans="1:10">
      <c r="A227" s="130"/>
      <c r="B227" s="927"/>
      <c r="C227" s="925"/>
      <c r="D227" s="1038"/>
      <c r="E227" s="1035"/>
      <c r="F227" s="1035"/>
      <c r="I227" s="633">
        <f>民鉄!AQ227</f>
        <v>0</v>
      </c>
      <c r="J227" s="634">
        <f>民鉄!AR227</f>
        <v>0</v>
      </c>
    </row>
    <row r="228" spans="1:10">
      <c r="A228" s="130"/>
      <c r="B228" s="895" t="s">
        <v>332</v>
      </c>
      <c r="C228" s="897" t="s">
        <v>152</v>
      </c>
      <c r="D228" s="959"/>
      <c r="E228" s="1034">
        <f t="shared" ref="E228" si="214">IFERROR(I228/(G228/1000000),"")</f>
        <v>0.29111398070941524</v>
      </c>
      <c r="F228" s="1034" t="str">
        <f t="shared" ref="F228" si="215">IFERROR(J228/(H228/1000000),"")</f>
        <v/>
      </c>
      <c r="G228">
        <f>平成２６年度走行距離!$M$46</f>
        <v>24045564.5</v>
      </c>
      <c r="I228" s="633">
        <f>民鉄!AQ228</f>
        <v>7</v>
      </c>
      <c r="J228" s="634">
        <f>民鉄!AR228</f>
        <v>0</v>
      </c>
    </row>
    <row r="229" spans="1:10">
      <c r="A229" s="130"/>
      <c r="B229" s="927"/>
      <c r="C229" s="925"/>
      <c r="D229" s="1038"/>
      <c r="E229" s="1035"/>
      <c r="F229" s="1035"/>
      <c r="I229" s="633">
        <f>民鉄!AQ229</f>
        <v>0</v>
      </c>
      <c r="J229" s="634">
        <f>民鉄!AR229</f>
        <v>0</v>
      </c>
    </row>
    <row r="230" spans="1:10">
      <c r="A230" s="130"/>
      <c r="B230" s="895" t="s">
        <v>199</v>
      </c>
      <c r="C230" s="897" t="s">
        <v>153</v>
      </c>
      <c r="D230" s="959"/>
      <c r="E230" s="1034">
        <f t="shared" ref="E230" si="216">IFERROR(I230/(G230/1000000),"")</f>
        <v>0</v>
      </c>
      <c r="F230" s="1034" t="str">
        <f t="shared" ref="F230" si="217">IFERROR(J230/(H230/1000000),"")</f>
        <v/>
      </c>
      <c r="G230">
        <f>平成２６年度走行距離!$M$169</f>
        <v>1344522.0999999999</v>
      </c>
      <c r="I230" s="633">
        <f>民鉄!AQ230</f>
        <v>0</v>
      </c>
      <c r="J230" s="634">
        <f>民鉄!AR230</f>
        <v>0</v>
      </c>
    </row>
    <row r="231" spans="1:10">
      <c r="A231" s="130"/>
      <c r="B231" s="927"/>
      <c r="C231" s="925"/>
      <c r="D231" s="1038"/>
      <c r="E231" s="1035"/>
      <c r="F231" s="1035"/>
      <c r="I231" s="633">
        <f>民鉄!AQ231</f>
        <v>0</v>
      </c>
      <c r="J231" s="634">
        <f>民鉄!AR231</f>
        <v>0</v>
      </c>
    </row>
    <row r="232" spans="1:10">
      <c r="A232" s="130"/>
      <c r="B232" s="895" t="s">
        <v>199</v>
      </c>
      <c r="C232" s="897" t="s">
        <v>154</v>
      </c>
      <c r="D232" s="959"/>
      <c r="E232" s="1034">
        <f t="shared" ref="E232" si="218">IFERROR(I232/(G232/1000000),"")</f>
        <v>0</v>
      </c>
      <c r="F232" s="1034" t="str">
        <f t="shared" ref="F232" si="219">IFERROR(J232/(H232/1000000),"")</f>
        <v/>
      </c>
      <c r="G232">
        <f>平成２６年度走行距離!$M$170</f>
        <v>579062.70000000007</v>
      </c>
      <c r="I232" s="633">
        <f>民鉄!AQ232</f>
        <v>0</v>
      </c>
      <c r="J232" s="634">
        <f>民鉄!AR232</f>
        <v>0</v>
      </c>
    </row>
    <row r="233" spans="1:10">
      <c r="A233" s="130"/>
      <c r="B233" s="927"/>
      <c r="C233" s="925"/>
      <c r="D233" s="1038"/>
      <c r="E233" s="1035"/>
      <c r="F233" s="1035"/>
      <c r="I233" s="633">
        <f>民鉄!AQ233</f>
        <v>0</v>
      </c>
      <c r="J233" s="634">
        <f>民鉄!AR233</f>
        <v>0</v>
      </c>
    </row>
    <row r="234" spans="1:10">
      <c r="A234" s="130"/>
      <c r="B234" s="895" t="s">
        <v>199</v>
      </c>
      <c r="C234" s="897" t="s">
        <v>155</v>
      </c>
      <c r="D234" s="959"/>
      <c r="E234" s="1034">
        <f t="shared" ref="E234" si="220">IFERROR(I234/(G234/1000000),"")</f>
        <v>0</v>
      </c>
      <c r="F234" s="1034" t="str">
        <f t="shared" ref="F234" si="221">IFERROR(J234/(H234/1000000),"")</f>
        <v/>
      </c>
      <c r="G234">
        <f>平成２６年度走行距離!$M$171</f>
        <v>2181</v>
      </c>
      <c r="I234" s="633">
        <f>民鉄!AQ234</f>
        <v>0</v>
      </c>
      <c r="J234" s="634">
        <f>民鉄!AR234</f>
        <v>0</v>
      </c>
    </row>
    <row r="235" spans="1:10">
      <c r="A235" s="130"/>
      <c r="B235" s="927"/>
      <c r="C235" s="925"/>
      <c r="D235" s="1038"/>
      <c r="E235" s="1035"/>
      <c r="F235" s="1035"/>
      <c r="I235" s="633">
        <f>民鉄!AQ235</f>
        <v>0</v>
      </c>
      <c r="J235" s="634">
        <f>民鉄!AR235</f>
        <v>0</v>
      </c>
    </row>
    <row r="236" spans="1:10">
      <c r="A236" s="130"/>
      <c r="B236" s="895" t="s">
        <v>199</v>
      </c>
      <c r="C236" s="897" t="s">
        <v>156</v>
      </c>
      <c r="D236" s="959"/>
      <c r="E236" s="1034">
        <f t="shared" ref="E236" si="222">IFERROR(I236/(G236/1000000),"")</f>
        <v>0</v>
      </c>
      <c r="F236" s="1034" t="str">
        <f t="shared" ref="F236" si="223">IFERROR(J236/(H236/1000000),"")</f>
        <v/>
      </c>
      <c r="G236">
        <f>平成２６年度走行距離!$M$172</f>
        <v>400373.29999999993</v>
      </c>
      <c r="I236" s="633">
        <f>民鉄!AQ236</f>
        <v>0</v>
      </c>
      <c r="J236" s="634">
        <f>民鉄!AR236</f>
        <v>0</v>
      </c>
    </row>
    <row r="237" spans="1:10">
      <c r="A237" s="130"/>
      <c r="B237" s="927"/>
      <c r="C237" s="925"/>
      <c r="D237" s="1038"/>
      <c r="E237" s="1035"/>
      <c r="F237" s="1035"/>
      <c r="I237" s="633">
        <f>民鉄!AQ237</f>
        <v>0</v>
      </c>
      <c r="J237" s="634">
        <f>民鉄!AR237</f>
        <v>0</v>
      </c>
    </row>
    <row r="238" spans="1:10">
      <c r="A238" s="130"/>
      <c r="B238" s="895" t="s">
        <v>199</v>
      </c>
      <c r="C238" s="897" t="s">
        <v>157</v>
      </c>
      <c r="D238" s="959"/>
      <c r="E238" s="1034">
        <f t="shared" ref="E238" si="224">IFERROR(I238/(G238/1000000),"")</f>
        <v>0</v>
      </c>
      <c r="F238" s="1034" t="str">
        <f t="shared" ref="F238" si="225">IFERROR(J238/(H238/1000000),"")</f>
        <v/>
      </c>
      <c r="G238">
        <f>平成２６年度走行距離!$M$173</f>
        <v>247566.6</v>
      </c>
      <c r="I238" s="633">
        <f>民鉄!AQ238</f>
        <v>0</v>
      </c>
      <c r="J238" s="634">
        <f>民鉄!AR238</f>
        <v>0</v>
      </c>
    </row>
    <row r="239" spans="1:10">
      <c r="A239" s="130"/>
      <c r="B239" s="927"/>
      <c r="C239" s="925"/>
      <c r="D239" s="1038"/>
      <c r="E239" s="1035"/>
      <c r="F239" s="1035"/>
      <c r="I239" s="633">
        <f>民鉄!AQ239</f>
        <v>0</v>
      </c>
      <c r="J239" s="634">
        <f>民鉄!AR239</f>
        <v>0</v>
      </c>
    </row>
    <row r="240" spans="1:10">
      <c r="A240" s="130"/>
      <c r="B240" s="895" t="s">
        <v>199</v>
      </c>
      <c r="C240" s="897" t="s">
        <v>158</v>
      </c>
      <c r="D240" s="959"/>
      <c r="E240" s="1034">
        <f t="shared" ref="E240" si="226">IFERROR(I240/(G240/1000000),"")</f>
        <v>2.6045397127192698</v>
      </c>
      <c r="F240" s="1034" t="str">
        <f t="shared" ref="F240" si="227">IFERROR(J240/(H240/1000000),"")</f>
        <v/>
      </c>
      <c r="G240">
        <f>平成２６年度走行距離!$M$174</f>
        <v>767890</v>
      </c>
      <c r="I240" s="633">
        <f>民鉄!AQ240</f>
        <v>2</v>
      </c>
      <c r="J240" s="634">
        <f>民鉄!AR240</f>
        <v>0</v>
      </c>
    </row>
    <row r="241" spans="1:10">
      <c r="A241" s="130"/>
      <c r="B241" s="927"/>
      <c r="C241" s="925"/>
      <c r="D241" s="1038"/>
      <c r="E241" s="1035"/>
      <c r="F241" s="1035"/>
      <c r="I241" s="633">
        <f>民鉄!AQ241</f>
        <v>0</v>
      </c>
      <c r="J241" s="634">
        <f>民鉄!AR241</f>
        <v>0</v>
      </c>
    </row>
    <row r="242" spans="1:10">
      <c r="A242" s="130"/>
      <c r="B242" s="895" t="s">
        <v>329</v>
      </c>
      <c r="C242" s="897" t="s">
        <v>159</v>
      </c>
      <c r="D242" s="959"/>
      <c r="E242" s="1034">
        <f t="shared" ref="E242" si="228">IFERROR(I242/(G242/1000000),"")</f>
        <v>0</v>
      </c>
      <c r="F242" s="1034">
        <f t="shared" ref="F242" si="229">IFERROR(J242/(H242/1000000),"")</f>
        <v>89.249589451888525</v>
      </c>
      <c r="G242">
        <f>平成２６年度走行距離!$M$175</f>
        <v>696525.20000000007</v>
      </c>
      <c r="H242">
        <f>平成２６年度走行距離!$M$236</f>
        <v>134454.39999999999</v>
      </c>
      <c r="I242" s="633">
        <f>民鉄!AQ242</f>
        <v>0</v>
      </c>
      <c r="J242" s="634">
        <f>民鉄!AR242</f>
        <v>12</v>
      </c>
    </row>
    <row r="243" spans="1:10">
      <c r="A243" s="130"/>
      <c r="B243" s="927"/>
      <c r="C243" s="925"/>
      <c r="D243" s="1038"/>
      <c r="E243" s="1035"/>
      <c r="F243" s="1035"/>
      <c r="I243" s="633">
        <f>民鉄!AQ243</f>
        <v>0</v>
      </c>
      <c r="J243" s="634">
        <f>民鉄!AR243</f>
        <v>0</v>
      </c>
    </row>
    <row r="244" spans="1:10">
      <c r="A244" s="130"/>
      <c r="B244" s="895" t="s">
        <v>199</v>
      </c>
      <c r="C244" s="897" t="s">
        <v>335</v>
      </c>
      <c r="D244" s="959"/>
      <c r="E244" s="1034">
        <f t="shared" ref="E244" si="230">IFERROR(I244/(G244/1000000),"")</f>
        <v>4.3514642894907354</v>
      </c>
      <c r="F244" s="1034" t="str">
        <f t="shared" ref="F244" si="231">IFERROR(J244/(H244/1000000),"")</f>
        <v/>
      </c>
      <c r="G244">
        <f>平成２６年度走行距離!$M$176</f>
        <v>1378846.2</v>
      </c>
      <c r="I244" s="633">
        <f>民鉄!AQ244</f>
        <v>6</v>
      </c>
      <c r="J244" s="634">
        <f>民鉄!AR244</f>
        <v>0</v>
      </c>
    </row>
    <row r="245" spans="1:10">
      <c r="A245" s="130"/>
      <c r="B245" s="927"/>
      <c r="C245" s="925"/>
      <c r="D245" s="1038"/>
      <c r="E245" s="1035"/>
      <c r="F245" s="1035"/>
      <c r="I245" s="633">
        <f>民鉄!AQ245</f>
        <v>1</v>
      </c>
      <c r="J245" s="634">
        <f>民鉄!AR245</f>
        <v>0</v>
      </c>
    </row>
    <row r="246" spans="1:10">
      <c r="A246" s="130"/>
      <c r="B246" s="895" t="s">
        <v>199</v>
      </c>
      <c r="C246" s="897" t="s">
        <v>234</v>
      </c>
      <c r="D246" s="959"/>
      <c r="E246" s="1034">
        <f t="shared" ref="E246" si="232">IFERROR(I246/(G246/1000000),"")</f>
        <v>0</v>
      </c>
      <c r="F246" s="1034" t="str">
        <f t="shared" ref="F246" si="233">IFERROR(J246/(H246/1000000),"")</f>
        <v/>
      </c>
      <c r="G246">
        <f>平成２６年度走行距離!$M$177</f>
        <v>870120.4</v>
      </c>
      <c r="I246" s="633">
        <f>民鉄!AQ246</f>
        <v>0</v>
      </c>
      <c r="J246" s="634">
        <f>民鉄!AR246</f>
        <v>0</v>
      </c>
    </row>
    <row r="247" spans="1:10">
      <c r="A247" s="130"/>
      <c r="B247" s="927"/>
      <c r="C247" s="925"/>
      <c r="D247" s="1038"/>
      <c r="E247" s="1035"/>
      <c r="F247" s="1035"/>
      <c r="I247" s="633">
        <f>民鉄!AQ247</f>
        <v>0</v>
      </c>
      <c r="J247" s="634">
        <f>民鉄!AR247</f>
        <v>0</v>
      </c>
    </row>
    <row r="248" spans="1:10">
      <c r="A248" s="130"/>
      <c r="B248" s="895" t="s">
        <v>199</v>
      </c>
      <c r="C248" s="897" t="s">
        <v>266</v>
      </c>
      <c r="D248" s="959"/>
      <c r="E248" s="1034">
        <f t="shared" ref="E248" si="234">IFERROR(I248/(G248/1000000),"")</f>
        <v>0</v>
      </c>
      <c r="F248" s="1034" t="str">
        <f t="shared" ref="F248" si="235">IFERROR(J248/(H248/1000000),"")</f>
        <v/>
      </c>
      <c r="G248">
        <f>平成２６年度走行距離!$M$178</f>
        <v>384448</v>
      </c>
      <c r="I248" s="633">
        <f>民鉄!AQ248</f>
        <v>0</v>
      </c>
      <c r="J248" s="634">
        <f>民鉄!AR248</f>
        <v>0</v>
      </c>
    </row>
    <row r="249" spans="1:10">
      <c r="A249" s="130"/>
      <c r="B249" s="927"/>
      <c r="C249" s="925"/>
      <c r="D249" s="1038"/>
      <c r="E249" s="1035"/>
      <c r="F249" s="1035"/>
      <c r="I249" s="633">
        <f>民鉄!AQ249</f>
        <v>0</v>
      </c>
      <c r="J249" s="634">
        <f>民鉄!AR249</f>
        <v>0</v>
      </c>
    </row>
    <row r="250" spans="1:10">
      <c r="A250" s="130"/>
      <c r="B250" s="895" t="s">
        <v>199</v>
      </c>
      <c r="C250" s="897" t="s">
        <v>267</v>
      </c>
      <c r="D250" s="959"/>
      <c r="E250" s="1034">
        <f t="shared" ref="E250" si="236">IFERROR(I250/(G250/1000000),"")</f>
        <v>0</v>
      </c>
      <c r="F250" s="1034" t="str">
        <f t="shared" ref="F250" si="237">IFERROR(J250/(H250/1000000),"")</f>
        <v/>
      </c>
      <c r="G250">
        <f>平成２６年度走行距離!$M$179</f>
        <v>1302521.6000000001</v>
      </c>
      <c r="I250" s="633">
        <f>民鉄!AQ250</f>
        <v>0</v>
      </c>
      <c r="J250" s="634">
        <f>民鉄!AR250</f>
        <v>0</v>
      </c>
    </row>
    <row r="251" spans="1:10">
      <c r="A251" s="130"/>
      <c r="B251" s="927"/>
      <c r="C251" s="925"/>
      <c r="D251" s="1038"/>
      <c r="E251" s="1035"/>
      <c r="F251" s="1035"/>
      <c r="I251" s="633">
        <f>民鉄!AQ251</f>
        <v>0</v>
      </c>
      <c r="J251" s="634">
        <f>民鉄!AR251</f>
        <v>0</v>
      </c>
    </row>
    <row r="252" spans="1:10">
      <c r="A252" s="130"/>
      <c r="B252" s="895" t="s">
        <v>336</v>
      </c>
      <c r="C252" s="897" t="s">
        <v>274</v>
      </c>
      <c r="D252" s="959"/>
      <c r="E252" s="1034">
        <f t="shared" ref="E252" si="238">IFERROR(I252/(G252/1000000),"")</f>
        <v>0</v>
      </c>
      <c r="F252" s="1034" t="str">
        <f t="shared" ref="F252" si="239">IFERROR(J252/(H252/1000000),"")</f>
        <v/>
      </c>
      <c r="G252">
        <f>平成２６年度走行距離!$M$81</f>
        <v>736380</v>
      </c>
      <c r="I252" s="633">
        <f>民鉄!AQ252</f>
        <v>0</v>
      </c>
      <c r="J252" s="634">
        <f>民鉄!AR252</f>
        <v>0</v>
      </c>
    </row>
    <row r="253" spans="1:10" ht="18" thickBot="1">
      <c r="A253" s="130"/>
      <c r="B253" s="927"/>
      <c r="C253" s="925"/>
      <c r="D253" s="1038"/>
      <c r="E253" s="1035"/>
      <c r="F253" s="1035"/>
      <c r="I253" s="633">
        <f>民鉄!AQ253</f>
        <v>0</v>
      </c>
      <c r="J253" s="634">
        <f>民鉄!AR253</f>
        <v>0</v>
      </c>
    </row>
    <row r="254" spans="1:10" ht="18" thickTop="1">
      <c r="A254" s="130"/>
      <c r="B254" s="924" t="s">
        <v>194</v>
      </c>
      <c r="C254" s="831"/>
      <c r="D254" s="831"/>
      <c r="E254" s="1034">
        <f t="shared" ref="E254" si="240">IFERROR(I254/(G254/1000000),"")</f>
        <v>0.39706399969812273</v>
      </c>
      <c r="F254" s="1034">
        <f t="shared" ref="F254" si="241">IFERROR(J254/(H254/1000000),"")</f>
        <v>11.762349722259559</v>
      </c>
      <c r="G254">
        <f>SUM(G198:G253)</f>
        <v>95702456.099999994</v>
      </c>
      <c r="H254">
        <f>SUM(H198:H253)</f>
        <v>1275255.3999999999</v>
      </c>
      <c r="I254" s="633">
        <f>民鉄!AQ254</f>
        <v>38</v>
      </c>
      <c r="J254" s="634">
        <f>民鉄!AR254</f>
        <v>15</v>
      </c>
    </row>
    <row r="255" spans="1:10" ht="18" thickBot="1">
      <c r="A255" s="395"/>
      <c r="B255" s="945"/>
      <c r="C255" s="833"/>
      <c r="D255" s="833"/>
      <c r="E255" s="1035"/>
      <c r="F255" s="1035"/>
      <c r="I255" s="633">
        <f>民鉄!AQ255</f>
        <v>2</v>
      </c>
      <c r="J255" s="634">
        <f>民鉄!AR255</f>
        <v>0</v>
      </c>
    </row>
    <row r="256" spans="1:10" ht="15" customHeight="1" thickTop="1" thickBot="1">
      <c r="A256" s="952" t="s">
        <v>136</v>
      </c>
      <c r="B256" s="958" t="s">
        <v>332</v>
      </c>
      <c r="C256" s="957" t="s">
        <v>138</v>
      </c>
      <c r="D256" s="929"/>
      <c r="E256" s="1034">
        <f t="shared" ref="E256" si="242">IFERROR(I256/(G256/1000000),"")</f>
        <v>0.9454967849925211</v>
      </c>
      <c r="F256" s="1034" t="str">
        <f t="shared" ref="F256" si="243">IFERROR(J256/(H256/1000000),"")</f>
        <v/>
      </c>
      <c r="G256">
        <f>平成２６年度走行距離!$N$46</f>
        <v>35959931.899999999</v>
      </c>
      <c r="I256" s="633">
        <f>民鉄!AQ256</f>
        <v>34</v>
      </c>
      <c r="J256" s="634">
        <f>民鉄!AR256</f>
        <v>0</v>
      </c>
    </row>
    <row r="257" spans="1:10" ht="14.25" customHeight="1" thickBot="1">
      <c r="A257" s="953"/>
      <c r="B257" s="927"/>
      <c r="C257" s="925"/>
      <c r="D257" s="1038"/>
      <c r="E257" s="1035"/>
      <c r="F257" s="1035"/>
      <c r="I257" s="633">
        <f>民鉄!AQ257</f>
        <v>0</v>
      </c>
      <c r="J257" s="634">
        <f>民鉄!AR257</f>
        <v>0</v>
      </c>
    </row>
    <row r="258" spans="1:10" ht="14.25" customHeight="1" thickBot="1">
      <c r="A258" s="953"/>
      <c r="B258" s="895" t="s">
        <v>200</v>
      </c>
      <c r="C258" s="897" t="s">
        <v>106</v>
      </c>
      <c r="D258" s="959"/>
      <c r="E258" s="1034">
        <f t="shared" ref="E258" si="244">IFERROR(I258/(G258/1000000),"")</f>
        <v>0.44531528322052016</v>
      </c>
      <c r="F258" s="1034" t="str">
        <f t="shared" ref="F258" si="245">IFERROR(J258/(H258/1000000),"")</f>
        <v/>
      </c>
      <c r="G258">
        <f>平成２６年度走行距離!$N$49</f>
        <v>22456000</v>
      </c>
      <c r="I258" s="633">
        <f>民鉄!AQ258</f>
        <v>10</v>
      </c>
      <c r="J258" s="634">
        <f>民鉄!AR258</f>
        <v>0</v>
      </c>
    </row>
    <row r="259" spans="1:10" ht="14.25" customHeight="1" thickBot="1">
      <c r="A259" s="953"/>
      <c r="B259" s="927"/>
      <c r="C259" s="925"/>
      <c r="D259" s="1038"/>
      <c r="E259" s="1035"/>
      <c r="F259" s="1035"/>
      <c r="I259" s="633">
        <f>民鉄!AQ259</f>
        <v>0</v>
      </c>
      <c r="J259" s="634">
        <f>民鉄!AR259</f>
        <v>0</v>
      </c>
    </row>
    <row r="260" spans="1:10" ht="14.25" customHeight="1" thickBot="1">
      <c r="A260" s="953"/>
      <c r="B260" s="895" t="s">
        <v>200</v>
      </c>
      <c r="C260" s="897" t="s">
        <v>107</v>
      </c>
      <c r="D260" s="959"/>
      <c r="E260" s="1034">
        <f t="shared" ref="E260" si="246">IFERROR(I260/(G260/1000000),"")</f>
        <v>1.1667472131628736</v>
      </c>
      <c r="F260" s="1034" t="str">
        <f t="shared" ref="F260" si="247">IFERROR(J260/(H260/1000000),"")</f>
        <v/>
      </c>
      <c r="G260">
        <f>平成２６年度走行距離!$N$47</f>
        <v>16284590</v>
      </c>
      <c r="I260" s="633">
        <f>民鉄!AQ260</f>
        <v>19</v>
      </c>
      <c r="J260" s="634">
        <f>民鉄!AR260</f>
        <v>0</v>
      </c>
    </row>
    <row r="261" spans="1:10" ht="14.25" customHeight="1" thickBot="1">
      <c r="A261" s="953"/>
      <c r="B261" s="927"/>
      <c r="C261" s="925"/>
      <c r="D261" s="1038"/>
      <c r="E261" s="1035"/>
      <c r="F261" s="1035"/>
      <c r="I261" s="633">
        <f>民鉄!AQ261</f>
        <v>0</v>
      </c>
      <c r="J261" s="634">
        <f>民鉄!AR261</f>
        <v>0</v>
      </c>
    </row>
    <row r="262" spans="1:10" ht="14.25" customHeight="1" thickBot="1">
      <c r="A262" s="953"/>
      <c r="B262" s="895" t="s">
        <v>337</v>
      </c>
      <c r="C262" s="897" t="s">
        <v>108</v>
      </c>
      <c r="D262" s="959"/>
      <c r="E262" s="1034">
        <f t="shared" ref="E262" si="248">IFERROR(I262/(G262/1000000),"")</f>
        <v>0.40993971983998057</v>
      </c>
      <c r="F262" s="1034">
        <f t="shared" ref="F262" si="249">IFERROR(J262/(H262/1000000),"")</f>
        <v>0.58801828078272766</v>
      </c>
      <c r="G262">
        <f>平成２６年度走行距離!$N$48</f>
        <v>12196915.199999999</v>
      </c>
      <c r="H262">
        <f>平成２６年度走行距離!$N$238</f>
        <v>1700627.4</v>
      </c>
      <c r="I262" s="633">
        <f>民鉄!AQ262</f>
        <v>5</v>
      </c>
      <c r="J262" s="634">
        <f>民鉄!AR262</f>
        <v>1</v>
      </c>
    </row>
    <row r="263" spans="1:10" ht="14.25" customHeight="1" thickBot="1">
      <c r="A263" s="953"/>
      <c r="B263" s="927"/>
      <c r="C263" s="925" t="s">
        <v>109</v>
      </c>
      <c r="D263" s="1038"/>
      <c r="E263" s="1035"/>
      <c r="F263" s="1035"/>
      <c r="I263" s="633">
        <f>民鉄!AQ263</f>
        <v>0</v>
      </c>
      <c r="J263" s="634">
        <f>民鉄!AR263</f>
        <v>0</v>
      </c>
    </row>
    <row r="264" spans="1:10" ht="14.25" customHeight="1" thickBot="1">
      <c r="A264" s="953"/>
      <c r="B264" s="946" t="s">
        <v>325</v>
      </c>
      <c r="C264" s="897" t="s">
        <v>110</v>
      </c>
      <c r="D264" s="959"/>
      <c r="E264" s="1034">
        <f t="shared" ref="E264" si="250">IFERROR(I264/(G264/1000000),"")</f>
        <v>0.84067019488941885</v>
      </c>
      <c r="F264" s="1034" t="str">
        <f t="shared" ref="F264" si="251">IFERROR(J264/(H264/1000000),"")</f>
        <v/>
      </c>
      <c r="G264">
        <f>平成２６年度走行距離!$N$63</f>
        <v>19032434</v>
      </c>
      <c r="I264" s="633">
        <f>民鉄!AQ264</f>
        <v>16</v>
      </c>
      <c r="J264" s="634">
        <f>民鉄!AR264</f>
        <v>0</v>
      </c>
    </row>
    <row r="265" spans="1:10" ht="14.25" customHeight="1" thickBot="1">
      <c r="A265" s="953"/>
      <c r="B265" s="927"/>
      <c r="C265" s="925"/>
      <c r="D265" s="1038"/>
      <c r="E265" s="1035"/>
      <c r="F265" s="1035"/>
      <c r="I265" s="633">
        <f>民鉄!AQ265</f>
        <v>0</v>
      </c>
      <c r="J265" s="634">
        <f>民鉄!AR265</f>
        <v>0</v>
      </c>
    </row>
    <row r="266" spans="1:10" ht="14.25" customHeight="1" thickBot="1">
      <c r="A266" s="953"/>
      <c r="B266" s="895" t="s">
        <v>200</v>
      </c>
      <c r="C266" s="897" t="s">
        <v>111</v>
      </c>
      <c r="D266" s="959"/>
      <c r="E266" s="1034">
        <f t="shared" ref="E266" si="252">IFERROR(I266/(G266/1000000),"")</f>
        <v>0</v>
      </c>
      <c r="F266" s="1034" t="str">
        <f t="shared" ref="F266" si="253">IFERROR(J266/(H266/1000000),"")</f>
        <v/>
      </c>
      <c r="G266">
        <f>平成２６年度走行距離!$N$50</f>
        <v>8621185</v>
      </c>
      <c r="I266" s="633">
        <f>民鉄!AQ266</f>
        <v>0</v>
      </c>
      <c r="J266" s="634">
        <f>民鉄!AR266</f>
        <v>0</v>
      </c>
    </row>
    <row r="267" spans="1:10" ht="14.25" customHeight="1" thickBot="1">
      <c r="A267" s="953"/>
      <c r="B267" s="927"/>
      <c r="C267" s="925"/>
      <c r="D267" s="1038"/>
      <c r="E267" s="1035"/>
      <c r="F267" s="1035"/>
      <c r="I267" s="633">
        <f>民鉄!AQ267</f>
        <v>0</v>
      </c>
      <c r="J267" s="634">
        <f>民鉄!AR267</f>
        <v>0</v>
      </c>
    </row>
    <row r="268" spans="1:10" ht="14.25" customHeight="1" thickBot="1">
      <c r="A268" s="953"/>
      <c r="B268" s="895" t="s">
        <v>199</v>
      </c>
      <c r="C268" s="897" t="s">
        <v>112</v>
      </c>
      <c r="D268" s="959"/>
      <c r="E268" s="1034">
        <f t="shared" ref="E268" si="254">IFERROR(I268/(G268/1000000),"")</f>
        <v>0.85478467717546547</v>
      </c>
      <c r="F268" s="1034" t="str">
        <f t="shared" ref="F268" si="255">IFERROR(J268/(H268/1000000),"")</f>
        <v/>
      </c>
      <c r="G268">
        <f>平成２６年度走行距離!$N$180</f>
        <v>7019311.5999999996</v>
      </c>
      <c r="I268" s="633">
        <f>民鉄!AQ268</f>
        <v>6</v>
      </c>
      <c r="J268" s="634">
        <f>民鉄!AR268</f>
        <v>0</v>
      </c>
    </row>
    <row r="269" spans="1:10" ht="14.25" customHeight="1" thickBot="1">
      <c r="A269" s="953"/>
      <c r="B269" s="927"/>
      <c r="C269" s="925"/>
      <c r="D269" s="1038"/>
      <c r="E269" s="1035"/>
      <c r="F269" s="1035"/>
      <c r="I269" s="633">
        <f>民鉄!AQ269</f>
        <v>0</v>
      </c>
      <c r="J269" s="634">
        <f>民鉄!AR269</f>
        <v>0</v>
      </c>
    </row>
    <row r="270" spans="1:10" ht="14.25" customHeight="1" thickBot="1">
      <c r="A270" s="953"/>
      <c r="B270" s="895" t="s">
        <v>199</v>
      </c>
      <c r="C270" s="897" t="s">
        <v>113</v>
      </c>
      <c r="D270" s="959"/>
      <c r="E270" s="1034">
        <f t="shared" ref="E270" si="256">IFERROR(I270/(G270/1000000),"")</f>
        <v>0.44254903642470655</v>
      </c>
      <c r="F270" s="1034" t="str">
        <f t="shared" ref="F270" si="257">IFERROR(J270/(H270/1000000),"")</f>
        <v/>
      </c>
      <c r="G270">
        <f>平成２６年度走行距離!$N$181</f>
        <v>4519273.2</v>
      </c>
      <c r="I270" s="633">
        <f>民鉄!AQ270</f>
        <v>2</v>
      </c>
      <c r="J270" s="634">
        <f>民鉄!AR270</f>
        <v>0</v>
      </c>
    </row>
    <row r="271" spans="1:10" ht="14.25" customHeight="1" thickBot="1">
      <c r="A271" s="953"/>
      <c r="B271" s="927"/>
      <c r="C271" s="925"/>
      <c r="D271" s="1038"/>
      <c r="E271" s="1035"/>
      <c r="F271" s="1035"/>
      <c r="I271" s="633">
        <f>民鉄!AQ271</f>
        <v>0</v>
      </c>
      <c r="J271" s="634">
        <f>民鉄!AR271</f>
        <v>0</v>
      </c>
    </row>
    <row r="272" spans="1:10" ht="14.25" customHeight="1" thickBot="1">
      <c r="A272" s="953"/>
      <c r="B272" s="895" t="s">
        <v>199</v>
      </c>
      <c r="C272" s="897" t="s">
        <v>114</v>
      </c>
      <c r="D272" s="959"/>
      <c r="E272" s="1034">
        <f t="shared" ref="E272" si="258">IFERROR(I272/(G272/1000000),"")</f>
        <v>0</v>
      </c>
      <c r="F272" s="1034" t="str">
        <f t="shared" ref="F272" si="259">IFERROR(J272/(H272/1000000),"")</f>
        <v/>
      </c>
      <c r="G272">
        <f>平成２６年度走行距離!$N$182</f>
        <v>1029504.9</v>
      </c>
      <c r="I272" s="633">
        <f>民鉄!AQ272</f>
        <v>0</v>
      </c>
      <c r="J272" s="634">
        <f>民鉄!AR272</f>
        <v>0</v>
      </c>
    </row>
    <row r="273" spans="1:10" ht="14.25" customHeight="1" thickBot="1">
      <c r="A273" s="953"/>
      <c r="B273" s="927"/>
      <c r="C273" s="925"/>
      <c r="D273" s="1038"/>
      <c r="E273" s="1035"/>
      <c r="F273" s="1035"/>
      <c r="I273" s="633">
        <f>民鉄!AQ273</f>
        <v>0</v>
      </c>
      <c r="J273" s="634">
        <f>民鉄!AR273</f>
        <v>0</v>
      </c>
    </row>
    <row r="274" spans="1:10" ht="14.25" customHeight="1" thickBot="1">
      <c r="A274" s="953"/>
      <c r="B274" s="895" t="s">
        <v>199</v>
      </c>
      <c r="C274" s="897" t="s">
        <v>115</v>
      </c>
      <c r="D274" s="959"/>
      <c r="E274" s="1034">
        <f t="shared" ref="E274" si="260">IFERROR(I274/(G274/1000000),"")</f>
        <v>0</v>
      </c>
      <c r="F274" s="1034" t="str">
        <f t="shared" ref="F274" si="261">IFERROR(J274/(H274/1000000),"")</f>
        <v/>
      </c>
      <c r="G274">
        <f>平成２６年度走行距離!$N$183</f>
        <v>1114074</v>
      </c>
      <c r="I274" s="633">
        <f>民鉄!AQ274</f>
        <v>0</v>
      </c>
      <c r="J274" s="634">
        <f>民鉄!AR274</f>
        <v>0</v>
      </c>
    </row>
    <row r="275" spans="1:10" ht="14.25" customHeight="1" thickBot="1">
      <c r="A275" s="953"/>
      <c r="B275" s="927"/>
      <c r="C275" s="925"/>
      <c r="D275" s="1038"/>
      <c r="E275" s="1035"/>
      <c r="F275" s="1035"/>
      <c r="I275" s="633">
        <f>民鉄!AQ275</f>
        <v>0</v>
      </c>
      <c r="J275" s="634">
        <f>民鉄!AR275</f>
        <v>0</v>
      </c>
    </row>
    <row r="276" spans="1:10" ht="14.25" customHeight="1" thickBot="1">
      <c r="A276" s="953"/>
      <c r="B276" s="895" t="s">
        <v>199</v>
      </c>
      <c r="C276" s="897" t="s">
        <v>116</v>
      </c>
      <c r="D276" s="959"/>
      <c r="E276" s="1034">
        <f t="shared" ref="E276" si="262">IFERROR(I276/(G276/1000000),"")</f>
        <v>1.4860481625237378</v>
      </c>
      <c r="F276" s="1034" t="str">
        <f t="shared" ref="F276" si="263">IFERROR(J276/(H276/1000000),"")</f>
        <v/>
      </c>
      <c r="G276">
        <f>平成２６年度走行距離!$N$184</f>
        <v>672925.7</v>
      </c>
      <c r="I276" s="633">
        <f>民鉄!AQ276</f>
        <v>1</v>
      </c>
      <c r="J276" s="634">
        <f>民鉄!AR276</f>
        <v>0</v>
      </c>
    </row>
    <row r="277" spans="1:10" ht="14.25" customHeight="1" thickBot="1">
      <c r="A277" s="953"/>
      <c r="B277" s="927"/>
      <c r="C277" s="925"/>
      <c r="D277" s="1038"/>
      <c r="E277" s="1035"/>
      <c r="F277" s="1035"/>
      <c r="I277" s="633">
        <f>民鉄!AQ277</f>
        <v>0</v>
      </c>
      <c r="J277" s="634">
        <f>民鉄!AR277</f>
        <v>0</v>
      </c>
    </row>
    <row r="278" spans="1:10" ht="14.25" customHeight="1" thickBot="1">
      <c r="A278" s="953"/>
      <c r="B278" s="895" t="s">
        <v>199</v>
      </c>
      <c r="C278" s="897" t="s">
        <v>117</v>
      </c>
      <c r="D278" s="959"/>
      <c r="E278" s="1034">
        <f t="shared" ref="E278" si="264">IFERROR(I278/(G278/1000000),"")</f>
        <v>0.68635121964611734</v>
      </c>
      <c r="F278" s="1034" t="str">
        <f t="shared" ref="F278" si="265">IFERROR(J278/(H278/1000000),"")</f>
        <v/>
      </c>
      <c r="G278">
        <f>平成２６年度走行距離!$N$185</f>
        <v>1456980</v>
      </c>
      <c r="I278" s="633">
        <f>民鉄!AQ278</f>
        <v>1</v>
      </c>
      <c r="J278" s="634">
        <f>民鉄!AR278</f>
        <v>0</v>
      </c>
    </row>
    <row r="279" spans="1:10" ht="14.25" customHeight="1" thickBot="1">
      <c r="A279" s="953"/>
      <c r="B279" s="927"/>
      <c r="C279" s="925"/>
      <c r="D279" s="1038"/>
      <c r="E279" s="1035"/>
      <c r="F279" s="1035"/>
      <c r="I279" s="633">
        <f>民鉄!AQ279</f>
        <v>0</v>
      </c>
      <c r="J279" s="634">
        <f>民鉄!AR279</f>
        <v>0</v>
      </c>
    </row>
    <row r="280" spans="1:10" ht="14.25" customHeight="1" thickBot="1">
      <c r="A280" s="953"/>
      <c r="B280" s="895" t="s">
        <v>199</v>
      </c>
      <c r="C280" s="897" t="s">
        <v>118</v>
      </c>
      <c r="D280" s="959"/>
      <c r="E280" s="1034">
        <f t="shared" ref="E280" si="266">IFERROR(I280/(G280/1000000),"")</f>
        <v>0.75458554087333307</v>
      </c>
      <c r="F280" s="1034" t="str">
        <f t="shared" ref="F280" si="267">IFERROR(J280/(H280/1000000),"")</f>
        <v/>
      </c>
      <c r="G280">
        <f>平成２６年度走行距離!$N$186</f>
        <v>1325230.8</v>
      </c>
      <c r="I280" s="633">
        <f>民鉄!AQ280</f>
        <v>1</v>
      </c>
      <c r="J280" s="634">
        <f>民鉄!AR280</f>
        <v>0</v>
      </c>
    </row>
    <row r="281" spans="1:10" ht="14.25" customHeight="1" thickBot="1">
      <c r="A281" s="953"/>
      <c r="B281" s="927"/>
      <c r="C281" s="925"/>
      <c r="D281" s="1038"/>
      <c r="E281" s="1035"/>
      <c r="F281" s="1035"/>
      <c r="I281" s="633">
        <f>民鉄!AQ281</f>
        <v>0</v>
      </c>
      <c r="J281" s="634">
        <f>民鉄!AR281</f>
        <v>0</v>
      </c>
    </row>
    <row r="282" spans="1:10" ht="14.25" customHeight="1" thickBot="1">
      <c r="A282" s="953"/>
      <c r="B282" s="895" t="s">
        <v>199</v>
      </c>
      <c r="C282" s="897" t="s">
        <v>119</v>
      </c>
      <c r="D282" s="959"/>
      <c r="E282" s="1034">
        <f t="shared" ref="E282" si="268">IFERROR(I282/(G282/1000000),"")</f>
        <v>0</v>
      </c>
      <c r="F282" s="1034" t="str">
        <f t="shared" ref="F282" si="269">IFERROR(J282/(H282/1000000),"")</f>
        <v/>
      </c>
      <c r="G282">
        <f>平成２６年度走行距離!$N$187</f>
        <v>208604</v>
      </c>
      <c r="I282" s="633">
        <f>民鉄!AQ282</f>
        <v>0</v>
      </c>
      <c r="J282" s="634">
        <f>民鉄!AR282</f>
        <v>0</v>
      </c>
    </row>
    <row r="283" spans="1:10" ht="14.25" customHeight="1" thickBot="1">
      <c r="A283" s="953"/>
      <c r="B283" s="927"/>
      <c r="C283" s="925"/>
      <c r="D283" s="1038"/>
      <c r="E283" s="1035"/>
      <c r="F283" s="1035"/>
      <c r="I283" s="633">
        <f>民鉄!AQ283</f>
        <v>0</v>
      </c>
      <c r="J283" s="634">
        <f>民鉄!AR283</f>
        <v>0</v>
      </c>
    </row>
    <row r="284" spans="1:10" ht="14.25" customHeight="1" thickBot="1">
      <c r="A284" s="953"/>
      <c r="B284" s="895" t="s">
        <v>199</v>
      </c>
      <c r="C284" s="897" t="s">
        <v>120</v>
      </c>
      <c r="D284" s="959"/>
      <c r="E284" s="1034">
        <f t="shared" ref="E284" si="270">IFERROR(I284/(G284/1000000),"")</f>
        <v>0</v>
      </c>
      <c r="F284" s="1034" t="str">
        <f t="shared" ref="F284" si="271">IFERROR(J284/(H284/1000000),"")</f>
        <v/>
      </c>
      <c r="G284">
        <f>平成２６年度走行距離!$N$188</f>
        <v>43086</v>
      </c>
      <c r="I284" s="633">
        <f>民鉄!AQ284</f>
        <v>0</v>
      </c>
      <c r="J284" s="634">
        <f>民鉄!AR284</f>
        <v>0</v>
      </c>
    </row>
    <row r="285" spans="1:10" ht="14.25" customHeight="1" thickBot="1">
      <c r="A285" s="953"/>
      <c r="B285" s="927"/>
      <c r="C285" s="925"/>
      <c r="D285" s="1038" t="s">
        <v>166</v>
      </c>
      <c r="E285" s="1035"/>
      <c r="F285" s="1035"/>
      <c r="I285" s="633">
        <f>民鉄!AQ285</f>
        <v>0</v>
      </c>
      <c r="J285" s="634">
        <f>民鉄!AR285</f>
        <v>0</v>
      </c>
    </row>
    <row r="286" spans="1:10" ht="14.25" customHeight="1" thickBot="1">
      <c r="A286" s="953"/>
      <c r="B286" s="895" t="s">
        <v>331</v>
      </c>
      <c r="C286" s="897" t="s">
        <v>121</v>
      </c>
      <c r="D286" s="959"/>
      <c r="E286" s="1034">
        <f t="shared" ref="E286" si="272">IFERROR(I286/(G286/1000000),"")</f>
        <v>0</v>
      </c>
      <c r="F286" s="1034">
        <f t="shared" ref="F286" si="273">IFERROR(J286/(H286/1000000),"")</f>
        <v>4.5067213241828865</v>
      </c>
      <c r="G286">
        <f>平成２６年度走行距離!$N$200</f>
        <v>21578.1</v>
      </c>
      <c r="H286">
        <f>平成２６年度走行距離!$N$237</f>
        <v>887563.2</v>
      </c>
      <c r="I286" s="633">
        <f>民鉄!AQ286</f>
        <v>0</v>
      </c>
      <c r="J286" s="634">
        <f>民鉄!AR286</f>
        <v>4</v>
      </c>
    </row>
    <row r="287" spans="1:10" ht="14.25" customHeight="1" thickBot="1">
      <c r="A287" s="953"/>
      <c r="B287" s="927"/>
      <c r="C287" s="925" t="s">
        <v>109</v>
      </c>
      <c r="D287" s="1038"/>
      <c r="E287" s="1035"/>
      <c r="F287" s="1035"/>
      <c r="I287" s="633">
        <f>民鉄!AQ287</f>
        <v>0</v>
      </c>
      <c r="J287" s="634">
        <f>民鉄!AR287</f>
        <v>0</v>
      </c>
    </row>
    <row r="288" spans="1:10" ht="14.25" customHeight="1" thickBot="1">
      <c r="A288" s="953"/>
      <c r="B288" s="895" t="s">
        <v>199</v>
      </c>
      <c r="C288" s="897" t="s">
        <v>350</v>
      </c>
      <c r="D288" s="959"/>
      <c r="E288" s="1034">
        <f t="shared" ref="E288" si="274">IFERROR(I288/(G288/1000000),"")</f>
        <v>0</v>
      </c>
      <c r="F288" s="1034" t="str">
        <f t="shared" ref="F288" si="275">IFERROR(J288/(H288/1000000),"")</f>
        <v/>
      </c>
      <c r="G288">
        <f>平成２６年度走行距離!$N$189</f>
        <v>53182.8</v>
      </c>
      <c r="I288" s="633">
        <f>民鉄!AQ288</f>
        <v>0</v>
      </c>
      <c r="J288" s="634">
        <f>民鉄!AR288</f>
        <v>0</v>
      </c>
    </row>
    <row r="289" spans="1:10" ht="14.25" customHeight="1" thickBot="1">
      <c r="A289" s="953"/>
      <c r="B289" s="927"/>
      <c r="C289" s="925"/>
      <c r="D289" s="1038" t="s">
        <v>166</v>
      </c>
      <c r="E289" s="1035"/>
      <c r="F289" s="1035"/>
      <c r="I289" s="633">
        <f>民鉄!AQ289</f>
        <v>0</v>
      </c>
      <c r="J289" s="634">
        <f>民鉄!AR289</f>
        <v>0</v>
      </c>
    </row>
    <row r="290" spans="1:10" ht="14.25" customHeight="1" thickBot="1">
      <c r="A290" s="953"/>
      <c r="B290" s="895" t="s">
        <v>199</v>
      </c>
      <c r="C290" s="897" t="s">
        <v>122</v>
      </c>
      <c r="D290" s="959"/>
      <c r="E290" s="1034">
        <f t="shared" ref="E290" si="276">IFERROR(I290/(G290/1000000),"")</f>
        <v>0</v>
      </c>
      <c r="F290" s="1034" t="str">
        <f t="shared" ref="F290" si="277">IFERROR(J290/(H290/1000000),"")</f>
        <v/>
      </c>
      <c r="G290">
        <f>平成２６年度走行距離!$N$190</f>
        <v>31312</v>
      </c>
      <c r="I290" s="633">
        <f>民鉄!AQ290</f>
        <v>0</v>
      </c>
      <c r="J290" s="634">
        <f>民鉄!AR290</f>
        <v>0</v>
      </c>
    </row>
    <row r="291" spans="1:10" ht="14.25" customHeight="1" thickBot="1">
      <c r="A291" s="953"/>
      <c r="B291" s="927"/>
      <c r="C291" s="925"/>
      <c r="D291" s="1038" t="s">
        <v>166</v>
      </c>
      <c r="E291" s="1035"/>
      <c r="F291" s="1035"/>
      <c r="I291" s="633">
        <f>民鉄!AQ291</f>
        <v>0</v>
      </c>
      <c r="J291" s="634">
        <f>民鉄!AR291</f>
        <v>0</v>
      </c>
    </row>
    <row r="292" spans="1:10" ht="14.25" customHeight="1" thickBot="1">
      <c r="A292" s="953"/>
      <c r="B292" s="895" t="s">
        <v>199</v>
      </c>
      <c r="C292" s="897" t="s">
        <v>123</v>
      </c>
      <c r="D292" s="959"/>
      <c r="E292" s="1034">
        <f t="shared" ref="E292" si="278">IFERROR(I292/(G292/1000000),"")</f>
        <v>0</v>
      </c>
      <c r="F292" s="1034" t="str">
        <f t="shared" ref="F292" si="279">IFERROR(J292/(H292/1000000),"")</f>
        <v/>
      </c>
      <c r="G292">
        <f>平成２６年度走行距離!$N$191</f>
        <v>13784</v>
      </c>
      <c r="I292" s="633">
        <f>民鉄!AQ292</f>
        <v>0</v>
      </c>
      <c r="J292" s="634">
        <f>民鉄!AR292</f>
        <v>0</v>
      </c>
    </row>
    <row r="293" spans="1:10" ht="14.25" customHeight="1" thickBot="1">
      <c r="A293" s="953"/>
      <c r="B293" s="927"/>
      <c r="C293" s="925"/>
      <c r="D293" s="1038"/>
      <c r="E293" s="1035"/>
      <c r="F293" s="1035"/>
      <c r="I293" s="633">
        <f>民鉄!AQ293</f>
        <v>0</v>
      </c>
      <c r="J293" s="634">
        <f>民鉄!AR293</f>
        <v>0</v>
      </c>
    </row>
    <row r="294" spans="1:10" ht="14.25" customHeight="1" thickBot="1">
      <c r="A294" s="953"/>
      <c r="B294" s="895" t="s">
        <v>199</v>
      </c>
      <c r="C294" s="897" t="s">
        <v>124</v>
      </c>
      <c r="D294" s="959" t="s">
        <v>166</v>
      </c>
      <c r="E294" s="1034">
        <f t="shared" ref="E294" si="280">IFERROR(I294/(G294/1000000),"")</f>
        <v>0</v>
      </c>
      <c r="F294" s="1034" t="str">
        <f t="shared" ref="F294" si="281">IFERROR(J294/(H294/1000000),"")</f>
        <v/>
      </c>
      <c r="G294">
        <f>平成２６年度走行距離!$N$192</f>
        <v>5609.2</v>
      </c>
      <c r="I294" s="633">
        <f>民鉄!AQ294</f>
        <v>0</v>
      </c>
      <c r="J294" s="634">
        <f>民鉄!AR294</f>
        <v>0</v>
      </c>
    </row>
    <row r="295" spans="1:10" ht="14.25" customHeight="1" thickBot="1">
      <c r="A295" s="953"/>
      <c r="B295" s="927"/>
      <c r="C295" s="925"/>
      <c r="D295" s="1038" t="s">
        <v>166</v>
      </c>
      <c r="E295" s="1035"/>
      <c r="F295" s="1035"/>
      <c r="I295" s="633">
        <f>民鉄!AQ295</f>
        <v>0</v>
      </c>
      <c r="J295" s="634">
        <f>民鉄!AR295</f>
        <v>0</v>
      </c>
    </row>
    <row r="296" spans="1:10" ht="14.25" customHeight="1" thickBot="1">
      <c r="A296" s="953"/>
      <c r="B296" s="895" t="s">
        <v>199</v>
      </c>
      <c r="C296" s="897" t="s">
        <v>351</v>
      </c>
      <c r="D296" s="959"/>
      <c r="E296" s="1034">
        <f t="shared" ref="E296" si="282">IFERROR(I296/(G296/1000000),"")</f>
        <v>0</v>
      </c>
      <c r="F296" s="1034" t="str">
        <f t="shared" ref="F296" si="283">IFERROR(J296/(H296/1000000),"")</f>
        <v/>
      </c>
      <c r="G296">
        <f>平成２６年度走行距離!$N$199</f>
        <v>16380</v>
      </c>
      <c r="I296" s="633">
        <f>民鉄!AQ296</f>
        <v>0</v>
      </c>
      <c r="J296" s="634">
        <f>民鉄!AR296</f>
        <v>0</v>
      </c>
    </row>
    <row r="297" spans="1:10" ht="14.25" customHeight="1" thickBot="1">
      <c r="A297" s="953"/>
      <c r="B297" s="927"/>
      <c r="C297" s="925"/>
      <c r="D297" s="1038"/>
      <c r="E297" s="1035"/>
      <c r="F297" s="1035"/>
      <c r="I297" s="633">
        <f>民鉄!AQ297</f>
        <v>0</v>
      </c>
      <c r="J297" s="634">
        <f>民鉄!AR297</f>
        <v>0</v>
      </c>
    </row>
    <row r="298" spans="1:10" ht="14.25" customHeight="1" thickBot="1">
      <c r="A298" s="953"/>
      <c r="B298" s="895" t="s">
        <v>201</v>
      </c>
      <c r="C298" s="897" t="s">
        <v>125</v>
      </c>
      <c r="D298" s="959"/>
      <c r="E298" s="1034">
        <f t="shared" ref="E298" si="284">IFERROR(I298/(G298/1000000),"")</f>
        <v>0</v>
      </c>
      <c r="F298" s="1034" t="str">
        <f t="shared" ref="F298" si="285">IFERROR(J298/(H298/1000000),"")</f>
        <v/>
      </c>
      <c r="G298">
        <f>平成２６年度走行距離!$N$82</f>
        <v>1979318.4</v>
      </c>
      <c r="I298" s="633">
        <f>民鉄!AQ298</f>
        <v>0</v>
      </c>
      <c r="J298" s="634">
        <f>民鉄!AR298</f>
        <v>0</v>
      </c>
    </row>
    <row r="299" spans="1:10" ht="14.25" customHeight="1" thickBot="1">
      <c r="A299" s="953"/>
      <c r="B299" s="927"/>
      <c r="C299" s="925"/>
      <c r="D299" s="1038"/>
      <c r="E299" s="1035"/>
      <c r="F299" s="1035"/>
      <c r="I299" s="633">
        <f>民鉄!AQ299</f>
        <v>0</v>
      </c>
      <c r="J299" s="634">
        <f>民鉄!AR299</f>
        <v>0</v>
      </c>
    </row>
    <row r="300" spans="1:10" ht="14.25" customHeight="1" thickBot="1">
      <c r="A300" s="953"/>
      <c r="B300" s="946" t="s">
        <v>325</v>
      </c>
      <c r="C300" s="897" t="s">
        <v>126</v>
      </c>
      <c r="D300" s="959"/>
      <c r="E300" s="1034">
        <f t="shared" ref="E300" si="286">IFERROR(I300/(G300/1000000),"")</f>
        <v>0.86479852313167405</v>
      </c>
      <c r="F300" s="1034" t="str">
        <f t="shared" ref="F300" si="287">IFERROR(J300/(H300/1000000),"")</f>
        <v/>
      </c>
      <c r="G300">
        <f>平成２６年度走行距離!$N$64</f>
        <v>3469016.1</v>
      </c>
      <c r="I300" s="633">
        <f>民鉄!AQ300</f>
        <v>3</v>
      </c>
      <c r="J300" s="634">
        <f>民鉄!AR300</f>
        <v>0</v>
      </c>
    </row>
    <row r="301" spans="1:10" ht="14.25" customHeight="1" thickBot="1">
      <c r="A301" s="953"/>
      <c r="B301" s="927"/>
      <c r="C301" s="925"/>
      <c r="D301" s="1038"/>
      <c r="E301" s="1035"/>
      <c r="F301" s="1035"/>
      <c r="I301" s="633">
        <f>民鉄!AQ301</f>
        <v>0</v>
      </c>
      <c r="J301" s="634">
        <f>民鉄!AR301</f>
        <v>0</v>
      </c>
    </row>
    <row r="302" spans="1:10" ht="14.25" customHeight="1" thickBot="1">
      <c r="A302" s="953"/>
      <c r="B302" s="946" t="s">
        <v>325</v>
      </c>
      <c r="C302" s="897" t="s">
        <v>127</v>
      </c>
      <c r="D302" s="959"/>
      <c r="E302" s="1034">
        <f t="shared" ref="E302" si="288">IFERROR(I302/(G302/1000000),"")</f>
        <v>0</v>
      </c>
      <c r="F302" s="1034" t="str">
        <f t="shared" ref="F302" si="289">IFERROR(J302/(H302/1000000),"")</f>
        <v/>
      </c>
      <c r="G302">
        <f>平成２６年度走行距離!$N$62</f>
        <v>3590252</v>
      </c>
      <c r="I302" s="633">
        <f>民鉄!AQ302</f>
        <v>0</v>
      </c>
      <c r="J302" s="634">
        <f>民鉄!AR302</f>
        <v>0</v>
      </c>
    </row>
    <row r="303" spans="1:10" ht="14.25" customHeight="1" thickBot="1">
      <c r="A303" s="953"/>
      <c r="B303" s="927"/>
      <c r="C303" s="925"/>
      <c r="D303" s="1038"/>
      <c r="E303" s="1035"/>
      <c r="F303" s="1035"/>
      <c r="I303" s="633">
        <f>民鉄!AQ303</f>
        <v>0</v>
      </c>
      <c r="J303" s="634">
        <f>民鉄!AR303</f>
        <v>0</v>
      </c>
    </row>
    <row r="304" spans="1:10" ht="14.25" customHeight="1" thickBot="1">
      <c r="A304" s="953"/>
      <c r="B304" s="895" t="s">
        <v>199</v>
      </c>
      <c r="C304" s="897" t="s">
        <v>128</v>
      </c>
      <c r="D304" s="959"/>
      <c r="E304" s="1034">
        <f t="shared" ref="E304" si="290">IFERROR(I304/(G304/1000000),"")</f>
        <v>0</v>
      </c>
      <c r="F304" s="1034" t="str">
        <f t="shared" ref="F304" si="291">IFERROR(J304/(H304/1000000),"")</f>
        <v/>
      </c>
      <c r="G304">
        <f>平成２６年度走行距離!$N$193</f>
        <v>169621.8</v>
      </c>
      <c r="I304" s="633">
        <f>民鉄!AQ304</f>
        <v>0</v>
      </c>
      <c r="J304" s="634">
        <f>民鉄!AR304</f>
        <v>0</v>
      </c>
    </row>
    <row r="305" spans="1:10" ht="14.25" customHeight="1" thickBot="1">
      <c r="A305" s="953"/>
      <c r="B305" s="927"/>
      <c r="C305" s="925"/>
      <c r="D305" s="1038"/>
      <c r="E305" s="1035"/>
      <c r="F305" s="1035"/>
      <c r="I305" s="633">
        <f>民鉄!AQ305</f>
        <v>0</v>
      </c>
      <c r="J305" s="634">
        <f>民鉄!AR305</f>
        <v>0</v>
      </c>
    </row>
    <row r="306" spans="1:10" ht="14.25" customHeight="1" thickBot="1">
      <c r="A306" s="953"/>
      <c r="B306" s="895" t="s">
        <v>199</v>
      </c>
      <c r="C306" s="897" t="s">
        <v>129</v>
      </c>
      <c r="D306" s="959"/>
      <c r="E306" s="1034">
        <f t="shared" ref="E306" si="292">IFERROR(I306/(G306/1000000),"")</f>
        <v>0</v>
      </c>
      <c r="F306" s="1034" t="str">
        <f t="shared" ref="F306" si="293">IFERROR(J306/(H306/1000000),"")</f>
        <v/>
      </c>
      <c r="G306">
        <f>平成２６年度走行距離!$N$194</f>
        <v>54154.8</v>
      </c>
      <c r="I306" s="633">
        <f>民鉄!AQ306</f>
        <v>0</v>
      </c>
      <c r="J306" s="634">
        <f>民鉄!AR306</f>
        <v>0</v>
      </c>
    </row>
    <row r="307" spans="1:10" ht="14.25" customHeight="1" thickBot="1">
      <c r="A307" s="953"/>
      <c r="B307" s="927"/>
      <c r="C307" s="925"/>
      <c r="D307" s="1038"/>
      <c r="E307" s="1035"/>
      <c r="F307" s="1035"/>
      <c r="I307" s="633">
        <f>民鉄!AQ307</f>
        <v>0</v>
      </c>
      <c r="J307" s="634">
        <f>民鉄!AR307</f>
        <v>0</v>
      </c>
    </row>
    <row r="308" spans="1:10" ht="14.25" customHeight="1" thickBot="1">
      <c r="A308" s="953"/>
      <c r="B308" s="895" t="s">
        <v>199</v>
      </c>
      <c r="C308" s="897" t="s">
        <v>130</v>
      </c>
      <c r="D308" s="959"/>
      <c r="E308" s="1034">
        <f t="shared" ref="E308" si="294">IFERROR(I308/(G308/1000000),"")</f>
        <v>0</v>
      </c>
      <c r="F308" s="1034" t="str">
        <f t="shared" ref="F308" si="295">IFERROR(J308/(H308/1000000),"")</f>
        <v/>
      </c>
      <c r="G308">
        <f>平成２６年度走行距離!$N$195</f>
        <v>489255</v>
      </c>
      <c r="I308" s="633">
        <f>民鉄!AQ308</f>
        <v>0</v>
      </c>
      <c r="J308" s="634">
        <f>民鉄!AR308</f>
        <v>0</v>
      </c>
    </row>
    <row r="309" spans="1:10" ht="14.25" customHeight="1" thickBot="1">
      <c r="A309" s="953"/>
      <c r="B309" s="927"/>
      <c r="C309" s="925"/>
      <c r="D309" s="1038"/>
      <c r="E309" s="1035"/>
      <c r="F309" s="1035"/>
      <c r="I309" s="633">
        <f>民鉄!AQ309</f>
        <v>0</v>
      </c>
      <c r="J309" s="634">
        <f>民鉄!AR309</f>
        <v>0</v>
      </c>
    </row>
    <row r="310" spans="1:10" ht="14.25" customHeight="1" thickBot="1">
      <c r="A310" s="953"/>
      <c r="B310" s="895" t="s">
        <v>199</v>
      </c>
      <c r="C310" s="897" t="s">
        <v>131</v>
      </c>
      <c r="D310" s="959"/>
      <c r="E310" s="1034">
        <f t="shared" ref="E310" si="296">IFERROR(I310/(G310/1000000),"")</f>
        <v>1.1073553309469826</v>
      </c>
      <c r="F310" s="1034" t="str">
        <f t="shared" ref="F310" si="297">IFERROR(J310/(H310/1000000),"")</f>
        <v/>
      </c>
      <c r="G310">
        <f>平成２６年度走行距離!$N$196</f>
        <v>1806105</v>
      </c>
      <c r="I310" s="633">
        <f>民鉄!AQ310</f>
        <v>2</v>
      </c>
      <c r="J310" s="634">
        <f>民鉄!AR310</f>
        <v>0</v>
      </c>
    </row>
    <row r="311" spans="1:10" ht="14.25" customHeight="1" thickBot="1">
      <c r="A311" s="953"/>
      <c r="B311" s="927"/>
      <c r="C311" s="925"/>
      <c r="D311" s="1038"/>
      <c r="E311" s="1035"/>
      <c r="F311" s="1035"/>
      <c r="I311" s="633">
        <f>民鉄!AQ311</f>
        <v>0</v>
      </c>
      <c r="J311" s="634">
        <f>民鉄!AR311</f>
        <v>0</v>
      </c>
    </row>
    <row r="312" spans="1:10" ht="14.25" customHeight="1" thickBot="1">
      <c r="A312" s="953"/>
      <c r="B312" s="895" t="s">
        <v>201</v>
      </c>
      <c r="C312" s="897" t="s">
        <v>132</v>
      </c>
      <c r="D312" s="959"/>
      <c r="E312" s="1034">
        <f t="shared" ref="E312" si="298">IFERROR(I312/(G312/1000000),"")</f>
        <v>0</v>
      </c>
      <c r="F312" s="1034" t="str">
        <f t="shared" ref="F312" si="299">IFERROR(J312/(H312/1000000),"")</f>
        <v/>
      </c>
      <c r="G312">
        <f>平成２６年度走行距離!$N$83</f>
        <v>2356801.6</v>
      </c>
      <c r="I312" s="633">
        <f>民鉄!AQ312</f>
        <v>0</v>
      </c>
      <c r="J312" s="634">
        <f>民鉄!AR312</f>
        <v>0</v>
      </c>
    </row>
    <row r="313" spans="1:10" ht="14.25" customHeight="1" thickBot="1">
      <c r="A313" s="953"/>
      <c r="B313" s="927"/>
      <c r="C313" s="925"/>
      <c r="D313" s="1038"/>
      <c r="E313" s="1035"/>
      <c r="F313" s="1035"/>
      <c r="I313" s="633">
        <f>民鉄!AQ313</f>
        <v>0</v>
      </c>
      <c r="J313" s="634">
        <f>民鉄!AR313</f>
        <v>0</v>
      </c>
    </row>
    <row r="314" spans="1:10" ht="14.25" customHeight="1" thickBot="1">
      <c r="A314" s="953"/>
      <c r="B314" s="895" t="s">
        <v>199</v>
      </c>
      <c r="C314" s="897" t="s">
        <v>133</v>
      </c>
      <c r="D314" s="959"/>
      <c r="E314" s="1034">
        <f t="shared" ref="E314" si="300">IFERROR(I314/(G314/1000000),"")</f>
        <v>0</v>
      </c>
      <c r="F314" s="1034" t="str">
        <f t="shared" ref="F314" si="301">IFERROR(J314/(H314/1000000),"")</f>
        <v/>
      </c>
      <c r="G314">
        <f>平成２６年度走行距離!$N$197</f>
        <v>41691.199999999997</v>
      </c>
      <c r="I314" s="633">
        <f>民鉄!AQ314</f>
        <v>0</v>
      </c>
      <c r="J314" s="634">
        <f>民鉄!AR314</f>
        <v>0</v>
      </c>
    </row>
    <row r="315" spans="1:10" ht="14.25" customHeight="1" thickBot="1">
      <c r="A315" s="953"/>
      <c r="B315" s="927"/>
      <c r="C315" s="925"/>
      <c r="D315" s="1038"/>
      <c r="E315" s="1035"/>
      <c r="F315" s="1035"/>
      <c r="I315" s="633">
        <f>民鉄!AQ315</f>
        <v>0</v>
      </c>
      <c r="J315" s="634">
        <f>民鉄!AR315</f>
        <v>0</v>
      </c>
    </row>
    <row r="316" spans="1:10" ht="14.25" customHeight="1" thickBot="1">
      <c r="A316" s="953"/>
      <c r="B316" s="895" t="s">
        <v>199</v>
      </c>
      <c r="C316" s="897" t="s">
        <v>134</v>
      </c>
      <c r="D316" s="959"/>
      <c r="E316" s="1034">
        <f t="shared" ref="E316" si="302">IFERROR(I316/(G316/1000000),"")</f>
        <v>0</v>
      </c>
      <c r="F316" s="1034" t="str">
        <f t="shared" ref="F316" si="303">IFERROR(J316/(H316/1000000),"")</f>
        <v/>
      </c>
      <c r="G316">
        <f>平成２６年度走行距離!$N$198</f>
        <v>1095249.6000000001</v>
      </c>
      <c r="I316" s="633">
        <f>民鉄!AQ316</f>
        <v>0</v>
      </c>
      <c r="J316" s="634">
        <f>民鉄!AR316</f>
        <v>0</v>
      </c>
    </row>
    <row r="317" spans="1:10" ht="14.25" customHeight="1" thickBot="1">
      <c r="A317" s="953"/>
      <c r="B317" s="927"/>
      <c r="C317" s="925"/>
      <c r="D317" s="1038"/>
      <c r="E317" s="1035"/>
      <c r="F317" s="1035"/>
      <c r="I317" s="633">
        <f>民鉄!AQ317</f>
        <v>0</v>
      </c>
      <c r="J317" s="634">
        <f>民鉄!AR317</f>
        <v>0</v>
      </c>
    </row>
    <row r="318" spans="1:10" ht="14.25" customHeight="1" thickBot="1">
      <c r="A318" s="953"/>
      <c r="B318" s="946" t="s">
        <v>323</v>
      </c>
      <c r="C318" s="897" t="s">
        <v>135</v>
      </c>
      <c r="D318" s="959"/>
      <c r="E318" s="1034" t="str">
        <f t="shared" ref="E318" si="304">IFERROR(I318/(G318/1000000),"")</f>
        <v/>
      </c>
      <c r="F318" s="1034">
        <f t="shared" ref="F318" si="305">IFERROR(J318/(H318/1000000),"")</f>
        <v>1.3653830609485154</v>
      </c>
      <c r="H318">
        <f>平成２６年度走行距離!$N$239</f>
        <v>1464790.4</v>
      </c>
      <c r="I318" s="633">
        <f>民鉄!AQ318</f>
        <v>0</v>
      </c>
      <c r="J318" s="634">
        <f>民鉄!AR318</f>
        <v>2</v>
      </c>
    </row>
    <row r="319" spans="1:10" ht="14.25" customHeight="1" thickBot="1">
      <c r="A319" s="953"/>
      <c r="B319" s="927"/>
      <c r="C319" s="925" t="s">
        <v>48</v>
      </c>
      <c r="D319" s="1038"/>
      <c r="E319" s="1035"/>
      <c r="F319" s="1035"/>
      <c r="I319" s="633">
        <f>民鉄!AQ319</f>
        <v>0</v>
      </c>
      <c r="J319" s="634">
        <f>民鉄!AR319</f>
        <v>0</v>
      </c>
    </row>
    <row r="320" spans="1:10" ht="14.25" customHeight="1" thickBot="1">
      <c r="A320" s="953"/>
      <c r="B320" s="895" t="s">
        <v>199</v>
      </c>
      <c r="C320" s="897" t="s">
        <v>341</v>
      </c>
      <c r="D320" s="959"/>
      <c r="E320" s="1034">
        <f t="shared" ref="E320" si="306">IFERROR(I320/(G320/1000000),"")</f>
        <v>0</v>
      </c>
      <c r="F320" s="1034" t="str">
        <f t="shared" ref="F320" si="307">IFERROR(J320/(H320/1000000),"")</f>
        <v/>
      </c>
      <c r="G320">
        <f>平成２６年度走行距離!$N$201</f>
        <v>766176.4</v>
      </c>
      <c r="I320" s="633">
        <f>民鉄!AQ320</f>
        <v>0</v>
      </c>
      <c r="J320" s="634">
        <f>民鉄!AR320</f>
        <v>0</v>
      </c>
    </row>
    <row r="321" spans="1:10" ht="14.25" customHeight="1" thickBot="1">
      <c r="A321" s="953"/>
      <c r="B321" s="927"/>
      <c r="C321" s="925"/>
      <c r="D321" s="1038" t="s">
        <v>166</v>
      </c>
      <c r="E321" s="1035"/>
      <c r="F321" s="1035"/>
      <c r="I321" s="633">
        <f>民鉄!AQ321</f>
        <v>0</v>
      </c>
      <c r="J321" s="634">
        <f>民鉄!AR321</f>
        <v>0</v>
      </c>
    </row>
    <row r="322" spans="1:10" ht="15" customHeight="1" thickTop="1" thickBot="1">
      <c r="A322" s="953"/>
      <c r="B322" s="924" t="s">
        <v>194</v>
      </c>
      <c r="C322" s="831"/>
      <c r="D322" s="831"/>
      <c r="E322" s="1034">
        <f t="shared" ref="E322" si="308">IFERROR(I322/(G322/1000000),"")</f>
        <v>0.67613465095271774</v>
      </c>
      <c r="F322" s="1034">
        <f t="shared" ref="F322" si="309">IFERROR(J322/(H322/1000000),"")</f>
        <v>1.7271238133117328</v>
      </c>
      <c r="G322">
        <f>SUM(G256:G321)</f>
        <v>147899534.30000001</v>
      </c>
      <c r="H322">
        <f>SUM(H256:H321)</f>
        <v>4052980.9999999995</v>
      </c>
      <c r="I322" s="633">
        <f>民鉄!AQ322</f>
        <v>100</v>
      </c>
      <c r="J322" s="634">
        <f>民鉄!AR322</f>
        <v>7</v>
      </c>
    </row>
    <row r="323" spans="1:10" ht="14.25" customHeight="1" thickBot="1">
      <c r="A323" s="954"/>
      <c r="B323" s="945"/>
      <c r="C323" s="833"/>
      <c r="D323" s="833"/>
      <c r="E323" s="1035"/>
      <c r="F323" s="1035"/>
      <c r="I323" s="633">
        <f>民鉄!AQ323</f>
        <v>0</v>
      </c>
      <c r="J323" s="634">
        <f>民鉄!AR323</f>
        <v>0</v>
      </c>
    </row>
    <row r="324" spans="1:10" ht="18" thickTop="1">
      <c r="A324" s="394" t="s">
        <v>165</v>
      </c>
      <c r="B324" s="955" t="s">
        <v>199</v>
      </c>
      <c r="C324" s="957" t="s">
        <v>275</v>
      </c>
      <c r="D324" s="929"/>
      <c r="E324" s="1034">
        <f t="shared" ref="E324" si="310">IFERROR(I324/(G324/1000000),"")</f>
        <v>1.4321429885931243</v>
      </c>
      <c r="F324" s="1034" t="str">
        <f t="shared" ref="F324" si="311">IFERROR(J324/(H324/1000000),"")</f>
        <v/>
      </c>
      <c r="G324">
        <f>平成２６年度走行距離!$O$202</f>
        <v>698254.3</v>
      </c>
      <c r="I324" s="633">
        <f>民鉄!AQ324</f>
        <v>1</v>
      </c>
      <c r="J324" s="634">
        <f>民鉄!AR324</f>
        <v>0</v>
      </c>
    </row>
    <row r="325" spans="1:10">
      <c r="A325" s="130"/>
      <c r="B325" s="927"/>
      <c r="C325" s="925"/>
      <c r="D325" s="1038"/>
      <c r="E325" s="1035"/>
      <c r="F325" s="1035"/>
      <c r="I325" s="633">
        <f>民鉄!AQ325</f>
        <v>0</v>
      </c>
      <c r="J325" s="634">
        <f>民鉄!AR325</f>
        <v>0</v>
      </c>
    </row>
    <row r="326" spans="1:10">
      <c r="A326" s="130"/>
      <c r="B326" s="895" t="s">
        <v>329</v>
      </c>
      <c r="C326" s="897" t="s">
        <v>225</v>
      </c>
      <c r="D326" s="959"/>
      <c r="E326" s="1034">
        <f t="shared" ref="E326" si="312">IFERROR(I326/(G326/1000000),"")</f>
        <v>1.2130950701393375</v>
      </c>
      <c r="F326" s="1034">
        <f t="shared" ref="F326" si="313">IFERROR(J326/(H326/1000000),"")</f>
        <v>0.93607243103813986</v>
      </c>
      <c r="G326">
        <f>平成２６年度走行距離!$O$203</f>
        <v>1648675.4</v>
      </c>
      <c r="H326">
        <f>平成２６年度走行距離!$O$241</f>
        <v>3204880.2</v>
      </c>
      <c r="I326" s="633">
        <f>民鉄!AQ326</f>
        <v>2</v>
      </c>
      <c r="J326" s="634">
        <f>民鉄!AR326</f>
        <v>3</v>
      </c>
    </row>
    <row r="327" spans="1:10">
      <c r="A327" s="130"/>
      <c r="B327" s="927"/>
      <c r="C327" s="925"/>
      <c r="D327" s="1038" t="s">
        <v>166</v>
      </c>
      <c r="E327" s="1035"/>
      <c r="F327" s="1035"/>
      <c r="I327" s="633">
        <f>民鉄!AQ327</f>
        <v>0</v>
      </c>
      <c r="J327" s="634">
        <f>民鉄!AR327</f>
        <v>2</v>
      </c>
    </row>
    <row r="328" spans="1:10">
      <c r="A328" s="130"/>
      <c r="B328" s="895" t="s">
        <v>199</v>
      </c>
      <c r="C328" s="897" t="s">
        <v>226</v>
      </c>
      <c r="D328" s="959"/>
      <c r="E328" s="1034">
        <f t="shared" ref="E328" si="314">IFERROR(I328/(G328/1000000),"")</f>
        <v>0</v>
      </c>
      <c r="F328" s="1034" t="str">
        <f t="shared" ref="F328" si="315">IFERROR(J328/(H328/1000000),"")</f>
        <v/>
      </c>
      <c r="G328">
        <f>平成２６年度走行距離!$O$204</f>
        <v>322508</v>
      </c>
      <c r="I328" s="633">
        <f>民鉄!AQ328</f>
        <v>0</v>
      </c>
      <c r="J328" s="634">
        <f>民鉄!AR328</f>
        <v>0</v>
      </c>
    </row>
    <row r="329" spans="1:10">
      <c r="A329" s="130"/>
      <c r="B329" s="927"/>
      <c r="C329" s="925"/>
      <c r="D329" s="1038" t="s">
        <v>166</v>
      </c>
      <c r="E329" s="1035"/>
      <c r="F329" s="1035"/>
      <c r="I329" s="633">
        <f>民鉄!AQ329</f>
        <v>0</v>
      </c>
      <c r="J329" s="634">
        <f>民鉄!AR329</f>
        <v>0</v>
      </c>
    </row>
    <row r="330" spans="1:10">
      <c r="A330" s="130"/>
      <c r="B330" s="895" t="s">
        <v>199</v>
      </c>
      <c r="C330" s="897" t="s">
        <v>227</v>
      </c>
      <c r="D330" s="959"/>
      <c r="E330" s="1034">
        <f t="shared" ref="E330" si="316">IFERROR(I330/(G330/1000000),"")</f>
        <v>0</v>
      </c>
      <c r="F330" s="1034" t="str">
        <f t="shared" ref="F330" si="317">IFERROR(J330/(H330/1000000),"")</f>
        <v/>
      </c>
      <c r="G330">
        <f>平成２６年度走行距離!$O$205</f>
        <v>278821.09999999998</v>
      </c>
      <c r="I330" s="633">
        <f>民鉄!AQ330</f>
        <v>0</v>
      </c>
      <c r="J330" s="634">
        <f>民鉄!AR330</f>
        <v>0</v>
      </c>
    </row>
    <row r="331" spans="1:10">
      <c r="A331" s="130"/>
      <c r="B331" s="927"/>
      <c r="C331" s="925"/>
      <c r="D331" s="1038"/>
      <c r="E331" s="1035"/>
      <c r="F331" s="1035"/>
      <c r="I331" s="633">
        <f>民鉄!AQ331</f>
        <v>0</v>
      </c>
      <c r="J331" s="634">
        <f>民鉄!AR331</f>
        <v>0</v>
      </c>
    </row>
    <row r="332" spans="1:10">
      <c r="A332" s="130"/>
      <c r="B332" s="895" t="s">
        <v>199</v>
      </c>
      <c r="C332" s="897" t="s">
        <v>228</v>
      </c>
      <c r="D332" s="959"/>
      <c r="E332" s="1034">
        <f t="shared" ref="E332" si="318">IFERROR(I332/(G332/1000000),"")</f>
        <v>0</v>
      </c>
      <c r="F332" s="1034" t="str">
        <f t="shared" ref="F332" si="319">IFERROR(J332/(H332/1000000),"")</f>
        <v/>
      </c>
      <c r="G332">
        <f>平成２６年度走行距離!$O$206</f>
        <v>140006.39999999999</v>
      </c>
      <c r="I332" s="633">
        <f>民鉄!AQ332</f>
        <v>0</v>
      </c>
      <c r="J332" s="634">
        <f>民鉄!AR332</f>
        <v>0</v>
      </c>
    </row>
    <row r="333" spans="1:10">
      <c r="A333" s="130"/>
      <c r="B333" s="927"/>
      <c r="C333" s="925"/>
      <c r="D333" s="1038" t="s">
        <v>166</v>
      </c>
      <c r="E333" s="1035"/>
      <c r="F333" s="1035"/>
      <c r="I333" s="633">
        <f>民鉄!AQ333</f>
        <v>0</v>
      </c>
      <c r="J333" s="634">
        <f>民鉄!AR333</f>
        <v>0</v>
      </c>
    </row>
    <row r="334" spans="1:10">
      <c r="A334" s="130"/>
      <c r="B334" s="895" t="s">
        <v>336</v>
      </c>
      <c r="C334" s="897" t="s">
        <v>276</v>
      </c>
      <c r="D334" s="959"/>
      <c r="E334" s="1034">
        <f t="shared" ref="E334" si="320">IFERROR(I334/(G334/1000000),"")</f>
        <v>0</v>
      </c>
      <c r="F334" s="1034" t="str">
        <f t="shared" ref="F334" si="321">IFERROR(J334/(H334/1000000),"")</f>
        <v/>
      </c>
      <c r="G334">
        <f>平成２６年度走行距離!$O$84</f>
        <v>1627108.6</v>
      </c>
      <c r="I334" s="633">
        <f>民鉄!AQ334</f>
        <v>0</v>
      </c>
      <c r="J334" s="634">
        <f>民鉄!AR334</f>
        <v>0</v>
      </c>
    </row>
    <row r="335" spans="1:10">
      <c r="A335" s="130"/>
      <c r="B335" s="927"/>
      <c r="C335" s="925"/>
      <c r="D335" s="1038"/>
      <c r="E335" s="1035"/>
      <c r="F335" s="1035"/>
      <c r="I335" s="633">
        <f>民鉄!AQ335</f>
        <v>0</v>
      </c>
      <c r="J335" s="634">
        <f>民鉄!AR335</f>
        <v>0</v>
      </c>
    </row>
    <row r="336" spans="1:10">
      <c r="A336" s="130"/>
      <c r="B336" s="895" t="s">
        <v>321</v>
      </c>
      <c r="C336" s="897" t="s">
        <v>277</v>
      </c>
      <c r="D336" s="959"/>
      <c r="E336" s="1034">
        <f t="shared" ref="E336" si="322">IFERROR(I336/(G336/1000000),"")</f>
        <v>0</v>
      </c>
      <c r="F336" s="1034" t="str">
        <f t="shared" ref="F336" si="323">IFERROR(J336/(H336/1000000),"")</f>
        <v/>
      </c>
      <c r="G336">
        <f>平成２６年度走行距離!$O$198</f>
        <v>524520.30000000005</v>
      </c>
      <c r="I336" s="633">
        <f>民鉄!AQ336</f>
        <v>0</v>
      </c>
      <c r="J336" s="634">
        <f>民鉄!AR336</f>
        <v>0</v>
      </c>
    </row>
    <row r="337" spans="1:10">
      <c r="A337" s="130"/>
      <c r="B337" s="927"/>
      <c r="C337" s="925"/>
      <c r="D337" s="1038"/>
      <c r="E337" s="1035"/>
      <c r="F337" s="1035"/>
      <c r="I337" s="633">
        <f>民鉄!AQ337</f>
        <v>0</v>
      </c>
      <c r="J337" s="634">
        <f>民鉄!AR337</f>
        <v>0</v>
      </c>
    </row>
    <row r="338" spans="1:10">
      <c r="A338" s="130"/>
      <c r="B338" s="895" t="s">
        <v>323</v>
      </c>
      <c r="C338" s="897" t="s">
        <v>278</v>
      </c>
      <c r="D338" s="959"/>
      <c r="E338" s="1034" t="str">
        <f t="shared" ref="E338" si="324">IFERROR(I338/(G338/1000000),"")</f>
        <v/>
      </c>
      <c r="F338" s="1034">
        <f t="shared" ref="F338" si="325">IFERROR(J338/(H338/1000000),"")</f>
        <v>1.9031121783764209</v>
      </c>
      <c r="H338">
        <f>平成２６年度走行距離!$O$240</f>
        <v>525455.1</v>
      </c>
      <c r="I338" s="633">
        <f>民鉄!AQ338</f>
        <v>0</v>
      </c>
      <c r="J338" s="634">
        <f>民鉄!AR338</f>
        <v>1</v>
      </c>
    </row>
    <row r="339" spans="1:10">
      <c r="A339" s="130"/>
      <c r="B339" s="927"/>
      <c r="C339" s="925"/>
      <c r="D339" s="1038"/>
      <c r="E339" s="1035"/>
      <c r="F339" s="1035"/>
      <c r="I339" s="633">
        <f>民鉄!AQ339</f>
        <v>0</v>
      </c>
      <c r="J339" s="634">
        <f>民鉄!AR339</f>
        <v>0</v>
      </c>
    </row>
    <row r="340" spans="1:10">
      <c r="A340" s="130"/>
      <c r="B340" s="895" t="s">
        <v>321</v>
      </c>
      <c r="C340" s="897" t="s">
        <v>279</v>
      </c>
      <c r="D340" s="959"/>
      <c r="E340" s="1034">
        <f t="shared" ref="E340" si="326">IFERROR(I340/(G340/1000000),"")</f>
        <v>0</v>
      </c>
      <c r="F340" s="1034" t="str">
        <f t="shared" ref="F340" si="327">IFERROR(J340/(H340/1000000),"")</f>
        <v/>
      </c>
      <c r="G340">
        <f>平成２６年度走行距離!$O$207</f>
        <v>760842.4</v>
      </c>
      <c r="I340" s="633">
        <f>民鉄!AQ340</f>
        <v>0</v>
      </c>
      <c r="J340" s="634">
        <f>民鉄!AR340</f>
        <v>0</v>
      </c>
    </row>
    <row r="341" spans="1:10">
      <c r="A341" s="130"/>
      <c r="B341" s="927"/>
      <c r="C341" s="925"/>
      <c r="D341" s="1038"/>
      <c r="E341" s="1035"/>
      <c r="F341" s="1035"/>
      <c r="I341" s="633">
        <f>民鉄!AQ341</f>
        <v>0</v>
      </c>
      <c r="J341" s="634">
        <f>民鉄!AR341</f>
        <v>0</v>
      </c>
    </row>
    <row r="342" spans="1:10">
      <c r="A342" s="130"/>
      <c r="B342" s="895" t="s">
        <v>336</v>
      </c>
      <c r="C342" s="897" t="s">
        <v>342</v>
      </c>
      <c r="D342" s="959"/>
      <c r="E342" s="1034" t="str">
        <f t="shared" ref="E342" si="328">IFERROR(I342/(G342/1000000),"")</f>
        <v/>
      </c>
      <c r="F342" s="1034">
        <f t="shared" ref="F342" si="329">IFERROR(J342/(H342/1000000),"")</f>
        <v>12.027123569072975</v>
      </c>
      <c r="H342">
        <f>平成２６年度走行距離!$O$85</f>
        <v>83145.399999999994</v>
      </c>
      <c r="I342" s="633">
        <f>民鉄!AQ342</f>
        <v>0</v>
      </c>
      <c r="J342" s="634">
        <f>民鉄!AR342</f>
        <v>1</v>
      </c>
    </row>
    <row r="343" spans="1:10" ht="18" thickBot="1">
      <c r="A343" s="130"/>
      <c r="B343" s="927"/>
      <c r="C343" s="925"/>
      <c r="D343" s="1038" t="s">
        <v>166</v>
      </c>
      <c r="E343" s="1035"/>
      <c r="F343" s="1035"/>
      <c r="I343" s="633">
        <f>民鉄!AQ343</f>
        <v>0</v>
      </c>
      <c r="J343" s="634">
        <f>民鉄!AR343</f>
        <v>0</v>
      </c>
    </row>
    <row r="344" spans="1:10" ht="18" thickTop="1">
      <c r="A344" s="130"/>
      <c r="B344" s="831" t="s">
        <v>194</v>
      </c>
      <c r="C344" s="831"/>
      <c r="D344" s="831"/>
      <c r="E344" s="1034">
        <f t="shared" ref="E344" si="330">IFERROR(I344/(G344/1000000),"")</f>
        <v>0.49993863253285648</v>
      </c>
      <c r="F344" s="1034">
        <f t="shared" ref="F344" si="331">IFERROR(J344/(H344/1000000),"")</f>
        <v>1.311138142117777</v>
      </c>
      <c r="G344">
        <f>SUM(G324:G343)</f>
        <v>6000736.5000000009</v>
      </c>
      <c r="H344">
        <f>SUM(H324:H343)</f>
        <v>3813480.7</v>
      </c>
      <c r="I344" s="633">
        <f>民鉄!AQ344</f>
        <v>3</v>
      </c>
      <c r="J344" s="634">
        <f>民鉄!AR344</f>
        <v>5</v>
      </c>
    </row>
    <row r="345" spans="1:10" ht="18" thickBot="1">
      <c r="A345" s="395"/>
      <c r="B345" s="833"/>
      <c r="C345" s="833"/>
      <c r="D345" s="833"/>
      <c r="E345" s="1035"/>
      <c r="F345" s="1035"/>
      <c r="I345" s="633">
        <f>民鉄!AQ345</f>
        <v>0</v>
      </c>
      <c r="J345" s="634">
        <f>民鉄!AR345</f>
        <v>2</v>
      </c>
    </row>
    <row r="346" spans="1:10" ht="18" thickTop="1">
      <c r="A346" s="130" t="s">
        <v>167</v>
      </c>
      <c r="B346" s="895" t="s">
        <v>199</v>
      </c>
      <c r="C346" s="897" t="s">
        <v>280</v>
      </c>
      <c r="D346" s="959"/>
      <c r="E346" s="1034">
        <f t="shared" ref="E346" si="332">IFERROR(I346/(G346/1000000),"")</f>
        <v>1.2996879925682108</v>
      </c>
      <c r="F346" s="1034" t="str">
        <f t="shared" ref="F346" si="333">IFERROR(J346/(H346/1000000),"")</f>
        <v/>
      </c>
      <c r="G346">
        <f>平成２６年度走行距離!$P$210</f>
        <v>2308246.2999999998</v>
      </c>
      <c r="I346" s="633">
        <f>民鉄!AQ346</f>
        <v>3</v>
      </c>
      <c r="J346" s="634">
        <f>民鉄!AR346</f>
        <v>0</v>
      </c>
    </row>
    <row r="347" spans="1:10">
      <c r="A347" s="130"/>
      <c r="B347" s="927"/>
      <c r="C347" s="925"/>
      <c r="D347" s="1038"/>
      <c r="E347" s="1035"/>
      <c r="F347" s="1035"/>
      <c r="I347" s="633">
        <f>民鉄!AQ347</f>
        <v>0</v>
      </c>
      <c r="J347" s="634">
        <f>民鉄!AR347</f>
        <v>0</v>
      </c>
    </row>
    <row r="348" spans="1:10">
      <c r="A348" s="130"/>
      <c r="B348" s="895" t="s">
        <v>199</v>
      </c>
      <c r="C348" s="897" t="s">
        <v>281</v>
      </c>
      <c r="D348" s="959"/>
      <c r="E348" s="1034">
        <f t="shared" ref="E348" si="334">IFERROR(I348/(G348/1000000),"")</f>
        <v>0</v>
      </c>
      <c r="F348" s="1034" t="str">
        <f t="shared" ref="F348" si="335">IFERROR(J348/(H348/1000000),"")</f>
        <v/>
      </c>
      <c r="G348">
        <f>平成２６年度走行距離!$P$209</f>
        <v>104351.2</v>
      </c>
      <c r="I348" s="633">
        <f>民鉄!AQ348</f>
        <v>0</v>
      </c>
      <c r="J348" s="634">
        <f>民鉄!AR348</f>
        <v>0</v>
      </c>
    </row>
    <row r="349" spans="1:10">
      <c r="A349" s="130"/>
      <c r="B349" s="927"/>
      <c r="C349" s="925"/>
      <c r="D349" s="1038"/>
      <c r="E349" s="1035"/>
      <c r="F349" s="1035"/>
      <c r="I349" s="633">
        <f>民鉄!AQ349</f>
        <v>0</v>
      </c>
      <c r="J349" s="634">
        <f>民鉄!AR349</f>
        <v>0</v>
      </c>
    </row>
    <row r="350" spans="1:10">
      <c r="A350" s="130"/>
      <c r="B350" s="895" t="s">
        <v>199</v>
      </c>
      <c r="C350" s="897" t="s">
        <v>282</v>
      </c>
      <c r="D350" s="959"/>
      <c r="E350" s="1034">
        <f t="shared" ref="E350" si="336">IFERROR(I350/(G350/1000000),"")</f>
        <v>0.65075200576410097</v>
      </c>
      <c r="F350" s="1034" t="str">
        <f t="shared" ref="F350" si="337">IFERROR(J350/(H350/1000000),"")</f>
        <v/>
      </c>
      <c r="G350">
        <f>平成２６年度走行距離!$P$208</f>
        <v>1536683.7</v>
      </c>
      <c r="I350" s="633">
        <f>民鉄!AQ350</f>
        <v>1</v>
      </c>
      <c r="J350" s="634">
        <f>民鉄!AR350</f>
        <v>0</v>
      </c>
    </row>
    <row r="351" spans="1:10">
      <c r="A351" s="130"/>
      <c r="B351" s="927"/>
      <c r="C351" s="925"/>
      <c r="D351" s="1038"/>
      <c r="E351" s="1035"/>
      <c r="F351" s="1035"/>
      <c r="I351" s="633">
        <f>民鉄!AQ351</f>
        <v>0</v>
      </c>
      <c r="J351" s="634">
        <f>民鉄!AR351</f>
        <v>0</v>
      </c>
    </row>
    <row r="352" spans="1:10">
      <c r="A352" s="130"/>
      <c r="B352" s="895" t="s">
        <v>329</v>
      </c>
      <c r="C352" s="897" t="s">
        <v>283</v>
      </c>
      <c r="D352" s="959"/>
      <c r="E352" s="1034">
        <f t="shared" ref="E352" si="338">IFERROR(I352/(G352/1000000),"")</f>
        <v>1.1714108513292789</v>
      </c>
      <c r="F352" s="1034">
        <f t="shared" ref="F352" si="339">IFERROR(J352/(H352/1000000),"")</f>
        <v>2.6618769444456523</v>
      </c>
      <c r="G352">
        <f>平成２６年度走行距離!$P$211</f>
        <v>1707342.9</v>
      </c>
      <c r="H352">
        <f>平成２６年度走行距離!$P$242</f>
        <v>1127024.3</v>
      </c>
      <c r="I352" s="633">
        <f>民鉄!AQ352</f>
        <v>2</v>
      </c>
      <c r="J352" s="634">
        <f>民鉄!AR352</f>
        <v>3</v>
      </c>
    </row>
    <row r="353" spans="1:10">
      <c r="A353" s="130"/>
      <c r="B353" s="927"/>
      <c r="C353" s="925"/>
      <c r="D353" s="1038"/>
      <c r="E353" s="1035"/>
      <c r="F353" s="1035"/>
      <c r="I353" s="633">
        <f>民鉄!AQ353</f>
        <v>0</v>
      </c>
      <c r="J353" s="634">
        <f>民鉄!AR353</f>
        <v>0</v>
      </c>
    </row>
    <row r="354" spans="1:10">
      <c r="A354" s="130"/>
      <c r="B354" s="946" t="s">
        <v>323</v>
      </c>
      <c r="C354" s="897" t="s">
        <v>284</v>
      </c>
      <c r="D354" s="959"/>
      <c r="E354" s="1034" t="str">
        <f t="shared" ref="E354" si="340">IFERROR(I354/(G354/1000000),"")</f>
        <v/>
      </c>
      <c r="F354" s="1034">
        <f t="shared" ref="F354" si="341">IFERROR(J354/(H354/1000000),"")</f>
        <v>0.47557879127845565</v>
      </c>
      <c r="H354">
        <f>平成２６年度走行距離!$P$243</f>
        <v>2102701</v>
      </c>
      <c r="I354" s="633">
        <f>民鉄!AQ354</f>
        <v>0</v>
      </c>
      <c r="J354" s="634">
        <f>民鉄!AR354</f>
        <v>1</v>
      </c>
    </row>
    <row r="355" spans="1:10">
      <c r="A355" s="130"/>
      <c r="B355" s="927"/>
      <c r="C355" s="925"/>
      <c r="D355" s="1038"/>
      <c r="E355" s="1035"/>
      <c r="F355" s="1035"/>
      <c r="I355" s="633">
        <f>民鉄!AQ355</f>
        <v>0</v>
      </c>
      <c r="J355" s="634">
        <f>民鉄!AR355</f>
        <v>1</v>
      </c>
    </row>
    <row r="356" spans="1:10">
      <c r="A356" s="130"/>
      <c r="B356" s="895" t="s">
        <v>199</v>
      </c>
      <c r="C356" s="897" t="s">
        <v>285</v>
      </c>
      <c r="D356" s="959"/>
      <c r="E356" s="1034">
        <f t="shared" ref="E356" si="342">IFERROR(I356/(G356/1000000),"")</f>
        <v>0</v>
      </c>
      <c r="F356" s="1034" t="str">
        <f t="shared" ref="F356" si="343">IFERROR(J356/(H356/1000000),"")</f>
        <v/>
      </c>
      <c r="G356">
        <f>平成２６年度走行距離!$P$212</f>
        <v>19597</v>
      </c>
      <c r="I356" s="633">
        <f>民鉄!AQ356</f>
        <v>0</v>
      </c>
      <c r="J356" s="634">
        <f>民鉄!AR356</f>
        <v>0</v>
      </c>
    </row>
    <row r="357" spans="1:10" ht="18" thickBot="1">
      <c r="A357" s="130"/>
      <c r="B357" s="927"/>
      <c r="C357" s="925"/>
      <c r="D357" s="1038"/>
      <c r="E357" s="1035"/>
      <c r="F357" s="1035"/>
      <c r="I357" s="633">
        <f>民鉄!AQ357</f>
        <v>0</v>
      </c>
      <c r="J357" s="634">
        <f>民鉄!AR357</f>
        <v>0</v>
      </c>
    </row>
    <row r="358" spans="1:10" ht="18" thickTop="1">
      <c r="A358" s="130"/>
      <c r="B358" s="831" t="s">
        <v>194</v>
      </c>
      <c r="C358" s="831"/>
      <c r="D358" s="831"/>
      <c r="E358" s="1034">
        <f t="shared" ref="E358" si="344">IFERROR(I358/(G358/1000000),"")</f>
        <v>1.0570412769861979</v>
      </c>
      <c r="F358" s="1034">
        <f t="shared" ref="F358" si="345">IFERROR(J358/(H358/1000000),"")</f>
        <v>1.2384954225054374</v>
      </c>
      <c r="G358">
        <f>SUM(G346:G357)</f>
        <v>5676221.0999999996</v>
      </c>
      <c r="H358">
        <f>SUM(H346:H357)</f>
        <v>3229725.3</v>
      </c>
      <c r="I358" s="633">
        <f>民鉄!AQ358</f>
        <v>6</v>
      </c>
      <c r="J358" s="634">
        <f>民鉄!AR358</f>
        <v>4</v>
      </c>
    </row>
    <row r="359" spans="1:10" ht="18" thickBot="1">
      <c r="A359" s="616"/>
      <c r="B359" s="833"/>
      <c r="C359" s="833"/>
      <c r="D359" s="833"/>
      <c r="E359" s="1035"/>
      <c r="F359" s="1035"/>
      <c r="I359" s="633">
        <f>民鉄!AQ359</f>
        <v>0</v>
      </c>
      <c r="J359" s="634">
        <f>民鉄!AR359</f>
        <v>1</v>
      </c>
    </row>
    <row r="360" spans="1:10">
      <c r="A360" s="617" t="s">
        <v>193</v>
      </c>
      <c r="B360" s="946" t="s">
        <v>332</v>
      </c>
      <c r="C360" s="897" t="s">
        <v>35</v>
      </c>
      <c r="D360" s="959"/>
      <c r="E360" s="1034">
        <f t="shared" ref="E360" si="346">IFERROR(I360/(G360/1000000),"")</f>
        <v>0.461266463349635</v>
      </c>
      <c r="F360" s="1034" t="str">
        <f t="shared" ref="F360" si="347">IFERROR(J360/(H360/1000000),"")</f>
        <v/>
      </c>
      <c r="G360">
        <f>平成２６年度走行距離!$Q$51</f>
        <v>8671777.1999999993</v>
      </c>
      <c r="I360" s="633">
        <f>民鉄!AQ360</f>
        <v>4</v>
      </c>
      <c r="J360" s="634">
        <f>民鉄!AR360</f>
        <v>0</v>
      </c>
    </row>
    <row r="361" spans="1:10">
      <c r="A361" s="130"/>
      <c r="B361" s="927"/>
      <c r="C361" s="925"/>
      <c r="D361" s="1038"/>
      <c r="E361" s="1035"/>
      <c r="F361" s="1035"/>
      <c r="I361" s="633">
        <f>民鉄!AQ361</f>
        <v>1</v>
      </c>
      <c r="J361" s="634">
        <f>民鉄!AR361</f>
        <v>0</v>
      </c>
    </row>
    <row r="362" spans="1:10">
      <c r="A362" s="130"/>
      <c r="B362" s="946" t="s">
        <v>325</v>
      </c>
      <c r="C362" s="897" t="s">
        <v>36</v>
      </c>
      <c r="D362" s="959"/>
      <c r="E362" s="1034">
        <f t="shared" ref="E362" si="348">IFERROR(I362/(G362/1000000),"")</f>
        <v>0.28241449025822513</v>
      </c>
      <c r="F362" s="1034" t="str">
        <f t="shared" ref="F362" si="349">IFERROR(J362/(H362/1000000),"")</f>
        <v/>
      </c>
      <c r="G362">
        <f>平成２６年度走行距離!$Q$65</f>
        <v>3540894.8</v>
      </c>
      <c r="I362" s="633">
        <f>民鉄!AQ362</f>
        <v>1</v>
      </c>
      <c r="J362" s="634">
        <f>民鉄!AR362</f>
        <v>0</v>
      </c>
    </row>
    <row r="363" spans="1:10">
      <c r="A363" s="130"/>
      <c r="B363" s="927"/>
      <c r="C363" s="925"/>
      <c r="D363" s="1038"/>
      <c r="E363" s="1035"/>
      <c r="F363" s="1035"/>
      <c r="I363" s="633">
        <f>民鉄!AQ363</f>
        <v>1</v>
      </c>
      <c r="J363" s="634">
        <f>民鉄!AR363</f>
        <v>0</v>
      </c>
    </row>
    <row r="364" spans="1:10">
      <c r="A364" s="130"/>
      <c r="B364" s="895" t="s">
        <v>199</v>
      </c>
      <c r="C364" s="897" t="s">
        <v>37</v>
      </c>
      <c r="D364" s="959"/>
      <c r="E364" s="1034">
        <f t="shared" ref="E364" si="350">IFERROR(I364/(G364/1000000),"")</f>
        <v>0</v>
      </c>
      <c r="F364" s="1034" t="str">
        <f t="shared" ref="F364" si="351">IFERROR(J364/(H364/1000000),"")</f>
        <v/>
      </c>
      <c r="G364">
        <f>平成２６年度走行距離!$Q$213</f>
        <v>956647.8</v>
      </c>
      <c r="I364" s="633">
        <f>民鉄!AQ364</f>
        <v>0</v>
      </c>
      <c r="J364" s="634">
        <f>民鉄!AR364</f>
        <v>0</v>
      </c>
    </row>
    <row r="365" spans="1:10">
      <c r="A365" s="130"/>
      <c r="B365" s="927"/>
      <c r="C365" s="925"/>
      <c r="D365" s="1038"/>
      <c r="E365" s="1035"/>
      <c r="F365" s="1035"/>
      <c r="I365" s="633">
        <f>民鉄!AQ365</f>
        <v>0</v>
      </c>
      <c r="J365" s="634">
        <f>民鉄!AR365</f>
        <v>0</v>
      </c>
    </row>
    <row r="366" spans="1:10">
      <c r="A366" s="130"/>
      <c r="B366" s="895" t="s">
        <v>199</v>
      </c>
      <c r="C366" s="897" t="s">
        <v>38</v>
      </c>
      <c r="D366" s="959"/>
      <c r="E366" s="1034">
        <f t="shared" ref="E366" si="352">IFERROR(I366/(G366/1000000),"")</f>
        <v>0</v>
      </c>
      <c r="F366" s="1034" t="str">
        <f t="shared" ref="F366" si="353">IFERROR(J366/(H366/1000000),"")</f>
        <v/>
      </c>
      <c r="G366">
        <f>平成２６年度走行距離!$Q$214</f>
        <v>394614.8</v>
      </c>
      <c r="I366" s="633">
        <f>民鉄!AQ366</f>
        <v>0</v>
      </c>
      <c r="J366" s="634">
        <f>民鉄!AR366</f>
        <v>0</v>
      </c>
    </row>
    <row r="367" spans="1:10">
      <c r="A367" s="130"/>
      <c r="B367" s="927"/>
      <c r="C367" s="925"/>
      <c r="D367" s="1038"/>
      <c r="E367" s="1035"/>
      <c r="F367" s="1035"/>
      <c r="I367" s="633">
        <f>民鉄!AQ367</f>
        <v>0</v>
      </c>
      <c r="J367" s="634">
        <f>民鉄!AR367</f>
        <v>0</v>
      </c>
    </row>
    <row r="368" spans="1:10">
      <c r="A368" s="130"/>
      <c r="B368" s="895" t="s">
        <v>199</v>
      </c>
      <c r="C368" s="897" t="s">
        <v>39</v>
      </c>
      <c r="D368" s="959"/>
      <c r="E368" s="1034">
        <f t="shared" ref="E368" si="354">IFERROR(I368/(G368/1000000),"")</f>
        <v>1.1576231219011877</v>
      </c>
      <c r="F368" s="1034" t="str">
        <f t="shared" ref="F368" si="355">IFERROR(J368/(H368/1000000),"")</f>
        <v/>
      </c>
      <c r="G368">
        <f>平成２６年度走行距離!$Q$215</f>
        <v>863839</v>
      </c>
      <c r="I368" s="633">
        <f>民鉄!AQ368</f>
        <v>1</v>
      </c>
      <c r="J368" s="634">
        <f>民鉄!AR368</f>
        <v>0</v>
      </c>
    </row>
    <row r="369" spans="1:10">
      <c r="A369" s="130"/>
      <c r="B369" s="927"/>
      <c r="C369" s="925"/>
      <c r="D369" s="1038"/>
      <c r="E369" s="1035"/>
      <c r="F369" s="1035"/>
      <c r="I369" s="633">
        <f>民鉄!AQ369</f>
        <v>0</v>
      </c>
      <c r="J369" s="634">
        <f>民鉄!AR369</f>
        <v>0</v>
      </c>
    </row>
    <row r="370" spans="1:10">
      <c r="A370" s="130"/>
      <c r="B370" s="949" t="s">
        <v>199</v>
      </c>
      <c r="C370" s="897" t="s">
        <v>40</v>
      </c>
      <c r="D370" s="959"/>
      <c r="E370" s="1034">
        <f t="shared" ref="E370" si="356">IFERROR(I370/(G370/1000000),"")</f>
        <v>8.5850223410898057</v>
      </c>
      <c r="F370" s="1034" t="str">
        <f t="shared" ref="F370" si="357">IFERROR(J370/(H370/1000000),"")</f>
        <v/>
      </c>
      <c r="G370">
        <f>平成２６年度走行距離!$Q$216</f>
        <v>349445.8</v>
      </c>
      <c r="I370" s="633">
        <f>民鉄!AQ370</f>
        <v>3</v>
      </c>
      <c r="J370" s="634">
        <f>民鉄!AR370</f>
        <v>0</v>
      </c>
    </row>
    <row r="371" spans="1:10">
      <c r="A371" s="130"/>
      <c r="B371" s="951"/>
      <c r="C371" s="925"/>
      <c r="D371" s="1038"/>
      <c r="E371" s="1035"/>
      <c r="F371" s="1035"/>
      <c r="I371" s="633">
        <f>民鉄!AQ371</f>
        <v>0</v>
      </c>
      <c r="J371" s="634">
        <f>民鉄!AR371</f>
        <v>0</v>
      </c>
    </row>
    <row r="372" spans="1:10">
      <c r="A372" s="130"/>
      <c r="B372" s="895" t="s">
        <v>199</v>
      </c>
      <c r="C372" s="897" t="s">
        <v>41</v>
      </c>
      <c r="D372" s="959"/>
      <c r="E372" s="1034">
        <f t="shared" ref="E372" si="358">IFERROR(I372/(G372/1000000),"")</f>
        <v>0</v>
      </c>
      <c r="F372" s="1034" t="str">
        <f t="shared" ref="F372" si="359">IFERROR(J372/(H372/1000000),"")</f>
        <v/>
      </c>
      <c r="G372">
        <f>平成２６年度走行距離!$Q$217</f>
        <v>181106.4</v>
      </c>
      <c r="I372" s="633">
        <f>民鉄!AQ372</f>
        <v>0</v>
      </c>
      <c r="J372" s="634">
        <f>民鉄!AR372</f>
        <v>0</v>
      </c>
    </row>
    <row r="373" spans="1:10">
      <c r="A373" s="130"/>
      <c r="B373" s="927"/>
      <c r="C373" s="925"/>
      <c r="D373" s="1038"/>
      <c r="E373" s="1035"/>
      <c r="F373" s="1035"/>
      <c r="I373" s="633">
        <f>民鉄!AQ373</f>
        <v>0</v>
      </c>
      <c r="J373" s="634">
        <f>民鉄!AR373</f>
        <v>0</v>
      </c>
    </row>
    <row r="374" spans="1:10">
      <c r="A374" s="130"/>
      <c r="B374" s="895" t="s">
        <v>199</v>
      </c>
      <c r="C374" s="897" t="s">
        <v>42</v>
      </c>
      <c r="D374" s="959"/>
      <c r="E374" s="1034">
        <f t="shared" ref="E374" si="360">IFERROR(I374/(G374/1000000),"")</f>
        <v>1.1815226400414478</v>
      </c>
      <c r="F374" s="1034" t="str">
        <f t="shared" ref="F374" si="361">IFERROR(J374/(H374/1000000),"")</f>
        <v/>
      </c>
      <c r="G374">
        <f>平成２６年度走行距離!$Q$218</f>
        <v>1692731</v>
      </c>
      <c r="I374" s="633">
        <f>民鉄!AQ374</f>
        <v>2</v>
      </c>
      <c r="J374" s="634">
        <f>民鉄!AR374</f>
        <v>0</v>
      </c>
    </row>
    <row r="375" spans="1:10">
      <c r="A375" s="130"/>
      <c r="B375" s="927"/>
      <c r="C375" s="925"/>
      <c r="D375" s="1038"/>
      <c r="E375" s="1035"/>
      <c r="F375" s="1035"/>
      <c r="I375" s="633">
        <f>民鉄!AQ375</f>
        <v>0</v>
      </c>
      <c r="J375" s="634">
        <f>民鉄!AR375</f>
        <v>0</v>
      </c>
    </row>
    <row r="376" spans="1:10">
      <c r="A376" s="130"/>
      <c r="B376" s="895" t="s">
        <v>199</v>
      </c>
      <c r="C376" s="897" t="s">
        <v>43</v>
      </c>
      <c r="D376" s="959"/>
      <c r="E376" s="1034">
        <f t="shared" ref="E376" si="362">IFERROR(I376/(G376/1000000),"")</f>
        <v>0</v>
      </c>
      <c r="F376" s="1034" t="str">
        <f t="shared" ref="F376" si="363">IFERROR(J376/(H376/1000000),"")</f>
        <v/>
      </c>
      <c r="G376">
        <f>平成２６年度走行距離!$Q$219</f>
        <v>21997.8</v>
      </c>
      <c r="I376" s="633">
        <f>民鉄!AQ376</f>
        <v>0</v>
      </c>
      <c r="J376" s="634">
        <f>民鉄!AR376</f>
        <v>0</v>
      </c>
    </row>
    <row r="377" spans="1:10">
      <c r="A377" s="130"/>
      <c r="B377" s="927"/>
      <c r="C377" s="925"/>
      <c r="D377" s="1038"/>
      <c r="E377" s="1035"/>
      <c r="F377" s="1035"/>
      <c r="I377" s="633">
        <f>民鉄!AQ377</f>
        <v>0</v>
      </c>
      <c r="J377" s="634">
        <f>民鉄!AR377</f>
        <v>0</v>
      </c>
    </row>
    <row r="378" spans="1:10">
      <c r="A378" s="130"/>
      <c r="B378" s="895" t="s">
        <v>199</v>
      </c>
      <c r="C378" s="897" t="s">
        <v>343</v>
      </c>
      <c r="D378" s="959"/>
      <c r="E378" s="1034">
        <f t="shared" ref="E378" si="364">IFERROR(I378/(G378/1000000),"")</f>
        <v>0</v>
      </c>
      <c r="F378" s="1034" t="str">
        <f t="shared" ref="F378" si="365">IFERROR(J378/(H378/1000000),"")</f>
        <v/>
      </c>
      <c r="G378">
        <f>平成２６年度走行距離!$Q$220</f>
        <v>3961</v>
      </c>
      <c r="I378" s="633">
        <f>民鉄!AQ378</f>
        <v>0</v>
      </c>
      <c r="J378" s="634">
        <f>民鉄!AR378</f>
        <v>0</v>
      </c>
    </row>
    <row r="379" spans="1:10">
      <c r="A379" s="130"/>
      <c r="B379" s="927"/>
      <c r="C379" s="925"/>
      <c r="D379" s="1038"/>
      <c r="E379" s="1035"/>
      <c r="F379" s="1035"/>
      <c r="I379" s="633">
        <f>民鉄!AQ379</f>
        <v>0</v>
      </c>
      <c r="J379" s="634">
        <f>民鉄!AR379</f>
        <v>0</v>
      </c>
    </row>
    <row r="380" spans="1:10">
      <c r="A380" s="130"/>
      <c r="B380" s="895" t="s">
        <v>201</v>
      </c>
      <c r="C380" s="897" t="s">
        <v>44</v>
      </c>
      <c r="D380" s="959"/>
      <c r="E380" s="1034">
        <f t="shared" ref="E380" si="366">IFERROR(I380/(G380/1000000),"")</f>
        <v>0</v>
      </c>
      <c r="F380" s="1034" t="str">
        <f t="shared" ref="F380" si="367">IFERROR(J380/(H380/1000000),"")</f>
        <v/>
      </c>
      <c r="G380">
        <f>平成２６年度走行距離!$Q$86</f>
        <v>675181.2</v>
      </c>
      <c r="I380" s="633">
        <f>民鉄!AQ380</f>
        <v>0</v>
      </c>
      <c r="J380" s="634">
        <f>民鉄!AR380</f>
        <v>0</v>
      </c>
    </row>
    <row r="381" spans="1:10">
      <c r="A381" s="130"/>
      <c r="B381" s="927"/>
      <c r="C381" s="925"/>
      <c r="D381" s="1038"/>
      <c r="E381" s="1035"/>
      <c r="F381" s="1035"/>
      <c r="I381" s="633">
        <f>民鉄!AQ381</f>
        <v>0</v>
      </c>
      <c r="J381" s="634">
        <f>民鉄!AR381</f>
        <v>0</v>
      </c>
    </row>
    <row r="382" spans="1:10">
      <c r="A382" s="130"/>
      <c r="B382" s="895" t="s">
        <v>199</v>
      </c>
      <c r="C382" s="897" t="s">
        <v>45</v>
      </c>
      <c r="D382" s="959"/>
      <c r="E382" s="1034">
        <f t="shared" ref="E382" si="368">IFERROR(I382/(G382/1000000),"")</f>
        <v>0</v>
      </c>
      <c r="F382" s="1034" t="str">
        <f t="shared" ref="F382" si="369">IFERROR(J382/(H382/1000000),"")</f>
        <v/>
      </c>
      <c r="G382">
        <f>平成２６年度走行距離!$Q$221</f>
        <v>262979.20000000001</v>
      </c>
      <c r="I382" s="633">
        <f>民鉄!AQ382</f>
        <v>0</v>
      </c>
      <c r="J382" s="634">
        <f>民鉄!AR382</f>
        <v>0</v>
      </c>
    </row>
    <row r="383" spans="1:10">
      <c r="A383" s="130"/>
      <c r="B383" s="927"/>
      <c r="C383" s="925"/>
      <c r="D383" s="1038"/>
      <c r="E383" s="1035"/>
      <c r="F383" s="1035"/>
      <c r="I383" s="633">
        <f>民鉄!AQ383</f>
        <v>0</v>
      </c>
      <c r="J383" s="634">
        <f>民鉄!AR383</f>
        <v>0</v>
      </c>
    </row>
    <row r="384" spans="1:10">
      <c r="A384" s="130"/>
      <c r="B384" s="895" t="s">
        <v>199</v>
      </c>
      <c r="C384" s="897" t="s">
        <v>46</v>
      </c>
      <c r="D384" s="959"/>
      <c r="E384" s="1034">
        <f t="shared" ref="E384" si="370">IFERROR(I384/(G384/1000000),"")</f>
        <v>1.0989398637028844</v>
      </c>
      <c r="F384" s="1034" t="str">
        <f t="shared" ref="F384" si="371">IFERROR(J384/(H384/1000000),"")</f>
        <v/>
      </c>
      <c r="G384">
        <f>平成２６年度走行距離!$Q$222</f>
        <v>909967.9</v>
      </c>
      <c r="I384" s="633">
        <f>民鉄!AQ384</f>
        <v>1</v>
      </c>
      <c r="J384" s="634">
        <f>民鉄!AR384</f>
        <v>0</v>
      </c>
    </row>
    <row r="385" spans="1:10">
      <c r="A385" s="130"/>
      <c r="B385" s="927"/>
      <c r="C385" s="925"/>
      <c r="D385" s="1038"/>
      <c r="E385" s="1035"/>
      <c r="F385" s="1035"/>
      <c r="I385" s="633">
        <f>民鉄!AQ385</f>
        <v>0</v>
      </c>
      <c r="J385" s="634">
        <f>民鉄!AR385</f>
        <v>0</v>
      </c>
    </row>
    <row r="386" spans="1:10">
      <c r="A386" s="130"/>
      <c r="B386" s="895" t="s">
        <v>321</v>
      </c>
      <c r="C386" s="897" t="s">
        <v>344</v>
      </c>
      <c r="D386" s="959"/>
      <c r="E386" s="1034">
        <f t="shared" ref="E386" si="372">IFERROR(I386/(G386/1000000),"")</f>
        <v>0.60991780015823704</v>
      </c>
      <c r="F386" s="1034" t="str">
        <f t="shared" ref="F386" si="373">IFERROR(J386/(H386/1000000),"")</f>
        <v/>
      </c>
      <c r="G386">
        <f>平成２６年度走行距離!$Q$223</f>
        <v>1639565.2</v>
      </c>
      <c r="I386" s="633">
        <f>民鉄!AQ386</f>
        <v>1</v>
      </c>
      <c r="J386" s="634">
        <f>民鉄!AR386</f>
        <v>0</v>
      </c>
    </row>
    <row r="387" spans="1:10">
      <c r="A387" s="130"/>
      <c r="B387" s="927"/>
      <c r="C387" s="925" t="s">
        <v>48</v>
      </c>
      <c r="D387" s="1038"/>
      <c r="E387" s="1035"/>
      <c r="F387" s="1035"/>
      <c r="I387" s="633">
        <f>民鉄!AQ387</f>
        <v>0</v>
      </c>
      <c r="J387" s="634">
        <f>民鉄!AR387</f>
        <v>0</v>
      </c>
    </row>
    <row r="388" spans="1:10">
      <c r="A388" s="130"/>
      <c r="B388" s="946" t="s">
        <v>323</v>
      </c>
      <c r="C388" s="897" t="s">
        <v>47</v>
      </c>
      <c r="D388" s="959"/>
      <c r="E388" s="1034" t="str">
        <f t="shared" ref="E388" si="374">IFERROR(I388/(G388/1000000),"")</f>
        <v/>
      </c>
      <c r="F388" s="1034">
        <f t="shared" ref="F388" si="375">IFERROR(J388/(H388/1000000),"")</f>
        <v>1.6020512664415516</v>
      </c>
      <c r="H388">
        <f>平成２６年度走行距離!$Q$244</f>
        <v>2496799</v>
      </c>
      <c r="I388" s="633">
        <f>民鉄!AQ388</f>
        <v>0</v>
      </c>
      <c r="J388" s="634">
        <f>民鉄!AR388</f>
        <v>4</v>
      </c>
    </row>
    <row r="389" spans="1:10">
      <c r="A389" s="130"/>
      <c r="B389" s="927"/>
      <c r="C389" s="925" t="s">
        <v>48</v>
      </c>
      <c r="D389" s="1038"/>
      <c r="E389" s="1035"/>
      <c r="F389" s="1035"/>
      <c r="I389" s="633">
        <f>民鉄!AQ389</f>
        <v>0</v>
      </c>
      <c r="J389" s="634">
        <f>民鉄!AR389</f>
        <v>1</v>
      </c>
    </row>
    <row r="390" spans="1:10">
      <c r="A390" s="130"/>
      <c r="B390" s="895" t="s">
        <v>202</v>
      </c>
      <c r="C390" s="897" t="s">
        <v>49</v>
      </c>
      <c r="D390" s="959"/>
      <c r="E390" s="1034" t="str">
        <f t="shared" ref="E390" si="376">IFERROR(I390/(G390/1000000),"")</f>
        <v/>
      </c>
      <c r="F390" s="1034">
        <f t="shared" ref="F390" si="377">IFERROR(J390/(H390/1000000),"")</f>
        <v>0.5781644181659723</v>
      </c>
      <c r="H390">
        <f>平成２６年度走行距離!$Q$245</f>
        <v>1729611.8</v>
      </c>
      <c r="I390" s="633">
        <f>民鉄!AQ390</f>
        <v>0</v>
      </c>
      <c r="J390" s="634">
        <f>民鉄!AR390</f>
        <v>1</v>
      </c>
    </row>
    <row r="391" spans="1:10">
      <c r="A391" s="130"/>
      <c r="B391" s="927"/>
      <c r="C391" s="925" t="s">
        <v>48</v>
      </c>
      <c r="D391" s="1038"/>
      <c r="E391" s="1035"/>
      <c r="F391" s="1035"/>
      <c r="I391" s="633">
        <f>民鉄!AQ391</f>
        <v>0</v>
      </c>
      <c r="J391" s="634">
        <f>民鉄!AR391</f>
        <v>0</v>
      </c>
    </row>
    <row r="392" spans="1:10">
      <c r="A392" s="130"/>
      <c r="B392" s="949" t="s">
        <v>202</v>
      </c>
      <c r="C392" s="928" t="s">
        <v>50</v>
      </c>
      <c r="D392" s="959"/>
      <c r="E392" s="1034" t="str">
        <f t="shared" ref="E392" si="378">IFERROR(I392/(G392/1000000),"")</f>
        <v/>
      </c>
      <c r="F392" s="1034">
        <f t="shared" ref="F392" si="379">IFERROR(J392/(H392/1000000),"")</f>
        <v>1.7488999419365219</v>
      </c>
      <c r="H392">
        <f>平成２６年度走行距離!$Q$246</f>
        <v>1715364</v>
      </c>
      <c r="I392" s="633">
        <f>民鉄!AQ392</f>
        <v>0</v>
      </c>
      <c r="J392" s="634">
        <f>民鉄!AR392</f>
        <v>3</v>
      </c>
    </row>
    <row r="393" spans="1:10" ht="18" thickBot="1">
      <c r="A393" s="130"/>
      <c r="B393" s="950"/>
      <c r="C393" s="929" t="s">
        <v>48</v>
      </c>
      <c r="D393" s="929"/>
      <c r="E393" s="1035"/>
      <c r="F393" s="1035"/>
      <c r="I393" s="633">
        <f>民鉄!AQ393</f>
        <v>0</v>
      </c>
      <c r="J393" s="634">
        <f>民鉄!AR393</f>
        <v>1</v>
      </c>
    </row>
    <row r="394" spans="1:10" ht="18" thickTop="1">
      <c r="A394" s="457"/>
      <c r="B394" s="924" t="s">
        <v>194</v>
      </c>
      <c r="C394" s="831"/>
      <c r="D394" s="831"/>
      <c r="E394" s="1034">
        <f t="shared" ref="E394" si="380">IFERROR(I394/(G394/1000000),"")</f>
        <v>0.64469067892479526</v>
      </c>
      <c r="F394" s="1034">
        <f t="shared" ref="F394" si="381">IFERROR(J394/(H394/1000000),"")</f>
        <v>1.3463990590824815</v>
      </c>
      <c r="G394">
        <f>SUM(G360:G393)</f>
        <v>20164709.100000001</v>
      </c>
      <c r="H394">
        <f>SUM(H360:H393)</f>
        <v>5941774.7999999998</v>
      </c>
      <c r="I394" s="633">
        <f>民鉄!AQ394</f>
        <v>13</v>
      </c>
      <c r="J394" s="634">
        <f>民鉄!AR394</f>
        <v>8</v>
      </c>
    </row>
    <row r="395" spans="1:10" ht="18" thickBot="1">
      <c r="A395" s="478"/>
      <c r="B395" s="885"/>
      <c r="C395" s="886"/>
      <c r="D395" s="886"/>
      <c r="E395" s="1035"/>
      <c r="F395" s="1035"/>
      <c r="I395" s="633">
        <f>民鉄!AQ395</f>
        <v>2</v>
      </c>
      <c r="J395" s="634">
        <f>民鉄!AR395</f>
        <v>2</v>
      </c>
    </row>
    <row r="396" spans="1:10">
      <c r="A396" s="130" t="s">
        <v>229</v>
      </c>
      <c r="B396" s="947" t="s">
        <v>336</v>
      </c>
      <c r="C396" s="930" t="s">
        <v>51</v>
      </c>
      <c r="D396" s="1039"/>
      <c r="E396" s="1034">
        <f t="shared" ref="E396" si="382">IFERROR(I396/(G396/1000000),"")</f>
        <v>0</v>
      </c>
      <c r="F396" s="1034" t="str">
        <f t="shared" ref="F396" si="383">IFERROR(J396/(H396/1000000),"")</f>
        <v/>
      </c>
      <c r="G396">
        <f>平成２６年度走行距離!$R$87</f>
        <v>1070064.3999999999</v>
      </c>
      <c r="I396" s="633">
        <f>民鉄!AQ396</f>
        <v>0</v>
      </c>
      <c r="J396" s="634">
        <f>民鉄!AR396</f>
        <v>0</v>
      </c>
    </row>
    <row r="397" spans="1:10" ht="18" thickBot="1">
      <c r="A397" s="130"/>
      <c r="B397" s="948"/>
      <c r="C397" s="932" t="s">
        <v>48</v>
      </c>
      <c r="D397" s="1040"/>
      <c r="E397" s="1035"/>
      <c r="F397" s="1035"/>
      <c r="I397" s="633">
        <f>民鉄!AQ397</f>
        <v>0</v>
      </c>
      <c r="J397" s="634">
        <f>民鉄!AR397</f>
        <v>0</v>
      </c>
    </row>
    <row r="398" spans="1:10" ht="18" thickTop="1">
      <c r="A398" s="617"/>
      <c r="B398" s="882" t="s">
        <v>194</v>
      </c>
      <c r="C398" s="883"/>
      <c r="D398" s="883"/>
      <c r="E398" s="1034">
        <f t="shared" ref="E398" si="384">IFERROR(I398/(G398/1000000),"")</f>
        <v>0</v>
      </c>
      <c r="F398" s="1034" t="str">
        <f t="shared" ref="F398" si="385">IFERROR(J398/(H398/1000000),"")</f>
        <v/>
      </c>
      <c r="G398">
        <f>SUM(G396:G397)</f>
        <v>1070064.3999999999</v>
      </c>
      <c r="H398">
        <f>SUM(H396:H397)</f>
        <v>0</v>
      </c>
      <c r="I398" s="633">
        <f>民鉄!AQ398</f>
        <v>0</v>
      </c>
      <c r="J398" s="634">
        <f>民鉄!AR398</f>
        <v>0</v>
      </c>
    </row>
    <row r="399" spans="1:10" ht="18" thickBot="1">
      <c r="A399" s="616"/>
      <c r="B399" s="885"/>
      <c r="C399" s="886"/>
      <c r="D399" s="886"/>
      <c r="E399" s="1035"/>
      <c r="F399" s="1035"/>
      <c r="I399" s="633">
        <f>民鉄!AQ399</f>
        <v>0</v>
      </c>
      <c r="J399" s="634">
        <f>民鉄!AR399</f>
        <v>0</v>
      </c>
    </row>
    <row r="400" spans="1:10">
      <c r="A400" s="607" t="s">
        <v>195</v>
      </c>
      <c r="B400" s="608"/>
      <c r="C400" s="608"/>
      <c r="D400" s="608" t="s">
        <v>166</v>
      </c>
      <c r="E400" s="1034">
        <f t="shared" ref="E400" si="386">IFERROR(I400/(G400/1000000),"")</f>
        <v>0.55608317222391124</v>
      </c>
      <c r="F400" s="1034">
        <f t="shared" ref="F400" si="387">IFERROR(J400/(H400/1000000),"")</f>
        <v>2.6149637502026426</v>
      </c>
      <c r="G400" s="819">
        <f>SUM(G16,G58,G92,G196,G254,G322,G344,G358,G394,G398)</f>
        <v>550277396.05252206</v>
      </c>
      <c r="H400" s="819">
        <f>SUM(H16,H58,H92,H196,H254,H322,H344,H358,H394,H398)</f>
        <v>21797625.300000001</v>
      </c>
      <c r="I400" s="633">
        <f>民鉄!AQ400</f>
        <v>306</v>
      </c>
      <c r="J400" s="634">
        <f>民鉄!AR400</f>
        <v>57</v>
      </c>
    </row>
    <row r="401" spans="1:10" ht="18" thickBot="1">
      <c r="A401" s="609"/>
      <c r="B401" s="610"/>
      <c r="C401" s="610"/>
      <c r="D401" s="610" t="s">
        <v>166</v>
      </c>
      <c r="E401" s="1035"/>
      <c r="F401" s="1035"/>
      <c r="I401" s="635">
        <f>民鉄!AQ401</f>
        <v>5</v>
      </c>
      <c r="J401" s="636">
        <f>民鉄!AR401</f>
        <v>6</v>
      </c>
    </row>
    <row r="402" spans="1:10">
      <c r="A402" s="35" t="s">
        <v>269</v>
      </c>
      <c r="B402" s="35"/>
      <c r="C402" s="35"/>
      <c r="D402" s="35"/>
    </row>
    <row r="403" spans="1:10">
      <c r="A403" s="35" t="s">
        <v>34</v>
      </c>
      <c r="B403" s="35"/>
      <c r="C403" s="35"/>
      <c r="D403" s="35"/>
    </row>
    <row r="404" spans="1:10">
      <c r="A404" s="1" t="s">
        <v>301</v>
      </c>
      <c r="B404" s="1"/>
      <c r="C404" s="1"/>
      <c r="D404" s="1"/>
    </row>
    <row r="405" spans="1:10">
      <c r="A405" s="1" t="s">
        <v>270</v>
      </c>
      <c r="B405" s="1"/>
      <c r="C405" s="1"/>
    </row>
  </sheetData>
  <mergeCells count="756">
    <mergeCell ref="C18:D19"/>
    <mergeCell ref="C20:D21"/>
    <mergeCell ref="C22:D23"/>
    <mergeCell ref="C24:D25"/>
    <mergeCell ref="C26:D27"/>
    <mergeCell ref="C28:D29"/>
    <mergeCell ref="C9:D9"/>
    <mergeCell ref="A10:A17"/>
    <mergeCell ref="B10:B11"/>
    <mergeCell ref="C10:D11"/>
    <mergeCell ref="B12:B13"/>
    <mergeCell ref="C12:D13"/>
    <mergeCell ref="B14:B15"/>
    <mergeCell ref="C14:D15"/>
    <mergeCell ref="B16:D17"/>
    <mergeCell ref="C42:D43"/>
    <mergeCell ref="C44:D45"/>
    <mergeCell ref="C46:D47"/>
    <mergeCell ref="C48:D49"/>
    <mergeCell ref="C50:D51"/>
    <mergeCell ref="C52:D53"/>
    <mergeCell ref="C30:D31"/>
    <mergeCell ref="C32:D33"/>
    <mergeCell ref="C34:D35"/>
    <mergeCell ref="C36:D37"/>
    <mergeCell ref="C38:D39"/>
    <mergeCell ref="C40:D41"/>
    <mergeCell ref="B64:B65"/>
    <mergeCell ref="C64:D65"/>
    <mergeCell ref="B66:B67"/>
    <mergeCell ref="C66:D67"/>
    <mergeCell ref="B68:B69"/>
    <mergeCell ref="C68:D69"/>
    <mergeCell ref="C54:D55"/>
    <mergeCell ref="C56:D57"/>
    <mergeCell ref="B60:B61"/>
    <mergeCell ref="C60:D61"/>
    <mergeCell ref="B62:B63"/>
    <mergeCell ref="C62:D63"/>
    <mergeCell ref="B76:B77"/>
    <mergeCell ref="C76:D77"/>
    <mergeCell ref="B78:B79"/>
    <mergeCell ref="C78:D79"/>
    <mergeCell ref="B80:B81"/>
    <mergeCell ref="C80:D81"/>
    <mergeCell ref="B70:B71"/>
    <mergeCell ref="C70:D71"/>
    <mergeCell ref="B72:B73"/>
    <mergeCell ref="C72:D73"/>
    <mergeCell ref="B74:B75"/>
    <mergeCell ref="C74:D75"/>
    <mergeCell ref="B96:B97"/>
    <mergeCell ref="C96:D97"/>
    <mergeCell ref="B98:B99"/>
    <mergeCell ref="C98:D99"/>
    <mergeCell ref="B100:B101"/>
    <mergeCell ref="C100:D101"/>
    <mergeCell ref="B82:B83"/>
    <mergeCell ref="C82:D83"/>
    <mergeCell ref="B84:B85"/>
    <mergeCell ref="C84:D85"/>
    <mergeCell ref="B92:D93"/>
    <mergeCell ref="B94:B95"/>
    <mergeCell ref="C94:D95"/>
    <mergeCell ref="B90:B91"/>
    <mergeCell ref="C90:D91"/>
    <mergeCell ref="B88:B89"/>
    <mergeCell ref="C88:D89"/>
    <mergeCell ref="B86:B87"/>
    <mergeCell ref="C86:D87"/>
    <mergeCell ref="B108:B109"/>
    <mergeCell ref="C108:D109"/>
    <mergeCell ref="B110:B111"/>
    <mergeCell ref="C110:D111"/>
    <mergeCell ref="B112:B113"/>
    <mergeCell ref="C112:D113"/>
    <mergeCell ref="B102:B103"/>
    <mergeCell ref="C102:D103"/>
    <mergeCell ref="B104:B105"/>
    <mergeCell ref="C104:D105"/>
    <mergeCell ref="B106:B107"/>
    <mergeCell ref="C106:D107"/>
    <mergeCell ref="B120:B121"/>
    <mergeCell ref="C120:D121"/>
    <mergeCell ref="B122:B123"/>
    <mergeCell ref="C122:D123"/>
    <mergeCell ref="B124:B125"/>
    <mergeCell ref="C124:D125"/>
    <mergeCell ref="B114:B115"/>
    <mergeCell ref="C114:D115"/>
    <mergeCell ref="B116:B117"/>
    <mergeCell ref="C116:D117"/>
    <mergeCell ref="B118:B119"/>
    <mergeCell ref="C118:D119"/>
    <mergeCell ref="B132:B133"/>
    <mergeCell ref="C132:D133"/>
    <mergeCell ref="B134:B135"/>
    <mergeCell ref="C134:D135"/>
    <mergeCell ref="B136:B137"/>
    <mergeCell ref="C136:D137"/>
    <mergeCell ref="B126:B127"/>
    <mergeCell ref="C126:D127"/>
    <mergeCell ref="B128:B129"/>
    <mergeCell ref="C128:D129"/>
    <mergeCell ref="B130:B131"/>
    <mergeCell ref="C130:D131"/>
    <mergeCell ref="B144:B145"/>
    <mergeCell ref="C144:D145"/>
    <mergeCell ref="B146:B147"/>
    <mergeCell ref="C146:D147"/>
    <mergeCell ref="B148:B149"/>
    <mergeCell ref="C148:D149"/>
    <mergeCell ref="B138:B139"/>
    <mergeCell ref="C138:D139"/>
    <mergeCell ref="B140:B141"/>
    <mergeCell ref="C140:D141"/>
    <mergeCell ref="B142:B143"/>
    <mergeCell ref="C142:D143"/>
    <mergeCell ref="B156:B157"/>
    <mergeCell ref="C156:D157"/>
    <mergeCell ref="B158:B159"/>
    <mergeCell ref="C158:D159"/>
    <mergeCell ref="B160:B161"/>
    <mergeCell ref="C160:D161"/>
    <mergeCell ref="B150:B151"/>
    <mergeCell ref="C150:D151"/>
    <mergeCell ref="B152:B153"/>
    <mergeCell ref="C152:D153"/>
    <mergeCell ref="B154:B155"/>
    <mergeCell ref="C154:D155"/>
    <mergeCell ref="B168:B169"/>
    <mergeCell ref="C168:D169"/>
    <mergeCell ref="B170:B171"/>
    <mergeCell ref="C170:D171"/>
    <mergeCell ref="B172:B173"/>
    <mergeCell ref="C172:D173"/>
    <mergeCell ref="B162:B163"/>
    <mergeCell ref="C162:D163"/>
    <mergeCell ref="B164:B165"/>
    <mergeCell ref="C164:D165"/>
    <mergeCell ref="B166:B167"/>
    <mergeCell ref="C166:D167"/>
    <mergeCell ref="B180:B181"/>
    <mergeCell ref="C180:D181"/>
    <mergeCell ref="B182:B183"/>
    <mergeCell ref="C182:D183"/>
    <mergeCell ref="B184:B185"/>
    <mergeCell ref="C184:D185"/>
    <mergeCell ref="B174:B175"/>
    <mergeCell ref="C174:D175"/>
    <mergeCell ref="B176:B177"/>
    <mergeCell ref="C176:D177"/>
    <mergeCell ref="B178:B179"/>
    <mergeCell ref="C178:D179"/>
    <mergeCell ref="B192:B193"/>
    <mergeCell ref="C192:D193"/>
    <mergeCell ref="B194:B195"/>
    <mergeCell ref="C194:D195"/>
    <mergeCell ref="B196:D197"/>
    <mergeCell ref="B198:B199"/>
    <mergeCell ref="C198:D199"/>
    <mergeCell ref="B186:B187"/>
    <mergeCell ref="C186:D187"/>
    <mergeCell ref="B188:B189"/>
    <mergeCell ref="C188:D189"/>
    <mergeCell ref="B190:B191"/>
    <mergeCell ref="C190:D191"/>
    <mergeCell ref="B206:B207"/>
    <mergeCell ref="C206:D207"/>
    <mergeCell ref="B208:B209"/>
    <mergeCell ref="C208:D209"/>
    <mergeCell ref="B210:B211"/>
    <mergeCell ref="C210:D211"/>
    <mergeCell ref="B200:B201"/>
    <mergeCell ref="C200:D201"/>
    <mergeCell ref="B202:B203"/>
    <mergeCell ref="C202:D203"/>
    <mergeCell ref="B204:B205"/>
    <mergeCell ref="C204:D205"/>
    <mergeCell ref="B218:B219"/>
    <mergeCell ref="C218:D219"/>
    <mergeCell ref="B220:B221"/>
    <mergeCell ref="C220:D221"/>
    <mergeCell ref="B222:B223"/>
    <mergeCell ref="C222:D223"/>
    <mergeCell ref="B212:B213"/>
    <mergeCell ref="C212:D213"/>
    <mergeCell ref="B214:B215"/>
    <mergeCell ref="C214:D215"/>
    <mergeCell ref="B216:B217"/>
    <mergeCell ref="C216:D217"/>
    <mergeCell ref="B230:B231"/>
    <mergeCell ref="C230:D231"/>
    <mergeCell ref="B232:B233"/>
    <mergeCell ref="C232:D233"/>
    <mergeCell ref="B234:B235"/>
    <mergeCell ref="C234:D235"/>
    <mergeCell ref="B224:B225"/>
    <mergeCell ref="C224:D225"/>
    <mergeCell ref="B226:B227"/>
    <mergeCell ref="C226:D227"/>
    <mergeCell ref="B228:B229"/>
    <mergeCell ref="C228:D229"/>
    <mergeCell ref="B242:B243"/>
    <mergeCell ref="C242:D243"/>
    <mergeCell ref="B244:B245"/>
    <mergeCell ref="C244:D245"/>
    <mergeCell ref="B246:B247"/>
    <mergeCell ref="C246:D247"/>
    <mergeCell ref="B236:B237"/>
    <mergeCell ref="C236:D237"/>
    <mergeCell ref="B238:B239"/>
    <mergeCell ref="C238:D239"/>
    <mergeCell ref="B240:B241"/>
    <mergeCell ref="C240:D241"/>
    <mergeCell ref="B266:B267"/>
    <mergeCell ref="C266:D267"/>
    <mergeCell ref="B268:B269"/>
    <mergeCell ref="C268:D269"/>
    <mergeCell ref="B282:B283"/>
    <mergeCell ref="C282:D283"/>
    <mergeCell ref="B248:B249"/>
    <mergeCell ref="C248:D249"/>
    <mergeCell ref="B250:B251"/>
    <mergeCell ref="C250:D251"/>
    <mergeCell ref="B252:B253"/>
    <mergeCell ref="C252:D253"/>
    <mergeCell ref="B276:B277"/>
    <mergeCell ref="C276:D277"/>
    <mergeCell ref="B278:B279"/>
    <mergeCell ref="C278:D279"/>
    <mergeCell ref="B280:B281"/>
    <mergeCell ref="C280:D281"/>
    <mergeCell ref="B254:D255"/>
    <mergeCell ref="A256:A323"/>
    <mergeCell ref="B256:B257"/>
    <mergeCell ref="C256:D257"/>
    <mergeCell ref="B258:B259"/>
    <mergeCell ref="C258:D259"/>
    <mergeCell ref="B260:B261"/>
    <mergeCell ref="C260:D261"/>
    <mergeCell ref="B262:B263"/>
    <mergeCell ref="C262:D263"/>
    <mergeCell ref="B270:B271"/>
    <mergeCell ref="C270:D271"/>
    <mergeCell ref="B272:B273"/>
    <mergeCell ref="C272:D273"/>
    <mergeCell ref="B274:B275"/>
    <mergeCell ref="C274:D275"/>
    <mergeCell ref="B264:B265"/>
    <mergeCell ref="C264:D265"/>
    <mergeCell ref="B288:B289"/>
    <mergeCell ref="C288:D289"/>
    <mergeCell ref="B290:B291"/>
    <mergeCell ref="C290:D291"/>
    <mergeCell ref="B292:B293"/>
    <mergeCell ref="C292:D293"/>
    <mergeCell ref="B284:B285"/>
    <mergeCell ref="C284:D285"/>
    <mergeCell ref="B286:B287"/>
    <mergeCell ref="C286:D287"/>
    <mergeCell ref="B300:B301"/>
    <mergeCell ref="C300:D301"/>
    <mergeCell ref="B302:B303"/>
    <mergeCell ref="C302:D303"/>
    <mergeCell ref="B304:B305"/>
    <mergeCell ref="C304:D305"/>
    <mergeCell ref="B294:B295"/>
    <mergeCell ref="C294:D295"/>
    <mergeCell ref="B296:B297"/>
    <mergeCell ref="C296:D297"/>
    <mergeCell ref="B298:B299"/>
    <mergeCell ref="C298:D299"/>
    <mergeCell ref="B312:B313"/>
    <mergeCell ref="C312:D313"/>
    <mergeCell ref="B314:B315"/>
    <mergeCell ref="C314:D315"/>
    <mergeCell ref="B316:B317"/>
    <mergeCell ref="C316:D317"/>
    <mergeCell ref="B306:B307"/>
    <mergeCell ref="C306:D307"/>
    <mergeCell ref="B308:B309"/>
    <mergeCell ref="C308:D309"/>
    <mergeCell ref="B310:B311"/>
    <mergeCell ref="C310:D311"/>
    <mergeCell ref="B326:B327"/>
    <mergeCell ref="C326:D327"/>
    <mergeCell ref="B328:B329"/>
    <mergeCell ref="C328:D329"/>
    <mergeCell ref="B330:B331"/>
    <mergeCell ref="C330:D331"/>
    <mergeCell ref="B318:B319"/>
    <mergeCell ref="C318:D319"/>
    <mergeCell ref="B320:B321"/>
    <mergeCell ref="C320:D321"/>
    <mergeCell ref="B322:D323"/>
    <mergeCell ref="B324:B325"/>
    <mergeCell ref="C324:D325"/>
    <mergeCell ref="B338:B339"/>
    <mergeCell ref="C338:D339"/>
    <mergeCell ref="B340:B341"/>
    <mergeCell ref="C340:D341"/>
    <mergeCell ref="B342:B343"/>
    <mergeCell ref="C342:D343"/>
    <mergeCell ref="B332:B333"/>
    <mergeCell ref="C332:D333"/>
    <mergeCell ref="B334:B335"/>
    <mergeCell ref="C334:D335"/>
    <mergeCell ref="B336:B337"/>
    <mergeCell ref="C336:D337"/>
    <mergeCell ref="B352:B353"/>
    <mergeCell ref="C352:D353"/>
    <mergeCell ref="B354:B355"/>
    <mergeCell ref="C354:D355"/>
    <mergeCell ref="B356:B357"/>
    <mergeCell ref="C356:D357"/>
    <mergeCell ref="B344:D345"/>
    <mergeCell ref="B346:B347"/>
    <mergeCell ref="C346:D347"/>
    <mergeCell ref="B348:B349"/>
    <mergeCell ref="C348:D349"/>
    <mergeCell ref="B350:B351"/>
    <mergeCell ref="C350:D351"/>
    <mergeCell ref="B366:B367"/>
    <mergeCell ref="C366:D367"/>
    <mergeCell ref="B368:B369"/>
    <mergeCell ref="C368:D369"/>
    <mergeCell ref="B370:B371"/>
    <mergeCell ref="C370:D371"/>
    <mergeCell ref="B358:D359"/>
    <mergeCell ref="B360:B361"/>
    <mergeCell ref="C360:D361"/>
    <mergeCell ref="B362:B363"/>
    <mergeCell ref="C362:D363"/>
    <mergeCell ref="B364:B365"/>
    <mergeCell ref="C364:D365"/>
    <mergeCell ref="C378:D379"/>
    <mergeCell ref="B380:B381"/>
    <mergeCell ref="C380:D381"/>
    <mergeCell ref="B382:B383"/>
    <mergeCell ref="C382:D383"/>
    <mergeCell ref="B372:B373"/>
    <mergeCell ref="C372:D373"/>
    <mergeCell ref="B374:B375"/>
    <mergeCell ref="C374:D375"/>
    <mergeCell ref="B376:B377"/>
    <mergeCell ref="C376:D377"/>
    <mergeCell ref="B398:D39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B390:B391"/>
    <mergeCell ref="C390:D391"/>
    <mergeCell ref="B392:B393"/>
    <mergeCell ref="C392:D393"/>
    <mergeCell ref="B394:D395"/>
    <mergeCell ref="B396:B397"/>
    <mergeCell ref="C396:D397"/>
    <mergeCell ref="B384:B385"/>
    <mergeCell ref="C384:D385"/>
    <mergeCell ref="B386:B387"/>
    <mergeCell ref="C386:D387"/>
    <mergeCell ref="B388:B389"/>
    <mergeCell ref="C388:D389"/>
    <mergeCell ref="B378:B379"/>
    <mergeCell ref="E26:E27"/>
    <mergeCell ref="F26:F27"/>
    <mergeCell ref="E28:E29"/>
    <mergeCell ref="F28:F29"/>
    <mergeCell ref="E30:E31"/>
    <mergeCell ref="F30:F31"/>
    <mergeCell ref="F18:F19"/>
    <mergeCell ref="E20:E21"/>
    <mergeCell ref="F20:F21"/>
    <mergeCell ref="E22:E23"/>
    <mergeCell ref="F22:F23"/>
    <mergeCell ref="E24:E25"/>
    <mergeCell ref="F24:F25"/>
    <mergeCell ref="E38:E39"/>
    <mergeCell ref="F38:F39"/>
    <mergeCell ref="E40:E41"/>
    <mergeCell ref="F40:F41"/>
    <mergeCell ref="E42:E43"/>
    <mergeCell ref="F42:F43"/>
    <mergeCell ref="E32:E33"/>
    <mergeCell ref="F32:F33"/>
    <mergeCell ref="E34:E35"/>
    <mergeCell ref="F34:F35"/>
    <mergeCell ref="E36:E37"/>
    <mergeCell ref="F36:F37"/>
    <mergeCell ref="E50:E51"/>
    <mergeCell ref="F50:F51"/>
    <mergeCell ref="E52:E53"/>
    <mergeCell ref="F52:F53"/>
    <mergeCell ref="E54:E55"/>
    <mergeCell ref="F54:F55"/>
    <mergeCell ref="E44:E45"/>
    <mergeCell ref="F44:F45"/>
    <mergeCell ref="E46:E47"/>
    <mergeCell ref="F46:F47"/>
    <mergeCell ref="E48:E49"/>
    <mergeCell ref="F48:F49"/>
    <mergeCell ref="E62:E63"/>
    <mergeCell ref="F62:F63"/>
    <mergeCell ref="E64:E65"/>
    <mergeCell ref="F64:F65"/>
    <mergeCell ref="E66:E67"/>
    <mergeCell ref="F66:F67"/>
    <mergeCell ref="E56:E57"/>
    <mergeCell ref="F56:F57"/>
    <mergeCell ref="E58:E59"/>
    <mergeCell ref="F58:F59"/>
    <mergeCell ref="E60:E61"/>
    <mergeCell ref="F60:F61"/>
    <mergeCell ref="E74:E75"/>
    <mergeCell ref="F74:F75"/>
    <mergeCell ref="E76:E77"/>
    <mergeCell ref="F76:F77"/>
    <mergeCell ref="E78:E79"/>
    <mergeCell ref="F78:F79"/>
    <mergeCell ref="E68:E69"/>
    <mergeCell ref="F68:F69"/>
    <mergeCell ref="E70:E71"/>
    <mergeCell ref="F70:F71"/>
    <mergeCell ref="E72:E73"/>
    <mergeCell ref="F72:F73"/>
    <mergeCell ref="E92:E93"/>
    <mergeCell ref="F92:F93"/>
    <mergeCell ref="E94:E95"/>
    <mergeCell ref="F94:F95"/>
    <mergeCell ref="E96:E97"/>
    <mergeCell ref="F96:F97"/>
    <mergeCell ref="E80:E81"/>
    <mergeCell ref="F80:F81"/>
    <mergeCell ref="E82:E83"/>
    <mergeCell ref="F82:F83"/>
    <mergeCell ref="E84:E85"/>
    <mergeCell ref="F84:F85"/>
    <mergeCell ref="E88:E89"/>
    <mergeCell ref="F88:F89"/>
    <mergeCell ref="E86:E87"/>
    <mergeCell ref="F86:F87"/>
    <mergeCell ref="E104:E105"/>
    <mergeCell ref="F104:F105"/>
    <mergeCell ref="E106:E107"/>
    <mergeCell ref="F106:F107"/>
    <mergeCell ref="E108:E109"/>
    <mergeCell ref="F108:F109"/>
    <mergeCell ref="E98:E99"/>
    <mergeCell ref="F98:F99"/>
    <mergeCell ref="E100:E101"/>
    <mergeCell ref="F100:F101"/>
    <mergeCell ref="E102:E103"/>
    <mergeCell ref="F102:F103"/>
    <mergeCell ref="E116:E117"/>
    <mergeCell ref="F116:F117"/>
    <mergeCell ref="E118:E119"/>
    <mergeCell ref="F118:F119"/>
    <mergeCell ref="E120:E121"/>
    <mergeCell ref="F120:F121"/>
    <mergeCell ref="E110:E111"/>
    <mergeCell ref="F110:F111"/>
    <mergeCell ref="E112:E113"/>
    <mergeCell ref="F112:F113"/>
    <mergeCell ref="E114:E115"/>
    <mergeCell ref="F114:F115"/>
    <mergeCell ref="E128:E129"/>
    <mergeCell ref="F128:F129"/>
    <mergeCell ref="E130:E131"/>
    <mergeCell ref="F130:F131"/>
    <mergeCell ref="E132:E133"/>
    <mergeCell ref="F132:F133"/>
    <mergeCell ref="E122:E123"/>
    <mergeCell ref="F122:F123"/>
    <mergeCell ref="E124:E125"/>
    <mergeCell ref="F124:F125"/>
    <mergeCell ref="E126:E127"/>
    <mergeCell ref="F126:F127"/>
    <mergeCell ref="E140:E141"/>
    <mergeCell ref="F140:F141"/>
    <mergeCell ref="E142:E143"/>
    <mergeCell ref="F142:F143"/>
    <mergeCell ref="E144:E145"/>
    <mergeCell ref="F144:F145"/>
    <mergeCell ref="E134:E135"/>
    <mergeCell ref="F134:F135"/>
    <mergeCell ref="E136:E137"/>
    <mergeCell ref="F136:F137"/>
    <mergeCell ref="E138:E139"/>
    <mergeCell ref="F138:F139"/>
    <mergeCell ref="E152:E153"/>
    <mergeCell ref="F152:F153"/>
    <mergeCell ref="E154:E155"/>
    <mergeCell ref="F154:F155"/>
    <mergeCell ref="E156:E157"/>
    <mergeCell ref="F156:F157"/>
    <mergeCell ref="E146:E147"/>
    <mergeCell ref="F146:F147"/>
    <mergeCell ref="E148:E149"/>
    <mergeCell ref="F148:F149"/>
    <mergeCell ref="E150:E151"/>
    <mergeCell ref="F150:F151"/>
    <mergeCell ref="E164:E165"/>
    <mergeCell ref="F164:F165"/>
    <mergeCell ref="E166:E167"/>
    <mergeCell ref="F166:F167"/>
    <mergeCell ref="E168:E169"/>
    <mergeCell ref="F168:F169"/>
    <mergeCell ref="E158:E159"/>
    <mergeCell ref="F158:F159"/>
    <mergeCell ref="E160:E161"/>
    <mergeCell ref="F160:F161"/>
    <mergeCell ref="E162:E163"/>
    <mergeCell ref="F162:F163"/>
    <mergeCell ref="E176:E177"/>
    <mergeCell ref="F176:F177"/>
    <mergeCell ref="E178:E179"/>
    <mergeCell ref="F178:F179"/>
    <mergeCell ref="E180:E181"/>
    <mergeCell ref="F180:F181"/>
    <mergeCell ref="E170:E171"/>
    <mergeCell ref="F170:F171"/>
    <mergeCell ref="E172:E173"/>
    <mergeCell ref="F172:F173"/>
    <mergeCell ref="E174:E175"/>
    <mergeCell ref="F174:F175"/>
    <mergeCell ref="E188:E189"/>
    <mergeCell ref="F188:F189"/>
    <mergeCell ref="E190:E191"/>
    <mergeCell ref="F190:F191"/>
    <mergeCell ref="E192:E193"/>
    <mergeCell ref="F192:F193"/>
    <mergeCell ref="E182:E183"/>
    <mergeCell ref="F182:F183"/>
    <mergeCell ref="E184:E185"/>
    <mergeCell ref="F184:F185"/>
    <mergeCell ref="E186:E187"/>
    <mergeCell ref="F186:F187"/>
    <mergeCell ref="E200:E201"/>
    <mergeCell ref="F200:F201"/>
    <mergeCell ref="E202:E203"/>
    <mergeCell ref="F202:F203"/>
    <mergeCell ref="E204:E205"/>
    <mergeCell ref="F204:F205"/>
    <mergeCell ref="E194:E195"/>
    <mergeCell ref="F194:F195"/>
    <mergeCell ref="E196:E197"/>
    <mergeCell ref="F196:F197"/>
    <mergeCell ref="E198:E199"/>
    <mergeCell ref="F198:F199"/>
    <mergeCell ref="E212:E213"/>
    <mergeCell ref="F212:F213"/>
    <mergeCell ref="E214:E215"/>
    <mergeCell ref="F214:F215"/>
    <mergeCell ref="E216:E217"/>
    <mergeCell ref="F216:F217"/>
    <mergeCell ref="E206:E207"/>
    <mergeCell ref="F206:F207"/>
    <mergeCell ref="E208:E209"/>
    <mergeCell ref="F208:F209"/>
    <mergeCell ref="E210:E211"/>
    <mergeCell ref="F210:F211"/>
    <mergeCell ref="E224:E225"/>
    <mergeCell ref="F224:F225"/>
    <mergeCell ref="E226:E227"/>
    <mergeCell ref="F226:F227"/>
    <mergeCell ref="E228:E229"/>
    <mergeCell ref="F228:F229"/>
    <mergeCell ref="E218:E219"/>
    <mergeCell ref="F218:F219"/>
    <mergeCell ref="E220:E221"/>
    <mergeCell ref="F220:F221"/>
    <mergeCell ref="E222:E223"/>
    <mergeCell ref="F222:F223"/>
    <mergeCell ref="E236:E237"/>
    <mergeCell ref="F236:F237"/>
    <mergeCell ref="E238:E239"/>
    <mergeCell ref="F238:F239"/>
    <mergeCell ref="E240:E241"/>
    <mergeCell ref="F240:F241"/>
    <mergeCell ref="E230:E231"/>
    <mergeCell ref="F230:F231"/>
    <mergeCell ref="E232:E233"/>
    <mergeCell ref="F232:F233"/>
    <mergeCell ref="E234:E235"/>
    <mergeCell ref="F234:F235"/>
    <mergeCell ref="E248:E249"/>
    <mergeCell ref="F248:F249"/>
    <mergeCell ref="E250:E251"/>
    <mergeCell ref="F250:F251"/>
    <mergeCell ref="E252:E253"/>
    <mergeCell ref="F252:F253"/>
    <mergeCell ref="E242:E243"/>
    <mergeCell ref="F242:F243"/>
    <mergeCell ref="E244:E245"/>
    <mergeCell ref="F244:F245"/>
    <mergeCell ref="E246:E247"/>
    <mergeCell ref="F246:F247"/>
    <mergeCell ref="E260:E261"/>
    <mergeCell ref="F260:F261"/>
    <mergeCell ref="E262:E263"/>
    <mergeCell ref="F262:F263"/>
    <mergeCell ref="E264:E265"/>
    <mergeCell ref="F264:F265"/>
    <mergeCell ref="E254:E255"/>
    <mergeCell ref="F254:F255"/>
    <mergeCell ref="E256:E257"/>
    <mergeCell ref="F256:F257"/>
    <mergeCell ref="E258:E259"/>
    <mergeCell ref="F258:F259"/>
    <mergeCell ref="E272:E273"/>
    <mergeCell ref="F272:F273"/>
    <mergeCell ref="E274:E275"/>
    <mergeCell ref="F274:F275"/>
    <mergeCell ref="E276:E277"/>
    <mergeCell ref="F276:F277"/>
    <mergeCell ref="E266:E267"/>
    <mergeCell ref="F266:F267"/>
    <mergeCell ref="E268:E269"/>
    <mergeCell ref="F268:F269"/>
    <mergeCell ref="E270:E271"/>
    <mergeCell ref="F270:F271"/>
    <mergeCell ref="E284:E285"/>
    <mergeCell ref="F284:F285"/>
    <mergeCell ref="E286:E287"/>
    <mergeCell ref="F286:F287"/>
    <mergeCell ref="E288:E289"/>
    <mergeCell ref="F288:F289"/>
    <mergeCell ref="E278:E279"/>
    <mergeCell ref="F278:F279"/>
    <mergeCell ref="E280:E281"/>
    <mergeCell ref="F280:F281"/>
    <mergeCell ref="E282:E283"/>
    <mergeCell ref="F282:F283"/>
    <mergeCell ref="E296:E297"/>
    <mergeCell ref="F296:F297"/>
    <mergeCell ref="E298:E299"/>
    <mergeCell ref="F298:F299"/>
    <mergeCell ref="E300:E301"/>
    <mergeCell ref="F300:F301"/>
    <mergeCell ref="E290:E291"/>
    <mergeCell ref="F290:F291"/>
    <mergeCell ref="E292:E293"/>
    <mergeCell ref="F292:F293"/>
    <mergeCell ref="E294:E295"/>
    <mergeCell ref="F294:F295"/>
    <mergeCell ref="E308:E309"/>
    <mergeCell ref="F308:F309"/>
    <mergeCell ref="E310:E311"/>
    <mergeCell ref="F310:F311"/>
    <mergeCell ref="E312:E313"/>
    <mergeCell ref="F312:F313"/>
    <mergeCell ref="E302:E303"/>
    <mergeCell ref="F302:F303"/>
    <mergeCell ref="E304:E305"/>
    <mergeCell ref="F304:F305"/>
    <mergeCell ref="E306:E307"/>
    <mergeCell ref="F306:F307"/>
    <mergeCell ref="E320:E321"/>
    <mergeCell ref="F320:F321"/>
    <mergeCell ref="E322:E323"/>
    <mergeCell ref="F322:F323"/>
    <mergeCell ref="E324:E325"/>
    <mergeCell ref="F324:F325"/>
    <mergeCell ref="E314:E315"/>
    <mergeCell ref="F314:F315"/>
    <mergeCell ref="E316:E317"/>
    <mergeCell ref="F316:F317"/>
    <mergeCell ref="E318:E319"/>
    <mergeCell ref="F318:F319"/>
    <mergeCell ref="E332:E333"/>
    <mergeCell ref="F332:F333"/>
    <mergeCell ref="E334:E335"/>
    <mergeCell ref="F334:F335"/>
    <mergeCell ref="E336:E337"/>
    <mergeCell ref="F336:F337"/>
    <mergeCell ref="E326:E327"/>
    <mergeCell ref="F326:F327"/>
    <mergeCell ref="E328:E329"/>
    <mergeCell ref="F328:F329"/>
    <mergeCell ref="E330:E331"/>
    <mergeCell ref="F330:F331"/>
    <mergeCell ref="E344:E345"/>
    <mergeCell ref="F344:F345"/>
    <mergeCell ref="E346:E347"/>
    <mergeCell ref="F346:F347"/>
    <mergeCell ref="E348:E349"/>
    <mergeCell ref="F348:F349"/>
    <mergeCell ref="E338:E339"/>
    <mergeCell ref="F338:F339"/>
    <mergeCell ref="E340:E341"/>
    <mergeCell ref="F340:F341"/>
    <mergeCell ref="E342:E343"/>
    <mergeCell ref="F342:F343"/>
    <mergeCell ref="E366:E367"/>
    <mergeCell ref="F366:F367"/>
    <mergeCell ref="E356:E357"/>
    <mergeCell ref="F356:F357"/>
    <mergeCell ref="E358:E359"/>
    <mergeCell ref="F358:F359"/>
    <mergeCell ref="E360:E361"/>
    <mergeCell ref="F360:F361"/>
    <mergeCell ref="E350:E351"/>
    <mergeCell ref="F350:F351"/>
    <mergeCell ref="E352:E353"/>
    <mergeCell ref="F352:F353"/>
    <mergeCell ref="E354:E355"/>
    <mergeCell ref="F354:F355"/>
    <mergeCell ref="E362:E363"/>
    <mergeCell ref="F362:F363"/>
    <mergeCell ref="E364:E365"/>
    <mergeCell ref="F364:F365"/>
    <mergeCell ref="E400:E401"/>
    <mergeCell ref="F400:F401"/>
    <mergeCell ref="I4:J4"/>
    <mergeCell ref="I8:J8"/>
    <mergeCell ref="E90:E91"/>
    <mergeCell ref="F90:F91"/>
    <mergeCell ref="E392:E393"/>
    <mergeCell ref="F392:F393"/>
    <mergeCell ref="E394:E395"/>
    <mergeCell ref="F394:F395"/>
    <mergeCell ref="E396:E397"/>
    <mergeCell ref="F396:F397"/>
    <mergeCell ref="E386:E387"/>
    <mergeCell ref="F386:F387"/>
    <mergeCell ref="E388:E389"/>
    <mergeCell ref="F388:F389"/>
    <mergeCell ref="E390:E391"/>
    <mergeCell ref="F390:F391"/>
    <mergeCell ref="E380:E381"/>
    <mergeCell ref="F380:F381"/>
    <mergeCell ref="E382:E383"/>
    <mergeCell ref="F382:F383"/>
    <mergeCell ref="E384:E385"/>
    <mergeCell ref="F384:F385"/>
    <mergeCell ref="E398:E399"/>
    <mergeCell ref="F398:F399"/>
    <mergeCell ref="E374:E375"/>
    <mergeCell ref="F374:F375"/>
    <mergeCell ref="E376:E377"/>
    <mergeCell ref="F376:F377"/>
    <mergeCell ref="E378:E379"/>
    <mergeCell ref="F378:F379"/>
    <mergeCell ref="E368:E369"/>
    <mergeCell ref="F368:F369"/>
    <mergeCell ref="E370:E371"/>
    <mergeCell ref="F370:F371"/>
    <mergeCell ref="E372:E373"/>
    <mergeCell ref="F372:F373"/>
  </mergeCells>
  <phoneticPr fontId="2"/>
  <pageMargins left="0.7" right="0.7" top="0.75" bottom="0.75" header="0.3" footer="0.3"/>
  <pageSetup paperSize="9" scale="86" orientation="portrait" r:id="rId1"/>
  <rowBreaks count="4" manualBreakCount="4">
    <brk id="55" max="9" man="1"/>
    <brk id="109" max="9" man="1"/>
    <brk id="159" max="9" man="1"/>
    <brk id="269" max="9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28" workbookViewId="0">
      <selection activeCell="G3" sqref="G3:H3"/>
    </sheetView>
  </sheetViews>
  <sheetFormatPr defaultRowHeight="13.5"/>
  <cols>
    <col min="1" max="3" width="8.5" style="243" customWidth="1"/>
    <col min="4" max="4" width="10.625" style="243" customWidth="1"/>
    <col min="5" max="5" width="7.625" style="300" customWidth="1"/>
    <col min="6" max="6" width="9.25" style="300" bestFit="1" customWidth="1"/>
    <col min="7" max="7" width="11.625" bestFit="1" customWidth="1"/>
  </cols>
  <sheetData>
    <row r="1" spans="1:10" ht="17.25">
      <c r="A1" s="78"/>
      <c r="B1" s="78"/>
      <c r="C1" s="78"/>
      <c r="D1" s="78"/>
      <c r="E1" s="79"/>
      <c r="F1" s="79"/>
    </row>
    <row r="2" spans="1:10" ht="18" thickBot="1">
      <c r="A2" s="246" t="s">
        <v>203</v>
      </c>
      <c r="B2" s="246"/>
      <c r="C2" s="246"/>
      <c r="D2" s="78"/>
      <c r="E2" s="247"/>
      <c r="F2" s="248"/>
    </row>
    <row r="3" spans="1:10" ht="18" thickBot="1">
      <c r="A3" s="564"/>
      <c r="B3" s="565"/>
      <c r="C3" s="566"/>
      <c r="D3" s="80"/>
      <c r="E3" s="42" t="s">
        <v>6</v>
      </c>
      <c r="F3" s="43" t="s">
        <v>294</v>
      </c>
      <c r="G3" s="641" t="s">
        <v>6</v>
      </c>
      <c r="H3" s="628"/>
    </row>
    <row r="4" spans="1:10" ht="18">
      <c r="A4" s="85"/>
      <c r="B4" s="94"/>
      <c r="C4" s="569" t="s">
        <v>298</v>
      </c>
      <c r="D4" s="84"/>
      <c r="E4" s="44" t="s">
        <v>14</v>
      </c>
      <c r="F4" s="45" t="s">
        <v>293</v>
      </c>
      <c r="G4" s="642" t="s">
        <v>14</v>
      </c>
      <c r="H4" s="629"/>
      <c r="I4" s="1022" t="s">
        <v>256</v>
      </c>
      <c r="J4" s="1023"/>
    </row>
    <row r="5" spans="1:10" ht="17.25">
      <c r="A5" s="85"/>
      <c r="B5" s="94"/>
      <c r="C5" s="246"/>
      <c r="D5" s="84"/>
      <c r="E5" s="44" t="s">
        <v>286</v>
      </c>
      <c r="F5" s="45" t="s">
        <v>292</v>
      </c>
      <c r="G5" s="642" t="s">
        <v>286</v>
      </c>
      <c r="H5" s="629"/>
      <c r="I5" s="624"/>
      <c r="J5" s="625"/>
    </row>
    <row r="6" spans="1:10" ht="17.25">
      <c r="A6" s="621"/>
      <c r="B6" s="623"/>
      <c r="C6" s="563"/>
      <c r="D6" s="88"/>
      <c r="E6" s="44" t="s">
        <v>287</v>
      </c>
      <c r="F6" s="45" t="s">
        <v>295</v>
      </c>
      <c r="G6" s="642" t="s">
        <v>287</v>
      </c>
      <c r="H6" s="629"/>
      <c r="I6" s="624"/>
      <c r="J6" s="625"/>
    </row>
    <row r="7" spans="1:10" ht="17.25">
      <c r="A7" s="621"/>
      <c r="B7" s="623"/>
      <c r="C7" s="563"/>
      <c r="D7" s="88"/>
      <c r="E7" s="44" t="s">
        <v>288</v>
      </c>
      <c r="F7" s="45" t="s">
        <v>291</v>
      </c>
      <c r="G7" s="642" t="s">
        <v>290</v>
      </c>
      <c r="H7" s="629"/>
      <c r="I7" s="624"/>
      <c r="J7" s="625"/>
    </row>
    <row r="8" spans="1:10" ht="18.75" thickBot="1">
      <c r="A8" s="568" t="s">
        <v>297</v>
      </c>
      <c r="B8" s="94"/>
      <c r="C8" s="563"/>
      <c r="D8" s="89"/>
      <c r="E8" s="44" t="s">
        <v>289</v>
      </c>
      <c r="F8" s="45" t="s">
        <v>30</v>
      </c>
      <c r="G8" s="643" t="s">
        <v>526</v>
      </c>
      <c r="H8" s="630"/>
      <c r="I8" s="1024" t="s">
        <v>259</v>
      </c>
      <c r="J8" s="1025"/>
    </row>
    <row r="9" spans="1:10" ht="18" thickBot="1">
      <c r="A9" s="90"/>
      <c r="B9" s="622"/>
      <c r="C9" s="1004"/>
      <c r="D9" s="1005"/>
      <c r="E9" s="44" t="s">
        <v>290</v>
      </c>
      <c r="F9" s="45" t="s">
        <v>217</v>
      </c>
      <c r="G9" s="644" t="s">
        <v>352</v>
      </c>
      <c r="H9" s="645" t="s">
        <v>353</v>
      </c>
      <c r="I9" s="637"/>
      <c r="J9" s="638"/>
    </row>
    <row r="10" spans="1:10" ht="14.25" customHeight="1">
      <c r="A10" s="1019" t="s">
        <v>205</v>
      </c>
      <c r="B10" s="1020"/>
      <c r="C10" s="1020"/>
      <c r="D10" s="1020"/>
      <c r="E10" s="1052">
        <f>IFERROR(I10/(G10/1000000),"")</f>
        <v>0.34873906764052282</v>
      </c>
      <c r="F10" s="1052" t="str">
        <f>IFERROR(J10/(H10/1000000),"")</f>
        <v/>
      </c>
      <c r="G10">
        <f>'（JR走行キロ計算）'!G14</f>
        <v>43012101</v>
      </c>
      <c r="H10">
        <f>'（JR走行キロ計算）'!H14</f>
        <v>0</v>
      </c>
      <c r="I10" s="633">
        <f>局別!AQ10</f>
        <v>15</v>
      </c>
      <c r="J10" s="634">
        <f>局別!AR10</f>
        <v>0</v>
      </c>
    </row>
    <row r="11" spans="1:10" ht="13.5" customHeight="1">
      <c r="A11" s="986"/>
      <c r="B11" s="987"/>
      <c r="C11" s="987"/>
      <c r="D11" s="987"/>
      <c r="E11" s="1052"/>
      <c r="F11" s="1052"/>
      <c r="I11" s="633">
        <f>局別!AQ11</f>
        <v>1</v>
      </c>
      <c r="J11" s="634">
        <f>局別!AR11</f>
        <v>0</v>
      </c>
    </row>
    <row r="12" spans="1:10" ht="13.5" customHeight="1">
      <c r="A12" s="986" t="s">
        <v>206</v>
      </c>
      <c r="B12" s="987"/>
      <c r="C12" s="987"/>
      <c r="D12" s="987"/>
      <c r="E12" s="1052">
        <f t="shared" ref="E12" si="0">IFERROR(I12/(G12/1000000),"")</f>
        <v>0.47457363326877827</v>
      </c>
      <c r="F12" s="1052" t="str">
        <f t="shared" ref="F12" si="1">IFERROR(J12/(H12/1000000),"")</f>
        <v/>
      </c>
      <c r="G12">
        <f>'（JR走行キロ計算）'!G22</f>
        <v>69536100.799999997</v>
      </c>
      <c r="H12">
        <f>'（JR走行キロ計算）'!H22</f>
        <v>0</v>
      </c>
      <c r="I12" s="633">
        <f>局別!AQ12</f>
        <v>33</v>
      </c>
      <c r="J12" s="634">
        <f>局別!AR12</f>
        <v>0</v>
      </c>
    </row>
    <row r="13" spans="1:10" ht="13.5" customHeight="1">
      <c r="A13" s="986"/>
      <c r="B13" s="987"/>
      <c r="C13" s="987"/>
      <c r="D13" s="987"/>
      <c r="E13" s="1052"/>
      <c r="F13" s="1052"/>
      <c r="I13" s="633">
        <f>局別!AQ13</f>
        <v>1</v>
      </c>
      <c r="J13" s="634">
        <f>局別!AR13</f>
        <v>0</v>
      </c>
    </row>
    <row r="14" spans="1:10" ht="13.5" customHeight="1">
      <c r="A14" s="986" t="s">
        <v>216</v>
      </c>
      <c r="B14" s="987"/>
      <c r="C14" s="987"/>
      <c r="D14" s="987"/>
      <c r="E14" s="1052">
        <f t="shared" ref="E14" si="2">IFERROR(I14/(G14/1000000),"")</f>
        <v>0.4494235177124774</v>
      </c>
      <c r="F14" s="1052" t="str">
        <f t="shared" ref="F14" si="3">IFERROR(J14/(H14/1000000),"")</f>
        <v/>
      </c>
      <c r="G14">
        <f>'（JR走行キロ計算）'!G32</f>
        <v>44501454</v>
      </c>
      <c r="H14">
        <f>'（JR走行キロ計算）'!H32</f>
        <v>0</v>
      </c>
      <c r="I14" s="633">
        <f>局別!AQ14</f>
        <v>20</v>
      </c>
      <c r="J14" s="634">
        <f>局別!AR14</f>
        <v>0</v>
      </c>
    </row>
    <row r="15" spans="1:10" ht="13.5" customHeight="1">
      <c r="A15" s="986"/>
      <c r="B15" s="987"/>
      <c r="C15" s="987"/>
      <c r="D15" s="987"/>
      <c r="E15" s="1052"/>
      <c r="F15" s="1052"/>
      <c r="I15" s="633">
        <f>局別!AQ15</f>
        <v>0</v>
      </c>
      <c r="J15" s="634">
        <f>局別!AR15</f>
        <v>0</v>
      </c>
    </row>
    <row r="16" spans="1:10" ht="13.5" customHeight="1">
      <c r="A16" s="986" t="s">
        <v>207</v>
      </c>
      <c r="B16" s="987"/>
      <c r="C16" s="987"/>
      <c r="D16" s="987"/>
      <c r="E16" s="1052">
        <f t="shared" ref="E16" si="4">IFERROR(I16/(G16/1000000),"")</f>
        <v>0.85075934405089515</v>
      </c>
      <c r="F16" s="1052" t="str">
        <f t="shared" ref="F16" si="5">IFERROR(J16/(H16/1000000),"")</f>
        <v/>
      </c>
      <c r="G16">
        <f>'（JR走行キロ計算）'!G40</f>
        <v>208049434</v>
      </c>
      <c r="H16">
        <f>'（JR走行キロ計算）'!H40</f>
        <v>0</v>
      </c>
      <c r="I16" s="633">
        <f>局別!AQ16</f>
        <v>177</v>
      </c>
      <c r="J16" s="634">
        <f>局別!AR16</f>
        <v>0</v>
      </c>
    </row>
    <row r="17" spans="1:10" ht="13.5" customHeight="1">
      <c r="A17" s="986"/>
      <c r="B17" s="987"/>
      <c r="C17" s="987"/>
      <c r="D17" s="987"/>
      <c r="E17" s="1052"/>
      <c r="F17" s="1052"/>
      <c r="I17" s="633">
        <f>局別!AQ17</f>
        <v>0</v>
      </c>
      <c r="J17" s="634">
        <f>局別!AR17</f>
        <v>0</v>
      </c>
    </row>
    <row r="18" spans="1:10" ht="13.5" customHeight="1">
      <c r="A18" s="986" t="s">
        <v>208</v>
      </c>
      <c r="B18" s="987"/>
      <c r="C18" s="987"/>
      <c r="D18" s="987"/>
      <c r="E18" s="1052">
        <f t="shared" ref="E18" si="6">IFERROR(I18/(G18/1000000),"")</f>
        <v>0.17734971278667822</v>
      </c>
      <c r="F18" s="1052" t="str">
        <f t="shared" ref="F18" si="7">IFERROR(J18/(H18/1000000),"")</f>
        <v/>
      </c>
      <c r="G18">
        <f>'（JR走行キロ計算）'!G50</f>
        <v>95855807.900000006</v>
      </c>
      <c r="H18">
        <f>'（JR走行キロ計算）'!H50</f>
        <v>0</v>
      </c>
      <c r="I18" s="633">
        <f>局別!AQ18</f>
        <v>17</v>
      </c>
      <c r="J18" s="634">
        <f>局別!AR18</f>
        <v>0</v>
      </c>
    </row>
    <row r="19" spans="1:10" ht="13.5" customHeight="1">
      <c r="A19" s="986"/>
      <c r="B19" s="987"/>
      <c r="C19" s="987"/>
      <c r="D19" s="987"/>
      <c r="E19" s="1052"/>
      <c r="F19" s="1052"/>
      <c r="I19" s="633">
        <f>局別!AQ19</f>
        <v>0</v>
      </c>
      <c r="J19" s="634">
        <f>局別!AR19</f>
        <v>0</v>
      </c>
    </row>
    <row r="20" spans="1:10" ht="13.5" customHeight="1">
      <c r="A20" s="986" t="s">
        <v>209</v>
      </c>
      <c r="B20" s="987"/>
      <c r="C20" s="987"/>
      <c r="D20" s="987"/>
      <c r="E20" s="1052">
        <f t="shared" ref="E20" si="8">IFERROR(I20/(G20/1000000),"")</f>
        <v>0.35302628843878409</v>
      </c>
      <c r="F20" s="1052" t="str">
        <f t="shared" ref="F20" si="9">IFERROR(J20/(H20/1000000),"")</f>
        <v/>
      </c>
      <c r="G20">
        <f>'（JR走行キロ計算）'!G58</f>
        <v>118971310</v>
      </c>
      <c r="H20">
        <f>'（JR走行キロ計算）'!H58</f>
        <v>0</v>
      </c>
      <c r="I20" s="633">
        <f>局別!AQ20</f>
        <v>42</v>
      </c>
      <c r="J20" s="634">
        <f>局別!AR20</f>
        <v>0</v>
      </c>
    </row>
    <row r="21" spans="1:10" ht="13.5" customHeight="1">
      <c r="A21" s="986"/>
      <c r="B21" s="987"/>
      <c r="C21" s="987"/>
      <c r="D21" s="987"/>
      <c r="E21" s="1052"/>
      <c r="F21" s="1052"/>
      <c r="I21" s="633">
        <f>局別!AQ21</f>
        <v>0</v>
      </c>
      <c r="J21" s="634">
        <f>局別!AR21</f>
        <v>0</v>
      </c>
    </row>
    <row r="22" spans="1:10" ht="13.5" customHeight="1">
      <c r="A22" s="986" t="s">
        <v>210</v>
      </c>
      <c r="B22" s="987"/>
      <c r="C22" s="987"/>
      <c r="D22" s="987"/>
      <c r="E22" s="1052">
        <f t="shared" ref="E22" si="10">IFERROR(I22/(G22/1000000),"")</f>
        <v>0.39481424469116444</v>
      </c>
      <c r="F22" s="1052" t="str">
        <f t="shared" ref="F22" si="11">IFERROR(J22/(H22/1000000),"")</f>
        <v/>
      </c>
      <c r="G22">
        <f>'（JR走行キロ計算）'!G68</f>
        <v>81050773.700000003</v>
      </c>
      <c r="H22">
        <f>'（JR走行キロ計算）'!H68</f>
        <v>0</v>
      </c>
      <c r="I22" s="633">
        <f>局別!AQ22</f>
        <v>32</v>
      </c>
      <c r="J22" s="634">
        <f>局別!AR22</f>
        <v>0</v>
      </c>
    </row>
    <row r="23" spans="1:10" ht="13.5" customHeight="1">
      <c r="A23" s="986"/>
      <c r="B23" s="987"/>
      <c r="C23" s="987"/>
      <c r="D23" s="987"/>
      <c r="E23" s="1052"/>
      <c r="F23" s="1052"/>
      <c r="I23" s="633">
        <f>局別!AQ23</f>
        <v>1</v>
      </c>
      <c r="J23" s="634">
        <f>局別!AR23</f>
        <v>0</v>
      </c>
    </row>
    <row r="24" spans="1:10" ht="13.5" customHeight="1">
      <c r="A24" s="986" t="s">
        <v>211</v>
      </c>
      <c r="B24" s="987"/>
      <c r="C24" s="987"/>
      <c r="D24" s="987"/>
      <c r="E24" s="1052">
        <f t="shared" ref="E24" si="12">IFERROR(I24/(G24/1000000),"")</f>
        <v>0.60877674367942225</v>
      </c>
      <c r="F24" s="1052" t="str">
        <f t="shared" ref="F24" si="13">IFERROR(J24/(H24/1000000),"")</f>
        <v/>
      </c>
      <c r="G24">
        <f>'（JR走行キロ計算）'!G74</f>
        <v>21354298</v>
      </c>
      <c r="H24">
        <f>'（JR走行キロ計算）'!H74</f>
        <v>0</v>
      </c>
      <c r="I24" s="633">
        <f>局別!AQ24</f>
        <v>13</v>
      </c>
      <c r="J24" s="634">
        <f>局別!AR24</f>
        <v>0</v>
      </c>
    </row>
    <row r="25" spans="1:10" ht="13.5" customHeight="1">
      <c r="A25" s="986"/>
      <c r="B25" s="987"/>
      <c r="C25" s="987"/>
      <c r="D25" s="987"/>
      <c r="E25" s="1052"/>
      <c r="F25" s="1052"/>
      <c r="I25" s="633">
        <f>局別!AQ25</f>
        <v>0</v>
      </c>
      <c r="J25" s="634">
        <f>局別!AR25</f>
        <v>0</v>
      </c>
    </row>
    <row r="26" spans="1:10" ht="13.5" customHeight="1">
      <c r="A26" s="986" t="s">
        <v>212</v>
      </c>
      <c r="B26" s="987"/>
      <c r="C26" s="987"/>
      <c r="D26" s="987"/>
      <c r="E26" s="1052">
        <f t="shared" ref="E26" si="14">IFERROR(I26/(G26/1000000),"")</f>
        <v>0.57130833976589257</v>
      </c>
      <c r="F26" s="1052" t="str">
        <f t="shared" ref="F26" si="15">IFERROR(J26/(H26/1000000),"")</f>
        <v/>
      </c>
      <c r="G26">
        <f>'（JR走行キロ計算）'!G82</f>
        <v>80516941.200000003</v>
      </c>
      <c r="H26">
        <f>'（JR走行キロ計算）'!H82</f>
        <v>0</v>
      </c>
      <c r="I26" s="633">
        <f>局別!AQ26</f>
        <v>46</v>
      </c>
      <c r="J26" s="634">
        <f>局別!AR26</f>
        <v>0</v>
      </c>
    </row>
    <row r="27" spans="1:10" ht="13.5" customHeight="1">
      <c r="A27" s="989"/>
      <c r="B27" s="990"/>
      <c r="C27" s="990"/>
      <c r="D27" s="990"/>
      <c r="E27" s="1052"/>
      <c r="F27" s="1052"/>
      <c r="I27" s="633">
        <f>局別!AQ27</f>
        <v>2</v>
      </c>
      <c r="J27" s="634">
        <f>局別!AR27</f>
        <v>0</v>
      </c>
    </row>
    <row r="28" spans="1:10" ht="13.5" customHeight="1">
      <c r="A28" s="986" t="s">
        <v>230</v>
      </c>
      <c r="B28" s="987"/>
      <c r="C28" s="987"/>
      <c r="D28" s="987"/>
      <c r="E28" s="1052" t="str">
        <f t="shared" ref="E28" si="16">IFERROR(I28/(G28/1000000),"")</f>
        <v/>
      </c>
      <c r="F28" s="1052" t="str">
        <f t="shared" ref="F28" si="17">IFERROR(J28/(H28/1000000),"")</f>
        <v/>
      </c>
      <c r="I28" s="633">
        <f>局別!AQ28</f>
        <v>0</v>
      </c>
      <c r="J28" s="634">
        <f>局別!AR28</f>
        <v>0</v>
      </c>
    </row>
    <row r="29" spans="1:10" ht="14.25" customHeight="1" thickBot="1">
      <c r="A29" s="1012"/>
      <c r="B29" s="1013"/>
      <c r="C29" s="1013"/>
      <c r="D29" s="1013"/>
      <c r="E29" s="1052"/>
      <c r="F29" s="1052"/>
      <c r="I29" s="633">
        <f>局別!AQ29</f>
        <v>0</v>
      </c>
      <c r="J29" s="634">
        <f>局別!AR29</f>
        <v>0</v>
      </c>
    </row>
    <row r="30" spans="1:10" ht="13.5" customHeight="1">
      <c r="A30" s="976" t="s">
        <v>195</v>
      </c>
      <c r="B30" s="1010"/>
      <c r="C30" s="1010"/>
      <c r="D30" s="1010"/>
      <c r="E30" s="1052">
        <f t="shared" ref="E30" si="18">IFERROR(I30/(G30/1000000),"")</f>
        <v>0.51779631823657168</v>
      </c>
      <c r="F30" s="1052" t="str">
        <f t="shared" ref="F30" si="19">IFERROR(J30/(H30/1000000),"")</f>
        <v/>
      </c>
      <c r="G30">
        <f>'（JR走行キロ計算）'!G98</f>
        <v>762848220.60000002</v>
      </c>
      <c r="H30">
        <f>'（JR走行キロ計算）'!H98</f>
        <v>0</v>
      </c>
      <c r="I30" s="633">
        <f>局別!AQ30</f>
        <v>395</v>
      </c>
      <c r="J30" s="634">
        <f>局別!AR30</f>
        <v>0</v>
      </c>
    </row>
    <row r="31" spans="1:10" ht="14.25" customHeight="1" thickBot="1">
      <c r="A31" s="979"/>
      <c r="B31" s="980"/>
      <c r="C31" s="980"/>
      <c r="D31" s="980"/>
      <c r="E31" s="1052"/>
      <c r="F31" s="1052"/>
      <c r="I31" s="635">
        <f>局別!AQ31</f>
        <v>5</v>
      </c>
      <c r="J31" s="636">
        <f>局別!AR31</f>
        <v>0</v>
      </c>
    </row>
    <row r="32" spans="1:10" ht="17.25">
      <c r="A32" s="35" t="s">
        <v>299</v>
      </c>
      <c r="B32" s="78"/>
      <c r="C32" s="94"/>
      <c r="D32" s="94"/>
    </row>
    <row r="33" spans="1:10" ht="17.25">
      <c r="A33" s="1" t="s">
        <v>300</v>
      </c>
      <c r="B33" s="78"/>
      <c r="C33" s="78"/>
      <c r="D33" s="78"/>
    </row>
    <row r="34" spans="1:10" ht="17.25">
      <c r="A34" s="35"/>
      <c r="B34" s="78"/>
      <c r="C34" s="94"/>
      <c r="D34" s="94"/>
    </row>
    <row r="35" spans="1:10" ht="17.25">
      <c r="A35" s="1"/>
      <c r="B35" s="78"/>
      <c r="C35" s="78"/>
      <c r="D35" s="78"/>
    </row>
    <row r="36" spans="1:10" ht="17.25">
      <c r="A36" s="78"/>
      <c r="B36" s="78"/>
      <c r="C36" s="78"/>
      <c r="D36" s="78"/>
    </row>
    <row r="37" spans="1:10" ht="17.25">
      <c r="A37" s="78"/>
      <c r="B37" s="78"/>
      <c r="C37" s="78"/>
    </row>
    <row r="38" spans="1:10" ht="17.25">
      <c r="A38" s="78"/>
      <c r="B38" s="78"/>
      <c r="C38" s="78"/>
    </row>
    <row r="39" spans="1:10" ht="17.25">
      <c r="A39" s="78"/>
      <c r="B39" s="78"/>
      <c r="C39" s="78"/>
      <c r="D39" s="78"/>
      <c r="E39" s="79"/>
      <c r="F39" s="79"/>
    </row>
    <row r="40" spans="1:10" ht="17.25">
      <c r="A40" s="78" t="s">
        <v>166</v>
      </c>
      <c r="B40" s="78"/>
      <c r="C40" s="78"/>
      <c r="D40" s="78"/>
      <c r="E40" s="79"/>
      <c r="F40" s="79"/>
    </row>
    <row r="41" spans="1:10" ht="18" thickBot="1">
      <c r="A41" s="245" t="s">
        <v>204</v>
      </c>
      <c r="B41" s="246"/>
      <c r="C41" s="246"/>
      <c r="D41" s="78"/>
      <c r="E41" s="247"/>
      <c r="F41" s="248"/>
    </row>
    <row r="42" spans="1:10" ht="18" thickBot="1">
      <c r="A42" s="564"/>
      <c r="B42" s="565"/>
      <c r="C42" s="566"/>
      <c r="D42" s="80"/>
      <c r="E42" s="95" t="s">
        <v>6</v>
      </c>
      <c r="F42" s="96" t="s">
        <v>7</v>
      </c>
      <c r="G42" s="641" t="s">
        <v>6</v>
      </c>
      <c r="H42" s="628"/>
    </row>
    <row r="43" spans="1:10" ht="18">
      <c r="A43" s="85"/>
      <c r="B43" s="94"/>
      <c r="C43" s="569" t="s">
        <v>298</v>
      </c>
      <c r="D43" s="84"/>
      <c r="E43" s="97" t="s">
        <v>14</v>
      </c>
      <c r="F43" s="98" t="s">
        <v>15</v>
      </c>
      <c r="G43" s="642" t="s">
        <v>14</v>
      </c>
      <c r="H43" s="629"/>
      <c r="I43" s="1022" t="s">
        <v>256</v>
      </c>
      <c r="J43" s="1023"/>
    </row>
    <row r="44" spans="1:10" ht="17.25">
      <c r="A44" s="85"/>
      <c r="B44" s="94"/>
      <c r="C44" s="246"/>
      <c r="D44" s="84"/>
      <c r="E44" s="97" t="s">
        <v>17</v>
      </c>
      <c r="F44" s="98" t="s">
        <v>18</v>
      </c>
      <c r="G44" s="642" t="s">
        <v>286</v>
      </c>
      <c r="H44" s="629"/>
      <c r="I44" s="624"/>
      <c r="J44" s="625"/>
    </row>
    <row r="45" spans="1:10" ht="17.25">
      <c r="A45" s="621"/>
      <c r="B45" s="623"/>
      <c r="C45" s="563"/>
      <c r="D45" s="88"/>
      <c r="E45" s="97" t="s">
        <v>23</v>
      </c>
      <c r="F45" s="98" t="s">
        <v>24</v>
      </c>
      <c r="G45" s="642" t="s">
        <v>287</v>
      </c>
      <c r="H45" s="629"/>
      <c r="I45" s="624"/>
      <c r="J45" s="625"/>
    </row>
    <row r="46" spans="1:10" ht="17.25">
      <c r="A46" s="621"/>
      <c r="B46" s="623"/>
      <c r="C46" s="563"/>
      <c r="D46" s="88"/>
      <c r="E46" s="97"/>
      <c r="F46" s="98"/>
      <c r="G46" s="642" t="s">
        <v>290</v>
      </c>
      <c r="H46" s="629"/>
      <c r="I46" s="624"/>
      <c r="J46" s="625"/>
    </row>
    <row r="47" spans="1:10" ht="18.75" thickBot="1">
      <c r="A47" s="568" t="s">
        <v>297</v>
      </c>
      <c r="B47" s="94"/>
      <c r="C47" s="563"/>
      <c r="D47" s="89"/>
      <c r="E47" s="97" t="s">
        <v>29</v>
      </c>
      <c r="F47" s="98" t="s">
        <v>30</v>
      </c>
      <c r="G47" s="643" t="s">
        <v>526</v>
      </c>
      <c r="H47" s="630"/>
      <c r="I47" s="1024" t="s">
        <v>259</v>
      </c>
      <c r="J47" s="1025"/>
    </row>
    <row r="48" spans="1:10" ht="18" thickBot="1">
      <c r="A48" s="90"/>
      <c r="B48" s="622"/>
      <c r="C48" s="1004"/>
      <c r="D48" s="1005"/>
      <c r="E48" s="97" t="s">
        <v>261</v>
      </c>
      <c r="F48" s="98" t="s">
        <v>261</v>
      </c>
      <c r="G48" s="644" t="s">
        <v>352</v>
      </c>
      <c r="H48" s="645" t="s">
        <v>353</v>
      </c>
      <c r="I48" s="626">
        <f>局別!AQ48</f>
        <v>0</v>
      </c>
      <c r="J48" s="626">
        <f>局別!AR48</f>
        <v>0</v>
      </c>
    </row>
    <row r="49" spans="1:10" ht="13.5" customHeight="1">
      <c r="A49" s="1006" t="s">
        <v>205</v>
      </c>
      <c r="B49" s="1007"/>
      <c r="C49" s="1007"/>
      <c r="D49" s="1007"/>
      <c r="E49" s="1052">
        <f>IFERROR(I49/(G49/1000000),"")</f>
        <v>0</v>
      </c>
      <c r="F49" s="1052">
        <f>IFERROR(J49/(H49/1000000),"")</f>
        <v>0</v>
      </c>
      <c r="G49">
        <f>'（民鉄走行キロ計算）'!G16</f>
        <v>5761964.2999999998</v>
      </c>
      <c r="H49">
        <f>'（民鉄走行キロ計算）'!H16</f>
        <v>2062224</v>
      </c>
      <c r="I49" s="631">
        <f>局別!AQ49</f>
        <v>0</v>
      </c>
      <c r="J49" s="632">
        <f>局別!AR49</f>
        <v>0</v>
      </c>
    </row>
    <row r="50" spans="1:10" ht="13.5" customHeight="1">
      <c r="A50" s="986"/>
      <c r="B50" s="987"/>
      <c r="C50" s="987"/>
      <c r="D50" s="987"/>
      <c r="E50" s="1052"/>
      <c r="F50" s="1052"/>
      <c r="I50" s="633">
        <f>局別!AQ50</f>
        <v>0</v>
      </c>
      <c r="J50" s="634">
        <f>局別!AR50</f>
        <v>0</v>
      </c>
    </row>
    <row r="51" spans="1:10" ht="13.5" customHeight="1">
      <c r="A51" s="986" t="s">
        <v>206</v>
      </c>
      <c r="B51" s="987"/>
      <c r="C51" s="987"/>
      <c r="D51" s="987"/>
      <c r="E51" s="1052">
        <f t="shared" ref="E51" si="20">IFERROR(I51/(G51/1000000),"")</f>
        <v>0.76999401098658271</v>
      </c>
      <c r="F51" s="1052" t="str">
        <f t="shared" ref="F51" si="21">IFERROR(J51/(H51/1000000),"")</f>
        <v/>
      </c>
      <c r="G51">
        <f>'（民鉄走行キロ計算）'!G58</f>
        <v>10389691.199999997</v>
      </c>
      <c r="H51">
        <f>'（民鉄走行キロ計算）'!H58</f>
        <v>0</v>
      </c>
      <c r="I51" s="633">
        <f>局別!AQ51</f>
        <v>8</v>
      </c>
      <c r="J51" s="634">
        <f>局別!AR51</f>
        <v>0</v>
      </c>
    </row>
    <row r="52" spans="1:10" ht="13.5" customHeight="1">
      <c r="A52" s="986"/>
      <c r="B52" s="987"/>
      <c r="C52" s="987"/>
      <c r="D52" s="987"/>
      <c r="E52" s="1052"/>
      <c r="F52" s="1052"/>
      <c r="I52" s="633">
        <f>局別!AQ52</f>
        <v>0</v>
      </c>
      <c r="J52" s="634">
        <f>局別!AR52</f>
        <v>0</v>
      </c>
    </row>
    <row r="53" spans="1:10" ht="13.5" customHeight="1">
      <c r="A53" s="986" t="s">
        <v>216</v>
      </c>
      <c r="B53" s="987"/>
      <c r="C53" s="987"/>
      <c r="D53" s="987"/>
      <c r="E53" s="1052">
        <f t="shared" ref="E53" si="22">IFERROR(I53/(G53/1000000),"")</f>
        <v>1.1416315394252861</v>
      </c>
      <c r="F53" s="1052">
        <f t="shared" ref="F53" si="23">IFERROR(J53/(H53/1000000),"")</f>
        <v>11.250301560817617</v>
      </c>
      <c r="G53">
        <f>'（民鉄走行キロ計算）'!G92</f>
        <v>8759393.6000000015</v>
      </c>
      <c r="H53">
        <f>'（民鉄走行キロ計算）'!H92</f>
        <v>1422184.1</v>
      </c>
      <c r="I53" s="633">
        <f>局別!AQ53</f>
        <v>10</v>
      </c>
      <c r="J53" s="634">
        <f>局別!AR53</f>
        <v>16</v>
      </c>
    </row>
    <row r="54" spans="1:10" ht="13.5" customHeight="1">
      <c r="A54" s="986"/>
      <c r="B54" s="987"/>
      <c r="C54" s="987"/>
      <c r="D54" s="987"/>
      <c r="E54" s="1052"/>
      <c r="F54" s="1052"/>
      <c r="I54" s="633">
        <f>局別!AQ54</f>
        <v>0</v>
      </c>
      <c r="J54" s="634">
        <f>局別!AR54</f>
        <v>1</v>
      </c>
    </row>
    <row r="55" spans="1:10" ht="13.5" customHeight="1">
      <c r="A55" s="986" t="s">
        <v>207</v>
      </c>
      <c r="B55" s="987"/>
      <c r="C55" s="987"/>
      <c r="D55" s="987"/>
      <c r="E55" s="1052">
        <f t="shared" ref="E55" si="24">IFERROR(I55/(G55/1000000),"")</f>
        <v>0.51436065730566616</v>
      </c>
      <c r="F55" s="1052" t="str">
        <f t="shared" ref="F55" si="25">IFERROR(J55/(H55/1000000),"")</f>
        <v/>
      </c>
      <c r="G55">
        <f>'（民鉄走行キロ計算）'!G196</f>
        <v>248852625.45252207</v>
      </c>
      <c r="H55">
        <f>'（民鉄走行キロ計算）'!H196</f>
        <v>0</v>
      </c>
      <c r="I55" s="633">
        <f>局別!AQ55</f>
        <v>128</v>
      </c>
      <c r="J55" s="634">
        <f>局別!AR55</f>
        <v>2</v>
      </c>
    </row>
    <row r="56" spans="1:10" ht="13.5" customHeight="1">
      <c r="A56" s="986"/>
      <c r="B56" s="987"/>
      <c r="C56" s="987"/>
      <c r="D56" s="987"/>
      <c r="E56" s="1052"/>
      <c r="F56" s="1052"/>
      <c r="I56" s="633">
        <f>局別!AQ56</f>
        <v>1</v>
      </c>
      <c r="J56" s="634">
        <f>局別!AR56</f>
        <v>0</v>
      </c>
    </row>
    <row r="57" spans="1:10" ht="13.5" customHeight="1">
      <c r="A57" s="986" t="s">
        <v>208</v>
      </c>
      <c r="B57" s="987"/>
      <c r="C57" s="987"/>
      <c r="D57" s="987"/>
      <c r="E57" s="1052">
        <f t="shared" ref="E57" si="26">IFERROR(I57/(G57/1000000),"")</f>
        <v>0.39706399969812273</v>
      </c>
      <c r="F57" s="1052">
        <f t="shared" ref="F57" si="27">IFERROR(J57/(H57/1000000),"")</f>
        <v>11.762349722259559</v>
      </c>
      <c r="G57">
        <f>'（民鉄走行キロ計算）'!G254</f>
        <v>95702456.099999994</v>
      </c>
      <c r="H57">
        <f>'（民鉄走行キロ計算）'!H254</f>
        <v>1275255.3999999999</v>
      </c>
      <c r="I57" s="633">
        <f>局別!AQ57</f>
        <v>38</v>
      </c>
      <c r="J57" s="634">
        <f>局別!AR57</f>
        <v>15</v>
      </c>
    </row>
    <row r="58" spans="1:10" ht="13.5" customHeight="1">
      <c r="A58" s="986"/>
      <c r="B58" s="987"/>
      <c r="C58" s="987"/>
      <c r="D58" s="987"/>
      <c r="E58" s="1052"/>
      <c r="F58" s="1052"/>
      <c r="I58" s="633">
        <f>局別!AQ58</f>
        <v>2</v>
      </c>
      <c r="J58" s="634">
        <f>局別!AR58</f>
        <v>0</v>
      </c>
    </row>
    <row r="59" spans="1:10" ht="13.5" customHeight="1">
      <c r="A59" s="986" t="s">
        <v>209</v>
      </c>
      <c r="B59" s="987"/>
      <c r="C59" s="987"/>
      <c r="D59" s="987"/>
      <c r="E59" s="1052">
        <f t="shared" ref="E59" si="28">IFERROR(I59/(G59/1000000),"")</f>
        <v>0.67613465095271774</v>
      </c>
      <c r="F59" s="1052">
        <f t="shared" ref="F59" si="29">IFERROR(J59/(H59/1000000),"")</f>
        <v>1.7271238133117328</v>
      </c>
      <c r="G59">
        <f>'（民鉄走行キロ計算）'!G322</f>
        <v>147899534.30000001</v>
      </c>
      <c r="H59">
        <f>'（民鉄走行キロ計算）'!H322</f>
        <v>4052980.9999999995</v>
      </c>
      <c r="I59" s="633">
        <f>局別!AQ59</f>
        <v>100</v>
      </c>
      <c r="J59" s="634">
        <f>局別!AR59</f>
        <v>7</v>
      </c>
    </row>
    <row r="60" spans="1:10" ht="13.5" customHeight="1">
      <c r="A60" s="986"/>
      <c r="B60" s="987"/>
      <c r="C60" s="987"/>
      <c r="D60" s="987"/>
      <c r="E60" s="1052"/>
      <c r="F60" s="1052"/>
      <c r="I60" s="633">
        <f>局別!AQ60</f>
        <v>0</v>
      </c>
      <c r="J60" s="634">
        <f>局別!AR60</f>
        <v>0</v>
      </c>
    </row>
    <row r="61" spans="1:10" ht="13.5" customHeight="1">
      <c r="A61" s="986" t="s">
        <v>210</v>
      </c>
      <c r="B61" s="987"/>
      <c r="C61" s="987"/>
      <c r="D61" s="987"/>
      <c r="E61" s="1052">
        <f t="shared" ref="E61" si="30">IFERROR(I61/(G61/1000000),"")</f>
        <v>0.49993863253285648</v>
      </c>
      <c r="F61" s="1052">
        <f t="shared" ref="F61" si="31">IFERROR(J61/(H61/1000000),"")</f>
        <v>1.311138142117777</v>
      </c>
      <c r="G61">
        <f>'（民鉄走行キロ計算）'!G344</f>
        <v>6000736.5000000009</v>
      </c>
      <c r="H61">
        <f>'（民鉄走行キロ計算）'!H344</f>
        <v>3813480.7</v>
      </c>
      <c r="I61" s="633">
        <f>局別!AQ61</f>
        <v>3</v>
      </c>
      <c r="J61" s="634">
        <f>局別!AR61</f>
        <v>5</v>
      </c>
    </row>
    <row r="62" spans="1:10" ht="13.5" customHeight="1">
      <c r="A62" s="986"/>
      <c r="B62" s="987"/>
      <c r="C62" s="987"/>
      <c r="D62" s="987"/>
      <c r="E62" s="1052"/>
      <c r="F62" s="1052"/>
      <c r="I62" s="633">
        <f>局別!AQ62</f>
        <v>0</v>
      </c>
      <c r="J62" s="634">
        <f>局別!AR62</f>
        <v>2</v>
      </c>
    </row>
    <row r="63" spans="1:10" ht="13.5" customHeight="1">
      <c r="A63" s="986" t="s">
        <v>211</v>
      </c>
      <c r="B63" s="987"/>
      <c r="C63" s="987"/>
      <c r="D63" s="987"/>
      <c r="E63" s="1052">
        <f t="shared" ref="E63" si="32">IFERROR(I63/(G63/1000000),"")</f>
        <v>1.0570412769861979</v>
      </c>
      <c r="F63" s="1052">
        <f t="shared" ref="F63" si="33">IFERROR(J63/(H63/1000000),"")</f>
        <v>1.2384954225054374</v>
      </c>
      <c r="G63">
        <f>'（民鉄走行キロ計算）'!G358</f>
        <v>5676221.0999999996</v>
      </c>
      <c r="H63">
        <f>'（民鉄走行キロ計算）'!H358</f>
        <v>3229725.3</v>
      </c>
      <c r="I63" s="633">
        <f>局別!AQ63</f>
        <v>6</v>
      </c>
      <c r="J63" s="634">
        <f>局別!AR63</f>
        <v>4</v>
      </c>
    </row>
    <row r="64" spans="1:10" ht="13.5" customHeight="1">
      <c r="A64" s="986"/>
      <c r="B64" s="987"/>
      <c r="C64" s="987"/>
      <c r="D64" s="987"/>
      <c r="E64" s="1052"/>
      <c r="F64" s="1052"/>
      <c r="I64" s="633">
        <f>局別!AQ64</f>
        <v>0</v>
      </c>
      <c r="J64" s="634">
        <f>局別!AR64</f>
        <v>1</v>
      </c>
    </row>
    <row r="65" spans="1:10" ht="13.5" customHeight="1">
      <c r="A65" s="986" t="s">
        <v>212</v>
      </c>
      <c r="B65" s="987"/>
      <c r="C65" s="987"/>
      <c r="D65" s="987"/>
      <c r="E65" s="1052">
        <f t="shared" ref="E65" si="34">IFERROR(I65/(G65/1000000),"")</f>
        <v>0.64469067892479526</v>
      </c>
      <c r="F65" s="1052">
        <f t="shared" ref="F65" si="35">IFERROR(J65/(H65/1000000),"")</f>
        <v>1.3463990590824815</v>
      </c>
      <c r="G65">
        <f>'（民鉄走行キロ計算）'!G394</f>
        <v>20164709.100000001</v>
      </c>
      <c r="H65">
        <f>'（民鉄走行キロ計算）'!H394</f>
        <v>5941774.7999999998</v>
      </c>
      <c r="I65" s="633">
        <f>局別!AQ65</f>
        <v>13</v>
      </c>
      <c r="J65" s="634">
        <f>局別!AR65</f>
        <v>8</v>
      </c>
    </row>
    <row r="66" spans="1:10" ht="13.5" customHeight="1">
      <c r="A66" s="989"/>
      <c r="B66" s="990"/>
      <c r="C66" s="990"/>
      <c r="D66" s="990"/>
      <c r="E66" s="1052"/>
      <c r="F66" s="1052"/>
      <c r="I66" s="633">
        <f>局別!AQ66</f>
        <v>2</v>
      </c>
      <c r="J66" s="634">
        <f>局別!AR66</f>
        <v>2</v>
      </c>
    </row>
    <row r="67" spans="1:10" ht="13.5" customHeight="1">
      <c r="A67" s="986" t="s">
        <v>230</v>
      </c>
      <c r="B67" s="987"/>
      <c r="C67" s="987"/>
      <c r="D67" s="987"/>
      <c r="E67" s="1053">
        <f t="shared" ref="E67" si="36">IFERROR(I67/(G67/1000000),"")</f>
        <v>0</v>
      </c>
      <c r="F67" s="1053" t="str">
        <f t="shared" ref="F67" si="37">IFERROR(J67/(H67/1000000),"")</f>
        <v/>
      </c>
      <c r="G67">
        <f>'（民鉄走行キロ計算）'!G398</f>
        <v>1070064.3999999999</v>
      </c>
      <c r="H67">
        <f>'（民鉄走行キロ計算）'!H398</f>
        <v>0</v>
      </c>
      <c r="I67" s="633">
        <f>局別!AQ67</f>
        <v>0</v>
      </c>
      <c r="J67" s="634">
        <f>局別!AR67</f>
        <v>0</v>
      </c>
    </row>
    <row r="68" spans="1:10" ht="14.25" customHeight="1" thickBot="1">
      <c r="A68" s="994"/>
      <c r="B68" s="995"/>
      <c r="C68" s="995"/>
      <c r="D68" s="995"/>
      <c r="E68" s="1054"/>
      <c r="F68" s="1054"/>
      <c r="I68" s="633">
        <f>局別!AQ68</f>
        <v>0</v>
      </c>
      <c r="J68" s="634">
        <f>局別!AR68</f>
        <v>0</v>
      </c>
    </row>
    <row r="69" spans="1:10" ht="14.25" customHeight="1" thickTop="1">
      <c r="A69" s="976" t="s">
        <v>195</v>
      </c>
      <c r="B69" s="977"/>
      <c r="C69" s="977"/>
      <c r="D69" s="977"/>
      <c r="E69" s="1052">
        <f t="shared" ref="E69" si="38">IFERROR(I69/(G69/1000000),"")</f>
        <v>0.55608317222391124</v>
      </c>
      <c r="F69" s="1052">
        <f t="shared" ref="F69" si="39">IFERROR(J69/(H69/1000000),"")</f>
        <v>2.6149637502026426</v>
      </c>
      <c r="G69">
        <f>'（民鉄走行キロ計算）'!G400</f>
        <v>550277396.05252206</v>
      </c>
      <c r="H69">
        <f>'（民鉄走行キロ計算）'!H400</f>
        <v>21797625.300000001</v>
      </c>
      <c r="I69" s="633">
        <f>局別!AQ69</f>
        <v>306</v>
      </c>
      <c r="J69" s="634">
        <f>局別!AR69</f>
        <v>57</v>
      </c>
    </row>
    <row r="70" spans="1:10" ht="14.25" customHeight="1" thickBot="1">
      <c r="A70" s="979"/>
      <c r="B70" s="980"/>
      <c r="C70" s="980"/>
      <c r="D70" s="980"/>
      <c r="E70" s="1052"/>
      <c r="F70" s="1052"/>
      <c r="I70" s="635">
        <f>局別!AQ70</f>
        <v>5</v>
      </c>
      <c r="J70" s="636">
        <f>局別!AR70</f>
        <v>6</v>
      </c>
    </row>
    <row r="71" spans="1:10" ht="17.25">
      <c r="A71" s="1" t="s">
        <v>302</v>
      </c>
      <c r="B71" s="78"/>
      <c r="C71" s="78"/>
      <c r="D71" s="78"/>
    </row>
    <row r="72" spans="1:10" ht="17.25">
      <c r="A72" s="1" t="s">
        <v>300</v>
      </c>
      <c r="B72" s="78"/>
      <c r="C72" s="78"/>
      <c r="D72" s="78"/>
    </row>
    <row r="73" spans="1:10" ht="17.25">
      <c r="A73" s="1"/>
      <c r="B73" s="78"/>
      <c r="C73" s="78"/>
      <c r="D73" s="78"/>
    </row>
    <row r="74" spans="1:10" ht="17.25">
      <c r="A74" s="1"/>
      <c r="B74" s="78"/>
      <c r="C74" s="78"/>
      <c r="D74" s="78"/>
    </row>
    <row r="75" spans="1:10" ht="17.25">
      <c r="A75" s="78"/>
      <c r="B75" s="78"/>
      <c r="C75" s="78"/>
      <c r="D75" s="78"/>
    </row>
    <row r="76" spans="1:10" ht="17.25">
      <c r="A76" s="78"/>
      <c r="B76" s="78"/>
      <c r="C76" s="78"/>
    </row>
    <row r="77" spans="1:10" ht="17.25">
      <c r="A77" s="78"/>
      <c r="B77" s="78"/>
      <c r="C77" s="78"/>
    </row>
    <row r="78" spans="1:10" ht="17.25">
      <c r="A78" s="78"/>
      <c r="B78" s="78"/>
      <c r="C78" s="78"/>
      <c r="D78" s="78"/>
      <c r="E78" s="79"/>
      <c r="F78" s="79"/>
    </row>
    <row r="79" spans="1:10" ht="17.25">
      <c r="A79" s="78" t="s">
        <v>166</v>
      </c>
      <c r="B79" s="78"/>
      <c r="C79" s="78"/>
      <c r="D79" s="78"/>
      <c r="E79" s="79"/>
      <c r="F79" s="79"/>
    </row>
    <row r="80" spans="1:10" ht="18" thickBot="1">
      <c r="A80" s="245" t="s">
        <v>213</v>
      </c>
      <c r="B80" s="246"/>
      <c r="C80" s="246"/>
      <c r="D80" s="78" t="s">
        <v>527</v>
      </c>
      <c r="E80" s="247"/>
      <c r="F80" s="248"/>
    </row>
    <row r="81" spans="1:10" ht="18" thickBot="1">
      <c r="A81" s="564"/>
      <c r="B81" s="565"/>
      <c r="C81" s="566"/>
      <c r="D81" s="80"/>
      <c r="E81" s="95" t="s">
        <v>6</v>
      </c>
      <c r="F81" s="96" t="s">
        <v>7</v>
      </c>
      <c r="G81" s="641" t="s">
        <v>6</v>
      </c>
      <c r="H81" s="628"/>
    </row>
    <row r="82" spans="1:10" ht="18">
      <c r="A82" s="85"/>
      <c r="B82" s="94"/>
      <c r="C82" s="569" t="s">
        <v>298</v>
      </c>
      <c r="D82" s="84"/>
      <c r="E82" s="97" t="s">
        <v>14</v>
      </c>
      <c r="F82" s="98" t="s">
        <v>15</v>
      </c>
      <c r="G82" s="642" t="s">
        <v>14</v>
      </c>
      <c r="H82" s="629"/>
      <c r="I82" s="1022" t="s">
        <v>256</v>
      </c>
      <c r="J82" s="1023"/>
    </row>
    <row r="83" spans="1:10" ht="17.25">
      <c r="A83" s="85"/>
      <c r="B83" s="94"/>
      <c r="C83" s="246"/>
      <c r="D83" s="84"/>
      <c r="E83" s="97" t="s">
        <v>17</v>
      </c>
      <c r="F83" s="98" t="s">
        <v>18</v>
      </c>
      <c r="G83" s="642" t="s">
        <v>286</v>
      </c>
      <c r="H83" s="629"/>
      <c r="I83" s="624"/>
      <c r="J83" s="625"/>
    </row>
    <row r="84" spans="1:10" ht="17.25">
      <c r="A84" s="621"/>
      <c r="B84" s="623"/>
      <c r="C84" s="563"/>
      <c r="D84" s="88"/>
      <c r="E84" s="97" t="s">
        <v>23</v>
      </c>
      <c r="F84" s="98" t="s">
        <v>24</v>
      </c>
      <c r="G84" s="642" t="s">
        <v>287</v>
      </c>
      <c r="H84" s="629"/>
      <c r="I84" s="624"/>
      <c r="J84" s="625"/>
    </row>
    <row r="85" spans="1:10" ht="17.25">
      <c r="A85" s="621"/>
      <c r="B85" s="623"/>
      <c r="C85" s="563"/>
      <c r="D85" s="88"/>
      <c r="E85" s="97"/>
      <c r="F85" s="98"/>
      <c r="G85" s="642" t="s">
        <v>290</v>
      </c>
      <c r="H85" s="629"/>
      <c r="I85" s="624"/>
      <c r="J85" s="625"/>
    </row>
    <row r="86" spans="1:10" ht="18.75" thickBot="1">
      <c r="A86" s="568" t="s">
        <v>297</v>
      </c>
      <c r="B86" s="94"/>
      <c r="C86" s="563"/>
      <c r="D86" s="89"/>
      <c r="E86" s="97" t="s">
        <v>29</v>
      </c>
      <c r="F86" s="98" t="s">
        <v>30</v>
      </c>
      <c r="G86" s="643" t="s">
        <v>526</v>
      </c>
      <c r="H86" s="630"/>
      <c r="I86" s="1024" t="s">
        <v>259</v>
      </c>
      <c r="J86" s="1025"/>
    </row>
    <row r="87" spans="1:10" ht="18" thickBot="1">
      <c r="A87" s="90"/>
      <c r="B87" s="622"/>
      <c r="C87" s="1004"/>
      <c r="D87" s="1005"/>
      <c r="E87" s="97" t="s">
        <v>261</v>
      </c>
      <c r="F87" s="98" t="s">
        <v>261</v>
      </c>
      <c r="G87" s="644" t="s">
        <v>352</v>
      </c>
      <c r="H87" s="645" t="s">
        <v>353</v>
      </c>
      <c r="I87" s="626">
        <f>局別!AQ87</f>
        <v>0</v>
      </c>
      <c r="J87" s="626">
        <f>局別!AR87</f>
        <v>0</v>
      </c>
    </row>
    <row r="88" spans="1:10" ht="13.5" customHeight="1">
      <c r="A88" s="1006" t="s">
        <v>205</v>
      </c>
      <c r="B88" s="1007"/>
      <c r="C88" s="1007"/>
      <c r="D88" s="1007"/>
      <c r="E88" s="1052">
        <f>IFERROR(I88/((G88+H88)/1000000),"")</f>
        <v>0.29506480914609162</v>
      </c>
      <c r="F88" s="1052"/>
      <c r="G88">
        <f>SUM(G10,G49)</f>
        <v>48774065.299999997</v>
      </c>
      <c r="H88">
        <f>SUM(H10,H49)</f>
        <v>2062224</v>
      </c>
      <c r="I88" s="631">
        <f>局別!AQ88</f>
        <v>15</v>
      </c>
      <c r="J88" s="632">
        <f>局別!AR88</f>
        <v>0</v>
      </c>
    </row>
    <row r="89" spans="1:10" ht="13.5" customHeight="1">
      <c r="A89" s="986"/>
      <c r="B89" s="987"/>
      <c r="C89" s="987"/>
      <c r="D89" s="987"/>
      <c r="E89" s="1052"/>
      <c r="F89" s="1052"/>
      <c r="I89" s="633">
        <f>局別!AQ89</f>
        <v>1</v>
      </c>
      <c r="J89" s="634">
        <f>局別!AR89</f>
        <v>0</v>
      </c>
    </row>
    <row r="90" spans="1:10" ht="13.5" customHeight="1">
      <c r="A90" s="986" t="s">
        <v>206</v>
      </c>
      <c r="B90" s="987"/>
      <c r="C90" s="987"/>
      <c r="D90" s="987"/>
      <c r="E90" s="1052">
        <f t="shared" ref="E90" si="40">IFERROR(I90/((G90+H90)/1000000),"")</f>
        <v>0.51297583638583144</v>
      </c>
      <c r="F90" s="1052"/>
      <c r="G90">
        <f t="shared" ref="G90:H90" si="41">SUM(G12,G51)</f>
        <v>79925792</v>
      </c>
      <c r="H90">
        <f t="shared" si="41"/>
        <v>0</v>
      </c>
      <c r="I90" s="633">
        <f>局別!AQ90</f>
        <v>41</v>
      </c>
      <c r="J90" s="634">
        <f>局別!AR90</f>
        <v>0</v>
      </c>
    </row>
    <row r="91" spans="1:10" ht="13.5" customHeight="1">
      <c r="A91" s="986"/>
      <c r="B91" s="987"/>
      <c r="C91" s="987"/>
      <c r="D91" s="987"/>
      <c r="E91" s="1052"/>
      <c r="F91" s="1052"/>
      <c r="I91" s="633">
        <f>局別!AQ91</f>
        <v>1</v>
      </c>
      <c r="J91" s="634">
        <f>局別!AR91</f>
        <v>0</v>
      </c>
    </row>
    <row r="92" spans="1:10" ht="13.5" customHeight="1">
      <c r="A92" s="986" t="s">
        <v>216</v>
      </c>
      <c r="B92" s="987"/>
      <c r="C92" s="987"/>
      <c r="D92" s="987"/>
      <c r="E92" s="1052">
        <f t="shared" ref="E92" si="42">IFERROR(I92/((G92+H92)/1000000),"")</f>
        <v>0.84121158922503558</v>
      </c>
      <c r="F92" s="1052"/>
      <c r="G92">
        <f t="shared" ref="G92:H92" si="43">SUM(G14,G53)</f>
        <v>53260847.600000001</v>
      </c>
      <c r="H92">
        <f t="shared" si="43"/>
        <v>1422184.1</v>
      </c>
      <c r="I92" s="633">
        <f>局別!AQ92</f>
        <v>46</v>
      </c>
      <c r="J92" s="634">
        <f>局別!AR92</f>
        <v>0</v>
      </c>
    </row>
    <row r="93" spans="1:10" ht="13.5" customHeight="1">
      <c r="A93" s="986"/>
      <c r="B93" s="987"/>
      <c r="C93" s="987"/>
      <c r="D93" s="987"/>
      <c r="E93" s="1052"/>
      <c r="F93" s="1052"/>
      <c r="I93" s="633">
        <f>局別!AQ93</f>
        <v>1</v>
      </c>
      <c r="J93" s="634">
        <f>局別!AR93</f>
        <v>0</v>
      </c>
    </row>
    <row r="94" spans="1:10" ht="13.5" customHeight="1">
      <c r="A94" s="986" t="s">
        <v>207</v>
      </c>
      <c r="B94" s="987"/>
      <c r="C94" s="987"/>
      <c r="D94" s="987"/>
      <c r="E94" s="1052">
        <f t="shared" ref="E94" si="44">IFERROR(I94/((G94+H94)/1000000),"")</f>
        <v>0.67191642858397138</v>
      </c>
      <c r="F94" s="1052"/>
      <c r="G94">
        <f t="shared" ref="G94:H94" si="45">SUM(G16,G55)</f>
        <v>456902059.45252204</v>
      </c>
      <c r="H94">
        <f t="shared" si="45"/>
        <v>0</v>
      </c>
      <c r="I94" s="633">
        <f>局別!AQ94</f>
        <v>307</v>
      </c>
      <c r="J94" s="634">
        <f>局別!AR94</f>
        <v>0</v>
      </c>
    </row>
    <row r="95" spans="1:10" ht="13.5" customHeight="1">
      <c r="A95" s="986"/>
      <c r="B95" s="987"/>
      <c r="C95" s="987"/>
      <c r="D95" s="987"/>
      <c r="E95" s="1052"/>
      <c r="F95" s="1052"/>
      <c r="I95" s="633">
        <f>局別!AQ95</f>
        <v>1</v>
      </c>
      <c r="J95" s="634">
        <f>局別!AR95</f>
        <v>0</v>
      </c>
    </row>
    <row r="96" spans="1:10" ht="13.5" customHeight="1">
      <c r="A96" s="986" t="s">
        <v>208</v>
      </c>
      <c r="B96" s="987"/>
      <c r="C96" s="987"/>
      <c r="D96" s="987"/>
      <c r="E96" s="1052">
        <f t="shared" ref="E96" si="46">IFERROR(I96/((G96+H96)/1000000),"")</f>
        <v>0.36300742846889095</v>
      </c>
      <c r="F96" s="1052"/>
      <c r="G96">
        <f t="shared" ref="G96:H96" si="47">SUM(G18,G57)</f>
        <v>191558264</v>
      </c>
      <c r="H96">
        <f t="shared" si="47"/>
        <v>1275255.3999999999</v>
      </c>
      <c r="I96" s="633">
        <f>局別!AQ96</f>
        <v>70</v>
      </c>
      <c r="J96" s="634">
        <f>局別!AR96</f>
        <v>0</v>
      </c>
    </row>
    <row r="97" spans="1:10" ht="13.5" customHeight="1">
      <c r="A97" s="986"/>
      <c r="B97" s="987"/>
      <c r="C97" s="987"/>
      <c r="D97" s="987"/>
      <c r="E97" s="1052"/>
      <c r="F97" s="1052"/>
      <c r="I97" s="633">
        <f>局別!AQ97</f>
        <v>2</v>
      </c>
      <c r="J97" s="634">
        <f>局別!AR97</f>
        <v>0</v>
      </c>
    </row>
    <row r="98" spans="1:10" ht="13.5" customHeight="1">
      <c r="A98" s="986" t="s">
        <v>209</v>
      </c>
      <c r="B98" s="987"/>
      <c r="C98" s="987"/>
      <c r="D98" s="987"/>
      <c r="E98" s="1052">
        <f t="shared" ref="E98" si="48">IFERROR(I98/((G98+H98)/1000000),"")</f>
        <v>0.54997008784668144</v>
      </c>
      <c r="F98" s="1052"/>
      <c r="G98">
        <f t="shared" ref="G98:H98" si="49">SUM(G20,G59)</f>
        <v>266870844.30000001</v>
      </c>
      <c r="H98">
        <f t="shared" si="49"/>
        <v>4052980.9999999995</v>
      </c>
      <c r="I98" s="633">
        <f>局別!AQ98</f>
        <v>149</v>
      </c>
      <c r="J98" s="634">
        <f>局別!AR98</f>
        <v>0</v>
      </c>
    </row>
    <row r="99" spans="1:10" ht="13.5" customHeight="1">
      <c r="A99" s="986"/>
      <c r="B99" s="987"/>
      <c r="C99" s="987"/>
      <c r="D99" s="987"/>
      <c r="E99" s="1052"/>
      <c r="F99" s="1052"/>
      <c r="I99" s="633">
        <f>局別!AQ99</f>
        <v>0</v>
      </c>
      <c r="J99" s="634">
        <f>局別!AR99</f>
        <v>0</v>
      </c>
    </row>
    <row r="100" spans="1:10" ht="13.5" customHeight="1">
      <c r="A100" s="986" t="s">
        <v>210</v>
      </c>
      <c r="B100" s="987"/>
      <c r="C100" s="987"/>
      <c r="D100" s="987"/>
      <c r="E100" s="1052">
        <f t="shared" ref="E100" si="50">IFERROR(I100/((G100+H100)/1000000),"")</f>
        <v>0.44021354763597953</v>
      </c>
      <c r="F100" s="1052"/>
      <c r="G100">
        <f t="shared" ref="G100:H100" si="51">SUM(G22,G61)</f>
        <v>87051510.200000003</v>
      </c>
      <c r="H100">
        <f t="shared" si="51"/>
        <v>3813480.7</v>
      </c>
      <c r="I100" s="633">
        <f>局別!AQ100</f>
        <v>40</v>
      </c>
      <c r="J100" s="634">
        <f>局別!AR100</f>
        <v>0</v>
      </c>
    </row>
    <row r="101" spans="1:10" ht="13.5" customHeight="1">
      <c r="A101" s="986"/>
      <c r="B101" s="987"/>
      <c r="C101" s="987"/>
      <c r="D101" s="987"/>
      <c r="E101" s="1052"/>
      <c r="F101" s="1052"/>
      <c r="I101" s="633">
        <f>局別!AQ101</f>
        <v>3</v>
      </c>
      <c r="J101" s="634">
        <f>局別!AR101</f>
        <v>0</v>
      </c>
    </row>
    <row r="102" spans="1:10" ht="13.5" customHeight="1">
      <c r="A102" s="986" t="s">
        <v>211</v>
      </c>
      <c r="B102" s="987"/>
      <c r="C102" s="987"/>
      <c r="D102" s="987"/>
      <c r="E102" s="1052">
        <f t="shared" ref="E102" si="52">IFERROR(I102/((G102+H102)/1000000),"")</f>
        <v>0.76007317376458461</v>
      </c>
      <c r="F102" s="1052"/>
      <c r="G102">
        <f t="shared" ref="G102:H102" si="53">SUM(G24,G63)</f>
        <v>27030519.100000001</v>
      </c>
      <c r="H102">
        <f t="shared" si="53"/>
        <v>3229725.3</v>
      </c>
      <c r="I102" s="633">
        <f>局別!AQ102</f>
        <v>23</v>
      </c>
      <c r="J102" s="634">
        <f>局別!AR102</f>
        <v>0</v>
      </c>
    </row>
    <row r="103" spans="1:10" ht="13.5" customHeight="1">
      <c r="A103" s="986"/>
      <c r="B103" s="987"/>
      <c r="C103" s="987"/>
      <c r="D103" s="987"/>
      <c r="E103" s="1052"/>
      <c r="F103" s="1052"/>
      <c r="I103" s="633">
        <f>局別!AQ103</f>
        <v>1</v>
      </c>
      <c r="J103" s="634">
        <f>局別!AR103</f>
        <v>0</v>
      </c>
    </row>
    <row r="104" spans="1:10" ht="13.5" customHeight="1">
      <c r="A104" s="986" t="s">
        <v>212</v>
      </c>
      <c r="B104" s="987"/>
      <c r="C104" s="987"/>
      <c r="D104" s="987"/>
      <c r="E104" s="1052">
        <f t="shared" ref="E104" si="54">IFERROR(I104/((G104+H104)/1000000),"")</f>
        <v>0.62837973866588903</v>
      </c>
      <c r="F104" s="1052"/>
      <c r="G104">
        <f t="shared" ref="G104:H104" si="55">SUM(G26,G65)</f>
        <v>100681650.30000001</v>
      </c>
      <c r="H104">
        <f t="shared" si="55"/>
        <v>5941774.7999999998</v>
      </c>
      <c r="I104" s="633">
        <f>局別!AQ104</f>
        <v>67</v>
      </c>
      <c r="J104" s="634">
        <f>局別!AR104</f>
        <v>0</v>
      </c>
    </row>
    <row r="105" spans="1:10" ht="13.5" customHeight="1">
      <c r="A105" s="989"/>
      <c r="B105" s="990"/>
      <c r="C105" s="990"/>
      <c r="D105" s="990"/>
      <c r="E105" s="1052"/>
      <c r="F105" s="1052"/>
      <c r="I105" s="633">
        <f>局別!AQ105</f>
        <v>6</v>
      </c>
      <c r="J105" s="634">
        <f>局別!AR105</f>
        <v>0</v>
      </c>
    </row>
    <row r="106" spans="1:10" ht="13.5" customHeight="1">
      <c r="A106" s="986" t="s">
        <v>231</v>
      </c>
      <c r="B106" s="987"/>
      <c r="C106" s="987"/>
      <c r="D106" s="987"/>
      <c r="E106" s="1052">
        <f t="shared" ref="E106" si="56">IFERROR(I106/((G106+H106)/1000000),"")</f>
        <v>0</v>
      </c>
      <c r="F106" s="1052"/>
      <c r="G106">
        <f t="shared" ref="G106:H106" si="57">SUM(G28,G67)</f>
        <v>1070064.3999999999</v>
      </c>
      <c r="H106">
        <f t="shared" si="57"/>
        <v>0</v>
      </c>
      <c r="I106" s="633">
        <f>局別!AQ106</f>
        <v>0</v>
      </c>
      <c r="J106" s="634">
        <f>局別!AR106</f>
        <v>0</v>
      </c>
    </row>
    <row r="107" spans="1:10" ht="14.25" customHeight="1" thickBot="1">
      <c r="A107" s="994"/>
      <c r="B107" s="995"/>
      <c r="C107" s="995"/>
      <c r="D107" s="995"/>
      <c r="E107" s="1052"/>
      <c r="F107" s="1052"/>
      <c r="I107" s="633">
        <f>局別!AQ107</f>
        <v>0</v>
      </c>
      <c r="J107" s="634">
        <f>局別!AR107</f>
        <v>0</v>
      </c>
    </row>
    <row r="108" spans="1:10" ht="14.25" customHeight="1" thickTop="1">
      <c r="A108" s="976" t="s">
        <v>195</v>
      </c>
      <c r="B108" s="977"/>
      <c r="C108" s="977"/>
      <c r="D108" s="977"/>
      <c r="E108" s="1052">
        <f t="shared" ref="E108" si="58">IFERROR(I108/((G108+H108)/1000000),"")</f>
        <v>0.56782291009579944</v>
      </c>
      <c r="F108" s="1052"/>
      <c r="G108">
        <f t="shared" ref="G108:H108" si="59">SUM(G30,G69)</f>
        <v>1313125616.6525221</v>
      </c>
      <c r="H108">
        <f t="shared" si="59"/>
        <v>21797625.300000001</v>
      </c>
      <c r="I108" s="633">
        <f>局別!AQ108</f>
        <v>758</v>
      </c>
      <c r="J108" s="634">
        <f>局別!AR108</f>
        <v>0</v>
      </c>
    </row>
    <row r="109" spans="1:10" ht="14.25" customHeight="1" thickBot="1">
      <c r="A109" s="979"/>
      <c r="B109" s="980"/>
      <c r="C109" s="980"/>
      <c r="D109" s="980"/>
      <c r="E109" s="1052"/>
      <c r="F109" s="1052"/>
      <c r="I109" s="635">
        <f>局別!AQ109</f>
        <v>16</v>
      </c>
      <c r="J109" s="636">
        <f>局別!AR109</f>
        <v>0</v>
      </c>
    </row>
    <row r="110" spans="1:10" ht="17.25">
      <c r="A110" s="1" t="s">
        <v>303</v>
      </c>
      <c r="B110" s="78"/>
      <c r="C110" s="78"/>
      <c r="D110" s="78"/>
    </row>
    <row r="111" spans="1:10" ht="17.25">
      <c r="A111" s="78"/>
      <c r="B111" s="78"/>
      <c r="C111" s="78"/>
      <c r="D111" s="78"/>
    </row>
    <row r="112" spans="1:10" ht="17.25">
      <c r="A112" s="78"/>
      <c r="B112" s="78"/>
      <c r="C112" s="78"/>
      <c r="D112" s="78"/>
    </row>
    <row r="113" spans="1:4" ht="17.25">
      <c r="A113" s="78"/>
      <c r="B113" s="78"/>
      <c r="C113" s="78"/>
      <c r="D113" s="78"/>
    </row>
    <row r="114" spans="1:4" ht="17.25">
      <c r="A114" s="78"/>
      <c r="B114" s="78"/>
      <c r="C114" s="78"/>
      <c r="D114" s="78"/>
    </row>
    <row r="115" spans="1:4" ht="17.25">
      <c r="A115" s="78"/>
      <c r="B115" s="78"/>
      <c r="C115" s="78"/>
    </row>
    <row r="116" spans="1:4" ht="17.25">
      <c r="A116" s="78"/>
      <c r="B116" s="78"/>
      <c r="C116" s="78"/>
    </row>
  </sheetData>
  <mergeCells count="108">
    <mergeCell ref="A20:D21"/>
    <mergeCell ref="A22:D23"/>
    <mergeCell ref="A24:D25"/>
    <mergeCell ref="A26:D27"/>
    <mergeCell ref="A28:D29"/>
    <mergeCell ref="A30:D31"/>
    <mergeCell ref="C9:D9"/>
    <mergeCell ref="A10:D11"/>
    <mergeCell ref="A12:D13"/>
    <mergeCell ref="A14:D15"/>
    <mergeCell ref="A16:D17"/>
    <mergeCell ref="A18:D19"/>
    <mergeCell ref="A59:D60"/>
    <mergeCell ref="A61:D62"/>
    <mergeCell ref="A63:D64"/>
    <mergeCell ref="A65:D66"/>
    <mergeCell ref="A67:D68"/>
    <mergeCell ref="A69:D70"/>
    <mergeCell ref="C48:D48"/>
    <mergeCell ref="A49:D50"/>
    <mergeCell ref="A51:D52"/>
    <mergeCell ref="A53:D54"/>
    <mergeCell ref="A55:D56"/>
    <mergeCell ref="A57:D58"/>
    <mergeCell ref="A98:D99"/>
    <mergeCell ref="A100:D101"/>
    <mergeCell ref="A102:D103"/>
    <mergeCell ref="A104:D105"/>
    <mergeCell ref="A106:D107"/>
    <mergeCell ref="A108:D109"/>
    <mergeCell ref="C87:D87"/>
    <mergeCell ref="A88:D89"/>
    <mergeCell ref="A90:D91"/>
    <mergeCell ref="A92:D93"/>
    <mergeCell ref="A94:D95"/>
    <mergeCell ref="A96:D97"/>
    <mergeCell ref="E16:E17"/>
    <mergeCell ref="F16:F17"/>
    <mergeCell ref="E18:E19"/>
    <mergeCell ref="F18:F19"/>
    <mergeCell ref="E20:E21"/>
    <mergeCell ref="F20:F21"/>
    <mergeCell ref="E10:E11"/>
    <mergeCell ref="F10:F11"/>
    <mergeCell ref="E12:E13"/>
    <mergeCell ref="F12:F13"/>
    <mergeCell ref="E14:E15"/>
    <mergeCell ref="F14:F15"/>
    <mergeCell ref="E28:E29"/>
    <mergeCell ref="F28:F29"/>
    <mergeCell ref="E30:E31"/>
    <mergeCell ref="F30:F31"/>
    <mergeCell ref="E49:E50"/>
    <mergeCell ref="F49:F50"/>
    <mergeCell ref="E22:E23"/>
    <mergeCell ref="F22:F23"/>
    <mergeCell ref="E24:E25"/>
    <mergeCell ref="F24:F25"/>
    <mergeCell ref="E26:E27"/>
    <mergeCell ref="F26:F27"/>
    <mergeCell ref="E59:E60"/>
    <mergeCell ref="F59:F60"/>
    <mergeCell ref="E61:E62"/>
    <mergeCell ref="F61:F62"/>
    <mergeCell ref="E51:E52"/>
    <mergeCell ref="F51:F52"/>
    <mergeCell ref="E53:E54"/>
    <mergeCell ref="F53:F54"/>
    <mergeCell ref="E55:E56"/>
    <mergeCell ref="F55:F56"/>
    <mergeCell ref="E108:E109"/>
    <mergeCell ref="F108:F109"/>
    <mergeCell ref="E98:E99"/>
    <mergeCell ref="F98:F99"/>
    <mergeCell ref="E100:E101"/>
    <mergeCell ref="F100:F101"/>
    <mergeCell ref="E102:E103"/>
    <mergeCell ref="F102:F103"/>
    <mergeCell ref="E92:E93"/>
    <mergeCell ref="F92:F93"/>
    <mergeCell ref="E94:E95"/>
    <mergeCell ref="F94:F95"/>
    <mergeCell ref="E96:E97"/>
    <mergeCell ref="F96:F97"/>
    <mergeCell ref="I82:J82"/>
    <mergeCell ref="I86:J86"/>
    <mergeCell ref="I43:J43"/>
    <mergeCell ref="I47:J47"/>
    <mergeCell ref="I4:J4"/>
    <mergeCell ref="I8:J8"/>
    <mergeCell ref="E104:E105"/>
    <mergeCell ref="F104:F105"/>
    <mergeCell ref="E106:E107"/>
    <mergeCell ref="F106:F107"/>
    <mergeCell ref="E69:E70"/>
    <mergeCell ref="F69:F70"/>
    <mergeCell ref="E88:E89"/>
    <mergeCell ref="F88:F89"/>
    <mergeCell ref="E90:E91"/>
    <mergeCell ref="F90:F91"/>
    <mergeCell ref="E63:E64"/>
    <mergeCell ref="F63:F64"/>
    <mergeCell ref="E65:E66"/>
    <mergeCell ref="F65:F66"/>
    <mergeCell ref="E67:E68"/>
    <mergeCell ref="F67:F68"/>
    <mergeCell ref="E57:E58"/>
    <mergeCell ref="F57:F58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55"/>
  <sheetViews>
    <sheetView zoomScale="85" zoomScaleNormal="85" zoomScaleSheetLayoutView="100" workbookViewId="0">
      <pane xSplit="4" ySplit="5" topLeftCell="E57" activePane="bottomRight" state="frozen"/>
      <selection activeCell="G3" sqref="G3:H3"/>
      <selection pane="topRight" activeCell="G3" sqref="G3:H3"/>
      <selection pane="bottomLeft" activeCell="G3" sqref="G3:H3"/>
      <selection pane="bottomRight" activeCell="G3" sqref="G3:H3"/>
    </sheetView>
  </sheetViews>
  <sheetFormatPr defaultRowHeight="13.5"/>
  <cols>
    <col min="1" max="1" width="1.25" style="652" customWidth="1"/>
    <col min="2" max="2" width="16.625" style="652" customWidth="1"/>
    <col min="3" max="3" width="10.875" style="652" customWidth="1"/>
    <col min="4" max="4" width="17.75" style="653" customWidth="1"/>
    <col min="5" max="5" width="3.75" style="652" customWidth="1"/>
    <col min="6" max="6" width="15.375" style="652" customWidth="1"/>
    <col min="7" max="7" width="4.125" style="652" customWidth="1"/>
    <col min="8" max="8" width="12.375" style="654" customWidth="1"/>
    <col min="9" max="11" width="12.75" style="654" customWidth="1"/>
    <col min="12" max="12" width="13.75" style="654" bestFit="1" customWidth="1"/>
    <col min="13" max="16" width="12.75" style="654" customWidth="1"/>
    <col min="17" max="17" width="14" style="654" customWidth="1"/>
    <col min="18" max="18" width="12.75" style="654" customWidth="1"/>
    <col min="19" max="19" width="14.125" style="652" customWidth="1"/>
    <col min="20" max="52" width="9" style="652"/>
    <col min="53" max="53" width="19.375" style="652" bestFit="1" customWidth="1"/>
    <col min="54" max="54" width="18" style="652" bestFit="1" customWidth="1"/>
    <col min="55" max="55" width="9" style="652"/>
    <col min="56" max="57" width="18.125" style="652" customWidth="1"/>
    <col min="58" max="256" width="9" style="652"/>
    <col min="257" max="257" width="1.25" style="652" customWidth="1"/>
    <col min="258" max="258" width="16.625" style="652" customWidth="1"/>
    <col min="259" max="259" width="10.875" style="652" customWidth="1"/>
    <col min="260" max="260" width="17.75" style="652" customWidth="1"/>
    <col min="261" max="261" width="3.75" style="652" customWidth="1"/>
    <col min="262" max="262" width="15.375" style="652" customWidth="1"/>
    <col min="263" max="263" width="4.125" style="652" customWidth="1"/>
    <col min="264" max="264" width="12.375" style="652" customWidth="1"/>
    <col min="265" max="267" width="12.75" style="652" customWidth="1"/>
    <col min="268" max="268" width="14" style="652" customWidth="1"/>
    <col min="269" max="272" width="12.75" style="652" customWidth="1"/>
    <col min="273" max="273" width="14" style="652" customWidth="1"/>
    <col min="274" max="274" width="12.75" style="652" customWidth="1"/>
    <col min="275" max="275" width="14.125" style="652" customWidth="1"/>
    <col min="276" max="308" width="9" style="652"/>
    <col min="309" max="309" width="19.375" style="652" bestFit="1" customWidth="1"/>
    <col min="310" max="310" width="18" style="652" bestFit="1" customWidth="1"/>
    <col min="311" max="311" width="9" style="652"/>
    <col min="312" max="313" width="18.125" style="652" customWidth="1"/>
    <col min="314" max="512" width="9" style="652"/>
    <col min="513" max="513" width="1.25" style="652" customWidth="1"/>
    <col min="514" max="514" width="16.625" style="652" customWidth="1"/>
    <col min="515" max="515" width="10.875" style="652" customWidth="1"/>
    <col min="516" max="516" width="17.75" style="652" customWidth="1"/>
    <col min="517" max="517" width="3.75" style="652" customWidth="1"/>
    <col min="518" max="518" width="15.375" style="652" customWidth="1"/>
    <col min="519" max="519" width="4.125" style="652" customWidth="1"/>
    <col min="520" max="520" width="12.375" style="652" customWidth="1"/>
    <col min="521" max="523" width="12.75" style="652" customWidth="1"/>
    <col min="524" max="524" width="14" style="652" customWidth="1"/>
    <col min="525" max="528" width="12.75" style="652" customWidth="1"/>
    <col min="529" max="529" width="14" style="652" customWidth="1"/>
    <col min="530" max="530" width="12.75" style="652" customWidth="1"/>
    <col min="531" max="531" width="14.125" style="652" customWidth="1"/>
    <col min="532" max="564" width="9" style="652"/>
    <col min="565" max="565" width="19.375" style="652" bestFit="1" customWidth="1"/>
    <col min="566" max="566" width="18" style="652" bestFit="1" customWidth="1"/>
    <col min="567" max="567" width="9" style="652"/>
    <col min="568" max="569" width="18.125" style="652" customWidth="1"/>
    <col min="570" max="768" width="9" style="652"/>
    <col min="769" max="769" width="1.25" style="652" customWidth="1"/>
    <col min="770" max="770" width="16.625" style="652" customWidth="1"/>
    <col min="771" max="771" width="10.875" style="652" customWidth="1"/>
    <col min="772" max="772" width="17.75" style="652" customWidth="1"/>
    <col min="773" max="773" width="3.75" style="652" customWidth="1"/>
    <col min="774" max="774" width="15.375" style="652" customWidth="1"/>
    <col min="775" max="775" width="4.125" style="652" customWidth="1"/>
    <col min="776" max="776" width="12.375" style="652" customWidth="1"/>
    <col min="777" max="779" width="12.75" style="652" customWidth="1"/>
    <col min="780" max="780" width="14" style="652" customWidth="1"/>
    <col min="781" max="784" width="12.75" style="652" customWidth="1"/>
    <col min="785" max="785" width="14" style="652" customWidth="1"/>
    <col min="786" max="786" width="12.75" style="652" customWidth="1"/>
    <col min="787" max="787" width="14.125" style="652" customWidth="1"/>
    <col min="788" max="820" width="9" style="652"/>
    <col min="821" max="821" width="19.375" style="652" bestFit="1" customWidth="1"/>
    <col min="822" max="822" width="18" style="652" bestFit="1" customWidth="1"/>
    <col min="823" max="823" width="9" style="652"/>
    <col min="824" max="825" width="18.125" style="652" customWidth="1"/>
    <col min="826" max="1024" width="9" style="652"/>
    <col min="1025" max="1025" width="1.25" style="652" customWidth="1"/>
    <col min="1026" max="1026" width="16.625" style="652" customWidth="1"/>
    <col min="1027" max="1027" width="10.875" style="652" customWidth="1"/>
    <col min="1028" max="1028" width="17.75" style="652" customWidth="1"/>
    <col min="1029" max="1029" width="3.75" style="652" customWidth="1"/>
    <col min="1030" max="1030" width="15.375" style="652" customWidth="1"/>
    <col min="1031" max="1031" width="4.125" style="652" customWidth="1"/>
    <col min="1032" max="1032" width="12.375" style="652" customWidth="1"/>
    <col min="1033" max="1035" width="12.75" style="652" customWidth="1"/>
    <col min="1036" max="1036" width="14" style="652" customWidth="1"/>
    <col min="1037" max="1040" width="12.75" style="652" customWidth="1"/>
    <col min="1041" max="1041" width="14" style="652" customWidth="1"/>
    <col min="1042" max="1042" width="12.75" style="652" customWidth="1"/>
    <col min="1043" max="1043" width="14.125" style="652" customWidth="1"/>
    <col min="1044" max="1076" width="9" style="652"/>
    <col min="1077" max="1077" width="19.375" style="652" bestFit="1" customWidth="1"/>
    <col min="1078" max="1078" width="18" style="652" bestFit="1" customWidth="1"/>
    <col min="1079" max="1079" width="9" style="652"/>
    <col min="1080" max="1081" width="18.125" style="652" customWidth="1"/>
    <col min="1082" max="1280" width="9" style="652"/>
    <col min="1281" max="1281" width="1.25" style="652" customWidth="1"/>
    <col min="1282" max="1282" width="16.625" style="652" customWidth="1"/>
    <col min="1283" max="1283" width="10.875" style="652" customWidth="1"/>
    <col min="1284" max="1284" width="17.75" style="652" customWidth="1"/>
    <col min="1285" max="1285" width="3.75" style="652" customWidth="1"/>
    <col min="1286" max="1286" width="15.375" style="652" customWidth="1"/>
    <col min="1287" max="1287" width="4.125" style="652" customWidth="1"/>
    <col min="1288" max="1288" width="12.375" style="652" customWidth="1"/>
    <col min="1289" max="1291" width="12.75" style="652" customWidth="1"/>
    <col min="1292" max="1292" width="14" style="652" customWidth="1"/>
    <col min="1293" max="1296" width="12.75" style="652" customWidth="1"/>
    <col min="1297" max="1297" width="14" style="652" customWidth="1"/>
    <col min="1298" max="1298" width="12.75" style="652" customWidth="1"/>
    <col min="1299" max="1299" width="14.125" style="652" customWidth="1"/>
    <col min="1300" max="1332" width="9" style="652"/>
    <col min="1333" max="1333" width="19.375" style="652" bestFit="1" customWidth="1"/>
    <col min="1334" max="1334" width="18" style="652" bestFit="1" customWidth="1"/>
    <col min="1335" max="1335" width="9" style="652"/>
    <col min="1336" max="1337" width="18.125" style="652" customWidth="1"/>
    <col min="1338" max="1536" width="9" style="652"/>
    <col min="1537" max="1537" width="1.25" style="652" customWidth="1"/>
    <col min="1538" max="1538" width="16.625" style="652" customWidth="1"/>
    <col min="1539" max="1539" width="10.875" style="652" customWidth="1"/>
    <col min="1540" max="1540" width="17.75" style="652" customWidth="1"/>
    <col min="1541" max="1541" width="3.75" style="652" customWidth="1"/>
    <col min="1542" max="1542" width="15.375" style="652" customWidth="1"/>
    <col min="1543" max="1543" width="4.125" style="652" customWidth="1"/>
    <col min="1544" max="1544" width="12.375" style="652" customWidth="1"/>
    <col min="1545" max="1547" width="12.75" style="652" customWidth="1"/>
    <col min="1548" max="1548" width="14" style="652" customWidth="1"/>
    <col min="1549" max="1552" width="12.75" style="652" customWidth="1"/>
    <col min="1553" max="1553" width="14" style="652" customWidth="1"/>
    <col min="1554" max="1554" width="12.75" style="652" customWidth="1"/>
    <col min="1555" max="1555" width="14.125" style="652" customWidth="1"/>
    <col min="1556" max="1588" width="9" style="652"/>
    <col min="1589" max="1589" width="19.375" style="652" bestFit="1" customWidth="1"/>
    <col min="1590" max="1590" width="18" style="652" bestFit="1" customWidth="1"/>
    <col min="1591" max="1591" width="9" style="652"/>
    <col min="1592" max="1593" width="18.125" style="652" customWidth="1"/>
    <col min="1594" max="1792" width="9" style="652"/>
    <col min="1793" max="1793" width="1.25" style="652" customWidth="1"/>
    <col min="1794" max="1794" width="16.625" style="652" customWidth="1"/>
    <col min="1795" max="1795" width="10.875" style="652" customWidth="1"/>
    <col min="1796" max="1796" width="17.75" style="652" customWidth="1"/>
    <col min="1797" max="1797" width="3.75" style="652" customWidth="1"/>
    <col min="1798" max="1798" width="15.375" style="652" customWidth="1"/>
    <col min="1799" max="1799" width="4.125" style="652" customWidth="1"/>
    <col min="1800" max="1800" width="12.375" style="652" customWidth="1"/>
    <col min="1801" max="1803" width="12.75" style="652" customWidth="1"/>
    <col min="1804" max="1804" width="14" style="652" customWidth="1"/>
    <col min="1805" max="1808" width="12.75" style="652" customWidth="1"/>
    <col min="1809" max="1809" width="14" style="652" customWidth="1"/>
    <col min="1810" max="1810" width="12.75" style="652" customWidth="1"/>
    <col min="1811" max="1811" width="14.125" style="652" customWidth="1"/>
    <col min="1812" max="1844" width="9" style="652"/>
    <col min="1845" max="1845" width="19.375" style="652" bestFit="1" customWidth="1"/>
    <col min="1846" max="1846" width="18" style="652" bestFit="1" customWidth="1"/>
    <col min="1847" max="1847" width="9" style="652"/>
    <col min="1848" max="1849" width="18.125" style="652" customWidth="1"/>
    <col min="1850" max="2048" width="9" style="652"/>
    <col min="2049" max="2049" width="1.25" style="652" customWidth="1"/>
    <col min="2050" max="2050" width="16.625" style="652" customWidth="1"/>
    <col min="2051" max="2051" width="10.875" style="652" customWidth="1"/>
    <col min="2052" max="2052" width="17.75" style="652" customWidth="1"/>
    <col min="2053" max="2053" width="3.75" style="652" customWidth="1"/>
    <col min="2054" max="2054" width="15.375" style="652" customWidth="1"/>
    <col min="2055" max="2055" width="4.125" style="652" customWidth="1"/>
    <col min="2056" max="2056" width="12.375" style="652" customWidth="1"/>
    <col min="2057" max="2059" width="12.75" style="652" customWidth="1"/>
    <col min="2060" max="2060" width="14" style="652" customWidth="1"/>
    <col min="2061" max="2064" width="12.75" style="652" customWidth="1"/>
    <col min="2065" max="2065" width="14" style="652" customWidth="1"/>
    <col min="2066" max="2066" width="12.75" style="652" customWidth="1"/>
    <col min="2067" max="2067" width="14.125" style="652" customWidth="1"/>
    <col min="2068" max="2100" width="9" style="652"/>
    <col min="2101" max="2101" width="19.375" style="652" bestFit="1" customWidth="1"/>
    <col min="2102" max="2102" width="18" style="652" bestFit="1" customWidth="1"/>
    <col min="2103" max="2103" width="9" style="652"/>
    <col min="2104" max="2105" width="18.125" style="652" customWidth="1"/>
    <col min="2106" max="2304" width="9" style="652"/>
    <col min="2305" max="2305" width="1.25" style="652" customWidth="1"/>
    <col min="2306" max="2306" width="16.625" style="652" customWidth="1"/>
    <col min="2307" max="2307" width="10.875" style="652" customWidth="1"/>
    <col min="2308" max="2308" width="17.75" style="652" customWidth="1"/>
    <col min="2309" max="2309" width="3.75" style="652" customWidth="1"/>
    <col min="2310" max="2310" width="15.375" style="652" customWidth="1"/>
    <col min="2311" max="2311" width="4.125" style="652" customWidth="1"/>
    <col min="2312" max="2312" width="12.375" style="652" customWidth="1"/>
    <col min="2313" max="2315" width="12.75" style="652" customWidth="1"/>
    <col min="2316" max="2316" width="14" style="652" customWidth="1"/>
    <col min="2317" max="2320" width="12.75" style="652" customWidth="1"/>
    <col min="2321" max="2321" width="14" style="652" customWidth="1"/>
    <col min="2322" max="2322" width="12.75" style="652" customWidth="1"/>
    <col min="2323" max="2323" width="14.125" style="652" customWidth="1"/>
    <col min="2324" max="2356" width="9" style="652"/>
    <col min="2357" max="2357" width="19.375" style="652" bestFit="1" customWidth="1"/>
    <col min="2358" max="2358" width="18" style="652" bestFit="1" customWidth="1"/>
    <col min="2359" max="2359" width="9" style="652"/>
    <col min="2360" max="2361" width="18.125" style="652" customWidth="1"/>
    <col min="2362" max="2560" width="9" style="652"/>
    <col min="2561" max="2561" width="1.25" style="652" customWidth="1"/>
    <col min="2562" max="2562" width="16.625" style="652" customWidth="1"/>
    <col min="2563" max="2563" width="10.875" style="652" customWidth="1"/>
    <col min="2564" max="2564" width="17.75" style="652" customWidth="1"/>
    <col min="2565" max="2565" width="3.75" style="652" customWidth="1"/>
    <col min="2566" max="2566" width="15.375" style="652" customWidth="1"/>
    <col min="2567" max="2567" width="4.125" style="652" customWidth="1"/>
    <col min="2568" max="2568" width="12.375" style="652" customWidth="1"/>
    <col min="2569" max="2571" width="12.75" style="652" customWidth="1"/>
    <col min="2572" max="2572" width="14" style="652" customWidth="1"/>
    <col min="2573" max="2576" width="12.75" style="652" customWidth="1"/>
    <col min="2577" max="2577" width="14" style="652" customWidth="1"/>
    <col min="2578" max="2578" width="12.75" style="652" customWidth="1"/>
    <col min="2579" max="2579" width="14.125" style="652" customWidth="1"/>
    <col min="2580" max="2612" width="9" style="652"/>
    <col min="2613" max="2613" width="19.375" style="652" bestFit="1" customWidth="1"/>
    <col min="2614" max="2614" width="18" style="652" bestFit="1" customWidth="1"/>
    <col min="2615" max="2615" width="9" style="652"/>
    <col min="2616" max="2617" width="18.125" style="652" customWidth="1"/>
    <col min="2618" max="2816" width="9" style="652"/>
    <col min="2817" max="2817" width="1.25" style="652" customWidth="1"/>
    <col min="2818" max="2818" width="16.625" style="652" customWidth="1"/>
    <col min="2819" max="2819" width="10.875" style="652" customWidth="1"/>
    <col min="2820" max="2820" width="17.75" style="652" customWidth="1"/>
    <col min="2821" max="2821" width="3.75" style="652" customWidth="1"/>
    <col min="2822" max="2822" width="15.375" style="652" customWidth="1"/>
    <col min="2823" max="2823" width="4.125" style="652" customWidth="1"/>
    <col min="2824" max="2824" width="12.375" style="652" customWidth="1"/>
    <col min="2825" max="2827" width="12.75" style="652" customWidth="1"/>
    <col min="2828" max="2828" width="14" style="652" customWidth="1"/>
    <col min="2829" max="2832" width="12.75" style="652" customWidth="1"/>
    <col min="2833" max="2833" width="14" style="652" customWidth="1"/>
    <col min="2834" max="2834" width="12.75" style="652" customWidth="1"/>
    <col min="2835" max="2835" width="14.125" style="652" customWidth="1"/>
    <col min="2836" max="2868" width="9" style="652"/>
    <col min="2869" max="2869" width="19.375" style="652" bestFit="1" customWidth="1"/>
    <col min="2870" max="2870" width="18" style="652" bestFit="1" customWidth="1"/>
    <col min="2871" max="2871" width="9" style="652"/>
    <col min="2872" max="2873" width="18.125" style="652" customWidth="1"/>
    <col min="2874" max="3072" width="9" style="652"/>
    <col min="3073" max="3073" width="1.25" style="652" customWidth="1"/>
    <col min="3074" max="3074" width="16.625" style="652" customWidth="1"/>
    <col min="3075" max="3075" width="10.875" style="652" customWidth="1"/>
    <col min="3076" max="3076" width="17.75" style="652" customWidth="1"/>
    <col min="3077" max="3077" width="3.75" style="652" customWidth="1"/>
    <col min="3078" max="3078" width="15.375" style="652" customWidth="1"/>
    <col min="3079" max="3079" width="4.125" style="652" customWidth="1"/>
    <col min="3080" max="3080" width="12.375" style="652" customWidth="1"/>
    <col min="3081" max="3083" width="12.75" style="652" customWidth="1"/>
    <col min="3084" max="3084" width="14" style="652" customWidth="1"/>
    <col min="3085" max="3088" width="12.75" style="652" customWidth="1"/>
    <col min="3089" max="3089" width="14" style="652" customWidth="1"/>
    <col min="3090" max="3090" width="12.75" style="652" customWidth="1"/>
    <col min="3091" max="3091" width="14.125" style="652" customWidth="1"/>
    <col min="3092" max="3124" width="9" style="652"/>
    <col min="3125" max="3125" width="19.375" style="652" bestFit="1" customWidth="1"/>
    <col min="3126" max="3126" width="18" style="652" bestFit="1" customWidth="1"/>
    <col min="3127" max="3127" width="9" style="652"/>
    <col min="3128" max="3129" width="18.125" style="652" customWidth="1"/>
    <col min="3130" max="3328" width="9" style="652"/>
    <col min="3329" max="3329" width="1.25" style="652" customWidth="1"/>
    <col min="3330" max="3330" width="16.625" style="652" customWidth="1"/>
    <col min="3331" max="3331" width="10.875" style="652" customWidth="1"/>
    <col min="3332" max="3332" width="17.75" style="652" customWidth="1"/>
    <col min="3333" max="3333" width="3.75" style="652" customWidth="1"/>
    <col min="3334" max="3334" width="15.375" style="652" customWidth="1"/>
    <col min="3335" max="3335" width="4.125" style="652" customWidth="1"/>
    <col min="3336" max="3336" width="12.375" style="652" customWidth="1"/>
    <col min="3337" max="3339" width="12.75" style="652" customWidth="1"/>
    <col min="3340" max="3340" width="14" style="652" customWidth="1"/>
    <col min="3341" max="3344" width="12.75" style="652" customWidth="1"/>
    <col min="3345" max="3345" width="14" style="652" customWidth="1"/>
    <col min="3346" max="3346" width="12.75" style="652" customWidth="1"/>
    <col min="3347" max="3347" width="14.125" style="652" customWidth="1"/>
    <col min="3348" max="3380" width="9" style="652"/>
    <col min="3381" max="3381" width="19.375" style="652" bestFit="1" customWidth="1"/>
    <col min="3382" max="3382" width="18" style="652" bestFit="1" customWidth="1"/>
    <col min="3383" max="3383" width="9" style="652"/>
    <col min="3384" max="3385" width="18.125" style="652" customWidth="1"/>
    <col min="3386" max="3584" width="9" style="652"/>
    <col min="3585" max="3585" width="1.25" style="652" customWidth="1"/>
    <col min="3586" max="3586" width="16.625" style="652" customWidth="1"/>
    <col min="3587" max="3587" width="10.875" style="652" customWidth="1"/>
    <col min="3588" max="3588" width="17.75" style="652" customWidth="1"/>
    <col min="3589" max="3589" width="3.75" style="652" customWidth="1"/>
    <col min="3590" max="3590" width="15.375" style="652" customWidth="1"/>
    <col min="3591" max="3591" width="4.125" style="652" customWidth="1"/>
    <col min="3592" max="3592" width="12.375" style="652" customWidth="1"/>
    <col min="3593" max="3595" width="12.75" style="652" customWidth="1"/>
    <col min="3596" max="3596" width="14" style="652" customWidth="1"/>
    <col min="3597" max="3600" width="12.75" style="652" customWidth="1"/>
    <col min="3601" max="3601" width="14" style="652" customWidth="1"/>
    <col min="3602" max="3602" width="12.75" style="652" customWidth="1"/>
    <col min="3603" max="3603" width="14.125" style="652" customWidth="1"/>
    <col min="3604" max="3636" width="9" style="652"/>
    <col min="3637" max="3637" width="19.375" style="652" bestFit="1" customWidth="1"/>
    <col min="3638" max="3638" width="18" style="652" bestFit="1" customWidth="1"/>
    <col min="3639" max="3639" width="9" style="652"/>
    <col min="3640" max="3641" width="18.125" style="652" customWidth="1"/>
    <col min="3642" max="3840" width="9" style="652"/>
    <col min="3841" max="3841" width="1.25" style="652" customWidth="1"/>
    <col min="3842" max="3842" width="16.625" style="652" customWidth="1"/>
    <col min="3843" max="3843" width="10.875" style="652" customWidth="1"/>
    <col min="3844" max="3844" width="17.75" style="652" customWidth="1"/>
    <col min="3845" max="3845" width="3.75" style="652" customWidth="1"/>
    <col min="3846" max="3846" width="15.375" style="652" customWidth="1"/>
    <col min="3847" max="3847" width="4.125" style="652" customWidth="1"/>
    <col min="3848" max="3848" width="12.375" style="652" customWidth="1"/>
    <col min="3849" max="3851" width="12.75" style="652" customWidth="1"/>
    <col min="3852" max="3852" width="14" style="652" customWidth="1"/>
    <col min="3853" max="3856" width="12.75" style="652" customWidth="1"/>
    <col min="3857" max="3857" width="14" style="652" customWidth="1"/>
    <col min="3858" max="3858" width="12.75" style="652" customWidth="1"/>
    <col min="3859" max="3859" width="14.125" style="652" customWidth="1"/>
    <col min="3860" max="3892" width="9" style="652"/>
    <col min="3893" max="3893" width="19.375" style="652" bestFit="1" customWidth="1"/>
    <col min="3894" max="3894" width="18" style="652" bestFit="1" customWidth="1"/>
    <col min="3895" max="3895" width="9" style="652"/>
    <col min="3896" max="3897" width="18.125" style="652" customWidth="1"/>
    <col min="3898" max="4096" width="9" style="652"/>
    <col min="4097" max="4097" width="1.25" style="652" customWidth="1"/>
    <col min="4098" max="4098" width="16.625" style="652" customWidth="1"/>
    <col min="4099" max="4099" width="10.875" style="652" customWidth="1"/>
    <col min="4100" max="4100" width="17.75" style="652" customWidth="1"/>
    <col min="4101" max="4101" width="3.75" style="652" customWidth="1"/>
    <col min="4102" max="4102" width="15.375" style="652" customWidth="1"/>
    <col min="4103" max="4103" width="4.125" style="652" customWidth="1"/>
    <col min="4104" max="4104" width="12.375" style="652" customWidth="1"/>
    <col min="4105" max="4107" width="12.75" style="652" customWidth="1"/>
    <col min="4108" max="4108" width="14" style="652" customWidth="1"/>
    <col min="4109" max="4112" width="12.75" style="652" customWidth="1"/>
    <col min="4113" max="4113" width="14" style="652" customWidth="1"/>
    <col min="4114" max="4114" width="12.75" style="652" customWidth="1"/>
    <col min="4115" max="4115" width="14.125" style="652" customWidth="1"/>
    <col min="4116" max="4148" width="9" style="652"/>
    <col min="4149" max="4149" width="19.375" style="652" bestFit="1" customWidth="1"/>
    <col min="4150" max="4150" width="18" style="652" bestFit="1" customWidth="1"/>
    <col min="4151" max="4151" width="9" style="652"/>
    <col min="4152" max="4153" width="18.125" style="652" customWidth="1"/>
    <col min="4154" max="4352" width="9" style="652"/>
    <col min="4353" max="4353" width="1.25" style="652" customWidth="1"/>
    <col min="4354" max="4354" width="16.625" style="652" customWidth="1"/>
    <col min="4355" max="4355" width="10.875" style="652" customWidth="1"/>
    <col min="4356" max="4356" width="17.75" style="652" customWidth="1"/>
    <col min="4357" max="4357" width="3.75" style="652" customWidth="1"/>
    <col min="4358" max="4358" width="15.375" style="652" customWidth="1"/>
    <col min="4359" max="4359" width="4.125" style="652" customWidth="1"/>
    <col min="4360" max="4360" width="12.375" style="652" customWidth="1"/>
    <col min="4361" max="4363" width="12.75" style="652" customWidth="1"/>
    <col min="4364" max="4364" width="14" style="652" customWidth="1"/>
    <col min="4365" max="4368" width="12.75" style="652" customWidth="1"/>
    <col min="4369" max="4369" width="14" style="652" customWidth="1"/>
    <col min="4370" max="4370" width="12.75" style="652" customWidth="1"/>
    <col min="4371" max="4371" width="14.125" style="652" customWidth="1"/>
    <col min="4372" max="4404" width="9" style="652"/>
    <col min="4405" max="4405" width="19.375" style="652" bestFit="1" customWidth="1"/>
    <col min="4406" max="4406" width="18" style="652" bestFit="1" customWidth="1"/>
    <col min="4407" max="4407" width="9" style="652"/>
    <col min="4408" max="4409" width="18.125" style="652" customWidth="1"/>
    <col min="4410" max="4608" width="9" style="652"/>
    <col min="4609" max="4609" width="1.25" style="652" customWidth="1"/>
    <col min="4610" max="4610" width="16.625" style="652" customWidth="1"/>
    <col min="4611" max="4611" width="10.875" style="652" customWidth="1"/>
    <col min="4612" max="4612" width="17.75" style="652" customWidth="1"/>
    <col min="4613" max="4613" width="3.75" style="652" customWidth="1"/>
    <col min="4614" max="4614" width="15.375" style="652" customWidth="1"/>
    <col min="4615" max="4615" width="4.125" style="652" customWidth="1"/>
    <col min="4616" max="4616" width="12.375" style="652" customWidth="1"/>
    <col min="4617" max="4619" width="12.75" style="652" customWidth="1"/>
    <col min="4620" max="4620" width="14" style="652" customWidth="1"/>
    <col min="4621" max="4624" width="12.75" style="652" customWidth="1"/>
    <col min="4625" max="4625" width="14" style="652" customWidth="1"/>
    <col min="4626" max="4626" width="12.75" style="652" customWidth="1"/>
    <col min="4627" max="4627" width="14.125" style="652" customWidth="1"/>
    <col min="4628" max="4660" width="9" style="652"/>
    <col min="4661" max="4661" width="19.375" style="652" bestFit="1" customWidth="1"/>
    <col min="4662" max="4662" width="18" style="652" bestFit="1" customWidth="1"/>
    <col min="4663" max="4663" width="9" style="652"/>
    <col min="4664" max="4665" width="18.125" style="652" customWidth="1"/>
    <col min="4666" max="4864" width="9" style="652"/>
    <col min="4865" max="4865" width="1.25" style="652" customWidth="1"/>
    <col min="4866" max="4866" width="16.625" style="652" customWidth="1"/>
    <col min="4867" max="4867" width="10.875" style="652" customWidth="1"/>
    <col min="4868" max="4868" width="17.75" style="652" customWidth="1"/>
    <col min="4869" max="4869" width="3.75" style="652" customWidth="1"/>
    <col min="4870" max="4870" width="15.375" style="652" customWidth="1"/>
    <col min="4871" max="4871" width="4.125" style="652" customWidth="1"/>
    <col min="4872" max="4872" width="12.375" style="652" customWidth="1"/>
    <col min="4873" max="4875" width="12.75" style="652" customWidth="1"/>
    <col min="4876" max="4876" width="14" style="652" customWidth="1"/>
    <col min="4877" max="4880" width="12.75" style="652" customWidth="1"/>
    <col min="4881" max="4881" width="14" style="652" customWidth="1"/>
    <col min="4882" max="4882" width="12.75" style="652" customWidth="1"/>
    <col min="4883" max="4883" width="14.125" style="652" customWidth="1"/>
    <col min="4884" max="4916" width="9" style="652"/>
    <col min="4917" max="4917" width="19.375" style="652" bestFit="1" customWidth="1"/>
    <col min="4918" max="4918" width="18" style="652" bestFit="1" customWidth="1"/>
    <col min="4919" max="4919" width="9" style="652"/>
    <col min="4920" max="4921" width="18.125" style="652" customWidth="1"/>
    <col min="4922" max="5120" width="9" style="652"/>
    <col min="5121" max="5121" width="1.25" style="652" customWidth="1"/>
    <col min="5122" max="5122" width="16.625" style="652" customWidth="1"/>
    <col min="5123" max="5123" width="10.875" style="652" customWidth="1"/>
    <col min="5124" max="5124" width="17.75" style="652" customWidth="1"/>
    <col min="5125" max="5125" width="3.75" style="652" customWidth="1"/>
    <col min="5126" max="5126" width="15.375" style="652" customWidth="1"/>
    <col min="5127" max="5127" width="4.125" style="652" customWidth="1"/>
    <col min="5128" max="5128" width="12.375" style="652" customWidth="1"/>
    <col min="5129" max="5131" width="12.75" style="652" customWidth="1"/>
    <col min="5132" max="5132" width="14" style="652" customWidth="1"/>
    <col min="5133" max="5136" width="12.75" style="652" customWidth="1"/>
    <col min="5137" max="5137" width="14" style="652" customWidth="1"/>
    <col min="5138" max="5138" width="12.75" style="652" customWidth="1"/>
    <col min="5139" max="5139" width="14.125" style="652" customWidth="1"/>
    <col min="5140" max="5172" width="9" style="652"/>
    <col min="5173" max="5173" width="19.375" style="652" bestFit="1" customWidth="1"/>
    <col min="5174" max="5174" width="18" style="652" bestFit="1" customWidth="1"/>
    <col min="5175" max="5175" width="9" style="652"/>
    <col min="5176" max="5177" width="18.125" style="652" customWidth="1"/>
    <col min="5178" max="5376" width="9" style="652"/>
    <col min="5377" max="5377" width="1.25" style="652" customWidth="1"/>
    <col min="5378" max="5378" width="16.625" style="652" customWidth="1"/>
    <col min="5379" max="5379" width="10.875" style="652" customWidth="1"/>
    <col min="5380" max="5380" width="17.75" style="652" customWidth="1"/>
    <col min="5381" max="5381" width="3.75" style="652" customWidth="1"/>
    <col min="5382" max="5382" width="15.375" style="652" customWidth="1"/>
    <col min="5383" max="5383" width="4.125" style="652" customWidth="1"/>
    <col min="5384" max="5384" width="12.375" style="652" customWidth="1"/>
    <col min="5385" max="5387" width="12.75" style="652" customWidth="1"/>
    <col min="5388" max="5388" width="14" style="652" customWidth="1"/>
    <col min="5389" max="5392" width="12.75" style="652" customWidth="1"/>
    <col min="5393" max="5393" width="14" style="652" customWidth="1"/>
    <col min="5394" max="5394" width="12.75" style="652" customWidth="1"/>
    <col min="5395" max="5395" width="14.125" style="652" customWidth="1"/>
    <col min="5396" max="5428" width="9" style="652"/>
    <col min="5429" max="5429" width="19.375" style="652" bestFit="1" customWidth="1"/>
    <col min="5430" max="5430" width="18" style="652" bestFit="1" customWidth="1"/>
    <col min="5431" max="5431" width="9" style="652"/>
    <col min="5432" max="5433" width="18.125" style="652" customWidth="1"/>
    <col min="5434" max="5632" width="9" style="652"/>
    <col min="5633" max="5633" width="1.25" style="652" customWidth="1"/>
    <col min="5634" max="5634" width="16.625" style="652" customWidth="1"/>
    <col min="5635" max="5635" width="10.875" style="652" customWidth="1"/>
    <col min="5636" max="5636" width="17.75" style="652" customWidth="1"/>
    <col min="5637" max="5637" width="3.75" style="652" customWidth="1"/>
    <col min="5638" max="5638" width="15.375" style="652" customWidth="1"/>
    <col min="5639" max="5639" width="4.125" style="652" customWidth="1"/>
    <col min="5640" max="5640" width="12.375" style="652" customWidth="1"/>
    <col min="5641" max="5643" width="12.75" style="652" customWidth="1"/>
    <col min="5644" max="5644" width="14" style="652" customWidth="1"/>
    <col min="5645" max="5648" width="12.75" style="652" customWidth="1"/>
    <col min="5649" max="5649" width="14" style="652" customWidth="1"/>
    <col min="5650" max="5650" width="12.75" style="652" customWidth="1"/>
    <col min="5651" max="5651" width="14.125" style="652" customWidth="1"/>
    <col min="5652" max="5684" width="9" style="652"/>
    <col min="5685" max="5685" width="19.375" style="652" bestFit="1" customWidth="1"/>
    <col min="5686" max="5686" width="18" style="652" bestFit="1" customWidth="1"/>
    <col min="5687" max="5687" width="9" style="652"/>
    <col min="5688" max="5689" width="18.125" style="652" customWidth="1"/>
    <col min="5690" max="5888" width="9" style="652"/>
    <col min="5889" max="5889" width="1.25" style="652" customWidth="1"/>
    <col min="5890" max="5890" width="16.625" style="652" customWidth="1"/>
    <col min="5891" max="5891" width="10.875" style="652" customWidth="1"/>
    <col min="5892" max="5892" width="17.75" style="652" customWidth="1"/>
    <col min="5893" max="5893" width="3.75" style="652" customWidth="1"/>
    <col min="5894" max="5894" width="15.375" style="652" customWidth="1"/>
    <col min="5895" max="5895" width="4.125" style="652" customWidth="1"/>
    <col min="5896" max="5896" width="12.375" style="652" customWidth="1"/>
    <col min="5897" max="5899" width="12.75" style="652" customWidth="1"/>
    <col min="5900" max="5900" width="14" style="652" customWidth="1"/>
    <col min="5901" max="5904" width="12.75" style="652" customWidth="1"/>
    <col min="5905" max="5905" width="14" style="652" customWidth="1"/>
    <col min="5906" max="5906" width="12.75" style="652" customWidth="1"/>
    <col min="5907" max="5907" width="14.125" style="652" customWidth="1"/>
    <col min="5908" max="5940" width="9" style="652"/>
    <col min="5941" max="5941" width="19.375" style="652" bestFit="1" customWidth="1"/>
    <col min="5942" max="5942" width="18" style="652" bestFit="1" customWidth="1"/>
    <col min="5943" max="5943" width="9" style="652"/>
    <col min="5944" max="5945" width="18.125" style="652" customWidth="1"/>
    <col min="5946" max="6144" width="9" style="652"/>
    <col min="6145" max="6145" width="1.25" style="652" customWidth="1"/>
    <col min="6146" max="6146" width="16.625" style="652" customWidth="1"/>
    <col min="6147" max="6147" width="10.875" style="652" customWidth="1"/>
    <col min="6148" max="6148" width="17.75" style="652" customWidth="1"/>
    <col min="6149" max="6149" width="3.75" style="652" customWidth="1"/>
    <col min="6150" max="6150" width="15.375" style="652" customWidth="1"/>
    <col min="6151" max="6151" width="4.125" style="652" customWidth="1"/>
    <col min="6152" max="6152" width="12.375" style="652" customWidth="1"/>
    <col min="6153" max="6155" width="12.75" style="652" customWidth="1"/>
    <col min="6156" max="6156" width="14" style="652" customWidth="1"/>
    <col min="6157" max="6160" width="12.75" style="652" customWidth="1"/>
    <col min="6161" max="6161" width="14" style="652" customWidth="1"/>
    <col min="6162" max="6162" width="12.75" style="652" customWidth="1"/>
    <col min="6163" max="6163" width="14.125" style="652" customWidth="1"/>
    <col min="6164" max="6196" width="9" style="652"/>
    <col min="6197" max="6197" width="19.375" style="652" bestFit="1" customWidth="1"/>
    <col min="6198" max="6198" width="18" style="652" bestFit="1" customWidth="1"/>
    <col min="6199" max="6199" width="9" style="652"/>
    <col min="6200" max="6201" width="18.125" style="652" customWidth="1"/>
    <col min="6202" max="6400" width="9" style="652"/>
    <col min="6401" max="6401" width="1.25" style="652" customWidth="1"/>
    <col min="6402" max="6402" width="16.625" style="652" customWidth="1"/>
    <col min="6403" max="6403" width="10.875" style="652" customWidth="1"/>
    <col min="6404" max="6404" width="17.75" style="652" customWidth="1"/>
    <col min="6405" max="6405" width="3.75" style="652" customWidth="1"/>
    <col min="6406" max="6406" width="15.375" style="652" customWidth="1"/>
    <col min="6407" max="6407" width="4.125" style="652" customWidth="1"/>
    <col min="6408" max="6408" width="12.375" style="652" customWidth="1"/>
    <col min="6409" max="6411" width="12.75" style="652" customWidth="1"/>
    <col min="6412" max="6412" width="14" style="652" customWidth="1"/>
    <col min="6413" max="6416" width="12.75" style="652" customWidth="1"/>
    <col min="6417" max="6417" width="14" style="652" customWidth="1"/>
    <col min="6418" max="6418" width="12.75" style="652" customWidth="1"/>
    <col min="6419" max="6419" width="14.125" style="652" customWidth="1"/>
    <col min="6420" max="6452" width="9" style="652"/>
    <col min="6453" max="6453" width="19.375" style="652" bestFit="1" customWidth="1"/>
    <col min="6454" max="6454" width="18" style="652" bestFit="1" customWidth="1"/>
    <col min="6455" max="6455" width="9" style="652"/>
    <col min="6456" max="6457" width="18.125" style="652" customWidth="1"/>
    <col min="6458" max="6656" width="9" style="652"/>
    <col min="6657" max="6657" width="1.25" style="652" customWidth="1"/>
    <col min="6658" max="6658" width="16.625" style="652" customWidth="1"/>
    <col min="6659" max="6659" width="10.875" style="652" customWidth="1"/>
    <col min="6660" max="6660" width="17.75" style="652" customWidth="1"/>
    <col min="6661" max="6661" width="3.75" style="652" customWidth="1"/>
    <col min="6662" max="6662" width="15.375" style="652" customWidth="1"/>
    <col min="6663" max="6663" width="4.125" style="652" customWidth="1"/>
    <col min="6664" max="6664" width="12.375" style="652" customWidth="1"/>
    <col min="6665" max="6667" width="12.75" style="652" customWidth="1"/>
    <col min="6668" max="6668" width="14" style="652" customWidth="1"/>
    <col min="6669" max="6672" width="12.75" style="652" customWidth="1"/>
    <col min="6673" max="6673" width="14" style="652" customWidth="1"/>
    <col min="6674" max="6674" width="12.75" style="652" customWidth="1"/>
    <col min="6675" max="6675" width="14.125" style="652" customWidth="1"/>
    <col min="6676" max="6708" width="9" style="652"/>
    <col min="6709" max="6709" width="19.375" style="652" bestFit="1" customWidth="1"/>
    <col min="6710" max="6710" width="18" style="652" bestFit="1" customWidth="1"/>
    <col min="6711" max="6711" width="9" style="652"/>
    <col min="6712" max="6713" width="18.125" style="652" customWidth="1"/>
    <col min="6714" max="6912" width="9" style="652"/>
    <col min="6913" max="6913" width="1.25" style="652" customWidth="1"/>
    <col min="6914" max="6914" width="16.625" style="652" customWidth="1"/>
    <col min="6915" max="6915" width="10.875" style="652" customWidth="1"/>
    <col min="6916" max="6916" width="17.75" style="652" customWidth="1"/>
    <col min="6917" max="6917" width="3.75" style="652" customWidth="1"/>
    <col min="6918" max="6918" width="15.375" style="652" customWidth="1"/>
    <col min="6919" max="6919" width="4.125" style="652" customWidth="1"/>
    <col min="6920" max="6920" width="12.375" style="652" customWidth="1"/>
    <col min="6921" max="6923" width="12.75" style="652" customWidth="1"/>
    <col min="6924" max="6924" width="14" style="652" customWidth="1"/>
    <col min="6925" max="6928" width="12.75" style="652" customWidth="1"/>
    <col min="6929" max="6929" width="14" style="652" customWidth="1"/>
    <col min="6930" max="6930" width="12.75" style="652" customWidth="1"/>
    <col min="6931" max="6931" width="14.125" style="652" customWidth="1"/>
    <col min="6932" max="6964" width="9" style="652"/>
    <col min="6965" max="6965" width="19.375" style="652" bestFit="1" customWidth="1"/>
    <col min="6966" max="6966" width="18" style="652" bestFit="1" customWidth="1"/>
    <col min="6967" max="6967" width="9" style="652"/>
    <col min="6968" max="6969" width="18.125" style="652" customWidth="1"/>
    <col min="6970" max="7168" width="9" style="652"/>
    <col min="7169" max="7169" width="1.25" style="652" customWidth="1"/>
    <col min="7170" max="7170" width="16.625" style="652" customWidth="1"/>
    <col min="7171" max="7171" width="10.875" style="652" customWidth="1"/>
    <col min="7172" max="7172" width="17.75" style="652" customWidth="1"/>
    <col min="7173" max="7173" width="3.75" style="652" customWidth="1"/>
    <col min="7174" max="7174" width="15.375" style="652" customWidth="1"/>
    <col min="7175" max="7175" width="4.125" style="652" customWidth="1"/>
    <col min="7176" max="7176" width="12.375" style="652" customWidth="1"/>
    <col min="7177" max="7179" width="12.75" style="652" customWidth="1"/>
    <col min="7180" max="7180" width="14" style="652" customWidth="1"/>
    <col min="7181" max="7184" width="12.75" style="652" customWidth="1"/>
    <col min="7185" max="7185" width="14" style="652" customWidth="1"/>
    <col min="7186" max="7186" width="12.75" style="652" customWidth="1"/>
    <col min="7187" max="7187" width="14.125" style="652" customWidth="1"/>
    <col min="7188" max="7220" width="9" style="652"/>
    <col min="7221" max="7221" width="19.375" style="652" bestFit="1" customWidth="1"/>
    <col min="7222" max="7222" width="18" style="652" bestFit="1" customWidth="1"/>
    <col min="7223" max="7223" width="9" style="652"/>
    <col min="7224" max="7225" width="18.125" style="652" customWidth="1"/>
    <col min="7226" max="7424" width="9" style="652"/>
    <col min="7425" max="7425" width="1.25" style="652" customWidth="1"/>
    <col min="7426" max="7426" width="16.625" style="652" customWidth="1"/>
    <col min="7427" max="7427" width="10.875" style="652" customWidth="1"/>
    <col min="7428" max="7428" width="17.75" style="652" customWidth="1"/>
    <col min="7429" max="7429" width="3.75" style="652" customWidth="1"/>
    <col min="7430" max="7430" width="15.375" style="652" customWidth="1"/>
    <col min="7431" max="7431" width="4.125" style="652" customWidth="1"/>
    <col min="7432" max="7432" width="12.375" style="652" customWidth="1"/>
    <col min="7433" max="7435" width="12.75" style="652" customWidth="1"/>
    <col min="7436" max="7436" width="14" style="652" customWidth="1"/>
    <col min="7437" max="7440" width="12.75" style="652" customWidth="1"/>
    <col min="7441" max="7441" width="14" style="652" customWidth="1"/>
    <col min="7442" max="7442" width="12.75" style="652" customWidth="1"/>
    <col min="7443" max="7443" width="14.125" style="652" customWidth="1"/>
    <col min="7444" max="7476" width="9" style="652"/>
    <col min="7477" max="7477" width="19.375" style="652" bestFit="1" customWidth="1"/>
    <col min="7478" max="7478" width="18" style="652" bestFit="1" customWidth="1"/>
    <col min="7479" max="7479" width="9" style="652"/>
    <col min="7480" max="7481" width="18.125" style="652" customWidth="1"/>
    <col min="7482" max="7680" width="9" style="652"/>
    <col min="7681" max="7681" width="1.25" style="652" customWidth="1"/>
    <col min="7682" max="7682" width="16.625" style="652" customWidth="1"/>
    <col min="7683" max="7683" width="10.875" style="652" customWidth="1"/>
    <col min="7684" max="7684" width="17.75" style="652" customWidth="1"/>
    <col min="7685" max="7685" width="3.75" style="652" customWidth="1"/>
    <col min="7686" max="7686" width="15.375" style="652" customWidth="1"/>
    <col min="7687" max="7687" width="4.125" style="652" customWidth="1"/>
    <col min="7688" max="7688" width="12.375" style="652" customWidth="1"/>
    <col min="7689" max="7691" width="12.75" style="652" customWidth="1"/>
    <col min="7692" max="7692" width="14" style="652" customWidth="1"/>
    <col min="7693" max="7696" width="12.75" style="652" customWidth="1"/>
    <col min="7697" max="7697" width="14" style="652" customWidth="1"/>
    <col min="7698" max="7698" width="12.75" style="652" customWidth="1"/>
    <col min="7699" max="7699" width="14.125" style="652" customWidth="1"/>
    <col min="7700" max="7732" width="9" style="652"/>
    <col min="7733" max="7733" width="19.375" style="652" bestFit="1" customWidth="1"/>
    <col min="7734" max="7734" width="18" style="652" bestFit="1" customWidth="1"/>
    <col min="7735" max="7735" width="9" style="652"/>
    <col min="7736" max="7737" width="18.125" style="652" customWidth="1"/>
    <col min="7738" max="7936" width="9" style="652"/>
    <col min="7937" max="7937" width="1.25" style="652" customWidth="1"/>
    <col min="7938" max="7938" width="16.625" style="652" customWidth="1"/>
    <col min="7939" max="7939" width="10.875" style="652" customWidth="1"/>
    <col min="7940" max="7940" width="17.75" style="652" customWidth="1"/>
    <col min="7941" max="7941" width="3.75" style="652" customWidth="1"/>
    <col min="7942" max="7942" width="15.375" style="652" customWidth="1"/>
    <col min="7943" max="7943" width="4.125" style="652" customWidth="1"/>
    <col min="7944" max="7944" width="12.375" style="652" customWidth="1"/>
    <col min="7945" max="7947" width="12.75" style="652" customWidth="1"/>
    <col min="7948" max="7948" width="14" style="652" customWidth="1"/>
    <col min="7949" max="7952" width="12.75" style="652" customWidth="1"/>
    <col min="7953" max="7953" width="14" style="652" customWidth="1"/>
    <col min="7954" max="7954" width="12.75" style="652" customWidth="1"/>
    <col min="7955" max="7955" width="14.125" style="652" customWidth="1"/>
    <col min="7956" max="7988" width="9" style="652"/>
    <col min="7989" max="7989" width="19.375" style="652" bestFit="1" customWidth="1"/>
    <col min="7990" max="7990" width="18" style="652" bestFit="1" customWidth="1"/>
    <col min="7991" max="7991" width="9" style="652"/>
    <col min="7992" max="7993" width="18.125" style="652" customWidth="1"/>
    <col min="7994" max="8192" width="9" style="652"/>
    <col min="8193" max="8193" width="1.25" style="652" customWidth="1"/>
    <col min="8194" max="8194" width="16.625" style="652" customWidth="1"/>
    <col min="8195" max="8195" width="10.875" style="652" customWidth="1"/>
    <col min="8196" max="8196" width="17.75" style="652" customWidth="1"/>
    <col min="8197" max="8197" width="3.75" style="652" customWidth="1"/>
    <col min="8198" max="8198" width="15.375" style="652" customWidth="1"/>
    <col min="8199" max="8199" width="4.125" style="652" customWidth="1"/>
    <col min="8200" max="8200" width="12.375" style="652" customWidth="1"/>
    <col min="8201" max="8203" width="12.75" style="652" customWidth="1"/>
    <col min="8204" max="8204" width="14" style="652" customWidth="1"/>
    <col min="8205" max="8208" width="12.75" style="652" customWidth="1"/>
    <col min="8209" max="8209" width="14" style="652" customWidth="1"/>
    <col min="8210" max="8210" width="12.75" style="652" customWidth="1"/>
    <col min="8211" max="8211" width="14.125" style="652" customWidth="1"/>
    <col min="8212" max="8244" width="9" style="652"/>
    <col min="8245" max="8245" width="19.375" style="652" bestFit="1" customWidth="1"/>
    <col min="8246" max="8246" width="18" style="652" bestFit="1" customWidth="1"/>
    <col min="8247" max="8247" width="9" style="652"/>
    <col min="8248" max="8249" width="18.125" style="652" customWidth="1"/>
    <col min="8250" max="8448" width="9" style="652"/>
    <col min="8449" max="8449" width="1.25" style="652" customWidth="1"/>
    <col min="8450" max="8450" width="16.625" style="652" customWidth="1"/>
    <col min="8451" max="8451" width="10.875" style="652" customWidth="1"/>
    <col min="8452" max="8452" width="17.75" style="652" customWidth="1"/>
    <col min="8453" max="8453" width="3.75" style="652" customWidth="1"/>
    <col min="8454" max="8454" width="15.375" style="652" customWidth="1"/>
    <col min="8455" max="8455" width="4.125" style="652" customWidth="1"/>
    <col min="8456" max="8456" width="12.375" style="652" customWidth="1"/>
    <col min="8457" max="8459" width="12.75" style="652" customWidth="1"/>
    <col min="8460" max="8460" width="14" style="652" customWidth="1"/>
    <col min="8461" max="8464" width="12.75" style="652" customWidth="1"/>
    <col min="8465" max="8465" width="14" style="652" customWidth="1"/>
    <col min="8466" max="8466" width="12.75" style="652" customWidth="1"/>
    <col min="8467" max="8467" width="14.125" style="652" customWidth="1"/>
    <col min="8468" max="8500" width="9" style="652"/>
    <col min="8501" max="8501" width="19.375" style="652" bestFit="1" customWidth="1"/>
    <col min="8502" max="8502" width="18" style="652" bestFit="1" customWidth="1"/>
    <col min="8503" max="8503" width="9" style="652"/>
    <col min="8504" max="8505" width="18.125" style="652" customWidth="1"/>
    <col min="8506" max="8704" width="9" style="652"/>
    <col min="8705" max="8705" width="1.25" style="652" customWidth="1"/>
    <col min="8706" max="8706" width="16.625" style="652" customWidth="1"/>
    <col min="8707" max="8707" width="10.875" style="652" customWidth="1"/>
    <col min="8708" max="8708" width="17.75" style="652" customWidth="1"/>
    <col min="8709" max="8709" width="3.75" style="652" customWidth="1"/>
    <col min="8710" max="8710" width="15.375" style="652" customWidth="1"/>
    <col min="8711" max="8711" width="4.125" style="652" customWidth="1"/>
    <col min="8712" max="8712" width="12.375" style="652" customWidth="1"/>
    <col min="8713" max="8715" width="12.75" style="652" customWidth="1"/>
    <col min="8716" max="8716" width="14" style="652" customWidth="1"/>
    <col min="8717" max="8720" width="12.75" style="652" customWidth="1"/>
    <col min="8721" max="8721" width="14" style="652" customWidth="1"/>
    <col min="8722" max="8722" width="12.75" style="652" customWidth="1"/>
    <col min="8723" max="8723" width="14.125" style="652" customWidth="1"/>
    <col min="8724" max="8756" width="9" style="652"/>
    <col min="8757" max="8757" width="19.375" style="652" bestFit="1" customWidth="1"/>
    <col min="8758" max="8758" width="18" style="652" bestFit="1" customWidth="1"/>
    <col min="8759" max="8759" width="9" style="652"/>
    <col min="8760" max="8761" width="18.125" style="652" customWidth="1"/>
    <col min="8762" max="8960" width="9" style="652"/>
    <col min="8961" max="8961" width="1.25" style="652" customWidth="1"/>
    <col min="8962" max="8962" width="16.625" style="652" customWidth="1"/>
    <col min="8963" max="8963" width="10.875" style="652" customWidth="1"/>
    <col min="8964" max="8964" width="17.75" style="652" customWidth="1"/>
    <col min="8965" max="8965" width="3.75" style="652" customWidth="1"/>
    <col min="8966" max="8966" width="15.375" style="652" customWidth="1"/>
    <col min="8967" max="8967" width="4.125" style="652" customWidth="1"/>
    <col min="8968" max="8968" width="12.375" style="652" customWidth="1"/>
    <col min="8969" max="8971" width="12.75" style="652" customWidth="1"/>
    <col min="8972" max="8972" width="14" style="652" customWidth="1"/>
    <col min="8973" max="8976" width="12.75" style="652" customWidth="1"/>
    <col min="8977" max="8977" width="14" style="652" customWidth="1"/>
    <col min="8978" max="8978" width="12.75" style="652" customWidth="1"/>
    <col min="8979" max="8979" width="14.125" style="652" customWidth="1"/>
    <col min="8980" max="9012" width="9" style="652"/>
    <col min="9013" max="9013" width="19.375" style="652" bestFit="1" customWidth="1"/>
    <col min="9014" max="9014" width="18" style="652" bestFit="1" customWidth="1"/>
    <col min="9015" max="9015" width="9" style="652"/>
    <col min="9016" max="9017" width="18.125" style="652" customWidth="1"/>
    <col min="9018" max="9216" width="9" style="652"/>
    <col min="9217" max="9217" width="1.25" style="652" customWidth="1"/>
    <col min="9218" max="9218" width="16.625" style="652" customWidth="1"/>
    <col min="9219" max="9219" width="10.875" style="652" customWidth="1"/>
    <col min="9220" max="9220" width="17.75" style="652" customWidth="1"/>
    <col min="9221" max="9221" width="3.75" style="652" customWidth="1"/>
    <col min="9222" max="9222" width="15.375" style="652" customWidth="1"/>
    <col min="9223" max="9223" width="4.125" style="652" customWidth="1"/>
    <col min="9224" max="9224" width="12.375" style="652" customWidth="1"/>
    <col min="9225" max="9227" width="12.75" style="652" customWidth="1"/>
    <col min="9228" max="9228" width="14" style="652" customWidth="1"/>
    <col min="9229" max="9232" width="12.75" style="652" customWidth="1"/>
    <col min="9233" max="9233" width="14" style="652" customWidth="1"/>
    <col min="9234" max="9234" width="12.75" style="652" customWidth="1"/>
    <col min="9235" max="9235" width="14.125" style="652" customWidth="1"/>
    <col min="9236" max="9268" width="9" style="652"/>
    <col min="9269" max="9269" width="19.375" style="652" bestFit="1" customWidth="1"/>
    <col min="9270" max="9270" width="18" style="652" bestFit="1" customWidth="1"/>
    <col min="9271" max="9271" width="9" style="652"/>
    <col min="9272" max="9273" width="18.125" style="652" customWidth="1"/>
    <col min="9274" max="9472" width="9" style="652"/>
    <col min="9473" max="9473" width="1.25" style="652" customWidth="1"/>
    <col min="9474" max="9474" width="16.625" style="652" customWidth="1"/>
    <col min="9475" max="9475" width="10.875" style="652" customWidth="1"/>
    <col min="9476" max="9476" width="17.75" style="652" customWidth="1"/>
    <col min="9477" max="9477" width="3.75" style="652" customWidth="1"/>
    <col min="9478" max="9478" width="15.375" style="652" customWidth="1"/>
    <col min="9479" max="9479" width="4.125" style="652" customWidth="1"/>
    <col min="9480" max="9480" width="12.375" style="652" customWidth="1"/>
    <col min="9481" max="9483" width="12.75" style="652" customWidth="1"/>
    <col min="9484" max="9484" width="14" style="652" customWidth="1"/>
    <col min="9485" max="9488" width="12.75" style="652" customWidth="1"/>
    <col min="9489" max="9489" width="14" style="652" customWidth="1"/>
    <col min="9490" max="9490" width="12.75" style="652" customWidth="1"/>
    <col min="9491" max="9491" width="14.125" style="652" customWidth="1"/>
    <col min="9492" max="9524" width="9" style="652"/>
    <col min="9525" max="9525" width="19.375" style="652" bestFit="1" customWidth="1"/>
    <col min="9526" max="9526" width="18" style="652" bestFit="1" customWidth="1"/>
    <col min="9527" max="9527" width="9" style="652"/>
    <col min="9528" max="9529" width="18.125" style="652" customWidth="1"/>
    <col min="9530" max="9728" width="9" style="652"/>
    <col min="9729" max="9729" width="1.25" style="652" customWidth="1"/>
    <col min="9730" max="9730" width="16.625" style="652" customWidth="1"/>
    <col min="9731" max="9731" width="10.875" style="652" customWidth="1"/>
    <col min="9732" max="9732" width="17.75" style="652" customWidth="1"/>
    <col min="9733" max="9733" width="3.75" style="652" customWidth="1"/>
    <col min="9734" max="9734" width="15.375" style="652" customWidth="1"/>
    <col min="9735" max="9735" width="4.125" style="652" customWidth="1"/>
    <col min="9736" max="9736" width="12.375" style="652" customWidth="1"/>
    <col min="9737" max="9739" width="12.75" style="652" customWidth="1"/>
    <col min="9740" max="9740" width="14" style="652" customWidth="1"/>
    <col min="9741" max="9744" width="12.75" style="652" customWidth="1"/>
    <col min="9745" max="9745" width="14" style="652" customWidth="1"/>
    <col min="9746" max="9746" width="12.75" style="652" customWidth="1"/>
    <col min="9747" max="9747" width="14.125" style="652" customWidth="1"/>
    <col min="9748" max="9780" width="9" style="652"/>
    <col min="9781" max="9781" width="19.375" style="652" bestFit="1" customWidth="1"/>
    <col min="9782" max="9782" width="18" style="652" bestFit="1" customWidth="1"/>
    <col min="9783" max="9783" width="9" style="652"/>
    <col min="9784" max="9785" width="18.125" style="652" customWidth="1"/>
    <col min="9786" max="9984" width="9" style="652"/>
    <col min="9985" max="9985" width="1.25" style="652" customWidth="1"/>
    <col min="9986" max="9986" width="16.625" style="652" customWidth="1"/>
    <col min="9987" max="9987" width="10.875" style="652" customWidth="1"/>
    <col min="9988" max="9988" width="17.75" style="652" customWidth="1"/>
    <col min="9989" max="9989" width="3.75" style="652" customWidth="1"/>
    <col min="9990" max="9990" width="15.375" style="652" customWidth="1"/>
    <col min="9991" max="9991" width="4.125" style="652" customWidth="1"/>
    <col min="9992" max="9992" width="12.375" style="652" customWidth="1"/>
    <col min="9993" max="9995" width="12.75" style="652" customWidth="1"/>
    <col min="9996" max="9996" width="14" style="652" customWidth="1"/>
    <col min="9997" max="10000" width="12.75" style="652" customWidth="1"/>
    <col min="10001" max="10001" width="14" style="652" customWidth="1"/>
    <col min="10002" max="10002" width="12.75" style="652" customWidth="1"/>
    <col min="10003" max="10003" width="14.125" style="652" customWidth="1"/>
    <col min="10004" max="10036" width="9" style="652"/>
    <col min="10037" max="10037" width="19.375" style="652" bestFit="1" customWidth="1"/>
    <col min="10038" max="10038" width="18" style="652" bestFit="1" customWidth="1"/>
    <col min="10039" max="10039" width="9" style="652"/>
    <col min="10040" max="10041" width="18.125" style="652" customWidth="1"/>
    <col min="10042" max="10240" width="9" style="652"/>
    <col min="10241" max="10241" width="1.25" style="652" customWidth="1"/>
    <col min="10242" max="10242" width="16.625" style="652" customWidth="1"/>
    <col min="10243" max="10243" width="10.875" style="652" customWidth="1"/>
    <col min="10244" max="10244" width="17.75" style="652" customWidth="1"/>
    <col min="10245" max="10245" width="3.75" style="652" customWidth="1"/>
    <col min="10246" max="10246" width="15.375" style="652" customWidth="1"/>
    <col min="10247" max="10247" width="4.125" style="652" customWidth="1"/>
    <col min="10248" max="10248" width="12.375" style="652" customWidth="1"/>
    <col min="10249" max="10251" width="12.75" style="652" customWidth="1"/>
    <col min="10252" max="10252" width="14" style="652" customWidth="1"/>
    <col min="10253" max="10256" width="12.75" style="652" customWidth="1"/>
    <col min="10257" max="10257" width="14" style="652" customWidth="1"/>
    <col min="10258" max="10258" width="12.75" style="652" customWidth="1"/>
    <col min="10259" max="10259" width="14.125" style="652" customWidth="1"/>
    <col min="10260" max="10292" width="9" style="652"/>
    <col min="10293" max="10293" width="19.375" style="652" bestFit="1" customWidth="1"/>
    <col min="10294" max="10294" width="18" style="652" bestFit="1" customWidth="1"/>
    <col min="10295" max="10295" width="9" style="652"/>
    <col min="10296" max="10297" width="18.125" style="652" customWidth="1"/>
    <col min="10298" max="10496" width="9" style="652"/>
    <col min="10497" max="10497" width="1.25" style="652" customWidth="1"/>
    <col min="10498" max="10498" width="16.625" style="652" customWidth="1"/>
    <col min="10499" max="10499" width="10.875" style="652" customWidth="1"/>
    <col min="10500" max="10500" width="17.75" style="652" customWidth="1"/>
    <col min="10501" max="10501" width="3.75" style="652" customWidth="1"/>
    <col min="10502" max="10502" width="15.375" style="652" customWidth="1"/>
    <col min="10503" max="10503" width="4.125" style="652" customWidth="1"/>
    <col min="10504" max="10504" width="12.375" style="652" customWidth="1"/>
    <col min="10505" max="10507" width="12.75" style="652" customWidth="1"/>
    <col min="10508" max="10508" width="14" style="652" customWidth="1"/>
    <col min="10509" max="10512" width="12.75" style="652" customWidth="1"/>
    <col min="10513" max="10513" width="14" style="652" customWidth="1"/>
    <col min="10514" max="10514" width="12.75" style="652" customWidth="1"/>
    <col min="10515" max="10515" width="14.125" style="652" customWidth="1"/>
    <col min="10516" max="10548" width="9" style="652"/>
    <col min="10549" max="10549" width="19.375" style="652" bestFit="1" customWidth="1"/>
    <col min="10550" max="10550" width="18" style="652" bestFit="1" customWidth="1"/>
    <col min="10551" max="10551" width="9" style="652"/>
    <col min="10552" max="10553" width="18.125" style="652" customWidth="1"/>
    <col min="10554" max="10752" width="9" style="652"/>
    <col min="10753" max="10753" width="1.25" style="652" customWidth="1"/>
    <col min="10754" max="10754" width="16.625" style="652" customWidth="1"/>
    <col min="10755" max="10755" width="10.875" style="652" customWidth="1"/>
    <col min="10756" max="10756" width="17.75" style="652" customWidth="1"/>
    <col min="10757" max="10757" width="3.75" style="652" customWidth="1"/>
    <col min="10758" max="10758" width="15.375" style="652" customWidth="1"/>
    <col min="10759" max="10759" width="4.125" style="652" customWidth="1"/>
    <col min="10760" max="10760" width="12.375" style="652" customWidth="1"/>
    <col min="10761" max="10763" width="12.75" style="652" customWidth="1"/>
    <col min="10764" max="10764" width="14" style="652" customWidth="1"/>
    <col min="10765" max="10768" width="12.75" style="652" customWidth="1"/>
    <col min="10769" max="10769" width="14" style="652" customWidth="1"/>
    <col min="10770" max="10770" width="12.75" style="652" customWidth="1"/>
    <col min="10771" max="10771" width="14.125" style="652" customWidth="1"/>
    <col min="10772" max="10804" width="9" style="652"/>
    <col min="10805" max="10805" width="19.375" style="652" bestFit="1" customWidth="1"/>
    <col min="10806" max="10806" width="18" style="652" bestFit="1" customWidth="1"/>
    <col min="10807" max="10807" width="9" style="652"/>
    <col min="10808" max="10809" width="18.125" style="652" customWidth="1"/>
    <col min="10810" max="11008" width="9" style="652"/>
    <col min="11009" max="11009" width="1.25" style="652" customWidth="1"/>
    <col min="11010" max="11010" width="16.625" style="652" customWidth="1"/>
    <col min="11011" max="11011" width="10.875" style="652" customWidth="1"/>
    <col min="11012" max="11012" width="17.75" style="652" customWidth="1"/>
    <col min="11013" max="11013" width="3.75" style="652" customWidth="1"/>
    <col min="11014" max="11014" width="15.375" style="652" customWidth="1"/>
    <col min="11015" max="11015" width="4.125" style="652" customWidth="1"/>
    <col min="11016" max="11016" width="12.375" style="652" customWidth="1"/>
    <col min="11017" max="11019" width="12.75" style="652" customWidth="1"/>
    <col min="11020" max="11020" width="14" style="652" customWidth="1"/>
    <col min="11021" max="11024" width="12.75" style="652" customWidth="1"/>
    <col min="11025" max="11025" width="14" style="652" customWidth="1"/>
    <col min="11026" max="11026" width="12.75" style="652" customWidth="1"/>
    <col min="11027" max="11027" width="14.125" style="652" customWidth="1"/>
    <col min="11028" max="11060" width="9" style="652"/>
    <col min="11061" max="11061" width="19.375" style="652" bestFit="1" customWidth="1"/>
    <col min="11062" max="11062" width="18" style="652" bestFit="1" customWidth="1"/>
    <col min="11063" max="11063" width="9" style="652"/>
    <col min="11064" max="11065" width="18.125" style="652" customWidth="1"/>
    <col min="11066" max="11264" width="9" style="652"/>
    <col min="11265" max="11265" width="1.25" style="652" customWidth="1"/>
    <col min="11266" max="11266" width="16.625" style="652" customWidth="1"/>
    <col min="11267" max="11267" width="10.875" style="652" customWidth="1"/>
    <col min="11268" max="11268" width="17.75" style="652" customWidth="1"/>
    <col min="11269" max="11269" width="3.75" style="652" customWidth="1"/>
    <col min="11270" max="11270" width="15.375" style="652" customWidth="1"/>
    <col min="11271" max="11271" width="4.125" style="652" customWidth="1"/>
    <col min="11272" max="11272" width="12.375" style="652" customWidth="1"/>
    <col min="11273" max="11275" width="12.75" style="652" customWidth="1"/>
    <col min="11276" max="11276" width="14" style="652" customWidth="1"/>
    <col min="11277" max="11280" width="12.75" style="652" customWidth="1"/>
    <col min="11281" max="11281" width="14" style="652" customWidth="1"/>
    <col min="11282" max="11282" width="12.75" style="652" customWidth="1"/>
    <col min="11283" max="11283" width="14.125" style="652" customWidth="1"/>
    <col min="11284" max="11316" width="9" style="652"/>
    <col min="11317" max="11317" width="19.375" style="652" bestFit="1" customWidth="1"/>
    <col min="11318" max="11318" width="18" style="652" bestFit="1" customWidth="1"/>
    <col min="11319" max="11319" width="9" style="652"/>
    <col min="11320" max="11321" width="18.125" style="652" customWidth="1"/>
    <col min="11322" max="11520" width="9" style="652"/>
    <col min="11521" max="11521" width="1.25" style="652" customWidth="1"/>
    <col min="11522" max="11522" width="16.625" style="652" customWidth="1"/>
    <col min="11523" max="11523" width="10.875" style="652" customWidth="1"/>
    <col min="11524" max="11524" width="17.75" style="652" customWidth="1"/>
    <col min="11525" max="11525" width="3.75" style="652" customWidth="1"/>
    <col min="11526" max="11526" width="15.375" style="652" customWidth="1"/>
    <col min="11527" max="11527" width="4.125" style="652" customWidth="1"/>
    <col min="11528" max="11528" width="12.375" style="652" customWidth="1"/>
    <col min="11529" max="11531" width="12.75" style="652" customWidth="1"/>
    <col min="11532" max="11532" width="14" style="652" customWidth="1"/>
    <col min="11533" max="11536" width="12.75" style="652" customWidth="1"/>
    <col min="11537" max="11537" width="14" style="652" customWidth="1"/>
    <col min="11538" max="11538" width="12.75" style="652" customWidth="1"/>
    <col min="11539" max="11539" width="14.125" style="652" customWidth="1"/>
    <col min="11540" max="11572" width="9" style="652"/>
    <col min="11573" max="11573" width="19.375" style="652" bestFit="1" customWidth="1"/>
    <col min="11574" max="11574" width="18" style="652" bestFit="1" customWidth="1"/>
    <col min="11575" max="11575" width="9" style="652"/>
    <col min="11576" max="11577" width="18.125" style="652" customWidth="1"/>
    <col min="11578" max="11776" width="9" style="652"/>
    <col min="11777" max="11777" width="1.25" style="652" customWidth="1"/>
    <col min="11778" max="11778" width="16.625" style="652" customWidth="1"/>
    <col min="11779" max="11779" width="10.875" style="652" customWidth="1"/>
    <col min="11780" max="11780" width="17.75" style="652" customWidth="1"/>
    <col min="11781" max="11781" width="3.75" style="652" customWidth="1"/>
    <col min="11782" max="11782" width="15.375" style="652" customWidth="1"/>
    <col min="11783" max="11783" width="4.125" style="652" customWidth="1"/>
    <col min="11784" max="11784" width="12.375" style="652" customWidth="1"/>
    <col min="11785" max="11787" width="12.75" style="652" customWidth="1"/>
    <col min="11788" max="11788" width="14" style="652" customWidth="1"/>
    <col min="11789" max="11792" width="12.75" style="652" customWidth="1"/>
    <col min="11793" max="11793" width="14" style="652" customWidth="1"/>
    <col min="11794" max="11794" width="12.75" style="652" customWidth="1"/>
    <col min="11795" max="11795" width="14.125" style="652" customWidth="1"/>
    <col min="11796" max="11828" width="9" style="652"/>
    <col min="11829" max="11829" width="19.375" style="652" bestFit="1" customWidth="1"/>
    <col min="11830" max="11830" width="18" style="652" bestFit="1" customWidth="1"/>
    <col min="11831" max="11831" width="9" style="652"/>
    <col min="11832" max="11833" width="18.125" style="652" customWidth="1"/>
    <col min="11834" max="12032" width="9" style="652"/>
    <col min="12033" max="12033" width="1.25" style="652" customWidth="1"/>
    <col min="12034" max="12034" width="16.625" style="652" customWidth="1"/>
    <col min="12035" max="12035" width="10.875" style="652" customWidth="1"/>
    <col min="12036" max="12036" width="17.75" style="652" customWidth="1"/>
    <col min="12037" max="12037" width="3.75" style="652" customWidth="1"/>
    <col min="12038" max="12038" width="15.375" style="652" customWidth="1"/>
    <col min="12039" max="12039" width="4.125" style="652" customWidth="1"/>
    <col min="12040" max="12040" width="12.375" style="652" customWidth="1"/>
    <col min="12041" max="12043" width="12.75" style="652" customWidth="1"/>
    <col min="12044" max="12044" width="14" style="652" customWidth="1"/>
    <col min="12045" max="12048" width="12.75" style="652" customWidth="1"/>
    <col min="12049" max="12049" width="14" style="652" customWidth="1"/>
    <col min="12050" max="12050" width="12.75" style="652" customWidth="1"/>
    <col min="12051" max="12051" width="14.125" style="652" customWidth="1"/>
    <col min="12052" max="12084" width="9" style="652"/>
    <col min="12085" max="12085" width="19.375" style="652" bestFit="1" customWidth="1"/>
    <col min="12086" max="12086" width="18" style="652" bestFit="1" customWidth="1"/>
    <col min="12087" max="12087" width="9" style="652"/>
    <col min="12088" max="12089" width="18.125" style="652" customWidth="1"/>
    <col min="12090" max="12288" width="9" style="652"/>
    <col min="12289" max="12289" width="1.25" style="652" customWidth="1"/>
    <col min="12290" max="12290" width="16.625" style="652" customWidth="1"/>
    <col min="12291" max="12291" width="10.875" style="652" customWidth="1"/>
    <col min="12292" max="12292" width="17.75" style="652" customWidth="1"/>
    <col min="12293" max="12293" width="3.75" style="652" customWidth="1"/>
    <col min="12294" max="12294" width="15.375" style="652" customWidth="1"/>
    <col min="12295" max="12295" width="4.125" style="652" customWidth="1"/>
    <col min="12296" max="12296" width="12.375" style="652" customWidth="1"/>
    <col min="12297" max="12299" width="12.75" style="652" customWidth="1"/>
    <col min="12300" max="12300" width="14" style="652" customWidth="1"/>
    <col min="12301" max="12304" width="12.75" style="652" customWidth="1"/>
    <col min="12305" max="12305" width="14" style="652" customWidth="1"/>
    <col min="12306" max="12306" width="12.75" style="652" customWidth="1"/>
    <col min="12307" max="12307" width="14.125" style="652" customWidth="1"/>
    <col min="12308" max="12340" width="9" style="652"/>
    <col min="12341" max="12341" width="19.375" style="652" bestFit="1" customWidth="1"/>
    <col min="12342" max="12342" width="18" style="652" bestFit="1" customWidth="1"/>
    <col min="12343" max="12343" width="9" style="652"/>
    <col min="12344" max="12345" width="18.125" style="652" customWidth="1"/>
    <col min="12346" max="12544" width="9" style="652"/>
    <col min="12545" max="12545" width="1.25" style="652" customWidth="1"/>
    <col min="12546" max="12546" width="16.625" style="652" customWidth="1"/>
    <col min="12547" max="12547" width="10.875" style="652" customWidth="1"/>
    <col min="12548" max="12548" width="17.75" style="652" customWidth="1"/>
    <col min="12549" max="12549" width="3.75" style="652" customWidth="1"/>
    <col min="12550" max="12550" width="15.375" style="652" customWidth="1"/>
    <col min="12551" max="12551" width="4.125" style="652" customWidth="1"/>
    <col min="12552" max="12552" width="12.375" style="652" customWidth="1"/>
    <col min="12553" max="12555" width="12.75" style="652" customWidth="1"/>
    <col min="12556" max="12556" width="14" style="652" customWidth="1"/>
    <col min="12557" max="12560" width="12.75" style="652" customWidth="1"/>
    <col min="12561" max="12561" width="14" style="652" customWidth="1"/>
    <col min="12562" max="12562" width="12.75" style="652" customWidth="1"/>
    <col min="12563" max="12563" width="14.125" style="652" customWidth="1"/>
    <col min="12564" max="12596" width="9" style="652"/>
    <col min="12597" max="12597" width="19.375" style="652" bestFit="1" customWidth="1"/>
    <col min="12598" max="12598" width="18" style="652" bestFit="1" customWidth="1"/>
    <col min="12599" max="12599" width="9" style="652"/>
    <col min="12600" max="12601" width="18.125" style="652" customWidth="1"/>
    <col min="12602" max="12800" width="9" style="652"/>
    <col min="12801" max="12801" width="1.25" style="652" customWidth="1"/>
    <col min="12802" max="12802" width="16.625" style="652" customWidth="1"/>
    <col min="12803" max="12803" width="10.875" style="652" customWidth="1"/>
    <col min="12804" max="12804" width="17.75" style="652" customWidth="1"/>
    <col min="12805" max="12805" width="3.75" style="652" customWidth="1"/>
    <col min="12806" max="12806" width="15.375" style="652" customWidth="1"/>
    <col min="12807" max="12807" width="4.125" style="652" customWidth="1"/>
    <col min="12808" max="12808" width="12.375" style="652" customWidth="1"/>
    <col min="12809" max="12811" width="12.75" style="652" customWidth="1"/>
    <col min="12812" max="12812" width="14" style="652" customWidth="1"/>
    <col min="12813" max="12816" width="12.75" style="652" customWidth="1"/>
    <col min="12817" max="12817" width="14" style="652" customWidth="1"/>
    <col min="12818" max="12818" width="12.75" style="652" customWidth="1"/>
    <col min="12819" max="12819" width="14.125" style="652" customWidth="1"/>
    <col min="12820" max="12852" width="9" style="652"/>
    <col min="12853" max="12853" width="19.375" style="652" bestFit="1" customWidth="1"/>
    <col min="12854" max="12854" width="18" style="652" bestFit="1" customWidth="1"/>
    <col min="12855" max="12855" width="9" style="652"/>
    <col min="12856" max="12857" width="18.125" style="652" customWidth="1"/>
    <col min="12858" max="13056" width="9" style="652"/>
    <col min="13057" max="13057" width="1.25" style="652" customWidth="1"/>
    <col min="13058" max="13058" width="16.625" style="652" customWidth="1"/>
    <col min="13059" max="13059" width="10.875" style="652" customWidth="1"/>
    <col min="13060" max="13060" width="17.75" style="652" customWidth="1"/>
    <col min="13061" max="13061" width="3.75" style="652" customWidth="1"/>
    <col min="13062" max="13062" width="15.375" style="652" customWidth="1"/>
    <col min="13063" max="13063" width="4.125" style="652" customWidth="1"/>
    <col min="13064" max="13064" width="12.375" style="652" customWidth="1"/>
    <col min="13065" max="13067" width="12.75" style="652" customWidth="1"/>
    <col min="13068" max="13068" width="14" style="652" customWidth="1"/>
    <col min="13069" max="13072" width="12.75" style="652" customWidth="1"/>
    <col min="13073" max="13073" width="14" style="652" customWidth="1"/>
    <col min="13074" max="13074" width="12.75" style="652" customWidth="1"/>
    <col min="13075" max="13075" width="14.125" style="652" customWidth="1"/>
    <col min="13076" max="13108" width="9" style="652"/>
    <col min="13109" max="13109" width="19.375" style="652" bestFit="1" customWidth="1"/>
    <col min="13110" max="13110" width="18" style="652" bestFit="1" customWidth="1"/>
    <col min="13111" max="13111" width="9" style="652"/>
    <col min="13112" max="13113" width="18.125" style="652" customWidth="1"/>
    <col min="13114" max="13312" width="9" style="652"/>
    <col min="13313" max="13313" width="1.25" style="652" customWidth="1"/>
    <col min="13314" max="13314" width="16.625" style="652" customWidth="1"/>
    <col min="13315" max="13315" width="10.875" style="652" customWidth="1"/>
    <col min="13316" max="13316" width="17.75" style="652" customWidth="1"/>
    <col min="13317" max="13317" width="3.75" style="652" customWidth="1"/>
    <col min="13318" max="13318" width="15.375" style="652" customWidth="1"/>
    <col min="13319" max="13319" width="4.125" style="652" customWidth="1"/>
    <col min="13320" max="13320" width="12.375" style="652" customWidth="1"/>
    <col min="13321" max="13323" width="12.75" style="652" customWidth="1"/>
    <col min="13324" max="13324" width="14" style="652" customWidth="1"/>
    <col min="13325" max="13328" width="12.75" style="652" customWidth="1"/>
    <col min="13329" max="13329" width="14" style="652" customWidth="1"/>
    <col min="13330" max="13330" width="12.75" style="652" customWidth="1"/>
    <col min="13331" max="13331" width="14.125" style="652" customWidth="1"/>
    <col min="13332" max="13364" width="9" style="652"/>
    <col min="13365" max="13365" width="19.375" style="652" bestFit="1" customWidth="1"/>
    <col min="13366" max="13366" width="18" style="652" bestFit="1" customWidth="1"/>
    <col min="13367" max="13367" width="9" style="652"/>
    <col min="13368" max="13369" width="18.125" style="652" customWidth="1"/>
    <col min="13370" max="13568" width="9" style="652"/>
    <col min="13569" max="13569" width="1.25" style="652" customWidth="1"/>
    <col min="13570" max="13570" width="16.625" style="652" customWidth="1"/>
    <col min="13571" max="13571" width="10.875" style="652" customWidth="1"/>
    <col min="13572" max="13572" width="17.75" style="652" customWidth="1"/>
    <col min="13573" max="13573" width="3.75" style="652" customWidth="1"/>
    <col min="13574" max="13574" width="15.375" style="652" customWidth="1"/>
    <col min="13575" max="13575" width="4.125" style="652" customWidth="1"/>
    <col min="13576" max="13576" width="12.375" style="652" customWidth="1"/>
    <col min="13577" max="13579" width="12.75" style="652" customWidth="1"/>
    <col min="13580" max="13580" width="14" style="652" customWidth="1"/>
    <col min="13581" max="13584" width="12.75" style="652" customWidth="1"/>
    <col min="13585" max="13585" width="14" style="652" customWidth="1"/>
    <col min="13586" max="13586" width="12.75" style="652" customWidth="1"/>
    <col min="13587" max="13587" width="14.125" style="652" customWidth="1"/>
    <col min="13588" max="13620" width="9" style="652"/>
    <col min="13621" max="13621" width="19.375" style="652" bestFit="1" customWidth="1"/>
    <col min="13622" max="13622" width="18" style="652" bestFit="1" customWidth="1"/>
    <col min="13623" max="13623" width="9" style="652"/>
    <col min="13624" max="13625" width="18.125" style="652" customWidth="1"/>
    <col min="13626" max="13824" width="9" style="652"/>
    <col min="13825" max="13825" width="1.25" style="652" customWidth="1"/>
    <col min="13826" max="13826" width="16.625" style="652" customWidth="1"/>
    <col min="13827" max="13827" width="10.875" style="652" customWidth="1"/>
    <col min="13828" max="13828" width="17.75" style="652" customWidth="1"/>
    <col min="13829" max="13829" width="3.75" style="652" customWidth="1"/>
    <col min="13830" max="13830" width="15.375" style="652" customWidth="1"/>
    <col min="13831" max="13831" width="4.125" style="652" customWidth="1"/>
    <col min="13832" max="13832" width="12.375" style="652" customWidth="1"/>
    <col min="13833" max="13835" width="12.75" style="652" customWidth="1"/>
    <col min="13836" max="13836" width="14" style="652" customWidth="1"/>
    <col min="13837" max="13840" width="12.75" style="652" customWidth="1"/>
    <col min="13841" max="13841" width="14" style="652" customWidth="1"/>
    <col min="13842" max="13842" width="12.75" style="652" customWidth="1"/>
    <col min="13843" max="13843" width="14.125" style="652" customWidth="1"/>
    <col min="13844" max="13876" width="9" style="652"/>
    <col min="13877" max="13877" width="19.375" style="652" bestFit="1" customWidth="1"/>
    <col min="13878" max="13878" width="18" style="652" bestFit="1" customWidth="1"/>
    <col min="13879" max="13879" width="9" style="652"/>
    <col min="13880" max="13881" width="18.125" style="652" customWidth="1"/>
    <col min="13882" max="14080" width="9" style="652"/>
    <col min="14081" max="14081" width="1.25" style="652" customWidth="1"/>
    <col min="14082" max="14082" width="16.625" style="652" customWidth="1"/>
    <col min="14083" max="14083" width="10.875" style="652" customWidth="1"/>
    <col min="14084" max="14084" width="17.75" style="652" customWidth="1"/>
    <col min="14085" max="14085" width="3.75" style="652" customWidth="1"/>
    <col min="14086" max="14086" width="15.375" style="652" customWidth="1"/>
    <col min="14087" max="14087" width="4.125" style="652" customWidth="1"/>
    <col min="14088" max="14088" width="12.375" style="652" customWidth="1"/>
    <col min="14089" max="14091" width="12.75" style="652" customWidth="1"/>
    <col min="14092" max="14092" width="14" style="652" customWidth="1"/>
    <col min="14093" max="14096" width="12.75" style="652" customWidth="1"/>
    <col min="14097" max="14097" width="14" style="652" customWidth="1"/>
    <col min="14098" max="14098" width="12.75" style="652" customWidth="1"/>
    <col min="14099" max="14099" width="14.125" style="652" customWidth="1"/>
    <col min="14100" max="14132" width="9" style="652"/>
    <col min="14133" max="14133" width="19.375" style="652" bestFit="1" customWidth="1"/>
    <col min="14134" max="14134" width="18" style="652" bestFit="1" customWidth="1"/>
    <col min="14135" max="14135" width="9" style="652"/>
    <col min="14136" max="14137" width="18.125" style="652" customWidth="1"/>
    <col min="14138" max="14336" width="9" style="652"/>
    <col min="14337" max="14337" width="1.25" style="652" customWidth="1"/>
    <col min="14338" max="14338" width="16.625" style="652" customWidth="1"/>
    <col min="14339" max="14339" width="10.875" style="652" customWidth="1"/>
    <col min="14340" max="14340" width="17.75" style="652" customWidth="1"/>
    <col min="14341" max="14341" width="3.75" style="652" customWidth="1"/>
    <col min="14342" max="14342" width="15.375" style="652" customWidth="1"/>
    <col min="14343" max="14343" width="4.125" style="652" customWidth="1"/>
    <col min="14344" max="14344" width="12.375" style="652" customWidth="1"/>
    <col min="14345" max="14347" width="12.75" style="652" customWidth="1"/>
    <col min="14348" max="14348" width="14" style="652" customWidth="1"/>
    <col min="14349" max="14352" width="12.75" style="652" customWidth="1"/>
    <col min="14353" max="14353" width="14" style="652" customWidth="1"/>
    <col min="14354" max="14354" width="12.75" style="652" customWidth="1"/>
    <col min="14355" max="14355" width="14.125" style="652" customWidth="1"/>
    <col min="14356" max="14388" width="9" style="652"/>
    <col min="14389" max="14389" width="19.375" style="652" bestFit="1" customWidth="1"/>
    <col min="14390" max="14390" width="18" style="652" bestFit="1" customWidth="1"/>
    <col min="14391" max="14391" width="9" style="652"/>
    <col min="14392" max="14393" width="18.125" style="652" customWidth="1"/>
    <col min="14394" max="14592" width="9" style="652"/>
    <col min="14593" max="14593" width="1.25" style="652" customWidth="1"/>
    <col min="14594" max="14594" width="16.625" style="652" customWidth="1"/>
    <col min="14595" max="14595" width="10.875" style="652" customWidth="1"/>
    <col min="14596" max="14596" width="17.75" style="652" customWidth="1"/>
    <col min="14597" max="14597" width="3.75" style="652" customWidth="1"/>
    <col min="14598" max="14598" width="15.375" style="652" customWidth="1"/>
    <col min="14599" max="14599" width="4.125" style="652" customWidth="1"/>
    <col min="14600" max="14600" width="12.375" style="652" customWidth="1"/>
    <col min="14601" max="14603" width="12.75" style="652" customWidth="1"/>
    <col min="14604" max="14604" width="14" style="652" customWidth="1"/>
    <col min="14605" max="14608" width="12.75" style="652" customWidth="1"/>
    <col min="14609" max="14609" width="14" style="652" customWidth="1"/>
    <col min="14610" max="14610" width="12.75" style="652" customWidth="1"/>
    <col min="14611" max="14611" width="14.125" style="652" customWidth="1"/>
    <col min="14612" max="14644" width="9" style="652"/>
    <col min="14645" max="14645" width="19.375" style="652" bestFit="1" customWidth="1"/>
    <col min="14646" max="14646" width="18" style="652" bestFit="1" customWidth="1"/>
    <col min="14647" max="14647" width="9" style="652"/>
    <col min="14648" max="14649" width="18.125" style="652" customWidth="1"/>
    <col min="14650" max="14848" width="9" style="652"/>
    <col min="14849" max="14849" width="1.25" style="652" customWidth="1"/>
    <col min="14850" max="14850" width="16.625" style="652" customWidth="1"/>
    <col min="14851" max="14851" width="10.875" style="652" customWidth="1"/>
    <col min="14852" max="14852" width="17.75" style="652" customWidth="1"/>
    <col min="14853" max="14853" width="3.75" style="652" customWidth="1"/>
    <col min="14854" max="14854" width="15.375" style="652" customWidth="1"/>
    <col min="14855" max="14855" width="4.125" style="652" customWidth="1"/>
    <col min="14856" max="14856" width="12.375" style="652" customWidth="1"/>
    <col min="14857" max="14859" width="12.75" style="652" customWidth="1"/>
    <col min="14860" max="14860" width="14" style="652" customWidth="1"/>
    <col min="14861" max="14864" width="12.75" style="652" customWidth="1"/>
    <col min="14865" max="14865" width="14" style="652" customWidth="1"/>
    <col min="14866" max="14866" width="12.75" style="652" customWidth="1"/>
    <col min="14867" max="14867" width="14.125" style="652" customWidth="1"/>
    <col min="14868" max="14900" width="9" style="652"/>
    <col min="14901" max="14901" width="19.375" style="652" bestFit="1" customWidth="1"/>
    <col min="14902" max="14902" width="18" style="652" bestFit="1" customWidth="1"/>
    <col min="14903" max="14903" width="9" style="652"/>
    <col min="14904" max="14905" width="18.125" style="652" customWidth="1"/>
    <col min="14906" max="15104" width="9" style="652"/>
    <col min="15105" max="15105" width="1.25" style="652" customWidth="1"/>
    <col min="15106" max="15106" width="16.625" style="652" customWidth="1"/>
    <col min="15107" max="15107" width="10.875" style="652" customWidth="1"/>
    <col min="15108" max="15108" width="17.75" style="652" customWidth="1"/>
    <col min="15109" max="15109" width="3.75" style="652" customWidth="1"/>
    <col min="15110" max="15110" width="15.375" style="652" customWidth="1"/>
    <col min="15111" max="15111" width="4.125" style="652" customWidth="1"/>
    <col min="15112" max="15112" width="12.375" style="652" customWidth="1"/>
    <col min="15113" max="15115" width="12.75" style="652" customWidth="1"/>
    <col min="15116" max="15116" width="14" style="652" customWidth="1"/>
    <col min="15117" max="15120" width="12.75" style="652" customWidth="1"/>
    <col min="15121" max="15121" width="14" style="652" customWidth="1"/>
    <col min="15122" max="15122" width="12.75" style="652" customWidth="1"/>
    <col min="15123" max="15123" width="14.125" style="652" customWidth="1"/>
    <col min="15124" max="15156" width="9" style="652"/>
    <col min="15157" max="15157" width="19.375" style="652" bestFit="1" customWidth="1"/>
    <col min="15158" max="15158" width="18" style="652" bestFit="1" customWidth="1"/>
    <col min="15159" max="15159" width="9" style="652"/>
    <col min="15160" max="15161" width="18.125" style="652" customWidth="1"/>
    <col min="15162" max="15360" width="9" style="652"/>
    <col min="15361" max="15361" width="1.25" style="652" customWidth="1"/>
    <col min="15362" max="15362" width="16.625" style="652" customWidth="1"/>
    <col min="15363" max="15363" width="10.875" style="652" customWidth="1"/>
    <col min="15364" max="15364" width="17.75" style="652" customWidth="1"/>
    <col min="15365" max="15365" width="3.75" style="652" customWidth="1"/>
    <col min="15366" max="15366" width="15.375" style="652" customWidth="1"/>
    <col min="15367" max="15367" width="4.125" style="652" customWidth="1"/>
    <col min="15368" max="15368" width="12.375" style="652" customWidth="1"/>
    <col min="15369" max="15371" width="12.75" style="652" customWidth="1"/>
    <col min="15372" max="15372" width="14" style="652" customWidth="1"/>
    <col min="15373" max="15376" width="12.75" style="652" customWidth="1"/>
    <col min="15377" max="15377" width="14" style="652" customWidth="1"/>
    <col min="15378" max="15378" width="12.75" style="652" customWidth="1"/>
    <col min="15379" max="15379" width="14.125" style="652" customWidth="1"/>
    <col min="15380" max="15412" width="9" style="652"/>
    <col min="15413" max="15413" width="19.375" style="652" bestFit="1" customWidth="1"/>
    <col min="15414" max="15414" width="18" style="652" bestFit="1" customWidth="1"/>
    <col min="15415" max="15415" width="9" style="652"/>
    <col min="15416" max="15417" width="18.125" style="652" customWidth="1"/>
    <col min="15418" max="15616" width="9" style="652"/>
    <col min="15617" max="15617" width="1.25" style="652" customWidth="1"/>
    <col min="15618" max="15618" width="16.625" style="652" customWidth="1"/>
    <col min="15619" max="15619" width="10.875" style="652" customWidth="1"/>
    <col min="15620" max="15620" width="17.75" style="652" customWidth="1"/>
    <col min="15621" max="15621" width="3.75" style="652" customWidth="1"/>
    <col min="15622" max="15622" width="15.375" style="652" customWidth="1"/>
    <col min="15623" max="15623" width="4.125" style="652" customWidth="1"/>
    <col min="15624" max="15624" width="12.375" style="652" customWidth="1"/>
    <col min="15625" max="15627" width="12.75" style="652" customWidth="1"/>
    <col min="15628" max="15628" width="14" style="652" customWidth="1"/>
    <col min="15629" max="15632" width="12.75" style="652" customWidth="1"/>
    <col min="15633" max="15633" width="14" style="652" customWidth="1"/>
    <col min="15634" max="15634" width="12.75" style="652" customWidth="1"/>
    <col min="15635" max="15635" width="14.125" style="652" customWidth="1"/>
    <col min="15636" max="15668" width="9" style="652"/>
    <col min="15669" max="15669" width="19.375" style="652" bestFit="1" customWidth="1"/>
    <col min="15670" max="15670" width="18" style="652" bestFit="1" customWidth="1"/>
    <col min="15671" max="15671" width="9" style="652"/>
    <col min="15672" max="15673" width="18.125" style="652" customWidth="1"/>
    <col min="15674" max="15872" width="9" style="652"/>
    <col min="15873" max="15873" width="1.25" style="652" customWidth="1"/>
    <col min="15874" max="15874" width="16.625" style="652" customWidth="1"/>
    <col min="15875" max="15875" width="10.875" style="652" customWidth="1"/>
    <col min="15876" max="15876" width="17.75" style="652" customWidth="1"/>
    <col min="15877" max="15877" width="3.75" style="652" customWidth="1"/>
    <col min="15878" max="15878" width="15.375" style="652" customWidth="1"/>
    <col min="15879" max="15879" width="4.125" style="652" customWidth="1"/>
    <col min="15880" max="15880" width="12.375" style="652" customWidth="1"/>
    <col min="15881" max="15883" width="12.75" style="652" customWidth="1"/>
    <col min="15884" max="15884" width="14" style="652" customWidth="1"/>
    <col min="15885" max="15888" width="12.75" style="652" customWidth="1"/>
    <col min="15889" max="15889" width="14" style="652" customWidth="1"/>
    <col min="15890" max="15890" width="12.75" style="652" customWidth="1"/>
    <col min="15891" max="15891" width="14.125" style="652" customWidth="1"/>
    <col min="15892" max="15924" width="9" style="652"/>
    <col min="15925" max="15925" width="19.375" style="652" bestFit="1" customWidth="1"/>
    <col min="15926" max="15926" width="18" style="652" bestFit="1" customWidth="1"/>
    <col min="15927" max="15927" width="9" style="652"/>
    <col min="15928" max="15929" width="18.125" style="652" customWidth="1"/>
    <col min="15930" max="16128" width="9" style="652"/>
    <col min="16129" max="16129" width="1.25" style="652" customWidth="1"/>
    <col min="16130" max="16130" width="16.625" style="652" customWidth="1"/>
    <col min="16131" max="16131" width="10.875" style="652" customWidth="1"/>
    <col min="16132" max="16132" width="17.75" style="652" customWidth="1"/>
    <col min="16133" max="16133" width="3.75" style="652" customWidth="1"/>
    <col min="16134" max="16134" width="15.375" style="652" customWidth="1"/>
    <col min="16135" max="16135" width="4.125" style="652" customWidth="1"/>
    <col min="16136" max="16136" width="12.375" style="652" customWidth="1"/>
    <col min="16137" max="16139" width="12.75" style="652" customWidth="1"/>
    <col min="16140" max="16140" width="14" style="652" customWidth="1"/>
    <col min="16141" max="16144" width="12.75" style="652" customWidth="1"/>
    <col min="16145" max="16145" width="14" style="652" customWidth="1"/>
    <col min="16146" max="16146" width="12.75" style="652" customWidth="1"/>
    <col min="16147" max="16147" width="14.125" style="652" customWidth="1"/>
    <col min="16148" max="16180" width="9" style="652"/>
    <col min="16181" max="16181" width="19.375" style="652" bestFit="1" customWidth="1"/>
    <col min="16182" max="16182" width="18" style="652" bestFit="1" customWidth="1"/>
    <col min="16183" max="16183" width="9" style="652"/>
    <col min="16184" max="16185" width="18.125" style="652" customWidth="1"/>
    <col min="16186" max="16384" width="9" style="652"/>
  </cols>
  <sheetData>
    <row r="1" spans="1:18" ht="14.25" thickBot="1"/>
    <row r="2" spans="1:18" s="657" customFormat="1" ht="17.25">
      <c r="A2" s="655" t="s">
        <v>354</v>
      </c>
      <c r="B2" s="656"/>
      <c r="C2" s="656"/>
      <c r="F2" s="658" t="s">
        <v>355</v>
      </c>
      <c r="G2" s="1055" t="s">
        <v>356</v>
      </c>
      <c r="H2" s="1056"/>
      <c r="I2" s="659"/>
      <c r="J2" s="659"/>
      <c r="K2" s="659"/>
      <c r="L2" s="659"/>
      <c r="M2" s="659"/>
      <c r="N2" s="659"/>
      <c r="O2" s="659"/>
      <c r="P2" s="659"/>
      <c r="Q2" s="659"/>
      <c r="R2" s="659"/>
    </row>
    <row r="3" spans="1:18" s="657" customFormat="1" ht="18.75" customHeight="1" thickBot="1">
      <c r="B3" s="656"/>
      <c r="C3" s="656"/>
      <c r="F3" s="660">
        <f>D6+D7</f>
        <v>762848220.60000002</v>
      </c>
      <c r="G3" s="1057">
        <f>D12+D80+D85</f>
        <v>23931376.400000002</v>
      </c>
      <c r="H3" s="1058"/>
      <c r="I3" s="659"/>
      <c r="J3" s="659"/>
      <c r="K3" s="659"/>
      <c r="L3" s="659"/>
      <c r="M3" s="659"/>
      <c r="N3" s="659"/>
      <c r="O3" s="659"/>
      <c r="P3" s="659"/>
      <c r="Q3" s="659"/>
      <c r="R3" s="659"/>
    </row>
    <row r="4" spans="1:18" s="657" customFormat="1" ht="15" thickBot="1">
      <c r="A4" s="661"/>
      <c r="B4" s="662" t="s">
        <v>357</v>
      </c>
      <c r="C4" s="656"/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59"/>
    </row>
    <row r="5" spans="1:18" s="663" customFormat="1" ht="27.75" thickBot="1">
      <c r="B5" s="664" t="s">
        <v>358</v>
      </c>
      <c r="C5" s="665" t="s">
        <v>359</v>
      </c>
      <c r="D5" s="666" t="s">
        <v>360</v>
      </c>
      <c r="H5" s="667" t="s">
        <v>361</v>
      </c>
      <c r="I5" s="667" t="s">
        <v>362</v>
      </c>
      <c r="J5" s="667" t="s">
        <v>363</v>
      </c>
      <c r="K5" s="667" t="s">
        <v>364</v>
      </c>
      <c r="L5" s="667" t="s">
        <v>365</v>
      </c>
      <c r="M5" s="668" t="s">
        <v>366</v>
      </c>
      <c r="N5" s="668" t="s">
        <v>367</v>
      </c>
      <c r="O5" s="667" t="s">
        <v>368</v>
      </c>
      <c r="P5" s="667" t="s">
        <v>369</v>
      </c>
      <c r="Q5" s="667" t="s">
        <v>370</v>
      </c>
      <c r="R5" s="667" t="s">
        <v>371</v>
      </c>
    </row>
    <row r="6" spans="1:18" s="657" customFormat="1" ht="14.45" customHeight="1">
      <c r="B6" s="669" t="s">
        <v>372</v>
      </c>
      <c r="C6" s="670">
        <f t="shared" ref="C6:C12" si="0">D6/10^6</f>
        <v>608.44704860000002</v>
      </c>
      <c r="D6" s="671">
        <f>D24</f>
        <v>608447048.60000002</v>
      </c>
      <c r="E6" s="672"/>
      <c r="G6" s="673"/>
      <c r="H6" s="674">
        <f t="shared" ref="H6:H13" si="1">SUM(I6:R6)</f>
        <v>608447048.60000002</v>
      </c>
      <c r="I6" s="675">
        <f>I24</f>
        <v>43012101</v>
      </c>
      <c r="J6" s="675">
        <f t="shared" ref="J6:R6" si="2">J24</f>
        <v>53102961.799999997</v>
      </c>
      <c r="K6" s="675">
        <f t="shared" si="2"/>
        <v>38268897.399999999</v>
      </c>
      <c r="L6" s="675">
        <f t="shared" si="2"/>
        <v>175340552</v>
      </c>
      <c r="M6" s="675">
        <f t="shared" si="2"/>
        <v>59371034.900000006</v>
      </c>
      <c r="N6" s="675">
        <f t="shared" si="2"/>
        <v>98848224.599999994</v>
      </c>
      <c r="O6" s="675">
        <f t="shared" si="2"/>
        <v>54380529.399999999</v>
      </c>
      <c r="P6" s="675">
        <f t="shared" si="2"/>
        <v>21354298</v>
      </c>
      <c r="Q6" s="675">
        <f t="shared" si="2"/>
        <v>64768449.5</v>
      </c>
      <c r="R6" s="675">
        <f t="shared" si="2"/>
        <v>0</v>
      </c>
    </row>
    <row r="7" spans="1:18" s="657" customFormat="1" ht="14.45" customHeight="1">
      <c r="B7" s="676" t="s">
        <v>373</v>
      </c>
      <c r="C7" s="677">
        <f t="shared" si="0"/>
        <v>154.401172</v>
      </c>
      <c r="D7" s="678">
        <f>D33</f>
        <v>154401172</v>
      </c>
      <c r="G7" s="673"/>
      <c r="H7" s="674">
        <f t="shared" si="1"/>
        <v>154401172</v>
      </c>
      <c r="I7" s="679">
        <f>I33</f>
        <v>0</v>
      </c>
      <c r="J7" s="679">
        <f t="shared" ref="J7:R7" si="3">J33</f>
        <v>16433139</v>
      </c>
      <c r="K7" s="679">
        <f t="shared" si="3"/>
        <v>6232556.5999999996</v>
      </c>
      <c r="L7" s="679">
        <f t="shared" si="3"/>
        <v>32708882</v>
      </c>
      <c r="M7" s="679">
        <f t="shared" si="3"/>
        <v>36484773</v>
      </c>
      <c r="N7" s="679">
        <f t="shared" si="3"/>
        <v>20123085.399999999</v>
      </c>
      <c r="O7" s="679">
        <f t="shared" si="3"/>
        <v>26670244.300000001</v>
      </c>
      <c r="P7" s="679">
        <f t="shared" si="3"/>
        <v>0</v>
      </c>
      <c r="Q7" s="679">
        <f t="shared" si="3"/>
        <v>15748491.699999999</v>
      </c>
      <c r="R7" s="679">
        <f t="shared" si="3"/>
        <v>0</v>
      </c>
    </row>
    <row r="8" spans="1:18" s="657" customFormat="1" ht="14.45" customHeight="1">
      <c r="B8" s="676" t="s">
        <v>374</v>
      </c>
      <c r="C8" s="677">
        <f t="shared" si="0"/>
        <v>317.93465310000005</v>
      </c>
      <c r="D8" s="678">
        <f>D52</f>
        <v>317934653.10000002</v>
      </c>
      <c r="E8" s="672"/>
      <c r="G8" s="680"/>
      <c r="H8" s="674">
        <f t="shared" si="1"/>
        <v>317934653.09999996</v>
      </c>
      <c r="I8" s="679">
        <f>I52</f>
        <v>0</v>
      </c>
      <c r="J8" s="679">
        <f t="shared" ref="J8:R8" si="4">J52</f>
        <v>0</v>
      </c>
      <c r="K8" s="679">
        <f t="shared" si="4"/>
        <v>0</v>
      </c>
      <c r="L8" s="679">
        <f t="shared" si="4"/>
        <v>148457899.30000001</v>
      </c>
      <c r="M8" s="679">
        <f t="shared" si="4"/>
        <v>65286354.5</v>
      </c>
      <c r="N8" s="679">
        <f t="shared" si="4"/>
        <v>95518622.099999994</v>
      </c>
      <c r="O8" s="679">
        <f t="shared" si="4"/>
        <v>0</v>
      </c>
      <c r="P8" s="679">
        <f t="shared" si="4"/>
        <v>0</v>
      </c>
      <c r="Q8" s="679">
        <f t="shared" si="4"/>
        <v>8671777.1999999993</v>
      </c>
      <c r="R8" s="679">
        <f t="shared" si="4"/>
        <v>0</v>
      </c>
    </row>
    <row r="9" spans="1:18" s="657" customFormat="1" ht="14.45" customHeight="1">
      <c r="B9" s="676" t="s">
        <v>375</v>
      </c>
      <c r="C9" s="677">
        <f t="shared" si="0"/>
        <v>107.4663898</v>
      </c>
      <c r="D9" s="678">
        <f>D66</f>
        <v>107466389.8</v>
      </c>
      <c r="G9" s="680"/>
      <c r="H9" s="674">
        <f t="shared" si="1"/>
        <v>107466389.8</v>
      </c>
      <c r="I9" s="679">
        <f>I66</f>
        <v>5756204.2999999998</v>
      </c>
      <c r="J9" s="679">
        <f t="shared" ref="J9:R9" si="5">J66</f>
        <v>1731518</v>
      </c>
      <c r="K9" s="679">
        <f t="shared" si="5"/>
        <v>0</v>
      </c>
      <c r="L9" s="679">
        <f t="shared" si="5"/>
        <v>58457563.900000006</v>
      </c>
      <c r="M9" s="679">
        <f t="shared" si="5"/>
        <v>11888506.699999999</v>
      </c>
      <c r="N9" s="679">
        <f t="shared" si="5"/>
        <v>26091702.100000001</v>
      </c>
      <c r="O9" s="679">
        <f t="shared" si="5"/>
        <v>0</v>
      </c>
      <c r="P9" s="679">
        <f t="shared" si="5"/>
        <v>0</v>
      </c>
      <c r="Q9" s="679">
        <f t="shared" si="5"/>
        <v>3540894.8</v>
      </c>
      <c r="R9" s="679">
        <f t="shared" si="5"/>
        <v>0</v>
      </c>
    </row>
    <row r="10" spans="1:18" s="657" customFormat="1" ht="14.45" customHeight="1">
      <c r="B10" s="681" t="s">
        <v>376</v>
      </c>
      <c r="C10" s="677">
        <f t="shared" si="0"/>
        <v>21.001336999999999</v>
      </c>
      <c r="D10" s="678">
        <f>D88</f>
        <v>21001337</v>
      </c>
      <c r="G10" s="680"/>
      <c r="H10" s="674">
        <f t="shared" si="1"/>
        <v>21001337</v>
      </c>
      <c r="I10" s="682">
        <f>I88</f>
        <v>0</v>
      </c>
      <c r="J10" s="682">
        <f t="shared" ref="J10:R10" si="6">J88</f>
        <v>0</v>
      </c>
      <c r="K10" s="682">
        <f t="shared" si="6"/>
        <v>0</v>
      </c>
      <c r="L10" s="682">
        <f t="shared" si="6"/>
        <v>11839145.400000002</v>
      </c>
      <c r="M10" s="682">
        <f t="shared" si="6"/>
        <v>1370572</v>
      </c>
      <c r="N10" s="682">
        <f t="shared" si="6"/>
        <v>4336120</v>
      </c>
      <c r="O10" s="682">
        <f t="shared" si="6"/>
        <v>1710254</v>
      </c>
      <c r="P10" s="682">
        <f t="shared" si="6"/>
        <v>0</v>
      </c>
      <c r="Q10" s="682">
        <f t="shared" si="6"/>
        <v>675181.2</v>
      </c>
      <c r="R10" s="682">
        <f t="shared" si="6"/>
        <v>1070064.3999999999</v>
      </c>
    </row>
    <row r="11" spans="1:18" s="657" customFormat="1" ht="14.45" customHeight="1">
      <c r="B11" s="676" t="s">
        <v>377</v>
      </c>
      <c r="C11" s="677">
        <f t="shared" si="0"/>
        <v>104.59235355252203</v>
      </c>
      <c r="D11" s="678">
        <f>D224</f>
        <v>104592353.55252203</v>
      </c>
      <c r="E11" s="672"/>
      <c r="G11" s="680"/>
      <c r="H11" s="674">
        <f t="shared" si="1"/>
        <v>104592353.552522</v>
      </c>
      <c r="I11" s="674">
        <f>I224</f>
        <v>5760</v>
      </c>
      <c r="J11" s="675">
        <f t="shared" ref="J11:R11" si="7">J224</f>
        <v>8658173.1999999993</v>
      </c>
      <c r="K11" s="675">
        <f t="shared" si="7"/>
        <v>8759393.6000000015</v>
      </c>
      <c r="L11" s="675">
        <f t="shared" si="7"/>
        <v>30098016.852522001</v>
      </c>
      <c r="M11" s="675">
        <f t="shared" si="7"/>
        <v>17791214.899999999</v>
      </c>
      <c r="N11" s="675">
        <f t="shared" si="7"/>
        <v>21953090.100000001</v>
      </c>
      <c r="O11" s="675">
        <f t="shared" si="7"/>
        <v>4373627.9000000004</v>
      </c>
      <c r="P11" s="675">
        <f t="shared" si="7"/>
        <v>5676221.0999999996</v>
      </c>
      <c r="Q11" s="675">
        <f t="shared" si="7"/>
        <v>7276855.9000000004</v>
      </c>
      <c r="R11" s="675">
        <f t="shared" si="7"/>
        <v>0</v>
      </c>
    </row>
    <row r="12" spans="1:18" s="657" customFormat="1" ht="14.45" customHeight="1" thickBot="1">
      <c r="B12" s="683" t="s">
        <v>378</v>
      </c>
      <c r="C12" s="684">
        <f t="shared" si="0"/>
        <v>23.214039000000003</v>
      </c>
      <c r="D12" s="685">
        <f>D247</f>
        <v>23214039.000000004</v>
      </c>
      <c r="E12" s="672"/>
      <c r="G12" s="680"/>
      <c r="H12" s="674">
        <f t="shared" si="1"/>
        <v>23214039</v>
      </c>
      <c r="I12" s="675">
        <f>I247</f>
        <v>2062224</v>
      </c>
      <c r="J12" s="675">
        <f t="shared" ref="J12:R12" si="8">J247</f>
        <v>0</v>
      </c>
      <c r="K12" s="675">
        <f t="shared" si="8"/>
        <v>1422184.1</v>
      </c>
      <c r="L12" s="675">
        <f t="shared" si="8"/>
        <v>2133751.1</v>
      </c>
      <c r="M12" s="675">
        <f t="shared" si="8"/>
        <v>641063.4</v>
      </c>
      <c r="N12" s="675">
        <f t="shared" si="8"/>
        <v>4052980.9999999995</v>
      </c>
      <c r="O12" s="675">
        <f t="shared" si="8"/>
        <v>3730335.3000000003</v>
      </c>
      <c r="P12" s="675">
        <f t="shared" si="8"/>
        <v>3229725.3</v>
      </c>
      <c r="Q12" s="675">
        <f t="shared" si="8"/>
        <v>5941774.7999999998</v>
      </c>
      <c r="R12" s="675">
        <f t="shared" si="8"/>
        <v>0</v>
      </c>
    </row>
    <row r="13" spans="1:18" s="686" customFormat="1" ht="14.45" customHeight="1" thickBot="1">
      <c r="B13" s="687" t="s">
        <v>361</v>
      </c>
      <c r="C13" s="688">
        <f>SUM(C6:C12)</f>
        <v>1337.0569930525219</v>
      </c>
      <c r="D13" s="689">
        <f>SUM(D6:D12)</f>
        <v>1337056993.0525219</v>
      </c>
      <c r="F13" s="690"/>
      <c r="G13" s="680"/>
      <c r="H13" s="674">
        <f t="shared" si="1"/>
        <v>1337056993.0525222</v>
      </c>
      <c r="I13" s="675">
        <f>SUM(I6:I12)</f>
        <v>50836289.299999997</v>
      </c>
      <c r="J13" s="675">
        <f t="shared" ref="J13:R13" si="9">SUM(J6:J12)</f>
        <v>79925792</v>
      </c>
      <c r="K13" s="675">
        <f t="shared" si="9"/>
        <v>54683031.700000003</v>
      </c>
      <c r="L13" s="675">
        <f t="shared" si="9"/>
        <v>459035810.55252206</v>
      </c>
      <c r="M13" s="675">
        <f t="shared" si="9"/>
        <v>192833519.40000001</v>
      </c>
      <c r="N13" s="675">
        <f t="shared" si="9"/>
        <v>270923825.29999995</v>
      </c>
      <c r="O13" s="675">
        <f t="shared" si="9"/>
        <v>90864990.900000006</v>
      </c>
      <c r="P13" s="675">
        <f t="shared" si="9"/>
        <v>30260244.400000002</v>
      </c>
      <c r="Q13" s="675">
        <f t="shared" si="9"/>
        <v>106623425.10000001</v>
      </c>
      <c r="R13" s="675">
        <f t="shared" si="9"/>
        <v>1070064.3999999999</v>
      </c>
    </row>
    <row r="14" spans="1:18" s="686" customFormat="1" ht="14.45" customHeight="1">
      <c r="B14" s="691"/>
      <c r="D14" s="692"/>
      <c r="G14" s="680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</row>
    <row r="15" spans="1:18" s="657" customFormat="1" ht="15" thickBot="1">
      <c r="A15" s="661"/>
      <c r="B15" s="661" t="s">
        <v>379</v>
      </c>
      <c r="C15" s="656"/>
      <c r="J15" s="693"/>
      <c r="K15" s="693"/>
      <c r="L15" s="693"/>
      <c r="M15" s="693"/>
      <c r="N15" s="693"/>
    </row>
    <row r="16" spans="1:18" s="694" customFormat="1" ht="27.75" thickBot="1">
      <c r="B16" s="695" t="s">
        <v>380</v>
      </c>
      <c r="C16" s="665" t="s">
        <v>359</v>
      </c>
      <c r="D16" s="696" t="s">
        <v>381</v>
      </c>
      <c r="E16" s="697"/>
      <c r="F16" s="698" t="s">
        <v>382</v>
      </c>
      <c r="H16" s="699" t="s">
        <v>361</v>
      </c>
      <c r="I16" s="700" t="s">
        <v>362</v>
      </c>
      <c r="J16" s="700" t="s">
        <v>363</v>
      </c>
      <c r="K16" s="700" t="s">
        <v>364</v>
      </c>
      <c r="L16" s="700" t="s">
        <v>365</v>
      </c>
      <c r="M16" s="700" t="s">
        <v>366</v>
      </c>
      <c r="N16" s="700" t="s">
        <v>367</v>
      </c>
      <c r="O16" s="700" t="s">
        <v>368</v>
      </c>
      <c r="P16" s="701" t="s">
        <v>369</v>
      </c>
      <c r="Q16" s="700" t="s">
        <v>370</v>
      </c>
      <c r="R16" s="700" t="s">
        <v>371</v>
      </c>
    </row>
    <row r="17" spans="1:19" ht="15.75" customHeight="1">
      <c r="B17" s="702" t="s">
        <v>383</v>
      </c>
      <c r="C17" s="670">
        <f t="shared" ref="C17:C23" si="10">D17/10^6</f>
        <v>36.253607000000002</v>
      </c>
      <c r="D17" s="703">
        <f t="shared" ref="D17:D23" si="11">SUM(I17:R17)</f>
        <v>36253607</v>
      </c>
      <c r="E17" s="704"/>
      <c r="F17" s="705" t="s">
        <v>384</v>
      </c>
      <c r="H17" s="706">
        <f t="shared" ref="H17:H23" si="12">SUM(I17:R17)</f>
        <v>36253607</v>
      </c>
      <c r="I17" s="646">
        <v>35823911</v>
      </c>
      <c r="J17" s="646">
        <v>429696</v>
      </c>
      <c r="K17" s="707"/>
      <c r="L17" s="707"/>
      <c r="M17" s="707"/>
      <c r="N17" s="707"/>
      <c r="O17" s="707"/>
      <c r="P17" s="707"/>
      <c r="Q17" s="707"/>
      <c r="R17" s="707"/>
    </row>
    <row r="18" spans="1:19" ht="15.75" customHeight="1">
      <c r="B18" s="708" t="s">
        <v>385</v>
      </c>
      <c r="C18" s="709">
        <f t="shared" si="10"/>
        <v>220.45735400000001</v>
      </c>
      <c r="D18" s="710">
        <f t="shared" si="11"/>
        <v>220457354</v>
      </c>
      <c r="E18" s="704"/>
      <c r="F18" s="705" t="s">
        <v>386</v>
      </c>
      <c r="H18" s="706">
        <f t="shared" si="12"/>
        <v>220457354</v>
      </c>
      <c r="I18" s="707"/>
      <c r="J18" s="648">
        <v>40096873</v>
      </c>
      <c r="K18" s="650">
        <v>17602663</v>
      </c>
      <c r="L18" s="650">
        <v>162162542</v>
      </c>
      <c r="M18" s="650">
        <v>595276</v>
      </c>
      <c r="N18" s="707"/>
      <c r="O18" s="707"/>
      <c r="P18" s="707"/>
      <c r="Q18" s="707"/>
      <c r="R18" s="707"/>
      <c r="S18" s="711"/>
    </row>
    <row r="19" spans="1:19" ht="15.75" customHeight="1">
      <c r="B19" s="708" t="s">
        <v>387</v>
      </c>
      <c r="C19" s="709">
        <f t="shared" si="10"/>
        <v>46.633636000000003</v>
      </c>
      <c r="D19" s="710">
        <f t="shared" si="11"/>
        <v>46633636</v>
      </c>
      <c r="E19" s="704"/>
      <c r="F19" s="705" t="s">
        <v>388</v>
      </c>
      <c r="H19" s="706">
        <f>SUM(I19:R19)</f>
        <v>46633636</v>
      </c>
      <c r="I19" s="707"/>
      <c r="J19" s="707"/>
      <c r="K19" s="651">
        <v>2855244</v>
      </c>
      <c r="L19" s="712">
        <v>1577255</v>
      </c>
      <c r="M19" s="651">
        <v>41449405</v>
      </c>
      <c r="N19" s="713">
        <v>751732</v>
      </c>
      <c r="O19" s="707"/>
      <c r="P19" s="707"/>
      <c r="Q19" s="707"/>
      <c r="R19" s="707"/>
      <c r="S19" s="711"/>
    </row>
    <row r="20" spans="1:19" ht="15.75" customHeight="1">
      <c r="B20" s="708" t="s">
        <v>389</v>
      </c>
      <c r="C20" s="709">
        <f t="shared" si="10"/>
        <v>156.14316269999998</v>
      </c>
      <c r="D20" s="710">
        <f t="shared" si="11"/>
        <v>156143162.69999999</v>
      </c>
      <c r="E20" s="704"/>
      <c r="F20" s="705" t="s">
        <v>390</v>
      </c>
      <c r="H20" s="706">
        <f t="shared" si="12"/>
        <v>156143162.69999999</v>
      </c>
      <c r="I20" s="707"/>
      <c r="J20" s="707"/>
      <c r="K20" s="646">
        <v>13196668.5</v>
      </c>
      <c r="L20" s="707"/>
      <c r="M20" s="714">
        <v>7055243.7000000002</v>
      </c>
      <c r="N20" s="713">
        <v>90808147.599999994</v>
      </c>
      <c r="O20" s="715">
        <v>44916647.399999999</v>
      </c>
      <c r="P20" s="707"/>
      <c r="Q20" s="714">
        <v>166455.5</v>
      </c>
      <c r="R20" s="707"/>
      <c r="S20" s="711"/>
    </row>
    <row r="21" spans="1:19" ht="15.75" customHeight="1">
      <c r="B21" s="708" t="s">
        <v>391</v>
      </c>
      <c r="C21" s="709">
        <f t="shared" si="10"/>
        <v>20.896968000000001</v>
      </c>
      <c r="D21" s="710">
        <f t="shared" si="11"/>
        <v>20896968</v>
      </c>
      <c r="E21" s="704"/>
      <c r="F21" s="716" t="s">
        <v>392</v>
      </c>
      <c r="H21" s="706">
        <f t="shared" si="12"/>
        <v>20896968</v>
      </c>
      <c r="I21" s="707"/>
      <c r="J21" s="707"/>
      <c r="K21" s="707"/>
      <c r="L21" s="707"/>
      <c r="M21" s="707"/>
      <c r="N21" s="707"/>
      <c r="O21" s="707"/>
      <c r="P21" s="646">
        <v>20896968</v>
      </c>
      <c r="Q21" s="717"/>
      <c r="R21" s="707"/>
    </row>
    <row r="22" spans="1:19" ht="15.75" customHeight="1">
      <c r="B22" s="708" t="s">
        <v>393</v>
      </c>
      <c r="C22" s="709">
        <f t="shared" si="10"/>
        <v>61.636544000000001</v>
      </c>
      <c r="D22" s="710">
        <f t="shared" si="11"/>
        <v>61636544</v>
      </c>
      <c r="E22" s="704"/>
      <c r="F22" s="705" t="s">
        <v>394</v>
      </c>
      <c r="H22" s="706">
        <f t="shared" si="12"/>
        <v>61636544</v>
      </c>
      <c r="I22" s="707"/>
      <c r="J22" s="707"/>
      <c r="K22" s="707"/>
      <c r="L22" s="707"/>
      <c r="M22" s="707"/>
      <c r="N22" s="707"/>
      <c r="O22" s="707"/>
      <c r="P22" s="707"/>
      <c r="Q22" s="718">
        <v>61636544</v>
      </c>
      <c r="R22" s="707"/>
    </row>
    <row r="23" spans="1:19" ht="15.75" customHeight="1" thickBot="1">
      <c r="B23" s="719" t="s">
        <v>395</v>
      </c>
      <c r="C23" s="720">
        <f t="shared" si="10"/>
        <v>66.425776900000002</v>
      </c>
      <c r="D23" s="721">
        <f t="shared" si="11"/>
        <v>66425776.900000006</v>
      </c>
      <c r="E23" s="704"/>
      <c r="F23" s="705" t="s">
        <v>396</v>
      </c>
      <c r="H23" s="706">
        <f t="shared" si="12"/>
        <v>66425776.900000006</v>
      </c>
      <c r="I23" s="647">
        <v>7188190</v>
      </c>
      <c r="J23" s="649">
        <v>12576392.800000001</v>
      </c>
      <c r="K23" s="648">
        <v>4614321.9000000004</v>
      </c>
      <c r="L23" s="650">
        <v>11600755</v>
      </c>
      <c r="M23" s="646">
        <v>10271110.199999999</v>
      </c>
      <c r="N23" s="713">
        <v>7288345</v>
      </c>
      <c r="O23" s="650">
        <v>9463882</v>
      </c>
      <c r="P23" s="650">
        <v>457330</v>
      </c>
      <c r="Q23" s="714">
        <v>2965450</v>
      </c>
      <c r="R23" s="707"/>
    </row>
    <row r="24" spans="1:19" s="722" customFormat="1" ht="14.25" customHeight="1" thickBot="1">
      <c r="B24" s="723" t="s">
        <v>361</v>
      </c>
      <c r="C24" s="724">
        <f>SUM(C17:C23)</f>
        <v>608.4470485999999</v>
      </c>
      <c r="D24" s="725">
        <f>SUM(D17:D23)</f>
        <v>608447048.60000002</v>
      </c>
      <c r="E24" s="704"/>
      <c r="F24" s="726"/>
      <c r="G24" s="727" t="s">
        <v>361</v>
      </c>
      <c r="H24" s="728">
        <f t="shared" ref="H24:R24" si="13">SUM(H17:H23)</f>
        <v>608447048.60000002</v>
      </c>
      <c r="I24" s="682">
        <f t="shared" si="13"/>
        <v>43012101</v>
      </c>
      <c r="J24" s="682">
        <f>SUM(J17:J23)</f>
        <v>53102961.799999997</v>
      </c>
      <c r="K24" s="682">
        <f>SUM(K17:K23)</f>
        <v>38268897.399999999</v>
      </c>
      <c r="L24" s="682">
        <f t="shared" si="13"/>
        <v>175340552</v>
      </c>
      <c r="M24" s="682">
        <f t="shared" si="13"/>
        <v>59371034.900000006</v>
      </c>
      <c r="N24" s="682">
        <f t="shared" si="13"/>
        <v>98848224.599999994</v>
      </c>
      <c r="O24" s="682">
        <f t="shared" si="13"/>
        <v>54380529.399999999</v>
      </c>
      <c r="P24" s="682">
        <f t="shared" si="13"/>
        <v>21354298</v>
      </c>
      <c r="Q24" s="682">
        <f t="shared" si="13"/>
        <v>64768449.5</v>
      </c>
      <c r="R24" s="729">
        <f t="shared" si="13"/>
        <v>0</v>
      </c>
    </row>
    <row r="25" spans="1:19" ht="13.5" customHeight="1">
      <c r="B25" s="730"/>
      <c r="C25" s="730"/>
      <c r="D25" s="731"/>
      <c r="F25" s="705"/>
      <c r="H25" s="732"/>
      <c r="I25" s="733"/>
      <c r="J25" s="733"/>
      <c r="K25" s="733"/>
      <c r="L25" s="734"/>
      <c r="M25" s="733"/>
      <c r="N25" s="733"/>
      <c r="O25" s="733"/>
      <c r="P25" s="734"/>
      <c r="Q25" s="733"/>
      <c r="R25" s="733"/>
    </row>
    <row r="26" spans="1:19" s="657" customFormat="1" ht="15" customHeight="1" thickBot="1">
      <c r="A26" s="661"/>
      <c r="B26" s="661" t="s">
        <v>397</v>
      </c>
      <c r="C26" s="656"/>
      <c r="D26" s="735"/>
      <c r="F26" s="736"/>
      <c r="H26" s="693"/>
      <c r="I26" s="737"/>
      <c r="J26" s="737"/>
      <c r="K26" s="737"/>
      <c r="L26" s="734"/>
      <c r="M26" s="737"/>
      <c r="N26" s="737"/>
      <c r="O26" s="737"/>
      <c r="P26" s="734"/>
      <c r="Q26" s="733"/>
      <c r="R26" s="737"/>
    </row>
    <row r="27" spans="1:19" s="694" customFormat="1" ht="27.75" thickBot="1">
      <c r="B27" s="695" t="s">
        <v>398</v>
      </c>
      <c r="C27" s="665" t="s">
        <v>359</v>
      </c>
      <c r="D27" s="666" t="s">
        <v>381</v>
      </c>
      <c r="F27" s="738"/>
      <c r="H27" s="732"/>
      <c r="I27" s="733"/>
      <c r="J27" s="733"/>
      <c r="K27" s="733"/>
      <c r="L27" s="733"/>
      <c r="M27" s="733"/>
      <c r="N27" s="733"/>
      <c r="O27" s="733"/>
      <c r="P27" s="733"/>
      <c r="Q27" s="733"/>
      <c r="R27" s="733"/>
    </row>
    <row r="28" spans="1:19" s="694" customFormat="1" ht="14.25" thickBot="1">
      <c r="B28" s="817" t="s">
        <v>518</v>
      </c>
      <c r="C28" s="818"/>
      <c r="D28" s="696"/>
      <c r="F28" s="738"/>
      <c r="H28" s="732"/>
      <c r="I28" s="733"/>
      <c r="J28" s="733"/>
      <c r="K28" s="733"/>
      <c r="L28" s="733"/>
      <c r="M28" s="733"/>
      <c r="N28" s="733"/>
      <c r="O28" s="733"/>
      <c r="P28" s="733"/>
      <c r="Q28" s="733"/>
      <c r="R28" s="733"/>
    </row>
    <row r="29" spans="1:19" ht="15.75" customHeight="1">
      <c r="B29" s="702" t="s">
        <v>385</v>
      </c>
      <c r="C29" s="739">
        <f>D29/10^6</f>
        <v>43.513047</v>
      </c>
      <c r="D29" s="703">
        <f>SUM(I29:R29)</f>
        <v>43513047</v>
      </c>
      <c r="F29" s="705" t="s">
        <v>399</v>
      </c>
      <c r="H29" s="693">
        <f>SUM(I29:R29)</f>
        <v>43513047</v>
      </c>
      <c r="I29" s="707"/>
      <c r="J29" s="648">
        <v>16433139</v>
      </c>
      <c r="K29" s="650">
        <v>6014519</v>
      </c>
      <c r="L29" s="650">
        <v>21065389</v>
      </c>
      <c r="M29" s="707"/>
      <c r="N29" s="707"/>
      <c r="O29" s="707"/>
      <c r="P29" s="707"/>
      <c r="Q29" s="707"/>
      <c r="R29" s="707"/>
    </row>
    <row r="30" spans="1:19" ht="15.75" customHeight="1">
      <c r="B30" s="708" t="s">
        <v>387</v>
      </c>
      <c r="C30" s="739">
        <f>D30/10^6</f>
        <v>59.623778999999999</v>
      </c>
      <c r="D30" s="740">
        <f>SUM(I30:R30)</f>
        <v>59623779</v>
      </c>
      <c r="F30" s="705" t="s">
        <v>400</v>
      </c>
      <c r="H30" s="693">
        <f>SUM(I30:R30)</f>
        <v>59623779</v>
      </c>
      <c r="I30" s="741"/>
      <c r="J30" s="741"/>
      <c r="K30" s="741"/>
      <c r="L30" s="712">
        <v>11643493</v>
      </c>
      <c r="M30" s="742">
        <v>36484773</v>
      </c>
      <c r="N30" s="742">
        <v>11495513</v>
      </c>
      <c r="O30" s="741"/>
      <c r="P30" s="741"/>
      <c r="Q30" s="741"/>
      <c r="R30" s="741"/>
    </row>
    <row r="31" spans="1:19" ht="15.75" customHeight="1">
      <c r="B31" s="743" t="s">
        <v>389</v>
      </c>
      <c r="C31" s="744">
        <f>D31/10^6</f>
        <v>41.060827000000003</v>
      </c>
      <c r="D31" s="710">
        <f>SUM(I31:R31)</f>
        <v>41060827</v>
      </c>
      <c r="F31" s="705" t="s">
        <v>401</v>
      </c>
      <c r="H31" s="693">
        <f>SUM(I31:R31)</f>
        <v>41060827</v>
      </c>
      <c r="I31" s="707"/>
      <c r="J31" s="707"/>
      <c r="K31" s="650">
        <v>218037.6</v>
      </c>
      <c r="L31" s="707"/>
      <c r="M31" s="707"/>
      <c r="N31" s="651">
        <v>8627572.4000000004</v>
      </c>
      <c r="O31" s="646">
        <v>26670244.300000001</v>
      </c>
      <c r="P31" s="707"/>
      <c r="Q31" s="714">
        <v>5544972.7000000002</v>
      </c>
      <c r="R31" s="707"/>
    </row>
    <row r="32" spans="1:19" ht="15.75" customHeight="1" thickBot="1">
      <c r="B32" s="745" t="s">
        <v>402</v>
      </c>
      <c r="C32" s="746">
        <f>D32/10^6</f>
        <v>10.203519</v>
      </c>
      <c r="D32" s="721">
        <f>SUM(I32:R32)</f>
        <v>10203519</v>
      </c>
      <c r="F32" s="705" t="s">
        <v>394</v>
      </c>
      <c r="H32" s="693">
        <f>SUM(I32:R32)</f>
        <v>10203519</v>
      </c>
      <c r="I32" s="707"/>
      <c r="J32" s="707"/>
      <c r="K32" s="707"/>
      <c r="L32" s="707"/>
      <c r="M32" s="707"/>
      <c r="N32" s="707"/>
      <c r="O32" s="707"/>
      <c r="P32" s="707"/>
      <c r="Q32" s="714">
        <v>10203519</v>
      </c>
      <c r="R32" s="707"/>
    </row>
    <row r="33" spans="1:19" s="722" customFormat="1" ht="14.25" customHeight="1" thickBot="1">
      <c r="B33" s="747" t="s">
        <v>361</v>
      </c>
      <c r="C33" s="748">
        <f>SUM(C29:C32)</f>
        <v>154.401172</v>
      </c>
      <c r="D33" s="725">
        <f>SUM(D29:D32)</f>
        <v>154401172</v>
      </c>
      <c r="F33" s="726"/>
      <c r="G33" s="727" t="s">
        <v>361</v>
      </c>
      <c r="H33" s="682">
        <f t="shared" ref="H33:R33" si="14">SUM(H29:H32)</f>
        <v>154401172</v>
      </c>
      <c r="I33" s="682">
        <f t="shared" si="14"/>
        <v>0</v>
      </c>
      <c r="J33" s="682">
        <f t="shared" si="14"/>
        <v>16433139</v>
      </c>
      <c r="K33" s="682">
        <f>SUM(K29:K32)</f>
        <v>6232556.5999999996</v>
      </c>
      <c r="L33" s="682">
        <f t="shared" si="14"/>
        <v>32708882</v>
      </c>
      <c r="M33" s="682">
        <f t="shared" si="14"/>
        <v>36484773</v>
      </c>
      <c r="N33" s="682">
        <f t="shared" si="14"/>
        <v>20123085.399999999</v>
      </c>
      <c r="O33" s="682">
        <f t="shared" si="14"/>
        <v>26670244.300000001</v>
      </c>
      <c r="P33" s="682">
        <f t="shared" si="14"/>
        <v>0</v>
      </c>
      <c r="Q33" s="682">
        <f t="shared" si="14"/>
        <v>15748491.699999999</v>
      </c>
      <c r="R33" s="682">
        <f t="shared" si="14"/>
        <v>0</v>
      </c>
    </row>
    <row r="34" spans="1:19" ht="14.25" customHeight="1">
      <c r="B34" s="730"/>
      <c r="C34" s="730"/>
      <c r="D34" s="731"/>
      <c r="F34" s="705"/>
      <c r="H34" s="732"/>
      <c r="I34" s="733"/>
      <c r="J34" s="733"/>
      <c r="K34" s="733"/>
      <c r="L34" s="733"/>
      <c r="M34" s="733"/>
      <c r="N34" s="733"/>
      <c r="O34" s="733"/>
      <c r="P34" s="733"/>
      <c r="Q34" s="733"/>
      <c r="R34" s="733"/>
    </row>
    <row r="35" spans="1:19" ht="15" thickBot="1">
      <c r="A35" s="661"/>
      <c r="B35" s="661" t="s">
        <v>403</v>
      </c>
      <c r="C35" s="730"/>
      <c r="D35" s="731"/>
      <c r="F35" s="705"/>
      <c r="I35" s="652"/>
      <c r="J35" s="652"/>
      <c r="K35" s="652"/>
      <c r="L35" s="652"/>
      <c r="M35" s="652"/>
      <c r="N35" s="652"/>
      <c r="O35" s="652"/>
      <c r="P35" s="652"/>
      <c r="Q35" s="652"/>
      <c r="R35" s="652"/>
    </row>
    <row r="36" spans="1:19" ht="27.75" thickBot="1">
      <c r="B36" s="749" t="s">
        <v>380</v>
      </c>
      <c r="C36" s="665" t="s">
        <v>359</v>
      </c>
      <c r="D36" s="666" t="s">
        <v>381</v>
      </c>
      <c r="F36" s="705"/>
      <c r="H36" s="750"/>
      <c r="I36" s="751"/>
      <c r="J36" s="751"/>
      <c r="K36" s="751"/>
      <c r="L36" s="751"/>
      <c r="M36" s="751"/>
      <c r="N36" s="751"/>
      <c r="O36" s="751"/>
      <c r="P36" s="751"/>
      <c r="Q36" s="751"/>
      <c r="R36" s="751"/>
    </row>
    <row r="37" spans="1:19" ht="14.25" customHeight="1">
      <c r="B37" s="752" t="s">
        <v>55</v>
      </c>
      <c r="C37" s="753">
        <f t="shared" ref="C37:C51" si="15">D37/10^6</f>
        <v>38.078076600000003</v>
      </c>
      <c r="D37" s="703">
        <f t="shared" ref="D37:D51" si="16">SUM(I37:R37)</f>
        <v>38078076.600000001</v>
      </c>
      <c r="F37" s="705" t="s">
        <v>404</v>
      </c>
      <c r="H37" s="675">
        <f t="shared" ref="H37:H51" si="17">SUM(I37:R37)</f>
        <v>38078076.600000001</v>
      </c>
      <c r="I37" s="754"/>
      <c r="J37" s="754"/>
      <c r="K37" s="754"/>
      <c r="L37" s="646">
        <v>38078076.600000001</v>
      </c>
      <c r="M37" s="754"/>
      <c r="N37" s="754"/>
      <c r="O37" s="754"/>
      <c r="P37" s="754"/>
      <c r="Q37" s="754"/>
      <c r="R37" s="754"/>
    </row>
    <row r="38" spans="1:19" ht="13.5" customHeight="1">
      <c r="B38" s="755" t="s">
        <v>56</v>
      </c>
      <c r="C38" s="756">
        <f t="shared" si="15"/>
        <v>20.955418100000003</v>
      </c>
      <c r="D38" s="710">
        <f t="shared" si="16"/>
        <v>20955418.100000001</v>
      </c>
      <c r="F38" s="705" t="s">
        <v>404</v>
      </c>
      <c r="H38" s="675">
        <f t="shared" si="17"/>
        <v>20955418.100000001</v>
      </c>
      <c r="I38" s="754"/>
      <c r="J38" s="754"/>
      <c r="K38" s="754"/>
      <c r="L38" s="646">
        <v>20955418.100000001</v>
      </c>
      <c r="M38" s="754"/>
      <c r="N38" s="754"/>
      <c r="O38" s="754"/>
      <c r="P38" s="754"/>
      <c r="Q38" s="754"/>
      <c r="R38" s="754"/>
    </row>
    <row r="39" spans="1:19" ht="13.5" customHeight="1">
      <c r="B39" s="755" t="s">
        <v>57</v>
      </c>
      <c r="C39" s="756">
        <f t="shared" si="15"/>
        <v>13.621927299999999</v>
      </c>
      <c r="D39" s="710">
        <f t="shared" si="16"/>
        <v>13621927.299999999</v>
      </c>
      <c r="F39" s="705" t="s">
        <v>404</v>
      </c>
      <c r="H39" s="675">
        <f t="shared" si="17"/>
        <v>13621927.299999999</v>
      </c>
      <c r="I39" s="754"/>
      <c r="J39" s="754"/>
      <c r="K39" s="754"/>
      <c r="L39" s="646">
        <v>13621927.299999999</v>
      </c>
      <c r="M39" s="754"/>
      <c r="N39" s="754"/>
      <c r="O39" s="754"/>
      <c r="P39" s="754"/>
      <c r="Q39" s="754"/>
      <c r="R39" s="754"/>
    </row>
    <row r="40" spans="1:19" ht="13.5" customHeight="1">
      <c r="B40" s="755" t="s">
        <v>58</v>
      </c>
      <c r="C40" s="756">
        <f t="shared" si="15"/>
        <v>14.920423</v>
      </c>
      <c r="D40" s="710">
        <f t="shared" si="16"/>
        <v>14920423</v>
      </c>
      <c r="F40" s="705" t="s">
        <v>404</v>
      </c>
      <c r="H40" s="675">
        <f t="shared" si="17"/>
        <v>14920423</v>
      </c>
      <c r="I40" s="754"/>
      <c r="J40" s="754"/>
      <c r="K40" s="754"/>
      <c r="L40" s="646">
        <v>14920423</v>
      </c>
      <c r="M40" s="754"/>
      <c r="N40" s="754"/>
      <c r="O40" s="754"/>
      <c r="P40" s="754"/>
      <c r="Q40" s="754"/>
      <c r="R40" s="754"/>
    </row>
    <row r="41" spans="1:19" ht="13.5" customHeight="1">
      <c r="B41" s="755" t="s">
        <v>59</v>
      </c>
      <c r="C41" s="756">
        <f t="shared" si="15"/>
        <v>20.704865600000002</v>
      </c>
      <c r="D41" s="710">
        <f t="shared" si="16"/>
        <v>20704865.600000001</v>
      </c>
      <c r="F41" s="705" t="s">
        <v>404</v>
      </c>
      <c r="H41" s="675">
        <f t="shared" si="17"/>
        <v>20704865.600000001</v>
      </c>
      <c r="I41" s="754"/>
      <c r="J41" s="754"/>
      <c r="K41" s="754"/>
      <c r="L41" s="646">
        <v>20704865.600000001</v>
      </c>
      <c r="M41" s="754"/>
      <c r="N41" s="754"/>
      <c r="O41" s="754"/>
      <c r="P41" s="754"/>
      <c r="Q41" s="754"/>
      <c r="R41" s="754"/>
    </row>
    <row r="42" spans="1:19" ht="13.5" customHeight="1">
      <c r="B42" s="755" t="s">
        <v>60</v>
      </c>
      <c r="C42" s="756">
        <f t="shared" si="15"/>
        <v>19.108689200000001</v>
      </c>
      <c r="D42" s="710">
        <f t="shared" si="16"/>
        <v>19108689.199999999</v>
      </c>
      <c r="F42" s="705" t="s">
        <v>404</v>
      </c>
      <c r="H42" s="675">
        <f t="shared" si="17"/>
        <v>19108689.199999999</v>
      </c>
      <c r="I42" s="754"/>
      <c r="J42" s="754"/>
      <c r="K42" s="754"/>
      <c r="L42" s="646">
        <v>19108689.199999999</v>
      </c>
      <c r="M42" s="754"/>
      <c r="N42" s="754"/>
      <c r="O42" s="754"/>
      <c r="P42" s="754"/>
      <c r="Q42" s="754"/>
      <c r="R42" s="754"/>
    </row>
    <row r="43" spans="1:19" ht="13.5" customHeight="1">
      <c r="B43" s="755" t="s">
        <v>61</v>
      </c>
      <c r="C43" s="756">
        <f t="shared" si="15"/>
        <v>15.9686921</v>
      </c>
      <c r="D43" s="710">
        <f t="shared" si="16"/>
        <v>15968692.1</v>
      </c>
      <c r="F43" s="705" t="s">
        <v>404</v>
      </c>
      <c r="H43" s="675">
        <f t="shared" si="17"/>
        <v>15968692.1</v>
      </c>
      <c r="I43" s="754"/>
      <c r="J43" s="754"/>
      <c r="K43" s="754"/>
      <c r="L43" s="646">
        <v>15968692.1</v>
      </c>
      <c r="M43" s="754"/>
      <c r="N43" s="754"/>
      <c r="O43" s="754"/>
      <c r="P43" s="754"/>
      <c r="Q43" s="754"/>
      <c r="R43" s="754"/>
    </row>
    <row r="44" spans="1:19" ht="13.5" customHeight="1">
      <c r="B44" s="755" t="s">
        <v>62</v>
      </c>
      <c r="C44" s="756">
        <f t="shared" si="15"/>
        <v>5.0998074000000004</v>
      </c>
      <c r="D44" s="710">
        <f t="shared" si="16"/>
        <v>5099807.4000000004</v>
      </c>
      <c r="F44" s="705" t="s">
        <v>404</v>
      </c>
      <c r="H44" s="675">
        <f t="shared" si="17"/>
        <v>5099807.4000000004</v>
      </c>
      <c r="I44" s="754"/>
      <c r="J44" s="754"/>
      <c r="K44" s="754"/>
      <c r="L44" s="646">
        <v>5099807.4000000004</v>
      </c>
      <c r="M44" s="754"/>
      <c r="N44" s="754"/>
      <c r="O44" s="754"/>
      <c r="P44" s="754"/>
      <c r="Q44" s="754"/>
      <c r="R44" s="754"/>
    </row>
    <row r="45" spans="1:19" ht="13.5" customHeight="1">
      <c r="B45" s="755" t="s">
        <v>146</v>
      </c>
      <c r="C45" s="756">
        <f t="shared" si="15"/>
        <v>41.240789999999997</v>
      </c>
      <c r="D45" s="710">
        <f t="shared" si="16"/>
        <v>41240790</v>
      </c>
      <c r="F45" s="705" t="s">
        <v>405</v>
      </c>
      <c r="H45" s="675">
        <f t="shared" si="17"/>
        <v>41240790</v>
      </c>
      <c r="I45" s="754"/>
      <c r="J45" s="754"/>
      <c r="K45" s="754"/>
      <c r="L45" s="754"/>
      <c r="M45" s="646">
        <v>41240790</v>
      </c>
      <c r="N45" s="754"/>
      <c r="O45" s="754"/>
      <c r="P45" s="754"/>
      <c r="Q45" s="754"/>
      <c r="R45" s="754"/>
    </row>
    <row r="46" spans="1:19" ht="13.5" customHeight="1">
      <c r="B46" s="755" t="s">
        <v>152</v>
      </c>
      <c r="C46" s="756">
        <f t="shared" si="15"/>
        <v>60.005496399999998</v>
      </c>
      <c r="D46" s="710">
        <f t="shared" si="16"/>
        <v>60005496.399999999</v>
      </c>
      <c r="F46" s="705" t="s">
        <v>406</v>
      </c>
      <c r="H46" s="757">
        <f>SUM(M46:N46)</f>
        <v>60005496.399999999</v>
      </c>
      <c r="I46" s="754"/>
      <c r="J46" s="754"/>
      <c r="K46" s="754"/>
      <c r="L46" s="754"/>
      <c r="M46" s="646">
        <v>24045564.5</v>
      </c>
      <c r="N46" s="714">
        <v>35959931.899999999</v>
      </c>
      <c r="O46" s="754"/>
      <c r="P46" s="754"/>
      <c r="Q46" s="754"/>
      <c r="R46" s="754"/>
      <c r="S46" s="758"/>
    </row>
    <row r="47" spans="1:19" ht="13.5" customHeight="1">
      <c r="B47" s="755" t="s">
        <v>107</v>
      </c>
      <c r="C47" s="756">
        <f t="shared" si="15"/>
        <v>16.284590000000001</v>
      </c>
      <c r="D47" s="710">
        <f t="shared" si="16"/>
        <v>16284590</v>
      </c>
      <c r="F47" s="759" t="s">
        <v>407</v>
      </c>
      <c r="H47" s="675">
        <f t="shared" si="17"/>
        <v>16284590</v>
      </c>
      <c r="I47" s="754"/>
      <c r="J47" s="754"/>
      <c r="K47" s="754"/>
      <c r="L47" s="754"/>
      <c r="M47" s="754"/>
      <c r="N47" s="714">
        <v>16284590</v>
      </c>
      <c r="O47" s="754"/>
      <c r="P47" s="754"/>
      <c r="Q47" s="754"/>
      <c r="R47" s="754"/>
    </row>
    <row r="48" spans="1:19" ht="13.5" customHeight="1">
      <c r="B48" s="755" t="s">
        <v>108</v>
      </c>
      <c r="C48" s="756">
        <f t="shared" si="15"/>
        <v>12.196915199999999</v>
      </c>
      <c r="D48" s="710">
        <f t="shared" si="16"/>
        <v>12196915.199999999</v>
      </c>
      <c r="F48" s="759" t="s">
        <v>407</v>
      </c>
      <c r="H48" s="675">
        <f t="shared" si="17"/>
        <v>12196915.199999999</v>
      </c>
      <c r="I48" s="754"/>
      <c r="J48" s="754"/>
      <c r="K48" s="754"/>
      <c r="L48" s="754"/>
      <c r="M48" s="754"/>
      <c r="N48" s="714">
        <v>12196915.199999999</v>
      </c>
      <c r="O48" s="754"/>
      <c r="P48" s="754"/>
      <c r="Q48" s="754"/>
      <c r="R48" s="754"/>
    </row>
    <row r="49" spans="1:18" ht="13.5" customHeight="1">
      <c r="B49" s="755" t="s">
        <v>106</v>
      </c>
      <c r="C49" s="756">
        <f t="shared" si="15"/>
        <v>22.456</v>
      </c>
      <c r="D49" s="710">
        <f t="shared" si="16"/>
        <v>22456000</v>
      </c>
      <c r="F49" s="759" t="s">
        <v>407</v>
      </c>
      <c r="H49" s="675">
        <f t="shared" si="17"/>
        <v>22456000</v>
      </c>
      <c r="I49" s="754"/>
      <c r="J49" s="754"/>
      <c r="K49" s="754"/>
      <c r="L49" s="754"/>
      <c r="M49" s="754"/>
      <c r="N49" s="760">
        <v>22456000</v>
      </c>
      <c r="O49" s="754"/>
      <c r="P49" s="754"/>
      <c r="Q49" s="754"/>
      <c r="R49" s="754"/>
    </row>
    <row r="50" spans="1:18" ht="13.5" customHeight="1">
      <c r="B50" s="755" t="s">
        <v>111</v>
      </c>
      <c r="C50" s="756">
        <f t="shared" si="15"/>
        <v>8.6211850000000005</v>
      </c>
      <c r="D50" s="710">
        <f t="shared" si="16"/>
        <v>8621185</v>
      </c>
      <c r="F50" s="759" t="s">
        <v>407</v>
      </c>
      <c r="H50" s="675">
        <f t="shared" si="17"/>
        <v>8621185</v>
      </c>
      <c r="I50" s="754"/>
      <c r="J50" s="754"/>
      <c r="K50" s="754"/>
      <c r="L50" s="754"/>
      <c r="M50" s="754"/>
      <c r="N50" s="760">
        <v>8621185</v>
      </c>
      <c r="O50" s="754"/>
      <c r="P50" s="754"/>
      <c r="Q50" s="754"/>
      <c r="R50" s="754"/>
    </row>
    <row r="51" spans="1:18" ht="14.25" customHeight="1" thickBot="1">
      <c r="B51" s="745" t="s">
        <v>35</v>
      </c>
      <c r="C51" s="761">
        <f t="shared" si="15"/>
        <v>8.6717771999999993</v>
      </c>
      <c r="D51" s="721">
        <f t="shared" si="16"/>
        <v>8671777.1999999993</v>
      </c>
      <c r="F51" s="705" t="s">
        <v>394</v>
      </c>
      <c r="H51" s="675">
        <f t="shared" si="17"/>
        <v>8671777.1999999993</v>
      </c>
      <c r="I51" s="754"/>
      <c r="J51" s="754"/>
      <c r="K51" s="754"/>
      <c r="L51" s="754"/>
      <c r="M51" s="754"/>
      <c r="N51" s="754"/>
      <c r="O51" s="754"/>
      <c r="P51" s="754"/>
      <c r="Q51" s="646">
        <v>8671777.1999999993</v>
      </c>
      <c r="R51" s="754"/>
    </row>
    <row r="52" spans="1:18" s="722" customFormat="1" ht="14.25" customHeight="1" thickBot="1">
      <c r="B52" s="723" t="s">
        <v>361</v>
      </c>
      <c r="C52" s="724">
        <f>SUM(C37:C51)</f>
        <v>317.93465310000005</v>
      </c>
      <c r="D52" s="725">
        <f>SUM(D37:D51)</f>
        <v>317934653.10000002</v>
      </c>
      <c r="F52" s="726"/>
      <c r="G52" s="727" t="s">
        <v>361</v>
      </c>
      <c r="H52" s="757">
        <f t="shared" ref="H52:R52" si="18">SUM(H37:H51)</f>
        <v>317934653.10000002</v>
      </c>
      <c r="I52" s="757">
        <f t="shared" si="18"/>
        <v>0</v>
      </c>
      <c r="J52" s="757">
        <f t="shared" si="18"/>
        <v>0</v>
      </c>
      <c r="K52" s="757">
        <v>0</v>
      </c>
      <c r="L52" s="757">
        <f t="shared" si="18"/>
        <v>148457899.30000001</v>
      </c>
      <c r="M52" s="757">
        <f t="shared" si="18"/>
        <v>65286354.5</v>
      </c>
      <c r="N52" s="757">
        <f t="shared" si="18"/>
        <v>95518622.099999994</v>
      </c>
      <c r="O52" s="757">
        <f t="shared" si="18"/>
        <v>0</v>
      </c>
      <c r="P52" s="757">
        <f t="shared" si="18"/>
        <v>0</v>
      </c>
      <c r="Q52" s="757">
        <f t="shared" si="18"/>
        <v>8671777.1999999993</v>
      </c>
      <c r="R52" s="757">
        <f t="shared" si="18"/>
        <v>0</v>
      </c>
    </row>
    <row r="53" spans="1:18" ht="13.5" customHeight="1">
      <c r="B53" s="656" t="s">
        <v>408</v>
      </c>
      <c r="C53" s="730"/>
      <c r="D53" s="731"/>
      <c r="F53" s="705"/>
      <c r="I53" s="652"/>
      <c r="J53" s="652"/>
      <c r="K53" s="652"/>
      <c r="L53" s="652"/>
      <c r="M53" s="652"/>
      <c r="N53" s="652"/>
      <c r="O53" s="652"/>
      <c r="P53" s="652"/>
      <c r="Q53" s="652"/>
      <c r="R53" s="652"/>
    </row>
    <row r="54" spans="1:18" ht="15" customHeight="1" thickBot="1">
      <c r="A54" s="661"/>
      <c r="B54" s="661" t="s">
        <v>409</v>
      </c>
      <c r="C54" s="730"/>
      <c r="D54" s="731"/>
      <c r="F54" s="705"/>
      <c r="I54" s="652"/>
      <c r="J54" s="652"/>
      <c r="K54" s="652"/>
      <c r="L54" s="652"/>
      <c r="M54" s="652"/>
      <c r="N54" s="652"/>
      <c r="O54" s="652"/>
      <c r="P54" s="652"/>
      <c r="Q54" s="652"/>
      <c r="R54" s="652"/>
    </row>
    <row r="55" spans="1:18" ht="27.75" thickBot="1">
      <c r="B55" s="749" t="s">
        <v>410</v>
      </c>
      <c r="C55" s="665" t="s">
        <v>359</v>
      </c>
      <c r="D55" s="666" t="s">
        <v>411</v>
      </c>
      <c r="F55" s="705"/>
      <c r="I55" s="652"/>
      <c r="J55" s="652"/>
      <c r="K55" s="652"/>
      <c r="L55" s="652"/>
      <c r="M55" s="652"/>
      <c r="N55" s="652"/>
      <c r="O55" s="652"/>
      <c r="P55" s="652"/>
      <c r="Q55" s="652"/>
      <c r="R55" s="652"/>
    </row>
    <row r="56" spans="1:18" ht="13.5" customHeight="1">
      <c r="B56" s="752" t="s">
        <v>412</v>
      </c>
      <c r="C56" s="762">
        <f t="shared" ref="C56:C65" si="19">D56/10^6</f>
        <v>5.7562042999999994</v>
      </c>
      <c r="D56" s="703">
        <f t="shared" ref="D56:D65" si="20">SUM(I56:R56)</f>
        <v>5756204.2999999998</v>
      </c>
      <c r="F56" s="705" t="s">
        <v>413</v>
      </c>
      <c r="H56" s="675">
        <f t="shared" ref="H56:H65" si="21">SUM(I56:R56)</f>
        <v>5756204.2999999998</v>
      </c>
      <c r="I56" s="712">
        <v>5756204.2999999998</v>
      </c>
      <c r="J56" s="754"/>
      <c r="K56" s="754"/>
      <c r="L56" s="754"/>
      <c r="M56" s="754"/>
      <c r="N56" s="754"/>
      <c r="O56" s="754"/>
      <c r="P56" s="754"/>
      <c r="Q56" s="754"/>
      <c r="R56" s="754"/>
    </row>
    <row r="57" spans="1:18" ht="13.5" customHeight="1">
      <c r="B57" s="755" t="s">
        <v>414</v>
      </c>
      <c r="C57" s="763">
        <f t="shared" si="19"/>
        <v>1.7315179999999999</v>
      </c>
      <c r="D57" s="710">
        <f t="shared" si="20"/>
        <v>1731518</v>
      </c>
      <c r="F57" s="759" t="s">
        <v>415</v>
      </c>
      <c r="H57" s="675">
        <f t="shared" si="21"/>
        <v>1731518</v>
      </c>
      <c r="I57" s="754"/>
      <c r="J57" s="646">
        <v>1731518</v>
      </c>
      <c r="K57" s="754"/>
      <c r="L57" s="754"/>
      <c r="M57" s="754"/>
      <c r="N57" s="754"/>
      <c r="O57" s="754"/>
      <c r="P57" s="754"/>
      <c r="Q57" s="754"/>
      <c r="R57" s="754"/>
    </row>
    <row r="58" spans="1:18" ht="13.5" customHeight="1">
      <c r="B58" s="755" t="s">
        <v>416</v>
      </c>
      <c r="C58" s="763">
        <f t="shared" si="19"/>
        <v>16.916478000000001</v>
      </c>
      <c r="D58" s="710">
        <f t="shared" si="20"/>
        <v>16916478</v>
      </c>
      <c r="F58" s="705" t="s">
        <v>404</v>
      </c>
      <c r="H58" s="675">
        <f t="shared" si="21"/>
        <v>16916478</v>
      </c>
      <c r="I58" s="754"/>
      <c r="J58" s="754"/>
      <c r="K58" s="754"/>
      <c r="L58" s="646">
        <v>16916478</v>
      </c>
      <c r="M58" s="754"/>
      <c r="N58" s="754"/>
      <c r="O58" s="754"/>
      <c r="P58" s="754"/>
      <c r="Q58" s="754"/>
      <c r="R58" s="754"/>
    </row>
    <row r="59" spans="1:18" ht="13.5" customHeight="1">
      <c r="B59" s="755" t="s">
        <v>417</v>
      </c>
      <c r="C59" s="763">
        <f t="shared" si="19"/>
        <v>35.321407800000003</v>
      </c>
      <c r="D59" s="710">
        <f t="shared" si="20"/>
        <v>35321407.800000004</v>
      </c>
      <c r="F59" s="705" t="s">
        <v>404</v>
      </c>
      <c r="H59" s="675">
        <f t="shared" si="21"/>
        <v>35321407.800000004</v>
      </c>
      <c r="I59" s="754"/>
      <c r="J59" s="754"/>
      <c r="K59" s="754"/>
      <c r="L59" s="646">
        <v>35321407.800000004</v>
      </c>
      <c r="M59" s="754"/>
      <c r="N59" s="754"/>
      <c r="O59" s="754"/>
      <c r="P59" s="754"/>
      <c r="Q59" s="754"/>
      <c r="R59" s="754"/>
    </row>
    <row r="60" spans="1:18" ht="13.5" customHeight="1">
      <c r="B60" s="755" t="s">
        <v>418</v>
      </c>
      <c r="C60" s="763">
        <f t="shared" si="19"/>
        <v>6.2196780999999994</v>
      </c>
      <c r="D60" s="710">
        <f t="shared" si="20"/>
        <v>6219678.0999999996</v>
      </c>
      <c r="F60" s="705" t="s">
        <v>404</v>
      </c>
      <c r="H60" s="675">
        <f t="shared" si="21"/>
        <v>6219678.0999999996</v>
      </c>
      <c r="I60" s="754"/>
      <c r="J60" s="754"/>
      <c r="K60" s="754"/>
      <c r="L60" s="646">
        <v>6219678.0999999996</v>
      </c>
      <c r="M60" s="754"/>
      <c r="N60" s="754"/>
      <c r="O60" s="754"/>
      <c r="P60" s="754"/>
      <c r="Q60" s="754"/>
      <c r="R60" s="754"/>
    </row>
    <row r="61" spans="1:18" ht="13.5" customHeight="1">
      <c r="B61" s="755" t="s">
        <v>419</v>
      </c>
      <c r="C61" s="763">
        <f t="shared" si="19"/>
        <v>11.888506699999999</v>
      </c>
      <c r="D61" s="710">
        <f t="shared" si="20"/>
        <v>11888506.699999999</v>
      </c>
      <c r="F61" s="705" t="s">
        <v>405</v>
      </c>
      <c r="H61" s="675">
        <f t="shared" si="21"/>
        <v>11888506.699999999</v>
      </c>
      <c r="I61" s="754"/>
      <c r="J61" s="754"/>
      <c r="K61" s="754"/>
      <c r="L61" s="754"/>
      <c r="M61" s="646">
        <v>11888506.699999999</v>
      </c>
      <c r="N61" s="754"/>
      <c r="O61" s="754"/>
      <c r="P61" s="754"/>
      <c r="Q61" s="754"/>
      <c r="R61" s="754"/>
    </row>
    <row r="62" spans="1:18" ht="13.5" customHeight="1">
      <c r="B62" s="755" t="s">
        <v>420</v>
      </c>
      <c r="C62" s="763">
        <f t="shared" si="19"/>
        <v>3.590252</v>
      </c>
      <c r="D62" s="710">
        <f t="shared" si="20"/>
        <v>3590252</v>
      </c>
      <c r="F62" s="759" t="s">
        <v>407</v>
      </c>
      <c r="H62" s="675">
        <f t="shared" si="21"/>
        <v>3590252</v>
      </c>
      <c r="I62" s="754"/>
      <c r="J62" s="754"/>
      <c r="K62" s="754"/>
      <c r="L62" s="754"/>
      <c r="M62" s="754"/>
      <c r="N62" s="646">
        <v>3590252</v>
      </c>
      <c r="O62" s="754"/>
      <c r="P62" s="754"/>
      <c r="Q62" s="754"/>
      <c r="R62" s="754"/>
    </row>
    <row r="63" spans="1:18" ht="13.5" customHeight="1">
      <c r="B63" s="755" t="s">
        <v>421</v>
      </c>
      <c r="C63" s="763">
        <f t="shared" si="19"/>
        <v>19.032433999999999</v>
      </c>
      <c r="D63" s="710">
        <f t="shared" si="20"/>
        <v>19032434</v>
      </c>
      <c r="F63" s="759" t="s">
        <v>407</v>
      </c>
      <c r="H63" s="675">
        <f t="shared" si="21"/>
        <v>19032434</v>
      </c>
      <c r="I63" s="754"/>
      <c r="J63" s="754"/>
      <c r="K63" s="754"/>
      <c r="L63" s="754"/>
      <c r="M63" s="754"/>
      <c r="N63" s="646">
        <v>19032434</v>
      </c>
      <c r="O63" s="754"/>
      <c r="P63" s="754"/>
      <c r="Q63" s="754"/>
      <c r="R63" s="754"/>
    </row>
    <row r="64" spans="1:18" ht="13.5" customHeight="1">
      <c r="B64" s="755" t="s">
        <v>422</v>
      </c>
      <c r="C64" s="763">
        <f t="shared" si="19"/>
        <v>3.4690161000000002</v>
      </c>
      <c r="D64" s="710">
        <f t="shared" si="20"/>
        <v>3469016.1</v>
      </c>
      <c r="F64" s="759" t="s">
        <v>407</v>
      </c>
      <c r="H64" s="675">
        <f t="shared" si="21"/>
        <v>3469016.1</v>
      </c>
      <c r="I64" s="754"/>
      <c r="J64" s="754"/>
      <c r="K64" s="754"/>
      <c r="L64" s="754"/>
      <c r="M64" s="754"/>
      <c r="N64" s="646">
        <v>3469016.1</v>
      </c>
      <c r="O64" s="754"/>
      <c r="P64" s="754"/>
      <c r="Q64" s="754"/>
      <c r="R64" s="754"/>
    </row>
    <row r="65" spans="2:18" ht="14.25" customHeight="1" thickBot="1">
      <c r="B65" s="745" t="s">
        <v>423</v>
      </c>
      <c r="C65" s="764">
        <f t="shared" si="19"/>
        <v>3.5408947999999998</v>
      </c>
      <c r="D65" s="721">
        <f t="shared" si="20"/>
        <v>3540894.8</v>
      </c>
      <c r="F65" s="705" t="s">
        <v>394</v>
      </c>
      <c r="H65" s="675">
        <f t="shared" si="21"/>
        <v>3540894.8</v>
      </c>
      <c r="I65" s="754"/>
      <c r="J65" s="754"/>
      <c r="K65" s="754"/>
      <c r="L65" s="754"/>
      <c r="M65" s="754"/>
      <c r="N65" s="754"/>
      <c r="O65" s="754"/>
      <c r="P65" s="754"/>
      <c r="Q65" s="765">
        <v>3540894.8</v>
      </c>
      <c r="R65" s="754"/>
    </row>
    <row r="66" spans="2:18" s="722" customFormat="1" ht="14.25" customHeight="1" thickBot="1">
      <c r="B66" s="723" t="s">
        <v>361</v>
      </c>
      <c r="C66" s="724">
        <f>SUM(C56:C65)</f>
        <v>107.4663898</v>
      </c>
      <c r="D66" s="725">
        <f>SUM(D56:D65)</f>
        <v>107466389.8</v>
      </c>
      <c r="F66" s="726"/>
      <c r="G66" s="727" t="s">
        <v>361</v>
      </c>
      <c r="H66" s="757">
        <f t="shared" ref="H66:R66" si="22">SUM(H56:H65)</f>
        <v>107466389.8</v>
      </c>
      <c r="I66" s="766">
        <f t="shared" si="22"/>
        <v>5756204.2999999998</v>
      </c>
      <c r="J66" s="766">
        <f t="shared" si="22"/>
        <v>1731518</v>
      </c>
      <c r="K66" s="766">
        <v>0</v>
      </c>
      <c r="L66" s="766">
        <f t="shared" si="22"/>
        <v>58457563.900000006</v>
      </c>
      <c r="M66" s="766">
        <f t="shared" si="22"/>
        <v>11888506.699999999</v>
      </c>
      <c r="N66" s="766">
        <f t="shared" si="22"/>
        <v>26091702.100000001</v>
      </c>
      <c r="O66" s="766">
        <f t="shared" si="22"/>
        <v>0</v>
      </c>
      <c r="P66" s="766">
        <f t="shared" si="22"/>
        <v>0</v>
      </c>
      <c r="Q66" s="766">
        <f t="shared" si="22"/>
        <v>3540894.8</v>
      </c>
      <c r="R66" s="766">
        <f t="shared" si="22"/>
        <v>0</v>
      </c>
    </row>
    <row r="67" spans="2:18" ht="13.5" customHeight="1">
      <c r="B67" s="656" t="s">
        <v>424</v>
      </c>
      <c r="C67" s="730"/>
      <c r="D67" s="722"/>
      <c r="F67" s="705"/>
      <c r="I67" s="652"/>
      <c r="J67" s="652"/>
      <c r="K67" s="652"/>
      <c r="L67" s="652"/>
      <c r="M67" s="652"/>
      <c r="N67" s="652"/>
      <c r="O67" s="652"/>
      <c r="P67" s="652"/>
      <c r="Q67" s="652"/>
      <c r="R67" s="652"/>
    </row>
    <row r="68" spans="2:18" ht="13.5" customHeight="1">
      <c r="B68" s="767"/>
      <c r="C68" s="767"/>
      <c r="D68" s="731"/>
      <c r="F68" s="705"/>
      <c r="I68" s="652"/>
      <c r="J68" s="652"/>
      <c r="K68" s="652"/>
      <c r="L68" s="652"/>
      <c r="M68" s="652"/>
      <c r="N68" s="652"/>
      <c r="O68" s="652"/>
      <c r="P68" s="652"/>
      <c r="Q68" s="652"/>
      <c r="R68" s="652"/>
    </row>
    <row r="69" spans="2:18" s="686" customFormat="1" ht="15" thickBot="1">
      <c r="B69" s="768" t="s">
        <v>425</v>
      </c>
      <c r="C69" s="769"/>
      <c r="D69" s="731"/>
      <c r="F69" s="759"/>
      <c r="H69" s="770"/>
    </row>
    <row r="70" spans="2:18" s="686" customFormat="1" ht="27.75" thickBot="1">
      <c r="B70" s="664" t="s">
        <v>410</v>
      </c>
      <c r="C70" s="665" t="s">
        <v>359</v>
      </c>
      <c r="D70" s="666" t="s">
        <v>411</v>
      </c>
      <c r="F70" s="759"/>
      <c r="H70" s="770"/>
    </row>
    <row r="71" spans="2:18" s="686" customFormat="1">
      <c r="B71" s="771" t="s">
        <v>83</v>
      </c>
      <c r="C71" s="772">
        <f t="shared" ref="C71:C88" si="23">D71/10^6</f>
        <v>3.3800938999999999</v>
      </c>
      <c r="D71" s="703">
        <f t="shared" ref="D71:D87" si="24">SUM(I71:R71)</f>
        <v>3380093.9</v>
      </c>
      <c r="F71" s="705" t="s">
        <v>404</v>
      </c>
      <c r="H71" s="675">
        <f t="shared" ref="H71:H87" si="25">SUM(I71:R71)</f>
        <v>3380093.9</v>
      </c>
      <c r="I71" s="754"/>
      <c r="J71" s="754"/>
      <c r="K71" s="754"/>
      <c r="L71" s="646">
        <v>3380093.9</v>
      </c>
      <c r="M71" s="754"/>
      <c r="N71" s="754"/>
      <c r="O71" s="754"/>
      <c r="P71" s="754"/>
      <c r="Q71" s="754"/>
      <c r="R71" s="754"/>
    </row>
    <row r="72" spans="2:18" s="686" customFormat="1">
      <c r="B72" s="773" t="s">
        <v>84</v>
      </c>
      <c r="C72" s="774">
        <f t="shared" si="23"/>
        <v>0.6257860999999999</v>
      </c>
      <c r="D72" s="710">
        <f t="shared" si="24"/>
        <v>625786.09999999986</v>
      </c>
      <c r="F72" s="705" t="s">
        <v>404</v>
      </c>
      <c r="H72" s="675">
        <f t="shared" si="25"/>
        <v>625786.09999999986</v>
      </c>
      <c r="I72" s="754"/>
      <c r="J72" s="754"/>
      <c r="K72" s="754"/>
      <c r="L72" s="646">
        <v>625786.09999999986</v>
      </c>
      <c r="M72" s="754"/>
      <c r="N72" s="754"/>
      <c r="O72" s="754"/>
      <c r="P72" s="754"/>
      <c r="Q72" s="754"/>
      <c r="R72" s="754"/>
    </row>
    <row r="73" spans="2:18" s="686" customFormat="1">
      <c r="B73" s="775" t="s">
        <v>85</v>
      </c>
      <c r="C73" s="774">
        <f t="shared" si="23"/>
        <v>1.1884950000000001</v>
      </c>
      <c r="D73" s="710">
        <f t="shared" si="24"/>
        <v>1188495</v>
      </c>
      <c r="F73" s="705" t="s">
        <v>404</v>
      </c>
      <c r="H73" s="675">
        <f t="shared" si="25"/>
        <v>1188495</v>
      </c>
      <c r="I73" s="754"/>
      <c r="J73" s="754"/>
      <c r="K73" s="754"/>
      <c r="L73" s="646">
        <v>1188495</v>
      </c>
      <c r="M73" s="754"/>
      <c r="N73" s="754"/>
      <c r="O73" s="754"/>
      <c r="P73" s="754"/>
      <c r="Q73" s="754"/>
      <c r="R73" s="754"/>
    </row>
    <row r="74" spans="2:18" s="686" customFormat="1">
      <c r="B74" s="775" t="s">
        <v>86</v>
      </c>
      <c r="C74" s="774">
        <f t="shared" si="23"/>
        <v>1.4086425</v>
      </c>
      <c r="D74" s="710">
        <f t="shared" si="24"/>
        <v>1408642.5</v>
      </c>
      <c r="F74" s="705" t="s">
        <v>404</v>
      </c>
      <c r="H74" s="675">
        <f t="shared" si="25"/>
        <v>1408642.5</v>
      </c>
      <c r="I74" s="754"/>
      <c r="J74" s="754"/>
      <c r="K74" s="754"/>
      <c r="L74" s="646">
        <v>1408642.5</v>
      </c>
      <c r="M74" s="754"/>
      <c r="N74" s="754"/>
      <c r="O74" s="754"/>
      <c r="P74" s="754"/>
      <c r="Q74" s="754"/>
      <c r="R74" s="754"/>
    </row>
    <row r="75" spans="2:18" s="686" customFormat="1">
      <c r="B75" s="773" t="s">
        <v>88</v>
      </c>
      <c r="C75" s="774">
        <f t="shared" si="23"/>
        <v>0.13836000000000001</v>
      </c>
      <c r="D75" s="710">
        <f t="shared" si="24"/>
        <v>138360</v>
      </c>
      <c r="F75" s="705" t="s">
        <v>404</v>
      </c>
      <c r="H75" s="675">
        <f t="shared" si="25"/>
        <v>138360</v>
      </c>
      <c r="I75" s="754"/>
      <c r="J75" s="754"/>
      <c r="K75" s="754"/>
      <c r="L75" s="646">
        <v>138360</v>
      </c>
      <c r="M75" s="754"/>
      <c r="N75" s="754"/>
      <c r="O75" s="754"/>
      <c r="P75" s="754"/>
      <c r="Q75" s="754"/>
      <c r="R75" s="754"/>
    </row>
    <row r="76" spans="2:18" s="686" customFormat="1">
      <c r="B76" s="775" t="s">
        <v>87</v>
      </c>
      <c r="C76" s="774">
        <f t="shared" si="23"/>
        <v>0.36320119999999995</v>
      </c>
      <c r="D76" s="710">
        <f t="shared" si="24"/>
        <v>363201.19999999995</v>
      </c>
      <c r="F76" s="705" t="s">
        <v>404</v>
      </c>
      <c r="H76" s="675">
        <f t="shared" si="25"/>
        <v>363201.19999999995</v>
      </c>
      <c r="I76" s="754"/>
      <c r="J76" s="754"/>
      <c r="K76" s="754"/>
      <c r="L76" s="646">
        <v>363201.19999999995</v>
      </c>
      <c r="M76" s="754"/>
      <c r="N76" s="754"/>
      <c r="O76" s="754"/>
      <c r="P76" s="754"/>
      <c r="Q76" s="754"/>
      <c r="R76" s="754"/>
    </row>
    <row r="77" spans="2:18" s="686" customFormat="1">
      <c r="B77" s="773" t="s">
        <v>89</v>
      </c>
      <c r="C77" s="774">
        <f t="shared" si="23"/>
        <v>1.0257309000000001</v>
      </c>
      <c r="D77" s="710">
        <f t="shared" si="24"/>
        <v>1025730.9</v>
      </c>
      <c r="F77" s="705" t="s">
        <v>404</v>
      </c>
      <c r="H77" s="675">
        <f t="shared" si="25"/>
        <v>1025730.9</v>
      </c>
      <c r="I77" s="754"/>
      <c r="J77" s="754"/>
      <c r="K77" s="754"/>
      <c r="L77" s="646">
        <v>1025730.9</v>
      </c>
      <c r="M77" s="754"/>
      <c r="N77" s="754"/>
      <c r="O77" s="754"/>
      <c r="P77" s="754"/>
      <c r="Q77" s="754"/>
      <c r="R77" s="754"/>
    </row>
    <row r="78" spans="2:18" s="686" customFormat="1">
      <c r="B78" s="775" t="s">
        <v>426</v>
      </c>
      <c r="C78" s="774">
        <f t="shared" si="23"/>
        <v>1.2938630999999998</v>
      </c>
      <c r="D78" s="710">
        <f t="shared" si="24"/>
        <v>1293863.0999999999</v>
      </c>
      <c r="F78" s="705" t="s">
        <v>404</v>
      </c>
      <c r="H78" s="675">
        <f t="shared" si="25"/>
        <v>1293863.0999999999</v>
      </c>
      <c r="I78" s="754"/>
      <c r="J78" s="754"/>
      <c r="K78" s="754"/>
      <c r="L78" s="646">
        <v>1293863.0999999999</v>
      </c>
      <c r="M78" s="754"/>
      <c r="N78" s="754"/>
      <c r="O78" s="754"/>
      <c r="P78" s="754"/>
      <c r="Q78" s="754"/>
      <c r="R78" s="754"/>
    </row>
    <row r="79" spans="2:18" s="686" customFormat="1">
      <c r="B79" s="773" t="s">
        <v>90</v>
      </c>
      <c r="C79" s="774">
        <f t="shared" si="23"/>
        <v>2.4149727000000003</v>
      </c>
      <c r="D79" s="710">
        <f t="shared" si="24"/>
        <v>2414972.7000000002</v>
      </c>
      <c r="F79" s="705" t="s">
        <v>404</v>
      </c>
      <c r="H79" s="675">
        <f t="shared" si="25"/>
        <v>2414972.7000000002</v>
      </c>
      <c r="I79" s="754"/>
      <c r="J79" s="754"/>
      <c r="K79" s="754"/>
      <c r="L79" s="646">
        <v>2414972.7000000002</v>
      </c>
      <c r="M79" s="754"/>
      <c r="N79" s="754"/>
      <c r="O79" s="754"/>
      <c r="P79" s="754"/>
      <c r="Q79" s="754"/>
      <c r="R79" s="754"/>
    </row>
    <row r="80" spans="2:18" s="686" customFormat="1">
      <c r="B80" s="775" t="s">
        <v>427</v>
      </c>
      <c r="C80" s="774">
        <f t="shared" si="23"/>
        <v>0.63419199999999998</v>
      </c>
      <c r="D80" s="710">
        <f t="shared" si="24"/>
        <v>634192</v>
      </c>
      <c r="F80" s="705" t="s">
        <v>405</v>
      </c>
      <c r="H80" s="675">
        <f t="shared" si="25"/>
        <v>634192</v>
      </c>
      <c r="I80" s="754"/>
      <c r="J80" s="754"/>
      <c r="K80" s="754"/>
      <c r="L80" s="754"/>
      <c r="M80" s="646">
        <v>634192</v>
      </c>
      <c r="N80" s="754"/>
      <c r="O80" s="754"/>
      <c r="P80" s="754"/>
      <c r="Q80" s="754"/>
      <c r="R80" s="754"/>
    </row>
    <row r="81" spans="2:19" s="686" customFormat="1">
      <c r="B81" s="775" t="s">
        <v>428</v>
      </c>
      <c r="C81" s="774">
        <f t="shared" si="23"/>
        <v>0.73638000000000003</v>
      </c>
      <c r="D81" s="710">
        <f t="shared" si="24"/>
        <v>736380</v>
      </c>
      <c r="F81" s="705" t="s">
        <v>405</v>
      </c>
      <c r="H81" s="675">
        <f t="shared" si="25"/>
        <v>736380</v>
      </c>
      <c r="I81" s="754"/>
      <c r="J81" s="754"/>
      <c r="K81" s="754"/>
      <c r="L81" s="754"/>
      <c r="M81" s="646">
        <v>736380</v>
      </c>
      <c r="N81" s="754"/>
      <c r="O81" s="754"/>
      <c r="P81" s="754"/>
      <c r="Q81" s="754"/>
      <c r="R81" s="754"/>
    </row>
    <row r="82" spans="2:19" s="686" customFormat="1">
      <c r="B82" s="775" t="s">
        <v>125</v>
      </c>
      <c r="C82" s="774">
        <f t="shared" si="23"/>
        <v>1.9793183999999999</v>
      </c>
      <c r="D82" s="710">
        <f t="shared" si="24"/>
        <v>1979318.4</v>
      </c>
      <c r="F82" s="759" t="s">
        <v>407</v>
      </c>
      <c r="H82" s="675">
        <f t="shared" si="25"/>
        <v>1979318.4</v>
      </c>
      <c r="I82" s="754"/>
      <c r="J82" s="754"/>
      <c r="K82" s="754"/>
      <c r="L82" s="754"/>
      <c r="M82" s="754"/>
      <c r="N82" s="646">
        <v>1979318.4</v>
      </c>
      <c r="O82" s="754"/>
      <c r="P82" s="754"/>
      <c r="Q82" s="754"/>
      <c r="R82" s="754"/>
    </row>
    <row r="83" spans="2:19" s="686" customFormat="1">
      <c r="B83" s="775" t="s">
        <v>132</v>
      </c>
      <c r="C83" s="774">
        <f t="shared" si="23"/>
        <v>2.3568016000000003</v>
      </c>
      <c r="D83" s="820">
        <f t="shared" si="24"/>
        <v>2356801.6</v>
      </c>
      <c r="F83" s="759" t="s">
        <v>407</v>
      </c>
      <c r="H83" s="675">
        <f t="shared" si="25"/>
        <v>2356801.6</v>
      </c>
      <c r="I83" s="754"/>
      <c r="J83" s="754"/>
      <c r="K83" s="754"/>
      <c r="L83" s="754"/>
      <c r="M83" s="754"/>
      <c r="N83" s="715">
        <v>2356801.6</v>
      </c>
      <c r="O83" s="754"/>
      <c r="P83" s="754"/>
      <c r="Q83" s="754"/>
      <c r="R83" s="754"/>
    </row>
    <row r="84" spans="2:19" s="686" customFormat="1">
      <c r="B84" s="775" t="s">
        <v>429</v>
      </c>
      <c r="C84" s="774">
        <f t="shared" si="23"/>
        <v>1.6271086000000001</v>
      </c>
      <c r="D84" s="710">
        <f t="shared" si="24"/>
        <v>1627108.6</v>
      </c>
      <c r="F84" s="759" t="s">
        <v>430</v>
      </c>
      <c r="H84" s="675">
        <f t="shared" si="25"/>
        <v>1627108.6</v>
      </c>
      <c r="I84" s="754"/>
      <c r="J84" s="754"/>
      <c r="K84" s="754"/>
      <c r="L84" s="754"/>
      <c r="M84" s="754"/>
      <c r="N84" s="754"/>
      <c r="O84" s="646">
        <v>1627108.6</v>
      </c>
      <c r="P84" s="754"/>
      <c r="Q84" s="754"/>
      <c r="R84" s="754"/>
    </row>
    <row r="85" spans="2:19" s="686" customFormat="1" ht="12" customHeight="1">
      <c r="B85" s="775" t="s">
        <v>431</v>
      </c>
      <c r="C85" s="774">
        <f t="shared" si="23"/>
        <v>8.3145399999999994E-2</v>
      </c>
      <c r="D85" s="710">
        <f t="shared" si="24"/>
        <v>83145.399999999994</v>
      </c>
      <c r="F85" s="759" t="s">
        <v>430</v>
      </c>
      <c r="H85" s="675">
        <f t="shared" si="25"/>
        <v>83145.399999999994</v>
      </c>
      <c r="I85" s="754"/>
      <c r="J85" s="754"/>
      <c r="K85" s="754"/>
      <c r="L85" s="754"/>
      <c r="M85" s="754"/>
      <c r="N85" s="754"/>
      <c r="O85" s="646">
        <v>83145.399999999994</v>
      </c>
      <c r="P85" s="754"/>
      <c r="Q85" s="754"/>
      <c r="R85" s="754"/>
    </row>
    <row r="86" spans="2:19" s="686" customFormat="1">
      <c r="B86" s="773" t="s">
        <v>44</v>
      </c>
      <c r="C86" s="776">
        <f t="shared" si="23"/>
        <v>0.67518119999999993</v>
      </c>
      <c r="D86" s="710">
        <f t="shared" si="24"/>
        <v>675181.2</v>
      </c>
      <c r="F86" s="705" t="s">
        <v>394</v>
      </c>
      <c r="H86" s="675">
        <f t="shared" si="25"/>
        <v>675181.2</v>
      </c>
      <c r="I86" s="754"/>
      <c r="J86" s="754"/>
      <c r="K86" s="754"/>
      <c r="L86" s="754"/>
      <c r="M86" s="754"/>
      <c r="N86" s="754"/>
      <c r="O86" s="754"/>
      <c r="P86" s="754"/>
      <c r="Q86" s="765">
        <v>675181.2</v>
      </c>
      <c r="R86" s="754"/>
    </row>
    <row r="87" spans="2:19" s="686" customFormat="1" ht="14.25" thickBot="1">
      <c r="B87" s="777" t="s">
        <v>432</v>
      </c>
      <c r="C87" s="778">
        <f t="shared" si="23"/>
        <v>1.0700643999999999</v>
      </c>
      <c r="D87" s="721">
        <f t="shared" si="24"/>
        <v>1070064.3999999999</v>
      </c>
      <c r="F87" s="705" t="s">
        <v>433</v>
      </c>
      <c r="H87" s="675">
        <f t="shared" si="25"/>
        <v>1070064.3999999999</v>
      </c>
      <c r="I87" s="754"/>
      <c r="J87" s="754"/>
      <c r="K87" s="754"/>
      <c r="L87" s="754"/>
      <c r="M87" s="754"/>
      <c r="N87" s="754"/>
      <c r="O87" s="754"/>
      <c r="P87" s="754"/>
      <c r="Q87" s="754"/>
      <c r="R87" s="646">
        <v>1070064.3999999999</v>
      </c>
    </row>
    <row r="88" spans="2:19" s="780" customFormat="1" ht="14.25" thickBot="1">
      <c r="B88" s="687" t="s">
        <v>361</v>
      </c>
      <c r="C88" s="779">
        <f t="shared" si="23"/>
        <v>21.001336999999999</v>
      </c>
      <c r="D88" s="689">
        <f>SUM(D71:D87)</f>
        <v>21001337</v>
      </c>
      <c r="F88" s="781"/>
      <c r="G88" s="727" t="s">
        <v>361</v>
      </c>
      <c r="H88" s="757">
        <f t="shared" ref="H88:R88" si="26">SUM(H71:H87)</f>
        <v>21001337</v>
      </c>
      <c r="I88" s="757">
        <f t="shared" si="26"/>
        <v>0</v>
      </c>
      <c r="J88" s="757">
        <f t="shared" si="26"/>
        <v>0</v>
      </c>
      <c r="K88" s="757">
        <v>0</v>
      </c>
      <c r="L88" s="757">
        <f t="shared" si="26"/>
        <v>11839145.400000002</v>
      </c>
      <c r="M88" s="757">
        <f t="shared" si="26"/>
        <v>1370572</v>
      </c>
      <c r="N88" s="757">
        <f t="shared" si="26"/>
        <v>4336120</v>
      </c>
      <c r="O88" s="757">
        <f t="shared" si="26"/>
        <v>1710254</v>
      </c>
      <c r="P88" s="757">
        <f t="shared" si="26"/>
        <v>0</v>
      </c>
      <c r="Q88" s="757">
        <f t="shared" si="26"/>
        <v>675181.2</v>
      </c>
      <c r="R88" s="757">
        <f t="shared" si="26"/>
        <v>1070064.3999999999</v>
      </c>
      <c r="S88" s="782"/>
    </row>
    <row r="89" spans="2:19" s="686" customFormat="1">
      <c r="B89" s="657"/>
      <c r="C89" s="769"/>
      <c r="D89" s="731"/>
      <c r="F89" s="759"/>
      <c r="H89" s="770"/>
    </row>
    <row r="90" spans="2:19" s="686" customFormat="1" ht="15" thickBot="1">
      <c r="B90" s="661" t="s">
        <v>434</v>
      </c>
      <c r="C90" s="769"/>
      <c r="D90" s="731"/>
      <c r="F90" s="759"/>
      <c r="H90" s="770"/>
    </row>
    <row r="91" spans="2:19" s="686" customFormat="1" ht="27.75" thickBot="1">
      <c r="B91" s="664" t="s">
        <v>410</v>
      </c>
      <c r="C91" s="665" t="s">
        <v>359</v>
      </c>
      <c r="D91" s="666" t="s">
        <v>411</v>
      </c>
      <c r="F91" s="759"/>
      <c r="H91" s="770"/>
    </row>
    <row r="92" spans="2:19" s="686" customFormat="1" ht="14.85" customHeight="1">
      <c r="B92" s="775" t="s">
        <v>435</v>
      </c>
      <c r="C92" s="783">
        <f t="shared" ref="C92:C158" si="27">D92/10^6</f>
        <v>5.7600000000000004E-3</v>
      </c>
      <c r="D92" s="710">
        <f t="shared" ref="D92:D158" si="28">SUM(I92:R92)</f>
        <v>5760</v>
      </c>
      <c r="F92" s="705" t="s">
        <v>413</v>
      </c>
      <c r="H92" s="675">
        <f t="shared" ref="H92:H158" si="29">SUM(I92:R92)</f>
        <v>5760</v>
      </c>
      <c r="I92" s="712">
        <v>5760</v>
      </c>
      <c r="J92" s="754"/>
      <c r="K92" s="754"/>
      <c r="L92" s="754"/>
      <c r="M92" s="754"/>
      <c r="N92" s="754"/>
      <c r="O92" s="754"/>
      <c r="P92" s="754"/>
      <c r="Q92" s="754"/>
      <c r="R92" s="754"/>
    </row>
    <row r="93" spans="2:19" s="686" customFormat="1" ht="14.85" customHeight="1">
      <c r="B93" s="773" t="s">
        <v>436</v>
      </c>
      <c r="C93" s="783">
        <f t="shared" si="27"/>
        <v>0.20629359999999999</v>
      </c>
      <c r="D93" s="710">
        <f t="shared" si="28"/>
        <v>206293.6</v>
      </c>
      <c r="F93" s="759" t="s">
        <v>415</v>
      </c>
      <c r="H93" s="675">
        <f t="shared" si="29"/>
        <v>206293.6</v>
      </c>
      <c r="I93" s="754"/>
      <c r="J93" s="646">
        <v>206293.6</v>
      </c>
      <c r="K93" s="754"/>
      <c r="L93" s="754"/>
      <c r="M93" s="754"/>
      <c r="N93" s="754"/>
      <c r="O93" s="754"/>
      <c r="P93" s="754"/>
      <c r="Q93" s="754"/>
      <c r="R93" s="754"/>
    </row>
    <row r="94" spans="2:19" s="686" customFormat="1" ht="14.85" customHeight="1">
      <c r="B94" s="773" t="s">
        <v>437</v>
      </c>
      <c r="C94" s="783">
        <f t="shared" si="27"/>
        <v>0.5619251999999999</v>
      </c>
      <c r="D94" s="710">
        <f t="shared" si="28"/>
        <v>561925.19999999995</v>
      </c>
      <c r="F94" s="759" t="s">
        <v>415</v>
      </c>
      <c r="H94" s="675">
        <f t="shared" si="29"/>
        <v>561925.19999999995</v>
      </c>
      <c r="I94" s="754"/>
      <c r="J94" s="646">
        <v>561925.19999999995</v>
      </c>
      <c r="K94" s="754"/>
      <c r="L94" s="754"/>
      <c r="M94" s="754"/>
      <c r="N94" s="754"/>
      <c r="O94" s="754"/>
      <c r="P94" s="754"/>
      <c r="Q94" s="754"/>
      <c r="R94" s="754"/>
    </row>
    <row r="95" spans="2:19" s="686" customFormat="1" ht="14.85" customHeight="1">
      <c r="B95" s="784" t="s">
        <v>438</v>
      </c>
      <c r="C95" s="785">
        <f t="shared" si="27"/>
        <v>0</v>
      </c>
      <c r="D95" s="786">
        <f t="shared" si="28"/>
        <v>0</v>
      </c>
      <c r="F95" s="759" t="s">
        <v>415</v>
      </c>
      <c r="H95" s="675">
        <f t="shared" si="29"/>
        <v>0</v>
      </c>
      <c r="I95" s="754"/>
      <c r="J95" s="787"/>
      <c r="K95" s="754"/>
      <c r="L95" s="754"/>
      <c r="M95" s="754"/>
      <c r="N95" s="754"/>
      <c r="O95" s="754"/>
      <c r="P95" s="754"/>
      <c r="Q95" s="754"/>
      <c r="R95" s="754"/>
    </row>
    <row r="96" spans="2:19" s="686" customFormat="1" ht="14.85" customHeight="1">
      <c r="B96" s="773" t="s">
        <v>439</v>
      </c>
      <c r="C96" s="783">
        <f t="shared" si="27"/>
        <v>1.9720000000000001E-2</v>
      </c>
      <c r="D96" s="710">
        <f t="shared" si="28"/>
        <v>19720</v>
      </c>
      <c r="F96" s="759" t="s">
        <v>415</v>
      </c>
      <c r="H96" s="675">
        <f t="shared" si="29"/>
        <v>19720</v>
      </c>
      <c r="I96" s="754"/>
      <c r="J96" s="646">
        <v>19720</v>
      </c>
      <c r="K96" s="754"/>
      <c r="L96" s="754"/>
      <c r="M96" s="754"/>
      <c r="N96" s="754"/>
      <c r="O96" s="754"/>
      <c r="P96" s="754"/>
      <c r="Q96" s="754"/>
      <c r="R96" s="754"/>
    </row>
    <row r="97" spans="2:18" s="686" customFormat="1" ht="14.85" customHeight="1">
      <c r="B97" s="773" t="s">
        <v>440</v>
      </c>
      <c r="C97" s="783">
        <f t="shared" si="27"/>
        <v>0.9409322</v>
      </c>
      <c r="D97" s="710">
        <f t="shared" si="28"/>
        <v>940932.2</v>
      </c>
      <c r="F97" s="759" t="s">
        <v>415</v>
      </c>
      <c r="H97" s="675">
        <f t="shared" si="29"/>
        <v>940932.2</v>
      </c>
      <c r="I97" s="754"/>
      <c r="J97" s="646">
        <v>940932.2</v>
      </c>
      <c r="K97" s="754"/>
      <c r="L97" s="754"/>
      <c r="M97" s="754"/>
      <c r="N97" s="754"/>
      <c r="O97" s="754"/>
      <c r="P97" s="754"/>
      <c r="Q97" s="754"/>
      <c r="R97" s="754"/>
    </row>
    <row r="98" spans="2:18" s="686" customFormat="1" ht="14.85" customHeight="1">
      <c r="B98" s="773" t="s">
        <v>441</v>
      </c>
      <c r="C98" s="783">
        <f t="shared" si="27"/>
        <v>8.4778000000000006E-2</v>
      </c>
      <c r="D98" s="710">
        <f t="shared" si="28"/>
        <v>84778</v>
      </c>
      <c r="F98" s="759" t="s">
        <v>415</v>
      </c>
      <c r="H98" s="675">
        <f t="shared" si="29"/>
        <v>84778</v>
      </c>
      <c r="I98" s="754"/>
      <c r="J98" s="646">
        <v>84778</v>
      </c>
      <c r="K98" s="754"/>
      <c r="L98" s="754"/>
      <c r="M98" s="754"/>
      <c r="N98" s="754"/>
      <c r="O98" s="754"/>
      <c r="P98" s="754"/>
      <c r="Q98" s="754"/>
      <c r="R98" s="754"/>
    </row>
    <row r="99" spans="2:18" s="686" customFormat="1" ht="14.85" customHeight="1">
      <c r="B99" s="773" t="s">
        <v>442</v>
      </c>
      <c r="C99" s="783">
        <f t="shared" si="27"/>
        <v>1.8530900000000003E-2</v>
      </c>
      <c r="D99" s="710">
        <f t="shared" si="28"/>
        <v>18530.900000000001</v>
      </c>
      <c r="F99" s="759" t="s">
        <v>415</v>
      </c>
      <c r="H99" s="675">
        <f t="shared" si="29"/>
        <v>18530.900000000001</v>
      </c>
      <c r="I99" s="754"/>
      <c r="J99" s="646">
        <v>18530.900000000001</v>
      </c>
      <c r="K99" s="754"/>
      <c r="L99" s="754"/>
      <c r="M99" s="754"/>
      <c r="N99" s="754"/>
      <c r="O99" s="754"/>
      <c r="P99" s="754"/>
      <c r="Q99" s="754"/>
      <c r="R99" s="754"/>
    </row>
    <row r="100" spans="2:18" s="686" customFormat="1" ht="14.85" customHeight="1">
      <c r="B100" s="788" t="s">
        <v>443</v>
      </c>
      <c r="C100" s="783">
        <f t="shared" si="27"/>
        <v>0.20690820000000001</v>
      </c>
      <c r="D100" s="710">
        <f t="shared" si="28"/>
        <v>206908.2</v>
      </c>
      <c r="F100" s="759" t="s">
        <v>415</v>
      </c>
      <c r="H100" s="675">
        <f t="shared" si="29"/>
        <v>206908.2</v>
      </c>
      <c r="I100" s="754"/>
      <c r="J100" s="646">
        <v>206908.2</v>
      </c>
      <c r="K100" s="754"/>
      <c r="L100" s="754"/>
      <c r="M100" s="754"/>
      <c r="N100" s="754"/>
      <c r="O100" s="754"/>
      <c r="P100" s="754"/>
      <c r="Q100" s="754"/>
      <c r="R100" s="754"/>
    </row>
    <row r="101" spans="2:18" s="686" customFormat="1" ht="14.85" customHeight="1">
      <c r="B101" s="773" t="s">
        <v>444</v>
      </c>
      <c r="C101" s="783">
        <f t="shared" si="27"/>
        <v>0.96067210000000003</v>
      </c>
      <c r="D101" s="710">
        <f t="shared" si="28"/>
        <v>960672.1</v>
      </c>
      <c r="F101" s="759" t="s">
        <v>415</v>
      </c>
      <c r="H101" s="675">
        <f t="shared" si="29"/>
        <v>960672.1</v>
      </c>
      <c r="I101" s="754"/>
      <c r="J101" s="646">
        <v>960672.1</v>
      </c>
      <c r="K101" s="754"/>
      <c r="L101" s="754"/>
      <c r="M101" s="754"/>
      <c r="N101" s="754"/>
      <c r="O101" s="754"/>
      <c r="P101" s="754"/>
      <c r="Q101" s="754"/>
      <c r="R101" s="754"/>
    </row>
    <row r="102" spans="2:18" s="686" customFormat="1" ht="14.85" customHeight="1">
      <c r="B102" s="773" t="s">
        <v>445</v>
      </c>
      <c r="C102" s="783">
        <f t="shared" si="27"/>
        <v>0.31571900000000003</v>
      </c>
      <c r="D102" s="710">
        <f t="shared" si="28"/>
        <v>315719</v>
      </c>
      <c r="F102" s="759" t="s">
        <v>415</v>
      </c>
      <c r="H102" s="675">
        <f t="shared" si="29"/>
        <v>315719</v>
      </c>
      <c r="I102" s="754"/>
      <c r="J102" s="646">
        <v>315719</v>
      </c>
      <c r="K102" s="754"/>
      <c r="L102" s="754"/>
      <c r="M102" s="754"/>
      <c r="N102" s="754"/>
      <c r="O102" s="754"/>
      <c r="P102" s="754"/>
      <c r="Q102" s="754"/>
      <c r="R102" s="754"/>
    </row>
    <row r="103" spans="2:18" s="686" customFormat="1" ht="14.85" customHeight="1">
      <c r="B103" s="773" t="s">
        <v>446</v>
      </c>
      <c r="C103" s="789">
        <f t="shared" si="27"/>
        <v>5.7071999999999999E-3</v>
      </c>
      <c r="D103" s="710">
        <f t="shared" si="28"/>
        <v>5707.2</v>
      </c>
      <c r="F103" s="759" t="s">
        <v>415</v>
      </c>
      <c r="H103" s="675">
        <f t="shared" si="29"/>
        <v>5707.2</v>
      </c>
      <c r="I103" s="754"/>
      <c r="J103" s="646">
        <v>5707.2</v>
      </c>
      <c r="K103" s="754"/>
      <c r="L103" s="754"/>
      <c r="M103" s="754"/>
      <c r="N103" s="754"/>
      <c r="O103" s="754"/>
      <c r="P103" s="754"/>
      <c r="Q103" s="754"/>
      <c r="R103" s="754"/>
    </row>
    <row r="104" spans="2:18" s="686" customFormat="1" ht="14.85" customHeight="1">
      <c r="B104" s="773" t="s">
        <v>447</v>
      </c>
      <c r="C104" s="783">
        <f t="shared" si="27"/>
        <v>0.66885660000000002</v>
      </c>
      <c r="D104" s="710">
        <f t="shared" si="28"/>
        <v>668856.6</v>
      </c>
      <c r="F104" s="759" t="s">
        <v>415</v>
      </c>
      <c r="H104" s="675">
        <f t="shared" si="29"/>
        <v>668856.6</v>
      </c>
      <c r="I104" s="754"/>
      <c r="J104" s="646">
        <v>668856.6</v>
      </c>
      <c r="K104" s="754"/>
      <c r="L104" s="754"/>
      <c r="M104" s="754"/>
      <c r="N104" s="754"/>
      <c r="O104" s="754"/>
      <c r="P104" s="754"/>
      <c r="Q104" s="754"/>
      <c r="R104" s="754"/>
    </row>
    <row r="105" spans="2:18" s="686" customFormat="1" ht="14.85" customHeight="1">
      <c r="B105" s="773" t="s">
        <v>76</v>
      </c>
      <c r="C105" s="783">
        <f t="shared" si="27"/>
        <v>0.45656489999999994</v>
      </c>
      <c r="D105" s="710">
        <f t="shared" si="28"/>
        <v>456564.89999999997</v>
      </c>
      <c r="E105" s="790"/>
      <c r="F105" s="759" t="s">
        <v>448</v>
      </c>
      <c r="H105" s="675">
        <f t="shared" si="29"/>
        <v>456564.89999999997</v>
      </c>
      <c r="I105" s="754"/>
      <c r="J105" s="646">
        <v>45522.6</v>
      </c>
      <c r="K105" s="754"/>
      <c r="L105" s="646">
        <v>411042.3</v>
      </c>
      <c r="M105" s="754"/>
      <c r="N105" s="791"/>
      <c r="O105" s="754"/>
      <c r="P105" s="754"/>
      <c r="Q105" s="754"/>
      <c r="R105" s="754"/>
    </row>
    <row r="106" spans="2:18" s="686" customFormat="1" ht="14.85" customHeight="1">
      <c r="B106" s="775" t="s">
        <v>449</v>
      </c>
      <c r="C106" s="783">
        <f t="shared" si="27"/>
        <v>3.0964E-3</v>
      </c>
      <c r="D106" s="710">
        <f t="shared" si="28"/>
        <v>3096.4</v>
      </c>
      <c r="F106" s="759" t="s">
        <v>415</v>
      </c>
      <c r="H106" s="675">
        <f t="shared" si="29"/>
        <v>3096.4</v>
      </c>
      <c r="I106" s="754"/>
      <c r="J106" s="646">
        <v>3096.4</v>
      </c>
      <c r="K106" s="754"/>
      <c r="L106" s="754"/>
      <c r="M106" s="754"/>
      <c r="N106" s="754"/>
      <c r="O106" s="754"/>
      <c r="P106" s="754"/>
      <c r="Q106" s="754"/>
      <c r="R106" s="754"/>
    </row>
    <row r="107" spans="2:18" s="686" customFormat="1" ht="14.85" customHeight="1">
      <c r="B107" s="773" t="s">
        <v>450</v>
      </c>
      <c r="C107" s="783">
        <f t="shared" si="27"/>
        <v>0.72712399999999999</v>
      </c>
      <c r="D107" s="710">
        <f t="shared" si="28"/>
        <v>727124</v>
      </c>
      <c r="E107" s="792"/>
      <c r="F107" s="759" t="s">
        <v>415</v>
      </c>
      <c r="H107" s="675">
        <f t="shared" si="29"/>
        <v>727124</v>
      </c>
      <c r="I107" s="754"/>
      <c r="J107" s="715">
        <v>727124</v>
      </c>
      <c r="K107" s="754"/>
      <c r="L107" s="754"/>
      <c r="M107" s="754"/>
      <c r="N107" s="754"/>
      <c r="O107" s="754"/>
      <c r="P107" s="754"/>
      <c r="Q107" s="754"/>
      <c r="R107" s="754"/>
    </row>
    <row r="108" spans="2:18" s="686" customFormat="1" ht="14.85" customHeight="1">
      <c r="B108" s="773" t="s">
        <v>451</v>
      </c>
      <c r="C108" s="783">
        <f t="shared" si="27"/>
        <v>8.7583999999999995E-3</v>
      </c>
      <c r="D108" s="710">
        <f t="shared" si="28"/>
        <v>8758.4</v>
      </c>
      <c r="E108" s="792"/>
      <c r="F108" s="759" t="s">
        <v>415</v>
      </c>
      <c r="H108" s="675">
        <f t="shared" si="29"/>
        <v>8758.4</v>
      </c>
      <c r="I108" s="754"/>
      <c r="J108" s="646">
        <v>8758.4</v>
      </c>
      <c r="K108" s="754"/>
      <c r="L108" s="754"/>
      <c r="M108" s="754"/>
      <c r="N108" s="754"/>
      <c r="O108" s="754"/>
      <c r="P108" s="754"/>
      <c r="Q108" s="754"/>
      <c r="R108" s="754"/>
    </row>
    <row r="109" spans="2:18" s="686" customFormat="1" ht="14.85" customHeight="1">
      <c r="B109" s="773" t="s">
        <v>452</v>
      </c>
      <c r="C109" s="783">
        <f t="shared" si="27"/>
        <v>0.2354368</v>
      </c>
      <c r="D109" s="710">
        <f t="shared" si="28"/>
        <v>235436.79999999999</v>
      </c>
      <c r="E109" s="792"/>
      <c r="F109" s="759" t="s">
        <v>415</v>
      </c>
      <c r="H109" s="675">
        <f t="shared" si="29"/>
        <v>235436.79999999999</v>
      </c>
      <c r="I109" s="754"/>
      <c r="J109" s="646">
        <v>235436.79999999999</v>
      </c>
      <c r="K109" s="754"/>
      <c r="L109" s="754"/>
      <c r="M109" s="754"/>
      <c r="N109" s="754"/>
      <c r="O109" s="754"/>
      <c r="P109" s="754"/>
      <c r="Q109" s="754"/>
      <c r="R109" s="754"/>
    </row>
    <row r="110" spans="2:18" s="686" customFormat="1" ht="14.85" customHeight="1">
      <c r="B110" s="773" t="s">
        <v>453</v>
      </c>
      <c r="C110" s="783">
        <f t="shared" si="27"/>
        <v>0.26022400000000001</v>
      </c>
      <c r="D110" s="710">
        <f t="shared" si="28"/>
        <v>260224</v>
      </c>
      <c r="E110" s="792"/>
      <c r="F110" s="759" t="s">
        <v>415</v>
      </c>
      <c r="H110" s="675">
        <f t="shared" si="29"/>
        <v>260224</v>
      </c>
      <c r="I110" s="754"/>
      <c r="J110" s="646">
        <v>260224</v>
      </c>
      <c r="K110" s="754"/>
      <c r="L110" s="754"/>
      <c r="M110" s="754"/>
      <c r="N110" s="754"/>
      <c r="O110" s="754"/>
      <c r="P110" s="754"/>
      <c r="Q110" s="754"/>
      <c r="R110" s="754"/>
    </row>
    <row r="111" spans="2:18" s="686" customFormat="1" ht="14.85" customHeight="1">
      <c r="B111" s="793" t="s">
        <v>454</v>
      </c>
      <c r="C111" s="783">
        <f t="shared" si="27"/>
        <v>1.4573109</v>
      </c>
      <c r="D111" s="710">
        <f t="shared" si="28"/>
        <v>1457310.9</v>
      </c>
      <c r="E111" s="792"/>
      <c r="F111" s="759" t="s">
        <v>415</v>
      </c>
      <c r="H111" s="675">
        <f t="shared" si="29"/>
        <v>1457310.9</v>
      </c>
      <c r="I111" s="754"/>
      <c r="J111" s="646">
        <v>1457310.9</v>
      </c>
      <c r="K111" s="754"/>
      <c r="L111" s="754"/>
      <c r="M111" s="754"/>
      <c r="N111" s="754"/>
      <c r="O111" s="754"/>
      <c r="P111" s="754"/>
      <c r="Q111" s="754"/>
      <c r="R111" s="754"/>
    </row>
    <row r="112" spans="2:18" s="686" customFormat="1" ht="14.85" customHeight="1">
      <c r="B112" s="773" t="s">
        <v>455</v>
      </c>
      <c r="C112" s="783">
        <f t="shared" si="27"/>
        <v>1.9306571000000001</v>
      </c>
      <c r="D112" s="710">
        <f t="shared" si="28"/>
        <v>1930657.1</v>
      </c>
      <c r="E112" s="792"/>
      <c r="F112" s="759" t="s">
        <v>415</v>
      </c>
      <c r="H112" s="675">
        <f t="shared" si="29"/>
        <v>1930657.1</v>
      </c>
      <c r="I112" s="754"/>
      <c r="J112" s="646">
        <v>1930657.1</v>
      </c>
      <c r="K112" s="754"/>
      <c r="L112" s="754"/>
      <c r="M112" s="754"/>
      <c r="N112" s="754"/>
      <c r="O112" s="754"/>
      <c r="P112" s="754"/>
      <c r="Q112" s="754"/>
      <c r="R112" s="754"/>
    </row>
    <row r="113" spans="2:18" s="686" customFormat="1" ht="14.85" customHeight="1">
      <c r="B113" s="773" t="s">
        <v>456</v>
      </c>
      <c r="C113" s="783">
        <f t="shared" si="27"/>
        <v>1.086598</v>
      </c>
      <c r="D113" s="710">
        <f t="shared" si="28"/>
        <v>1086598</v>
      </c>
      <c r="E113" s="792"/>
      <c r="F113" s="759" t="s">
        <v>457</v>
      </c>
      <c r="H113" s="675">
        <f t="shared" si="29"/>
        <v>1086598</v>
      </c>
      <c r="I113" s="754"/>
      <c r="J113" s="754"/>
      <c r="K113" s="646">
        <v>1086598</v>
      </c>
      <c r="L113" s="754"/>
      <c r="M113" s="754"/>
      <c r="N113" s="754"/>
      <c r="O113" s="754"/>
      <c r="P113" s="754"/>
      <c r="Q113" s="754"/>
      <c r="R113" s="754"/>
    </row>
    <row r="114" spans="2:18" s="686" customFormat="1" ht="14.85" customHeight="1">
      <c r="B114" s="773" t="s">
        <v>458</v>
      </c>
      <c r="C114" s="783">
        <f t="shared" si="27"/>
        <v>0.27974490000000002</v>
      </c>
      <c r="D114" s="710">
        <f t="shared" si="28"/>
        <v>279744.90000000002</v>
      </c>
      <c r="E114" s="792"/>
      <c r="F114" s="759" t="s">
        <v>457</v>
      </c>
      <c r="H114" s="675">
        <f t="shared" si="29"/>
        <v>279744.90000000002</v>
      </c>
      <c r="I114" s="754"/>
      <c r="J114" s="754"/>
      <c r="K114" s="646">
        <v>279744.90000000002</v>
      </c>
      <c r="L114" s="754"/>
      <c r="M114" s="754"/>
      <c r="N114" s="754"/>
      <c r="O114" s="754"/>
      <c r="P114" s="754"/>
      <c r="Q114" s="754"/>
      <c r="R114" s="754"/>
    </row>
    <row r="115" spans="2:18" s="686" customFormat="1" ht="14.85" customHeight="1">
      <c r="B115" s="773" t="s">
        <v>459</v>
      </c>
      <c r="C115" s="783">
        <f t="shared" si="27"/>
        <v>0.26663500000000001</v>
      </c>
      <c r="D115" s="710">
        <f t="shared" si="28"/>
        <v>266635</v>
      </c>
      <c r="E115" s="792"/>
      <c r="F115" s="759" t="s">
        <v>457</v>
      </c>
      <c r="H115" s="675">
        <f t="shared" si="29"/>
        <v>266635</v>
      </c>
      <c r="I115" s="754"/>
      <c r="J115" s="754"/>
      <c r="K115" s="646">
        <v>266635</v>
      </c>
      <c r="L115" s="754"/>
      <c r="M115" s="754"/>
      <c r="N115" s="754"/>
      <c r="O115" s="754"/>
      <c r="P115" s="754"/>
      <c r="Q115" s="754"/>
      <c r="R115" s="754"/>
    </row>
    <row r="116" spans="2:18" s="686" customFormat="1" ht="14.85" customHeight="1">
      <c r="B116" s="773" t="s">
        <v>460</v>
      </c>
      <c r="C116" s="783">
        <f t="shared" si="27"/>
        <v>5.3435999999999997E-2</v>
      </c>
      <c r="D116" s="710">
        <f t="shared" si="28"/>
        <v>53436</v>
      </c>
      <c r="E116" s="792"/>
      <c r="F116" s="759" t="s">
        <v>457</v>
      </c>
      <c r="H116" s="675">
        <f t="shared" si="29"/>
        <v>53436</v>
      </c>
      <c r="I116" s="754"/>
      <c r="J116" s="754"/>
      <c r="K116" s="646">
        <v>53436</v>
      </c>
      <c r="L116" s="754"/>
      <c r="M116" s="754"/>
      <c r="N116" s="754"/>
      <c r="O116" s="754"/>
      <c r="P116" s="754"/>
      <c r="Q116" s="754"/>
      <c r="R116" s="754"/>
    </row>
    <row r="117" spans="2:18" s="686" customFormat="1" ht="14.85" customHeight="1">
      <c r="B117" s="773" t="s">
        <v>461</v>
      </c>
      <c r="C117" s="783">
        <f t="shared" si="27"/>
        <v>1.2387093</v>
      </c>
      <c r="D117" s="710">
        <f t="shared" si="28"/>
        <v>1238709.3</v>
      </c>
      <c r="E117" s="792"/>
      <c r="F117" s="759" t="s">
        <v>457</v>
      </c>
      <c r="H117" s="675">
        <f t="shared" si="29"/>
        <v>1238709.3</v>
      </c>
      <c r="I117" s="754"/>
      <c r="J117" s="754"/>
      <c r="K117" s="646">
        <v>1238709.3</v>
      </c>
      <c r="L117" s="754"/>
      <c r="M117" s="754"/>
      <c r="N117" s="754"/>
      <c r="O117" s="754"/>
      <c r="P117" s="754"/>
      <c r="Q117" s="754"/>
      <c r="R117" s="754"/>
    </row>
    <row r="118" spans="2:18" s="686" customFormat="1" ht="14.85" customHeight="1">
      <c r="B118" s="773" t="s">
        <v>462</v>
      </c>
      <c r="C118" s="783">
        <f t="shared" si="27"/>
        <v>1.789153</v>
      </c>
      <c r="D118" s="710">
        <f t="shared" si="28"/>
        <v>1789153</v>
      </c>
      <c r="E118" s="792"/>
      <c r="F118" s="759" t="s">
        <v>457</v>
      </c>
      <c r="H118" s="675">
        <f t="shared" si="29"/>
        <v>1789153</v>
      </c>
      <c r="I118" s="754"/>
      <c r="J118" s="754"/>
      <c r="K118" s="646">
        <v>1789153</v>
      </c>
      <c r="L118" s="754"/>
      <c r="M118" s="754"/>
      <c r="N118" s="754"/>
      <c r="O118" s="754"/>
      <c r="P118" s="754"/>
      <c r="Q118" s="754"/>
      <c r="R118" s="754"/>
    </row>
    <row r="119" spans="2:18" s="686" customFormat="1" ht="14.85" customHeight="1">
      <c r="B119" s="773" t="s">
        <v>160</v>
      </c>
      <c r="C119" s="783">
        <f t="shared" si="27"/>
        <v>0.48626000000000003</v>
      </c>
      <c r="D119" s="710">
        <f t="shared" si="28"/>
        <v>486260</v>
      </c>
      <c r="E119" s="792"/>
      <c r="F119" s="759" t="s">
        <v>457</v>
      </c>
      <c r="H119" s="675">
        <f t="shared" si="29"/>
        <v>486260</v>
      </c>
      <c r="I119" s="754"/>
      <c r="J119" s="754"/>
      <c r="K119" s="646">
        <v>486260</v>
      </c>
      <c r="L119" s="754"/>
      <c r="M119" s="754"/>
      <c r="N119" s="754"/>
      <c r="O119" s="754"/>
      <c r="P119" s="754"/>
      <c r="Q119" s="754"/>
      <c r="R119" s="754"/>
    </row>
    <row r="120" spans="2:18" s="686" customFormat="1" ht="14.85" customHeight="1">
      <c r="B120" s="773" t="s">
        <v>161</v>
      </c>
      <c r="C120" s="783">
        <f t="shared" si="27"/>
        <v>0.40553879999999998</v>
      </c>
      <c r="D120" s="710">
        <f t="shared" si="28"/>
        <v>405538.8</v>
      </c>
      <c r="E120" s="792"/>
      <c r="F120" s="759" t="s">
        <v>457</v>
      </c>
      <c r="H120" s="675">
        <f t="shared" si="29"/>
        <v>405538.8</v>
      </c>
      <c r="I120" s="754"/>
      <c r="J120" s="754"/>
      <c r="K120" s="646">
        <v>405538.8</v>
      </c>
      <c r="L120" s="754"/>
      <c r="M120" s="754"/>
      <c r="N120" s="754"/>
      <c r="O120" s="754"/>
      <c r="P120" s="754"/>
      <c r="Q120" s="754"/>
      <c r="R120" s="754"/>
    </row>
    <row r="121" spans="2:18" s="686" customFormat="1" ht="14.85" customHeight="1">
      <c r="B121" s="773" t="s">
        <v>162</v>
      </c>
      <c r="C121" s="783">
        <f t="shared" si="27"/>
        <v>2.2773422000000001</v>
      </c>
      <c r="D121" s="710">
        <f t="shared" si="28"/>
        <v>2277342.2000000002</v>
      </c>
      <c r="E121" s="792"/>
      <c r="F121" s="759" t="s">
        <v>457</v>
      </c>
      <c r="H121" s="675">
        <f t="shared" si="29"/>
        <v>2277342.2000000002</v>
      </c>
      <c r="I121" s="754"/>
      <c r="J121" s="754"/>
      <c r="K121" s="646">
        <v>2277342.2000000002</v>
      </c>
      <c r="L121" s="754"/>
      <c r="M121" s="754"/>
      <c r="N121" s="754"/>
      <c r="O121" s="754"/>
      <c r="P121" s="754"/>
      <c r="Q121" s="754"/>
      <c r="R121" s="754"/>
    </row>
    <row r="122" spans="2:18" s="686" customFormat="1" ht="14.85" customHeight="1">
      <c r="B122" s="773" t="s">
        <v>163</v>
      </c>
      <c r="C122" s="783">
        <f t="shared" si="27"/>
        <v>0.22990720000000001</v>
      </c>
      <c r="D122" s="710">
        <f t="shared" si="28"/>
        <v>229907.20000000001</v>
      </c>
      <c r="E122" s="792"/>
      <c r="F122" s="759" t="s">
        <v>457</v>
      </c>
      <c r="H122" s="675">
        <f t="shared" si="29"/>
        <v>229907.20000000001</v>
      </c>
      <c r="I122" s="754"/>
      <c r="J122" s="754"/>
      <c r="K122" s="646">
        <v>229907.20000000001</v>
      </c>
      <c r="L122" s="754"/>
      <c r="M122" s="754"/>
      <c r="N122" s="754"/>
      <c r="O122" s="754"/>
      <c r="P122" s="754"/>
      <c r="Q122" s="754"/>
      <c r="R122" s="754"/>
    </row>
    <row r="123" spans="2:18" s="686" customFormat="1" ht="14.85" customHeight="1">
      <c r="B123" s="773" t="s">
        <v>463</v>
      </c>
      <c r="C123" s="783">
        <f t="shared" si="27"/>
        <v>8.566130000000001E-2</v>
      </c>
      <c r="D123" s="710">
        <f t="shared" si="28"/>
        <v>85661.3</v>
      </c>
      <c r="E123" s="792"/>
      <c r="F123" s="759" t="s">
        <v>457</v>
      </c>
      <c r="H123" s="675">
        <f t="shared" si="29"/>
        <v>85661.3</v>
      </c>
      <c r="I123" s="754"/>
      <c r="J123" s="754"/>
      <c r="K123" s="646">
        <v>85661.3</v>
      </c>
      <c r="L123" s="754"/>
      <c r="M123" s="754"/>
      <c r="N123" s="754"/>
      <c r="O123" s="754"/>
      <c r="P123" s="754"/>
      <c r="Q123" s="754"/>
      <c r="R123" s="754"/>
    </row>
    <row r="124" spans="2:18" s="686" customFormat="1" ht="14.85" customHeight="1">
      <c r="B124" s="773" t="s">
        <v>464</v>
      </c>
      <c r="C124" s="783">
        <f t="shared" si="27"/>
        <v>0.31758259999999999</v>
      </c>
      <c r="D124" s="710">
        <f t="shared" si="28"/>
        <v>317582.59999999998</v>
      </c>
      <c r="E124" s="792"/>
      <c r="F124" s="759" t="s">
        <v>457</v>
      </c>
      <c r="H124" s="675">
        <f t="shared" si="29"/>
        <v>317582.59999999998</v>
      </c>
      <c r="I124" s="754"/>
      <c r="J124" s="754"/>
      <c r="K124" s="646">
        <v>317582.59999999998</v>
      </c>
      <c r="L124" s="754"/>
      <c r="M124" s="754"/>
      <c r="N124" s="754"/>
      <c r="O124" s="754"/>
      <c r="P124" s="754"/>
      <c r="Q124" s="754"/>
      <c r="R124" s="754"/>
    </row>
    <row r="125" spans="2:18" s="686" customFormat="1" ht="14.85" customHeight="1">
      <c r="B125" s="794" t="s">
        <v>465</v>
      </c>
      <c r="C125" s="783">
        <f>D125/10^6</f>
        <v>7.6444800000000007E-2</v>
      </c>
      <c r="D125" s="710">
        <f>SUM(I125:R125)</f>
        <v>76444.800000000003</v>
      </c>
      <c r="E125" s="792"/>
      <c r="F125" s="759" t="s">
        <v>457</v>
      </c>
      <c r="H125" s="675">
        <f>SUM(I125:R125)</f>
        <v>76444.800000000003</v>
      </c>
      <c r="I125" s="754"/>
      <c r="J125" s="754"/>
      <c r="K125" s="646">
        <v>76444.800000000003</v>
      </c>
      <c r="L125" s="754"/>
      <c r="M125" s="754"/>
      <c r="N125" s="754"/>
      <c r="O125" s="754"/>
      <c r="P125" s="754"/>
      <c r="Q125" s="754"/>
      <c r="R125" s="754"/>
    </row>
    <row r="126" spans="2:18" s="686" customFormat="1" ht="14.85" customHeight="1">
      <c r="B126" s="794" t="s">
        <v>466</v>
      </c>
      <c r="C126" s="783">
        <f>D126/10^6</f>
        <v>0.1281841</v>
      </c>
      <c r="D126" s="710">
        <f>SUM(I126:R126)</f>
        <v>128184.1</v>
      </c>
      <c r="E126" s="792"/>
      <c r="F126" s="759" t="s">
        <v>457</v>
      </c>
      <c r="H126" s="675">
        <f>SUM(I126:R126)</f>
        <v>128184.1</v>
      </c>
      <c r="I126" s="754"/>
      <c r="J126" s="754"/>
      <c r="K126" s="646">
        <v>128184.1</v>
      </c>
      <c r="L126" s="754"/>
      <c r="M126" s="754"/>
      <c r="N126" s="754"/>
      <c r="O126" s="754"/>
      <c r="P126" s="754"/>
      <c r="Q126" s="754"/>
      <c r="R126" s="754"/>
    </row>
    <row r="127" spans="2:18" s="686" customFormat="1" ht="14.85" customHeight="1">
      <c r="B127" s="795" t="s">
        <v>467</v>
      </c>
      <c r="C127" s="783">
        <f>D127/10^6</f>
        <v>3.8196399999999998E-2</v>
      </c>
      <c r="D127" s="710">
        <f>SUM(I127:R127)</f>
        <v>38196.400000000001</v>
      </c>
      <c r="E127" s="792"/>
      <c r="F127" s="759" t="s">
        <v>457</v>
      </c>
      <c r="H127" s="675">
        <f>SUM(I127:R127)</f>
        <v>38196.400000000001</v>
      </c>
      <c r="I127" s="754"/>
      <c r="J127" s="754"/>
      <c r="K127" s="646">
        <v>38196.400000000001</v>
      </c>
      <c r="L127" s="754"/>
      <c r="M127" s="754"/>
      <c r="N127" s="754"/>
      <c r="O127" s="754"/>
      <c r="P127" s="754"/>
      <c r="Q127" s="754"/>
      <c r="R127" s="754"/>
    </row>
    <row r="128" spans="2:18" s="686" customFormat="1" ht="14.85" customHeight="1">
      <c r="B128" s="773" t="s">
        <v>66</v>
      </c>
      <c r="C128" s="783">
        <f t="shared" si="27"/>
        <v>2.4656540000000007</v>
      </c>
      <c r="D128" s="710">
        <f t="shared" si="28"/>
        <v>2465654.0000000005</v>
      </c>
      <c r="E128" s="792"/>
      <c r="F128" s="705" t="s">
        <v>404</v>
      </c>
      <c r="H128" s="675">
        <f t="shared" si="29"/>
        <v>2465654.0000000005</v>
      </c>
      <c r="I128" s="754"/>
      <c r="J128" s="754"/>
      <c r="K128" s="754"/>
      <c r="L128" s="646">
        <v>2465654.0000000005</v>
      </c>
      <c r="M128" s="754"/>
      <c r="N128" s="754"/>
      <c r="O128" s="754"/>
      <c r="P128" s="754"/>
      <c r="Q128" s="754"/>
      <c r="R128" s="754"/>
    </row>
    <row r="129" spans="2:18" s="686" customFormat="1" ht="14.85" customHeight="1">
      <c r="B129" s="775" t="s">
        <v>468</v>
      </c>
      <c r="C129" s="783">
        <f t="shared" si="27"/>
        <v>0.33248480000000002</v>
      </c>
      <c r="D129" s="710">
        <f t="shared" si="28"/>
        <v>332484.80000000005</v>
      </c>
      <c r="E129" s="792"/>
      <c r="F129" s="705" t="s">
        <v>404</v>
      </c>
      <c r="H129" s="675">
        <f t="shared" si="29"/>
        <v>332484.80000000005</v>
      </c>
      <c r="I129" s="754"/>
      <c r="J129" s="754"/>
      <c r="K129" s="754"/>
      <c r="L129" s="646">
        <v>332484.80000000005</v>
      </c>
      <c r="M129" s="754"/>
      <c r="N129" s="754"/>
      <c r="O129" s="754"/>
      <c r="P129" s="754"/>
      <c r="Q129" s="754"/>
      <c r="R129" s="754"/>
    </row>
    <row r="130" spans="2:18" s="686" customFormat="1" ht="14.85" customHeight="1">
      <c r="B130" s="773" t="s">
        <v>67</v>
      </c>
      <c r="C130" s="783">
        <f t="shared" si="27"/>
        <v>2.5261217</v>
      </c>
      <c r="D130" s="710">
        <f t="shared" si="28"/>
        <v>2526121.7000000002</v>
      </c>
      <c r="E130" s="792"/>
      <c r="F130" s="705" t="s">
        <v>404</v>
      </c>
      <c r="H130" s="675">
        <f t="shared" si="29"/>
        <v>2526121.7000000002</v>
      </c>
      <c r="I130" s="754"/>
      <c r="J130" s="754"/>
      <c r="K130" s="754"/>
      <c r="L130" s="646">
        <v>2526121.7000000002</v>
      </c>
      <c r="M130" s="754"/>
      <c r="N130" s="754"/>
      <c r="O130" s="754"/>
      <c r="P130" s="754"/>
      <c r="Q130" s="754"/>
      <c r="R130" s="754"/>
    </row>
    <row r="131" spans="2:18" s="686" customFormat="1" ht="14.85" customHeight="1">
      <c r="B131" s="773" t="s">
        <v>68</v>
      </c>
      <c r="C131" s="783">
        <f t="shared" si="27"/>
        <v>2.3672098000000004</v>
      </c>
      <c r="D131" s="710">
        <f t="shared" si="28"/>
        <v>2367209.8000000003</v>
      </c>
      <c r="E131" s="792"/>
      <c r="F131" s="705" t="s">
        <v>404</v>
      </c>
      <c r="H131" s="675">
        <f t="shared" si="29"/>
        <v>2367209.8000000003</v>
      </c>
      <c r="I131" s="754"/>
      <c r="J131" s="754"/>
      <c r="K131" s="754"/>
      <c r="L131" s="646">
        <v>2367209.8000000003</v>
      </c>
      <c r="M131" s="754"/>
      <c r="N131" s="754"/>
      <c r="O131" s="754"/>
      <c r="P131" s="754"/>
      <c r="Q131" s="754"/>
      <c r="R131" s="754"/>
    </row>
    <row r="132" spans="2:18" s="686" customFormat="1" ht="14.85" customHeight="1">
      <c r="B132" s="773" t="s">
        <v>69</v>
      </c>
      <c r="C132" s="783">
        <f t="shared" si="27"/>
        <v>0.63316660000000002</v>
      </c>
      <c r="D132" s="710">
        <f t="shared" si="28"/>
        <v>633166.6</v>
      </c>
      <c r="E132" s="792"/>
      <c r="F132" s="705" t="s">
        <v>404</v>
      </c>
      <c r="H132" s="675">
        <f t="shared" si="29"/>
        <v>633166.6</v>
      </c>
      <c r="I132" s="754"/>
      <c r="J132" s="754"/>
      <c r="K132" s="754"/>
      <c r="L132" s="646">
        <v>633166.6</v>
      </c>
      <c r="M132" s="754"/>
      <c r="N132" s="754"/>
      <c r="O132" s="754"/>
      <c r="P132" s="754"/>
      <c r="Q132" s="754"/>
      <c r="R132" s="754"/>
    </row>
    <row r="133" spans="2:18" s="686" customFormat="1" ht="14.85" customHeight="1">
      <c r="B133" s="773" t="s">
        <v>469</v>
      </c>
      <c r="C133" s="783">
        <f t="shared" si="27"/>
        <v>0.28820699999999999</v>
      </c>
      <c r="D133" s="710">
        <f t="shared" si="28"/>
        <v>288207</v>
      </c>
      <c r="E133" s="792"/>
      <c r="F133" s="705" t="s">
        <v>404</v>
      </c>
      <c r="H133" s="675">
        <f t="shared" si="29"/>
        <v>288207</v>
      </c>
      <c r="I133" s="754"/>
      <c r="J133" s="754"/>
      <c r="K133" s="754"/>
      <c r="L133" s="646">
        <v>288207</v>
      </c>
      <c r="M133" s="754"/>
      <c r="N133" s="754"/>
      <c r="O133" s="754"/>
      <c r="P133" s="754"/>
      <c r="Q133" s="754"/>
      <c r="R133" s="754"/>
    </row>
    <row r="134" spans="2:18" s="686" customFormat="1" ht="14.85" customHeight="1">
      <c r="B134" s="773" t="s">
        <v>70</v>
      </c>
      <c r="C134" s="783">
        <f t="shared" si="27"/>
        <v>0.74872130000000003</v>
      </c>
      <c r="D134" s="710">
        <f t="shared" si="28"/>
        <v>748721.3</v>
      </c>
      <c r="E134" s="792"/>
      <c r="F134" s="705" t="s">
        <v>404</v>
      </c>
      <c r="H134" s="675">
        <f t="shared" si="29"/>
        <v>748721.3</v>
      </c>
      <c r="I134" s="754"/>
      <c r="J134" s="754"/>
      <c r="K134" s="754"/>
      <c r="L134" s="646">
        <v>748721.3</v>
      </c>
      <c r="M134" s="754"/>
      <c r="N134" s="754"/>
      <c r="O134" s="754"/>
      <c r="P134" s="754"/>
      <c r="Q134" s="754"/>
      <c r="R134" s="754"/>
    </row>
    <row r="135" spans="2:18" s="686" customFormat="1" ht="14.85" customHeight="1">
      <c r="B135" s="773" t="s">
        <v>71</v>
      </c>
      <c r="C135" s="783">
        <f t="shared" si="27"/>
        <v>0.65652719999999998</v>
      </c>
      <c r="D135" s="710">
        <f t="shared" si="28"/>
        <v>656527.19999999995</v>
      </c>
      <c r="E135" s="792"/>
      <c r="F135" s="705" t="s">
        <v>404</v>
      </c>
      <c r="H135" s="675">
        <f t="shared" si="29"/>
        <v>656527.19999999995</v>
      </c>
      <c r="I135" s="754"/>
      <c r="J135" s="754"/>
      <c r="K135" s="754"/>
      <c r="L135" s="646">
        <v>656527.19999999995</v>
      </c>
      <c r="M135" s="754"/>
      <c r="N135" s="754"/>
      <c r="O135" s="754"/>
      <c r="P135" s="754"/>
      <c r="Q135" s="754"/>
      <c r="R135" s="754"/>
    </row>
    <row r="136" spans="2:18" s="686" customFormat="1" ht="14.85" customHeight="1">
      <c r="B136" s="773" t="s">
        <v>470</v>
      </c>
      <c r="C136" s="783">
        <f t="shared" si="27"/>
        <v>0.49906914252199996</v>
      </c>
      <c r="D136" s="710">
        <f t="shared" si="28"/>
        <v>499069.14252199995</v>
      </c>
      <c r="E136" s="792"/>
      <c r="F136" s="705" t="s">
        <v>404</v>
      </c>
      <c r="H136" s="675">
        <f t="shared" si="29"/>
        <v>499069.14252199995</v>
      </c>
      <c r="I136" s="754"/>
      <c r="J136" s="754"/>
      <c r="K136" s="754"/>
      <c r="L136" s="646">
        <v>499069.14252199995</v>
      </c>
      <c r="M136" s="754"/>
      <c r="N136" s="754"/>
      <c r="O136" s="754"/>
      <c r="P136" s="754"/>
      <c r="Q136" s="754"/>
      <c r="R136" s="754"/>
    </row>
    <row r="137" spans="2:18" s="686" customFormat="1" ht="14.85" customHeight="1">
      <c r="B137" s="773" t="s">
        <v>471</v>
      </c>
      <c r="C137" s="783">
        <f t="shared" si="27"/>
        <v>1.7227216000000001</v>
      </c>
      <c r="D137" s="710">
        <f t="shared" si="28"/>
        <v>1722721.6</v>
      </c>
      <c r="E137" s="792"/>
      <c r="F137" s="705" t="s">
        <v>404</v>
      </c>
      <c r="H137" s="675">
        <f t="shared" si="29"/>
        <v>1722721.6</v>
      </c>
      <c r="I137" s="754"/>
      <c r="J137" s="754"/>
      <c r="K137" s="754"/>
      <c r="L137" s="646">
        <v>1722721.6</v>
      </c>
      <c r="M137" s="754"/>
      <c r="N137" s="754"/>
      <c r="O137" s="754"/>
      <c r="P137" s="754"/>
      <c r="Q137" s="754"/>
      <c r="R137" s="754"/>
    </row>
    <row r="138" spans="2:18" s="686" customFormat="1" ht="14.85" customHeight="1">
      <c r="B138" s="773" t="s">
        <v>72</v>
      </c>
      <c r="C138" s="783">
        <f t="shared" si="27"/>
        <v>0.74856599999999984</v>
      </c>
      <c r="D138" s="710">
        <f t="shared" si="28"/>
        <v>748565.99999999988</v>
      </c>
      <c r="E138" s="792"/>
      <c r="F138" s="705" t="s">
        <v>404</v>
      </c>
      <c r="H138" s="675">
        <f t="shared" si="29"/>
        <v>748565.99999999988</v>
      </c>
      <c r="I138" s="754"/>
      <c r="J138" s="754"/>
      <c r="K138" s="754"/>
      <c r="L138" s="646">
        <v>748565.99999999988</v>
      </c>
      <c r="M138" s="754"/>
      <c r="N138" s="754"/>
      <c r="O138" s="754"/>
      <c r="P138" s="754"/>
      <c r="Q138" s="754"/>
      <c r="R138" s="754"/>
    </row>
    <row r="139" spans="2:18" s="686" customFormat="1" ht="14.85" customHeight="1">
      <c r="B139" s="773" t="s">
        <v>73</v>
      </c>
      <c r="C139" s="783">
        <f t="shared" si="27"/>
        <v>9.097230000000002E-2</v>
      </c>
      <c r="D139" s="710">
        <f t="shared" si="28"/>
        <v>90972.300000000017</v>
      </c>
      <c r="E139" s="792"/>
      <c r="F139" s="705" t="s">
        <v>404</v>
      </c>
      <c r="H139" s="675">
        <f t="shared" si="29"/>
        <v>90972.300000000017</v>
      </c>
      <c r="I139" s="754"/>
      <c r="J139" s="754"/>
      <c r="K139" s="754"/>
      <c r="L139" s="646">
        <v>90972.300000000017</v>
      </c>
      <c r="M139" s="754"/>
      <c r="N139" s="754"/>
      <c r="O139" s="754"/>
      <c r="P139" s="754"/>
      <c r="Q139" s="754"/>
      <c r="R139" s="754"/>
    </row>
    <row r="140" spans="2:18" s="686" customFormat="1" ht="14.85" customHeight="1">
      <c r="B140" s="773" t="s">
        <v>74</v>
      </c>
      <c r="C140" s="783">
        <f t="shared" si="27"/>
        <v>0.77922440000000004</v>
      </c>
      <c r="D140" s="710">
        <f t="shared" si="28"/>
        <v>779224.4</v>
      </c>
      <c r="E140" s="792"/>
      <c r="F140" s="705" t="s">
        <v>404</v>
      </c>
      <c r="H140" s="675">
        <f t="shared" si="29"/>
        <v>779224.4</v>
      </c>
      <c r="I140" s="754"/>
      <c r="J140" s="754"/>
      <c r="K140" s="754"/>
      <c r="L140" s="646">
        <v>779224.4</v>
      </c>
      <c r="M140" s="754"/>
      <c r="N140" s="754"/>
      <c r="O140" s="754"/>
      <c r="P140" s="754"/>
      <c r="Q140" s="754"/>
      <c r="R140" s="754"/>
    </row>
    <row r="141" spans="2:18" s="686" customFormat="1" ht="14.85" customHeight="1">
      <c r="B141" s="773" t="s">
        <v>75</v>
      </c>
      <c r="C141" s="783">
        <f t="shared" si="27"/>
        <v>1.6485783999999999</v>
      </c>
      <c r="D141" s="710">
        <f t="shared" si="28"/>
        <v>1648578.4</v>
      </c>
      <c r="E141" s="792"/>
      <c r="F141" s="705" t="s">
        <v>472</v>
      </c>
      <c r="H141" s="675">
        <f t="shared" si="29"/>
        <v>1648578.4</v>
      </c>
      <c r="I141" s="754"/>
      <c r="J141" s="754"/>
      <c r="K141" s="754"/>
      <c r="L141" s="646">
        <v>588319.39999999991</v>
      </c>
      <c r="M141" s="646">
        <v>1060259</v>
      </c>
      <c r="N141" s="754"/>
      <c r="O141" s="754"/>
      <c r="P141" s="754"/>
      <c r="Q141" s="754"/>
      <c r="R141" s="754"/>
    </row>
    <row r="142" spans="2:18" s="686" customFormat="1" ht="14.85" customHeight="1">
      <c r="B142" s="773" t="s">
        <v>77</v>
      </c>
      <c r="C142" s="783">
        <f t="shared" si="27"/>
        <v>0.29426620000000003</v>
      </c>
      <c r="D142" s="710">
        <f t="shared" si="28"/>
        <v>294266.2</v>
      </c>
      <c r="E142" s="796"/>
      <c r="F142" s="705" t="s">
        <v>404</v>
      </c>
      <c r="H142" s="675">
        <f t="shared" si="29"/>
        <v>294266.2</v>
      </c>
      <c r="I142" s="754"/>
      <c r="J142" s="754"/>
      <c r="K142" s="754"/>
      <c r="L142" s="646">
        <v>294266.2</v>
      </c>
      <c r="M142" s="754"/>
      <c r="N142" s="754"/>
      <c r="O142" s="754"/>
      <c r="P142" s="754"/>
      <c r="Q142" s="754"/>
      <c r="R142" s="754"/>
    </row>
    <row r="143" spans="2:18" s="686" customFormat="1" ht="14.85" customHeight="1">
      <c r="B143" s="773" t="s">
        <v>473</v>
      </c>
      <c r="C143" s="783">
        <f t="shared" si="27"/>
        <v>0.69913439999999993</v>
      </c>
      <c r="D143" s="710">
        <f t="shared" si="28"/>
        <v>699134.39999999991</v>
      </c>
      <c r="E143" s="792"/>
      <c r="F143" s="705" t="s">
        <v>404</v>
      </c>
      <c r="H143" s="675">
        <f t="shared" si="29"/>
        <v>699134.39999999991</v>
      </c>
      <c r="I143" s="754"/>
      <c r="J143" s="754"/>
      <c r="K143" s="754"/>
      <c r="L143" s="646">
        <v>699134.39999999991</v>
      </c>
      <c r="M143" s="754"/>
      <c r="N143" s="754"/>
      <c r="O143" s="754"/>
      <c r="P143" s="754"/>
      <c r="Q143" s="754"/>
      <c r="R143" s="754"/>
    </row>
    <row r="144" spans="2:18" s="686" customFormat="1" ht="14.85" customHeight="1">
      <c r="B144" s="773" t="s">
        <v>474</v>
      </c>
      <c r="C144" s="783">
        <f t="shared" si="27"/>
        <v>0.42910180000000003</v>
      </c>
      <c r="D144" s="710">
        <f t="shared" si="28"/>
        <v>429101.80000000005</v>
      </c>
      <c r="E144" s="792"/>
      <c r="F144" s="705" t="s">
        <v>404</v>
      </c>
      <c r="H144" s="675">
        <f t="shared" si="29"/>
        <v>429101.80000000005</v>
      </c>
      <c r="I144" s="754"/>
      <c r="J144" s="754"/>
      <c r="K144" s="754"/>
      <c r="L144" s="646">
        <v>429101.80000000005</v>
      </c>
      <c r="M144" s="754"/>
      <c r="N144" s="754"/>
      <c r="O144" s="754"/>
      <c r="P144" s="754"/>
      <c r="Q144" s="754"/>
      <c r="R144" s="754"/>
    </row>
    <row r="145" spans="2:18" s="686" customFormat="1" ht="14.85" customHeight="1">
      <c r="B145" s="773" t="s">
        <v>78</v>
      </c>
      <c r="C145" s="783">
        <f t="shared" si="27"/>
        <v>1.0696817999999999</v>
      </c>
      <c r="D145" s="710">
        <f t="shared" si="28"/>
        <v>1069681.7999999998</v>
      </c>
      <c r="E145" s="792"/>
      <c r="F145" s="705" t="s">
        <v>404</v>
      </c>
      <c r="H145" s="675">
        <f t="shared" si="29"/>
        <v>1069681.7999999998</v>
      </c>
      <c r="I145" s="754"/>
      <c r="J145" s="754"/>
      <c r="K145" s="754"/>
      <c r="L145" s="646">
        <v>1069681.7999999998</v>
      </c>
      <c r="M145" s="754"/>
      <c r="N145" s="754"/>
      <c r="O145" s="754"/>
      <c r="P145" s="754"/>
      <c r="Q145" s="754"/>
      <c r="R145" s="754"/>
    </row>
    <row r="146" spans="2:18" s="686" customFormat="1" ht="14.85" customHeight="1">
      <c r="B146" s="773" t="s">
        <v>79</v>
      </c>
      <c r="C146" s="783">
        <f t="shared" si="27"/>
        <v>3.3311500000000001E-2</v>
      </c>
      <c r="D146" s="710">
        <f t="shared" si="28"/>
        <v>33311.5</v>
      </c>
      <c r="E146" s="792"/>
      <c r="F146" s="705" t="s">
        <v>404</v>
      </c>
      <c r="H146" s="675">
        <f t="shared" si="29"/>
        <v>33311.5</v>
      </c>
      <c r="I146" s="754"/>
      <c r="J146" s="754"/>
      <c r="K146" s="754"/>
      <c r="L146" s="646">
        <v>33311.5</v>
      </c>
      <c r="M146" s="754"/>
      <c r="N146" s="754"/>
      <c r="O146" s="754"/>
      <c r="P146" s="754"/>
      <c r="Q146" s="754"/>
      <c r="R146" s="754"/>
    </row>
    <row r="147" spans="2:18" s="686" customFormat="1" ht="14.85" customHeight="1">
      <c r="B147" s="773" t="s">
        <v>80</v>
      </c>
      <c r="C147" s="783">
        <f t="shared" si="27"/>
        <v>0.13656960000000001</v>
      </c>
      <c r="D147" s="710">
        <f t="shared" si="28"/>
        <v>136569.60000000001</v>
      </c>
      <c r="E147" s="792"/>
      <c r="F147" s="705" t="s">
        <v>404</v>
      </c>
      <c r="H147" s="675">
        <f t="shared" si="29"/>
        <v>136569.60000000001</v>
      </c>
      <c r="I147" s="754"/>
      <c r="J147" s="754"/>
      <c r="K147" s="754"/>
      <c r="L147" s="646">
        <v>136569.60000000001</v>
      </c>
      <c r="M147" s="754"/>
      <c r="N147" s="754"/>
      <c r="O147" s="754"/>
      <c r="P147" s="754"/>
      <c r="Q147" s="754"/>
      <c r="R147" s="754"/>
    </row>
    <row r="148" spans="2:18" s="686" customFormat="1" ht="14.85" customHeight="1">
      <c r="B148" s="773" t="s">
        <v>81</v>
      </c>
      <c r="C148" s="783">
        <f t="shared" si="27"/>
        <v>1.2573018</v>
      </c>
      <c r="D148" s="710">
        <f t="shared" si="28"/>
        <v>1257301.8</v>
      </c>
      <c r="E148" s="792"/>
      <c r="F148" s="705" t="s">
        <v>404</v>
      </c>
      <c r="H148" s="675">
        <f t="shared" si="29"/>
        <v>1257301.8</v>
      </c>
      <c r="I148" s="754"/>
      <c r="J148" s="754"/>
      <c r="K148" s="754"/>
      <c r="L148" s="646">
        <v>1257301.8</v>
      </c>
      <c r="M148" s="754"/>
      <c r="N148" s="754"/>
      <c r="O148" s="754"/>
      <c r="P148" s="754"/>
      <c r="Q148" s="754"/>
      <c r="R148" s="754"/>
    </row>
    <row r="149" spans="2:18" s="686" customFormat="1" ht="14.85" customHeight="1">
      <c r="B149" s="773" t="s">
        <v>82</v>
      </c>
      <c r="C149" s="783">
        <f t="shared" si="27"/>
        <v>1.3664702000000002</v>
      </c>
      <c r="D149" s="710">
        <f t="shared" si="28"/>
        <v>1366470.2000000002</v>
      </c>
      <c r="E149" s="792"/>
      <c r="F149" s="705" t="s">
        <v>404</v>
      </c>
      <c r="H149" s="675">
        <f t="shared" si="29"/>
        <v>1366470.2000000002</v>
      </c>
      <c r="I149" s="754"/>
      <c r="J149" s="754"/>
      <c r="K149" s="754"/>
      <c r="L149" s="646">
        <v>1366470.2000000002</v>
      </c>
      <c r="M149" s="754"/>
      <c r="N149" s="754"/>
      <c r="O149" s="754"/>
      <c r="P149" s="754"/>
      <c r="Q149" s="754"/>
      <c r="R149" s="754"/>
    </row>
    <row r="150" spans="2:18" s="686" customFormat="1" ht="14.85" customHeight="1">
      <c r="B150" s="773" t="s">
        <v>91</v>
      </c>
      <c r="C150" s="783">
        <f t="shared" si="27"/>
        <v>1.5672483000000001</v>
      </c>
      <c r="D150" s="710">
        <f t="shared" si="28"/>
        <v>1567248.3</v>
      </c>
      <c r="E150" s="792"/>
      <c r="F150" s="705" t="s">
        <v>404</v>
      </c>
      <c r="H150" s="675">
        <f t="shared" si="29"/>
        <v>1567248.3</v>
      </c>
      <c r="I150" s="754"/>
      <c r="J150" s="754"/>
      <c r="K150" s="754"/>
      <c r="L150" s="646">
        <v>1567248.3</v>
      </c>
      <c r="M150" s="754"/>
      <c r="N150" s="754"/>
      <c r="O150" s="754"/>
      <c r="P150" s="754"/>
      <c r="Q150" s="754"/>
      <c r="R150" s="754"/>
    </row>
    <row r="151" spans="2:18" s="686" customFormat="1" ht="14.85" customHeight="1">
      <c r="B151" s="773" t="s">
        <v>475</v>
      </c>
      <c r="C151" s="783">
        <f t="shared" si="27"/>
        <v>4.9816800000000001E-2</v>
      </c>
      <c r="D151" s="710">
        <f t="shared" si="28"/>
        <v>49816.800000000003</v>
      </c>
      <c r="E151" s="792"/>
      <c r="F151" s="705" t="s">
        <v>404</v>
      </c>
      <c r="H151" s="675">
        <f t="shared" si="29"/>
        <v>49816.800000000003</v>
      </c>
      <c r="I151" s="754"/>
      <c r="J151" s="754"/>
      <c r="K151" s="754"/>
      <c r="L151" s="646">
        <v>49816.800000000003</v>
      </c>
      <c r="M151" s="754"/>
      <c r="N151" s="754"/>
      <c r="O151" s="754"/>
      <c r="P151" s="754"/>
      <c r="Q151" s="754"/>
      <c r="R151" s="754"/>
    </row>
    <row r="152" spans="2:18" s="686" customFormat="1" ht="14.85" customHeight="1">
      <c r="B152" s="773" t="s">
        <v>476</v>
      </c>
      <c r="C152" s="783">
        <f t="shared" si="27"/>
        <v>0.87197980999999991</v>
      </c>
      <c r="D152" s="710">
        <f t="shared" si="28"/>
        <v>871979.80999999994</v>
      </c>
      <c r="E152" s="792"/>
      <c r="F152" s="705" t="s">
        <v>404</v>
      </c>
      <c r="H152" s="675">
        <f t="shared" si="29"/>
        <v>871979.80999999994</v>
      </c>
      <c r="I152" s="754"/>
      <c r="J152" s="754"/>
      <c r="K152" s="754"/>
      <c r="L152" s="646">
        <v>871979.80999999994</v>
      </c>
      <c r="M152" s="754"/>
      <c r="N152" s="754"/>
      <c r="O152" s="754"/>
      <c r="P152" s="754"/>
      <c r="Q152" s="754"/>
      <c r="R152" s="754"/>
    </row>
    <row r="153" spans="2:18" s="686" customFormat="1" ht="14.85" customHeight="1">
      <c r="B153" s="773" t="s">
        <v>477</v>
      </c>
      <c r="C153" s="783">
        <f t="shared" si="27"/>
        <v>4.0413999999999999E-2</v>
      </c>
      <c r="D153" s="710">
        <f t="shared" si="28"/>
        <v>40414</v>
      </c>
      <c r="E153" s="792"/>
      <c r="F153" s="705" t="s">
        <v>404</v>
      </c>
      <c r="H153" s="675">
        <f t="shared" si="29"/>
        <v>40414</v>
      </c>
      <c r="I153" s="754"/>
      <c r="J153" s="754"/>
      <c r="K153" s="754"/>
      <c r="L153" s="646">
        <v>40414</v>
      </c>
      <c r="M153" s="754"/>
      <c r="N153" s="754"/>
      <c r="O153" s="754"/>
      <c r="P153" s="754"/>
      <c r="Q153" s="754"/>
      <c r="R153" s="754"/>
    </row>
    <row r="154" spans="2:18" s="686" customFormat="1" ht="14.85" customHeight="1">
      <c r="B154" s="773" t="s">
        <v>93</v>
      </c>
      <c r="C154" s="783">
        <f t="shared" si="27"/>
        <v>2.4809999999999999E-2</v>
      </c>
      <c r="D154" s="710">
        <f t="shared" si="28"/>
        <v>24810</v>
      </c>
      <c r="E154" s="792"/>
      <c r="F154" s="705" t="s">
        <v>404</v>
      </c>
      <c r="H154" s="675">
        <f t="shared" si="29"/>
        <v>24810</v>
      </c>
      <c r="I154" s="754"/>
      <c r="J154" s="754"/>
      <c r="K154" s="754"/>
      <c r="L154" s="646">
        <v>24810</v>
      </c>
      <c r="M154" s="754"/>
      <c r="N154" s="754"/>
      <c r="O154" s="754"/>
      <c r="P154" s="754"/>
      <c r="Q154" s="754"/>
      <c r="R154" s="754"/>
    </row>
    <row r="155" spans="2:18" s="686" customFormat="1" ht="14.85" customHeight="1">
      <c r="B155" s="773" t="s">
        <v>478</v>
      </c>
      <c r="C155" s="783">
        <f t="shared" si="27"/>
        <v>1.8057E-2</v>
      </c>
      <c r="D155" s="710">
        <f t="shared" si="28"/>
        <v>18057</v>
      </c>
      <c r="E155" s="792"/>
      <c r="F155" s="705" t="s">
        <v>404</v>
      </c>
      <c r="H155" s="675">
        <f t="shared" si="29"/>
        <v>18057</v>
      </c>
      <c r="I155" s="754"/>
      <c r="J155" s="754"/>
      <c r="K155" s="754"/>
      <c r="L155" s="646">
        <v>18057</v>
      </c>
      <c r="M155" s="754"/>
      <c r="N155" s="754"/>
      <c r="O155" s="754"/>
      <c r="P155" s="754"/>
      <c r="Q155" s="754"/>
      <c r="R155" s="754"/>
    </row>
    <row r="156" spans="2:18" s="686" customFormat="1" ht="14.85" customHeight="1">
      <c r="B156" s="773" t="s">
        <v>479</v>
      </c>
      <c r="C156" s="783">
        <f t="shared" si="27"/>
        <v>2.7510400000000001E-2</v>
      </c>
      <c r="D156" s="710">
        <f t="shared" si="28"/>
        <v>27510.400000000001</v>
      </c>
      <c r="E156" s="792"/>
      <c r="F156" s="705" t="s">
        <v>404</v>
      </c>
      <c r="H156" s="675">
        <f t="shared" si="29"/>
        <v>27510.400000000001</v>
      </c>
      <c r="I156" s="754"/>
      <c r="J156" s="754"/>
      <c r="K156" s="754"/>
      <c r="L156" s="646">
        <v>27510.400000000001</v>
      </c>
      <c r="M156" s="754"/>
      <c r="N156" s="791"/>
      <c r="O156" s="754"/>
      <c r="P156" s="754"/>
      <c r="Q156" s="754"/>
      <c r="R156" s="754"/>
    </row>
    <row r="157" spans="2:18" s="686" customFormat="1" ht="14.85" customHeight="1">
      <c r="B157" s="773" t="s">
        <v>480</v>
      </c>
      <c r="C157" s="783">
        <f t="shared" si="27"/>
        <v>7.3543356999999991</v>
      </c>
      <c r="D157" s="710">
        <f t="shared" si="28"/>
        <v>7354335.6999999993</v>
      </c>
      <c r="E157" s="792"/>
      <c r="F157" s="705" t="s">
        <v>404</v>
      </c>
      <c r="H157" s="675">
        <f t="shared" si="29"/>
        <v>7354335.6999999993</v>
      </c>
      <c r="I157" s="754"/>
      <c r="J157" s="754"/>
      <c r="K157" s="754"/>
      <c r="L157" s="646">
        <v>7354335.6999999993</v>
      </c>
      <c r="M157" s="754"/>
      <c r="N157" s="791"/>
      <c r="O157" s="754"/>
      <c r="P157" s="754"/>
      <c r="Q157" s="754"/>
      <c r="R157" s="754"/>
    </row>
    <row r="158" spans="2:18" s="686" customFormat="1" ht="14.85" customHeight="1">
      <c r="B158" s="773" t="s">
        <v>141</v>
      </c>
      <c r="C158" s="783">
        <f t="shared" si="27"/>
        <v>1.2843290000000001</v>
      </c>
      <c r="D158" s="710">
        <f t="shared" si="28"/>
        <v>1284329</v>
      </c>
      <c r="E158" s="792"/>
      <c r="F158" s="705" t="s">
        <v>405</v>
      </c>
      <c r="H158" s="675">
        <f t="shared" si="29"/>
        <v>1284329</v>
      </c>
      <c r="I158" s="754"/>
      <c r="J158" s="754"/>
      <c r="K158" s="754"/>
      <c r="L158" s="754"/>
      <c r="M158" s="765">
        <v>1284329</v>
      </c>
      <c r="N158" s="791"/>
      <c r="O158" s="754"/>
      <c r="P158" s="754"/>
      <c r="Q158" s="754"/>
      <c r="R158" s="754"/>
    </row>
    <row r="159" spans="2:18" s="686" customFormat="1" ht="14.85" customHeight="1">
      <c r="B159" s="773" t="s">
        <v>481</v>
      </c>
      <c r="C159" s="783">
        <f t="shared" ref="C159:C221" si="30">D159/10^6</f>
        <v>0.241066</v>
      </c>
      <c r="D159" s="710">
        <f t="shared" ref="D159:D221" si="31">SUM(I159:R159)</f>
        <v>241066</v>
      </c>
      <c r="E159" s="792"/>
      <c r="F159" s="705" t="s">
        <v>405</v>
      </c>
      <c r="H159" s="675">
        <f t="shared" ref="H159:H221" si="32">SUM(I159:R159)</f>
        <v>241066</v>
      </c>
      <c r="I159" s="754"/>
      <c r="J159" s="754"/>
      <c r="K159" s="754"/>
      <c r="L159" s="754"/>
      <c r="M159" s="765">
        <v>241066</v>
      </c>
      <c r="N159" s="791"/>
      <c r="O159" s="754"/>
      <c r="P159" s="754"/>
      <c r="Q159" s="754"/>
      <c r="R159" s="754"/>
    </row>
    <row r="160" spans="2:18" s="686" customFormat="1" ht="14.85" customHeight="1">
      <c r="B160" s="771" t="s">
        <v>142</v>
      </c>
      <c r="C160" s="783">
        <f t="shared" si="30"/>
        <v>1.2172133000000003</v>
      </c>
      <c r="D160" s="710">
        <f t="shared" si="31"/>
        <v>1217213.3000000003</v>
      </c>
      <c r="E160" s="792"/>
      <c r="F160" s="705" t="s">
        <v>405</v>
      </c>
      <c r="H160" s="675">
        <f t="shared" si="32"/>
        <v>1217213.3000000003</v>
      </c>
      <c r="I160" s="754"/>
      <c r="J160" s="754"/>
      <c r="K160" s="754"/>
      <c r="L160" s="754"/>
      <c r="M160" s="646">
        <v>1217213.3000000003</v>
      </c>
      <c r="N160" s="754"/>
      <c r="O160" s="754"/>
      <c r="P160" s="754"/>
      <c r="Q160" s="754"/>
      <c r="R160" s="754"/>
    </row>
    <row r="161" spans="2:18" s="686" customFormat="1" ht="14.85" customHeight="1">
      <c r="B161" s="773" t="s">
        <v>482</v>
      </c>
      <c r="C161" s="783">
        <f t="shared" si="30"/>
        <v>0.39382780000000006</v>
      </c>
      <c r="D161" s="710">
        <f t="shared" si="31"/>
        <v>393827.80000000005</v>
      </c>
      <c r="E161" s="792"/>
      <c r="F161" s="705" t="s">
        <v>405</v>
      </c>
      <c r="H161" s="675">
        <f t="shared" si="32"/>
        <v>393827.80000000005</v>
      </c>
      <c r="I161" s="754"/>
      <c r="J161" s="754"/>
      <c r="K161" s="754"/>
      <c r="L161" s="754"/>
      <c r="M161" s="646">
        <v>393827.80000000005</v>
      </c>
      <c r="N161" s="754"/>
      <c r="O161" s="754"/>
      <c r="P161" s="754"/>
      <c r="Q161" s="754"/>
      <c r="R161" s="754"/>
    </row>
    <row r="162" spans="2:18" s="686" customFormat="1" ht="14.85" customHeight="1">
      <c r="B162" s="773" t="s">
        <v>143</v>
      </c>
      <c r="C162" s="783">
        <f t="shared" si="30"/>
        <v>1.082892</v>
      </c>
      <c r="D162" s="710">
        <f t="shared" si="31"/>
        <v>1082892</v>
      </c>
      <c r="E162" s="792"/>
      <c r="F162" s="705" t="s">
        <v>405</v>
      </c>
      <c r="H162" s="675">
        <f t="shared" si="32"/>
        <v>1082892</v>
      </c>
      <c r="I162" s="754"/>
      <c r="J162" s="754"/>
      <c r="K162" s="754"/>
      <c r="L162" s="754"/>
      <c r="M162" s="646">
        <v>1082892</v>
      </c>
      <c r="N162" s="754"/>
      <c r="O162" s="754"/>
      <c r="P162" s="754"/>
      <c r="Q162" s="754"/>
      <c r="R162" s="754"/>
    </row>
    <row r="163" spans="2:18" s="686" customFormat="1" ht="14.85" customHeight="1">
      <c r="B163" s="773" t="s">
        <v>144</v>
      </c>
      <c r="C163" s="797">
        <f t="shared" si="30"/>
        <v>1.2456198999999999</v>
      </c>
      <c r="D163" s="710">
        <f t="shared" si="31"/>
        <v>1245619.8999999999</v>
      </c>
      <c r="E163" s="792"/>
      <c r="F163" s="705" t="s">
        <v>405</v>
      </c>
      <c r="H163" s="675">
        <f t="shared" si="32"/>
        <v>1245619.8999999999</v>
      </c>
      <c r="I163" s="754"/>
      <c r="J163" s="754"/>
      <c r="K163" s="754"/>
      <c r="L163" s="754"/>
      <c r="M163" s="646">
        <v>1245619.8999999999</v>
      </c>
      <c r="N163" s="754"/>
      <c r="O163" s="754"/>
      <c r="P163" s="754"/>
      <c r="Q163" s="754"/>
      <c r="R163" s="754"/>
    </row>
    <row r="164" spans="2:18" s="686" customFormat="1" ht="14.85" customHeight="1">
      <c r="B164" s="773" t="s">
        <v>145</v>
      </c>
      <c r="C164" s="783">
        <f t="shared" si="30"/>
        <v>0.94531600000000005</v>
      </c>
      <c r="D164" s="710">
        <f t="shared" si="31"/>
        <v>945316</v>
      </c>
      <c r="E164" s="792"/>
      <c r="F164" s="705" t="s">
        <v>405</v>
      </c>
      <c r="H164" s="675">
        <f t="shared" si="32"/>
        <v>945316</v>
      </c>
      <c r="I164" s="754"/>
      <c r="J164" s="754"/>
      <c r="K164" s="754"/>
      <c r="L164" s="754"/>
      <c r="M164" s="646">
        <v>945316</v>
      </c>
      <c r="N164" s="754"/>
      <c r="O164" s="754"/>
      <c r="P164" s="754"/>
      <c r="Q164" s="754"/>
      <c r="R164" s="754"/>
    </row>
    <row r="165" spans="2:18" s="686" customFormat="1" ht="14.85" customHeight="1">
      <c r="B165" s="773" t="s">
        <v>147</v>
      </c>
      <c r="C165" s="783">
        <f t="shared" si="30"/>
        <v>5.3077800000000001E-2</v>
      </c>
      <c r="D165" s="710">
        <f t="shared" si="31"/>
        <v>53077.8</v>
      </c>
      <c r="E165" s="792"/>
      <c r="F165" s="705" t="s">
        <v>405</v>
      </c>
      <c r="H165" s="675">
        <f t="shared" si="32"/>
        <v>53077.8</v>
      </c>
      <c r="I165" s="754"/>
      <c r="J165" s="754"/>
      <c r="K165" s="754"/>
      <c r="L165" s="754"/>
      <c r="M165" s="646">
        <v>53077.8</v>
      </c>
      <c r="N165" s="754"/>
      <c r="O165" s="754"/>
      <c r="P165" s="754"/>
      <c r="Q165" s="754"/>
      <c r="R165" s="754"/>
    </row>
    <row r="166" spans="2:18" s="686" customFormat="1" ht="14.85" customHeight="1">
      <c r="B166" s="773" t="s">
        <v>148</v>
      </c>
      <c r="C166" s="783">
        <f t="shared" si="30"/>
        <v>1.0920599999999999E-2</v>
      </c>
      <c r="D166" s="710">
        <f t="shared" si="31"/>
        <v>10920.599999999999</v>
      </c>
      <c r="E166" s="792"/>
      <c r="F166" s="705" t="s">
        <v>405</v>
      </c>
      <c r="H166" s="675">
        <f t="shared" si="32"/>
        <v>10920.599999999999</v>
      </c>
      <c r="I166" s="754"/>
      <c r="J166" s="754"/>
      <c r="K166" s="754"/>
      <c r="L166" s="754"/>
      <c r="M166" s="646">
        <v>10920.599999999999</v>
      </c>
      <c r="N166" s="754"/>
      <c r="O166" s="754"/>
      <c r="P166" s="754"/>
      <c r="Q166" s="754"/>
      <c r="R166" s="754"/>
    </row>
    <row r="167" spans="2:18" s="686" customFormat="1" ht="14.85" customHeight="1">
      <c r="B167" s="773" t="s">
        <v>150</v>
      </c>
      <c r="C167" s="783">
        <f t="shared" si="30"/>
        <v>2.0821563999999997</v>
      </c>
      <c r="D167" s="710">
        <f t="shared" si="31"/>
        <v>2082156.4</v>
      </c>
      <c r="E167" s="792"/>
      <c r="F167" s="705" t="s">
        <v>405</v>
      </c>
      <c r="H167" s="675">
        <f t="shared" si="32"/>
        <v>2082156.4</v>
      </c>
      <c r="I167" s="754"/>
      <c r="J167" s="754"/>
      <c r="K167" s="754"/>
      <c r="L167" s="754"/>
      <c r="M167" s="646">
        <v>2082156.4</v>
      </c>
      <c r="N167" s="754"/>
      <c r="O167" s="754"/>
      <c r="P167" s="754"/>
      <c r="Q167" s="754"/>
      <c r="R167" s="754"/>
    </row>
    <row r="168" spans="2:18" s="686" customFormat="1" ht="14.85" customHeight="1">
      <c r="B168" s="773" t="s">
        <v>151</v>
      </c>
      <c r="C168" s="783">
        <f t="shared" si="30"/>
        <v>0.20047999999999996</v>
      </c>
      <c r="D168" s="710">
        <f t="shared" si="31"/>
        <v>200479.99999999997</v>
      </c>
      <c r="E168" s="792"/>
      <c r="F168" s="705" t="s">
        <v>405</v>
      </c>
      <c r="H168" s="675">
        <f t="shared" si="32"/>
        <v>200479.99999999997</v>
      </c>
      <c r="I168" s="754"/>
      <c r="J168" s="754"/>
      <c r="K168" s="754"/>
      <c r="L168" s="754"/>
      <c r="M168" s="646">
        <v>200479.99999999997</v>
      </c>
      <c r="N168" s="754"/>
      <c r="O168" s="754"/>
      <c r="P168" s="754"/>
      <c r="Q168" s="754"/>
      <c r="R168" s="754"/>
    </row>
    <row r="169" spans="2:18" s="686" customFormat="1" ht="14.85" customHeight="1">
      <c r="B169" s="773" t="s">
        <v>153</v>
      </c>
      <c r="C169" s="783">
        <f t="shared" si="30"/>
        <v>1.3445220999999998</v>
      </c>
      <c r="D169" s="710">
        <f t="shared" si="31"/>
        <v>1344522.0999999999</v>
      </c>
      <c r="E169" s="792"/>
      <c r="F169" s="705" t="s">
        <v>405</v>
      </c>
      <c r="H169" s="675">
        <f t="shared" si="32"/>
        <v>1344522.0999999999</v>
      </c>
      <c r="I169" s="754"/>
      <c r="J169" s="754"/>
      <c r="K169" s="754"/>
      <c r="L169" s="754"/>
      <c r="M169" s="646">
        <v>1344522.0999999999</v>
      </c>
      <c r="N169" s="754"/>
      <c r="O169" s="754"/>
      <c r="P169" s="754"/>
      <c r="Q169" s="754"/>
      <c r="R169" s="754"/>
    </row>
    <row r="170" spans="2:18" s="686" customFormat="1" ht="14.85" customHeight="1">
      <c r="B170" s="773" t="s">
        <v>154</v>
      </c>
      <c r="C170" s="783">
        <f t="shared" si="30"/>
        <v>0.57906270000000004</v>
      </c>
      <c r="D170" s="710">
        <f t="shared" si="31"/>
        <v>579062.70000000007</v>
      </c>
      <c r="E170" s="792"/>
      <c r="F170" s="705" t="s">
        <v>405</v>
      </c>
      <c r="H170" s="675">
        <f t="shared" si="32"/>
        <v>579062.70000000007</v>
      </c>
      <c r="I170" s="754"/>
      <c r="J170" s="754"/>
      <c r="K170" s="754"/>
      <c r="L170" s="754"/>
      <c r="M170" s="646">
        <v>579062.70000000007</v>
      </c>
      <c r="N170" s="754"/>
      <c r="O170" s="754"/>
      <c r="P170" s="754"/>
      <c r="Q170" s="754"/>
      <c r="R170" s="754"/>
    </row>
    <row r="171" spans="2:18" s="686" customFormat="1" ht="14.85" customHeight="1">
      <c r="B171" s="773" t="s">
        <v>155</v>
      </c>
      <c r="C171" s="783">
        <f t="shared" si="30"/>
        <v>2.1810000000000002E-3</v>
      </c>
      <c r="D171" s="710">
        <f t="shared" si="31"/>
        <v>2181</v>
      </c>
      <c r="E171" s="792"/>
      <c r="F171" s="705" t="s">
        <v>405</v>
      </c>
      <c r="H171" s="675">
        <f t="shared" si="32"/>
        <v>2181</v>
      </c>
      <c r="I171" s="754"/>
      <c r="J171" s="754"/>
      <c r="K171" s="754"/>
      <c r="L171" s="754"/>
      <c r="M171" s="646">
        <v>2181</v>
      </c>
      <c r="N171" s="754"/>
      <c r="O171" s="754"/>
      <c r="P171" s="754"/>
      <c r="Q171" s="754"/>
      <c r="R171" s="754"/>
    </row>
    <row r="172" spans="2:18" s="686" customFormat="1" ht="14.85" customHeight="1">
      <c r="B172" s="773" t="s">
        <v>156</v>
      </c>
      <c r="C172" s="783">
        <f t="shared" si="30"/>
        <v>0.40037329999999993</v>
      </c>
      <c r="D172" s="710">
        <f t="shared" si="31"/>
        <v>400373.29999999993</v>
      </c>
      <c r="E172" s="792"/>
      <c r="F172" s="705" t="s">
        <v>405</v>
      </c>
      <c r="H172" s="675">
        <f t="shared" si="32"/>
        <v>400373.29999999993</v>
      </c>
      <c r="I172" s="754"/>
      <c r="J172" s="754"/>
      <c r="K172" s="754"/>
      <c r="L172" s="754"/>
      <c r="M172" s="646">
        <v>400373.29999999993</v>
      </c>
      <c r="N172" s="754"/>
      <c r="O172" s="754"/>
      <c r="P172" s="754"/>
      <c r="Q172" s="754"/>
      <c r="R172" s="754"/>
    </row>
    <row r="173" spans="2:18" s="686" customFormat="1" ht="14.85" customHeight="1">
      <c r="B173" s="773" t="s">
        <v>157</v>
      </c>
      <c r="C173" s="783">
        <f t="shared" si="30"/>
        <v>0.2475666</v>
      </c>
      <c r="D173" s="710">
        <f t="shared" si="31"/>
        <v>247566.6</v>
      </c>
      <c r="E173" s="792"/>
      <c r="F173" s="705" t="s">
        <v>405</v>
      </c>
      <c r="H173" s="675">
        <f t="shared" si="32"/>
        <v>247566.6</v>
      </c>
      <c r="I173" s="754"/>
      <c r="J173" s="754"/>
      <c r="K173" s="754"/>
      <c r="L173" s="754"/>
      <c r="M173" s="646">
        <v>247566.6</v>
      </c>
      <c r="N173" s="754"/>
      <c r="O173" s="754"/>
      <c r="P173" s="754"/>
      <c r="Q173" s="754"/>
      <c r="R173" s="754"/>
    </row>
    <row r="174" spans="2:18" s="686" customFormat="1" ht="14.85" customHeight="1">
      <c r="B174" s="773" t="s">
        <v>158</v>
      </c>
      <c r="C174" s="783">
        <f t="shared" si="30"/>
        <v>0.76788999999999996</v>
      </c>
      <c r="D174" s="710">
        <f t="shared" si="31"/>
        <v>767890</v>
      </c>
      <c r="E174" s="792"/>
      <c r="F174" s="705" t="s">
        <v>405</v>
      </c>
      <c r="H174" s="675">
        <f t="shared" si="32"/>
        <v>767890</v>
      </c>
      <c r="I174" s="754"/>
      <c r="J174" s="754"/>
      <c r="K174" s="754"/>
      <c r="L174" s="754"/>
      <c r="M174" s="646">
        <v>767890</v>
      </c>
      <c r="N174" s="754"/>
      <c r="O174" s="754"/>
      <c r="P174" s="754"/>
      <c r="Q174" s="754"/>
      <c r="R174" s="754"/>
    </row>
    <row r="175" spans="2:18" s="686" customFormat="1" ht="14.85" customHeight="1">
      <c r="B175" s="773" t="s">
        <v>159</v>
      </c>
      <c r="C175" s="783">
        <f t="shared" si="30"/>
        <v>0.69652520000000007</v>
      </c>
      <c r="D175" s="710">
        <f t="shared" si="31"/>
        <v>696525.20000000007</v>
      </c>
      <c r="E175" s="792"/>
      <c r="F175" s="705" t="s">
        <v>405</v>
      </c>
      <c r="H175" s="675">
        <f t="shared" si="32"/>
        <v>696525.20000000007</v>
      </c>
      <c r="I175" s="754"/>
      <c r="J175" s="754"/>
      <c r="K175" s="754"/>
      <c r="L175" s="754"/>
      <c r="M175" s="646">
        <v>696525.20000000007</v>
      </c>
      <c r="N175" s="754"/>
      <c r="O175" s="754"/>
      <c r="P175" s="754"/>
      <c r="Q175" s="754"/>
      <c r="R175" s="754"/>
    </row>
    <row r="176" spans="2:18" s="686" customFormat="1" ht="14.85" customHeight="1">
      <c r="B176" s="773" t="s">
        <v>483</v>
      </c>
      <c r="C176" s="783">
        <f t="shared" si="30"/>
        <v>1.3788461999999999</v>
      </c>
      <c r="D176" s="710">
        <f t="shared" si="31"/>
        <v>1378846.2</v>
      </c>
      <c r="E176" s="792"/>
      <c r="F176" s="705" t="s">
        <v>405</v>
      </c>
      <c r="H176" s="675">
        <f t="shared" si="32"/>
        <v>1378846.2</v>
      </c>
      <c r="I176" s="754"/>
      <c r="J176" s="754"/>
      <c r="K176" s="754"/>
      <c r="L176" s="754"/>
      <c r="M176" s="715">
        <v>1378846.2</v>
      </c>
      <c r="N176" s="754"/>
      <c r="O176" s="754"/>
      <c r="P176" s="754"/>
      <c r="Q176" s="754"/>
      <c r="R176" s="754"/>
    </row>
    <row r="177" spans="1:18" s="686" customFormat="1" ht="14.85" customHeight="1">
      <c r="B177" s="775" t="s">
        <v>484</v>
      </c>
      <c r="C177" s="783">
        <f t="shared" si="30"/>
        <v>0.87012040000000002</v>
      </c>
      <c r="D177" s="710">
        <f t="shared" si="31"/>
        <v>870120.4</v>
      </c>
      <c r="E177" s="792"/>
      <c r="F177" s="705" t="s">
        <v>405</v>
      </c>
      <c r="H177" s="675">
        <f t="shared" si="32"/>
        <v>870120.4</v>
      </c>
      <c r="I177" s="754"/>
      <c r="J177" s="754"/>
      <c r="K177" s="754"/>
      <c r="L177" s="754"/>
      <c r="M177" s="646">
        <v>870120.4</v>
      </c>
      <c r="N177" s="754"/>
      <c r="O177" s="754"/>
      <c r="P177" s="754"/>
      <c r="Q177" s="754"/>
      <c r="R177" s="754"/>
    </row>
    <row r="178" spans="1:18" s="686" customFormat="1" ht="14.85" customHeight="1">
      <c r="A178" s="780"/>
      <c r="B178" s="798" t="s">
        <v>485</v>
      </c>
      <c r="C178" s="783">
        <f t="shared" si="30"/>
        <v>0.38444800000000001</v>
      </c>
      <c r="D178" s="710">
        <f t="shared" si="31"/>
        <v>384448</v>
      </c>
      <c r="E178" s="799"/>
      <c r="F178" s="705" t="s">
        <v>405</v>
      </c>
      <c r="H178" s="675">
        <f t="shared" si="32"/>
        <v>384448</v>
      </c>
      <c r="I178" s="754"/>
      <c r="J178" s="754"/>
      <c r="K178" s="754"/>
      <c r="L178" s="754"/>
      <c r="M178" s="646">
        <v>384448</v>
      </c>
      <c r="N178" s="754"/>
      <c r="O178" s="754"/>
      <c r="P178" s="754"/>
      <c r="Q178" s="754"/>
      <c r="R178" s="754"/>
    </row>
    <row r="179" spans="1:18" s="686" customFormat="1" ht="14.85" customHeight="1">
      <c r="A179" s="780"/>
      <c r="B179" s="773" t="s">
        <v>486</v>
      </c>
      <c r="C179" s="783">
        <f t="shared" si="30"/>
        <v>1.3025216000000002</v>
      </c>
      <c r="D179" s="710">
        <f t="shared" si="31"/>
        <v>1302521.6000000001</v>
      </c>
      <c r="E179" s="799"/>
      <c r="F179" s="705" t="s">
        <v>405</v>
      </c>
      <c r="H179" s="675">
        <f t="shared" si="32"/>
        <v>1302521.6000000001</v>
      </c>
      <c r="I179" s="754"/>
      <c r="J179" s="754"/>
      <c r="K179" s="754"/>
      <c r="L179" s="754"/>
      <c r="M179" s="646">
        <v>1302521.6000000001</v>
      </c>
      <c r="N179" s="754"/>
      <c r="O179" s="754"/>
      <c r="P179" s="754"/>
      <c r="Q179" s="754"/>
      <c r="R179" s="754"/>
    </row>
    <row r="180" spans="1:18" s="686" customFormat="1" ht="14.85" customHeight="1">
      <c r="B180" s="773" t="s">
        <v>112</v>
      </c>
      <c r="C180" s="783">
        <f t="shared" si="30"/>
        <v>7.0193116</v>
      </c>
      <c r="D180" s="710">
        <f t="shared" si="31"/>
        <v>7019311.5999999996</v>
      </c>
      <c r="E180" s="792"/>
      <c r="F180" s="705" t="s">
        <v>407</v>
      </c>
      <c r="H180" s="675">
        <f t="shared" si="32"/>
        <v>7019311.5999999996</v>
      </c>
      <c r="I180" s="754"/>
      <c r="J180" s="754"/>
      <c r="K180" s="754"/>
      <c r="L180" s="754"/>
      <c r="M180" s="754"/>
      <c r="N180" s="646">
        <v>7019311.5999999996</v>
      </c>
      <c r="O180" s="754"/>
      <c r="P180" s="754"/>
      <c r="Q180" s="754"/>
      <c r="R180" s="754"/>
    </row>
    <row r="181" spans="1:18" s="686" customFormat="1" ht="14.85" customHeight="1">
      <c r="B181" s="773" t="s">
        <v>113</v>
      </c>
      <c r="C181" s="783">
        <f t="shared" si="30"/>
        <v>4.5192731999999998</v>
      </c>
      <c r="D181" s="710">
        <f t="shared" si="31"/>
        <v>4519273.2</v>
      </c>
      <c r="E181" s="792"/>
      <c r="F181" s="705" t="s">
        <v>407</v>
      </c>
      <c r="H181" s="675">
        <f t="shared" si="32"/>
        <v>4519273.2</v>
      </c>
      <c r="I181" s="754"/>
      <c r="J181" s="754"/>
      <c r="K181" s="754"/>
      <c r="L181" s="754"/>
      <c r="M181" s="754"/>
      <c r="N181" s="646">
        <v>4519273.2</v>
      </c>
      <c r="O181" s="754"/>
      <c r="P181" s="754"/>
      <c r="Q181" s="754"/>
      <c r="R181" s="754"/>
    </row>
    <row r="182" spans="1:18" s="686" customFormat="1" ht="14.85" customHeight="1">
      <c r="B182" s="773" t="s">
        <v>114</v>
      </c>
      <c r="C182" s="783">
        <f t="shared" si="30"/>
        <v>1.0295049000000001</v>
      </c>
      <c r="D182" s="710">
        <f t="shared" si="31"/>
        <v>1029504.9</v>
      </c>
      <c r="E182" s="792"/>
      <c r="F182" s="705" t="s">
        <v>407</v>
      </c>
      <c r="H182" s="675">
        <f t="shared" si="32"/>
        <v>1029504.9</v>
      </c>
      <c r="I182" s="754"/>
      <c r="J182" s="754"/>
      <c r="K182" s="754"/>
      <c r="L182" s="754"/>
      <c r="M182" s="754"/>
      <c r="N182" s="646">
        <v>1029504.9</v>
      </c>
      <c r="O182" s="754"/>
      <c r="P182" s="754"/>
      <c r="Q182" s="754"/>
      <c r="R182" s="754"/>
    </row>
    <row r="183" spans="1:18" s="686" customFormat="1" ht="14.85" customHeight="1">
      <c r="B183" s="773" t="s">
        <v>115</v>
      </c>
      <c r="C183" s="783">
        <f t="shared" si="30"/>
        <v>1.114074</v>
      </c>
      <c r="D183" s="710">
        <f t="shared" si="31"/>
        <v>1114074</v>
      </c>
      <c r="E183" s="792"/>
      <c r="F183" s="705" t="s">
        <v>407</v>
      </c>
      <c r="H183" s="675">
        <f t="shared" si="32"/>
        <v>1114074</v>
      </c>
      <c r="I183" s="754"/>
      <c r="J183" s="754"/>
      <c r="K183" s="754"/>
      <c r="L183" s="754"/>
      <c r="M183" s="754"/>
      <c r="N183" s="646">
        <v>1114074</v>
      </c>
      <c r="O183" s="754"/>
      <c r="P183" s="754"/>
      <c r="Q183" s="754"/>
      <c r="R183" s="754"/>
    </row>
    <row r="184" spans="1:18" s="686" customFormat="1" ht="14.85" customHeight="1">
      <c r="B184" s="773" t="s">
        <v>116</v>
      </c>
      <c r="C184" s="783">
        <f t="shared" si="30"/>
        <v>0.67292569999999996</v>
      </c>
      <c r="D184" s="710">
        <f t="shared" si="31"/>
        <v>672925.7</v>
      </c>
      <c r="E184" s="792"/>
      <c r="F184" s="705" t="s">
        <v>407</v>
      </c>
      <c r="H184" s="675">
        <f t="shared" si="32"/>
        <v>672925.7</v>
      </c>
      <c r="I184" s="754"/>
      <c r="J184" s="754"/>
      <c r="K184" s="754"/>
      <c r="L184" s="754"/>
      <c r="M184" s="754"/>
      <c r="N184" s="646">
        <v>672925.7</v>
      </c>
      <c r="O184" s="754"/>
      <c r="P184" s="754"/>
      <c r="Q184" s="754"/>
      <c r="R184" s="754"/>
    </row>
    <row r="185" spans="1:18" s="686" customFormat="1" ht="14.85" customHeight="1">
      <c r="B185" s="795" t="s">
        <v>487</v>
      </c>
      <c r="C185" s="783">
        <f t="shared" si="30"/>
        <v>1.4569799999999999</v>
      </c>
      <c r="D185" s="710">
        <f t="shared" si="31"/>
        <v>1456980</v>
      </c>
      <c r="E185" s="792"/>
      <c r="F185" s="705" t="s">
        <v>407</v>
      </c>
      <c r="H185" s="675">
        <f t="shared" si="32"/>
        <v>1456980</v>
      </c>
      <c r="I185" s="754"/>
      <c r="J185" s="754"/>
      <c r="K185" s="754"/>
      <c r="L185" s="754"/>
      <c r="M185" s="754"/>
      <c r="N185" s="646">
        <v>1456980</v>
      </c>
      <c r="O185" s="754"/>
      <c r="P185" s="754"/>
      <c r="Q185" s="754"/>
      <c r="R185" s="754"/>
    </row>
    <row r="186" spans="1:18" s="686" customFormat="1" ht="14.85" customHeight="1">
      <c r="B186" s="773" t="s">
        <v>118</v>
      </c>
      <c r="C186" s="783">
        <f t="shared" si="30"/>
        <v>1.3252308000000002</v>
      </c>
      <c r="D186" s="710">
        <f t="shared" si="31"/>
        <v>1325230.8</v>
      </c>
      <c r="E186" s="792"/>
      <c r="F186" s="705" t="s">
        <v>407</v>
      </c>
      <c r="H186" s="675">
        <f t="shared" si="32"/>
        <v>1325230.8</v>
      </c>
      <c r="I186" s="754"/>
      <c r="J186" s="754"/>
      <c r="K186" s="754"/>
      <c r="L186" s="754"/>
      <c r="M186" s="754"/>
      <c r="N186" s="646">
        <v>1325230.8</v>
      </c>
      <c r="O186" s="754"/>
      <c r="P186" s="754"/>
      <c r="Q186" s="754"/>
      <c r="R186" s="754"/>
    </row>
    <row r="187" spans="1:18" s="686" customFormat="1" ht="14.85" customHeight="1">
      <c r="B187" s="773" t="s">
        <v>119</v>
      </c>
      <c r="C187" s="783">
        <f t="shared" si="30"/>
        <v>0.20860400000000001</v>
      </c>
      <c r="D187" s="710">
        <f t="shared" si="31"/>
        <v>208604</v>
      </c>
      <c r="E187" s="792"/>
      <c r="F187" s="705" t="s">
        <v>407</v>
      </c>
      <c r="H187" s="675">
        <f t="shared" si="32"/>
        <v>208604</v>
      </c>
      <c r="I187" s="754"/>
      <c r="J187" s="754"/>
      <c r="K187" s="754"/>
      <c r="L187" s="754"/>
      <c r="M187" s="754"/>
      <c r="N187" s="646">
        <v>208604</v>
      </c>
      <c r="O187" s="754"/>
      <c r="P187" s="754"/>
      <c r="Q187" s="754"/>
      <c r="R187" s="754"/>
    </row>
    <row r="188" spans="1:18" s="686" customFormat="1" ht="14.85" customHeight="1">
      <c r="B188" s="773" t="s">
        <v>120</v>
      </c>
      <c r="C188" s="783">
        <f t="shared" si="30"/>
        <v>4.3085999999999999E-2</v>
      </c>
      <c r="D188" s="710">
        <f t="shared" si="31"/>
        <v>43086</v>
      </c>
      <c r="E188" s="792"/>
      <c r="F188" s="705" t="s">
        <v>407</v>
      </c>
      <c r="H188" s="675">
        <f t="shared" si="32"/>
        <v>43086</v>
      </c>
      <c r="I188" s="754"/>
      <c r="J188" s="754"/>
      <c r="K188" s="754"/>
      <c r="L188" s="754"/>
      <c r="M188" s="754"/>
      <c r="N188" s="646">
        <v>43086</v>
      </c>
      <c r="O188" s="754"/>
      <c r="P188" s="754"/>
      <c r="Q188" s="754"/>
      <c r="R188" s="754"/>
    </row>
    <row r="189" spans="1:18" s="686" customFormat="1" ht="14.85" customHeight="1">
      <c r="B189" s="773" t="s">
        <v>488</v>
      </c>
      <c r="C189" s="783">
        <f t="shared" si="30"/>
        <v>5.3182800000000002E-2</v>
      </c>
      <c r="D189" s="710">
        <f t="shared" si="31"/>
        <v>53182.8</v>
      </c>
      <c r="E189" s="792"/>
      <c r="F189" s="705" t="s">
        <v>407</v>
      </c>
      <c r="H189" s="675">
        <f t="shared" si="32"/>
        <v>53182.8</v>
      </c>
      <c r="I189" s="754"/>
      <c r="J189" s="754"/>
      <c r="K189" s="754"/>
      <c r="L189" s="754"/>
      <c r="M189" s="754"/>
      <c r="N189" s="646">
        <v>53182.8</v>
      </c>
      <c r="O189" s="754"/>
      <c r="P189" s="754"/>
      <c r="Q189" s="754"/>
      <c r="R189" s="754"/>
    </row>
    <row r="190" spans="1:18" s="686" customFormat="1" ht="14.85" customHeight="1">
      <c r="B190" s="773" t="s">
        <v>122</v>
      </c>
      <c r="C190" s="783">
        <f t="shared" si="30"/>
        <v>3.1312E-2</v>
      </c>
      <c r="D190" s="710">
        <f t="shared" si="31"/>
        <v>31312</v>
      </c>
      <c r="E190" s="792"/>
      <c r="F190" s="705" t="s">
        <v>407</v>
      </c>
      <c r="H190" s="675">
        <f t="shared" si="32"/>
        <v>31312</v>
      </c>
      <c r="I190" s="754"/>
      <c r="J190" s="754"/>
      <c r="K190" s="754"/>
      <c r="L190" s="754"/>
      <c r="M190" s="754"/>
      <c r="N190" s="646">
        <v>31312</v>
      </c>
      <c r="O190" s="754"/>
      <c r="P190" s="754"/>
      <c r="Q190" s="754"/>
      <c r="R190" s="754"/>
    </row>
    <row r="191" spans="1:18" s="686" customFormat="1" ht="14.85" customHeight="1">
      <c r="B191" s="773" t="s">
        <v>123</v>
      </c>
      <c r="C191" s="783">
        <f t="shared" si="30"/>
        <v>1.3783999999999999E-2</v>
      </c>
      <c r="D191" s="710">
        <f t="shared" si="31"/>
        <v>13784</v>
      </c>
      <c r="E191" s="792"/>
      <c r="F191" s="705" t="s">
        <v>407</v>
      </c>
      <c r="H191" s="675">
        <f t="shared" si="32"/>
        <v>13784</v>
      </c>
      <c r="I191" s="754"/>
      <c r="J191" s="754"/>
      <c r="K191" s="754"/>
      <c r="L191" s="754"/>
      <c r="M191" s="754"/>
      <c r="N191" s="646">
        <v>13784</v>
      </c>
      <c r="O191" s="754"/>
      <c r="P191" s="754"/>
      <c r="Q191" s="754"/>
      <c r="R191" s="754"/>
    </row>
    <row r="192" spans="1:18" s="686" customFormat="1" ht="14.85" customHeight="1">
      <c r="B192" s="773" t="s">
        <v>124</v>
      </c>
      <c r="C192" s="800">
        <f t="shared" si="30"/>
        <v>5.6091999999999999E-3</v>
      </c>
      <c r="D192" s="710">
        <f t="shared" si="31"/>
        <v>5609.2</v>
      </c>
      <c r="E192" s="796"/>
      <c r="F192" s="705" t="s">
        <v>407</v>
      </c>
      <c r="H192" s="675">
        <f t="shared" si="32"/>
        <v>5609.2</v>
      </c>
      <c r="I192" s="754"/>
      <c r="J192" s="754"/>
      <c r="K192" s="754"/>
      <c r="L192" s="754"/>
      <c r="M192" s="754"/>
      <c r="N192" s="646">
        <v>5609.2</v>
      </c>
      <c r="O192" s="754"/>
      <c r="P192" s="754"/>
      <c r="Q192" s="754"/>
      <c r="R192" s="754"/>
    </row>
    <row r="193" spans="2:18" s="686" customFormat="1" ht="14.85" customHeight="1">
      <c r="B193" s="773" t="s">
        <v>128</v>
      </c>
      <c r="C193" s="783">
        <f t="shared" si="30"/>
        <v>0.16962179999999999</v>
      </c>
      <c r="D193" s="710">
        <f t="shared" si="31"/>
        <v>169621.8</v>
      </c>
      <c r="E193" s="796"/>
      <c r="F193" s="705" t="s">
        <v>407</v>
      </c>
      <c r="H193" s="675">
        <f t="shared" si="32"/>
        <v>169621.8</v>
      </c>
      <c r="I193" s="754"/>
      <c r="J193" s="754"/>
      <c r="K193" s="754"/>
      <c r="L193" s="754"/>
      <c r="M193" s="754"/>
      <c r="N193" s="646">
        <v>169621.8</v>
      </c>
      <c r="O193" s="754"/>
      <c r="P193" s="754"/>
      <c r="Q193" s="754"/>
      <c r="R193" s="754"/>
    </row>
    <row r="194" spans="2:18" s="686" customFormat="1" ht="14.85" customHeight="1">
      <c r="B194" s="773" t="s">
        <v>129</v>
      </c>
      <c r="C194" s="783">
        <f t="shared" si="30"/>
        <v>5.4154800000000003E-2</v>
      </c>
      <c r="D194" s="710">
        <f t="shared" si="31"/>
        <v>54154.8</v>
      </c>
      <c r="E194" s="792"/>
      <c r="F194" s="705" t="s">
        <v>407</v>
      </c>
      <c r="H194" s="675">
        <f t="shared" si="32"/>
        <v>54154.8</v>
      </c>
      <c r="I194" s="754"/>
      <c r="J194" s="754"/>
      <c r="K194" s="754"/>
      <c r="L194" s="754"/>
      <c r="M194" s="754"/>
      <c r="N194" s="646">
        <v>54154.8</v>
      </c>
      <c r="O194" s="754"/>
      <c r="P194" s="754"/>
      <c r="Q194" s="754"/>
      <c r="R194" s="754"/>
    </row>
    <row r="195" spans="2:18" s="686" customFormat="1" ht="14.85" customHeight="1">
      <c r="B195" s="773" t="s">
        <v>130</v>
      </c>
      <c r="C195" s="783">
        <f t="shared" si="30"/>
        <v>0.489255</v>
      </c>
      <c r="D195" s="710">
        <f t="shared" si="31"/>
        <v>489255</v>
      </c>
      <c r="E195" s="792"/>
      <c r="F195" s="705" t="s">
        <v>407</v>
      </c>
      <c r="H195" s="675">
        <f t="shared" si="32"/>
        <v>489255</v>
      </c>
      <c r="I195" s="754"/>
      <c r="J195" s="754"/>
      <c r="K195" s="754"/>
      <c r="L195" s="754"/>
      <c r="M195" s="754"/>
      <c r="N195" s="646">
        <v>489255</v>
      </c>
      <c r="O195" s="754"/>
      <c r="P195" s="754"/>
      <c r="Q195" s="754"/>
      <c r="R195" s="754"/>
    </row>
    <row r="196" spans="2:18" s="686" customFormat="1" ht="14.85" customHeight="1">
      <c r="B196" s="773" t="s">
        <v>131</v>
      </c>
      <c r="C196" s="783">
        <f t="shared" si="30"/>
        <v>1.8061050000000001</v>
      </c>
      <c r="D196" s="710">
        <f t="shared" si="31"/>
        <v>1806105</v>
      </c>
      <c r="E196" s="792"/>
      <c r="F196" s="705" t="s">
        <v>407</v>
      </c>
      <c r="H196" s="675">
        <f t="shared" si="32"/>
        <v>1806105</v>
      </c>
      <c r="I196" s="754"/>
      <c r="J196" s="754"/>
      <c r="K196" s="754"/>
      <c r="L196" s="754"/>
      <c r="M196" s="754"/>
      <c r="N196" s="646">
        <v>1806105</v>
      </c>
      <c r="O196" s="754"/>
      <c r="P196" s="754"/>
      <c r="Q196" s="754"/>
      <c r="R196" s="754"/>
    </row>
    <row r="197" spans="2:18" s="686" customFormat="1" ht="14.85" customHeight="1">
      <c r="B197" s="773" t="s">
        <v>133</v>
      </c>
      <c r="C197" s="783">
        <f t="shared" si="30"/>
        <v>4.1691199999999998E-2</v>
      </c>
      <c r="D197" s="710">
        <f t="shared" si="31"/>
        <v>41691.199999999997</v>
      </c>
      <c r="E197" s="792"/>
      <c r="F197" s="705" t="s">
        <v>407</v>
      </c>
      <c r="H197" s="675">
        <f t="shared" si="32"/>
        <v>41691.199999999997</v>
      </c>
      <c r="I197" s="754"/>
      <c r="J197" s="754"/>
      <c r="K197" s="754"/>
      <c r="L197" s="754"/>
      <c r="M197" s="754"/>
      <c r="N197" s="646">
        <v>41691.199999999997</v>
      </c>
      <c r="O197" s="754"/>
      <c r="P197" s="754"/>
      <c r="Q197" s="754"/>
      <c r="R197" s="754"/>
    </row>
    <row r="198" spans="2:18" s="686" customFormat="1" ht="14.85" customHeight="1">
      <c r="B198" s="773" t="s">
        <v>134</v>
      </c>
      <c r="C198" s="783">
        <f t="shared" si="30"/>
        <v>1.6197699000000001</v>
      </c>
      <c r="D198" s="710">
        <f t="shared" si="31"/>
        <v>1619769.9000000001</v>
      </c>
      <c r="E198" s="792"/>
      <c r="F198" s="705" t="s">
        <v>489</v>
      </c>
      <c r="H198" s="675">
        <f t="shared" si="32"/>
        <v>1619769.9000000001</v>
      </c>
      <c r="I198" s="754"/>
      <c r="J198" s="754"/>
      <c r="K198" s="754"/>
      <c r="L198" s="754"/>
      <c r="M198" s="754"/>
      <c r="N198" s="646">
        <v>1095249.6000000001</v>
      </c>
      <c r="O198" s="646">
        <v>524520.30000000005</v>
      </c>
      <c r="P198" s="754"/>
      <c r="Q198" s="754"/>
      <c r="R198" s="754"/>
    </row>
    <row r="199" spans="2:18" s="686" customFormat="1" ht="14.85" customHeight="1">
      <c r="B199" s="775" t="s">
        <v>490</v>
      </c>
      <c r="C199" s="783">
        <f t="shared" si="30"/>
        <v>1.6379999999999999E-2</v>
      </c>
      <c r="D199" s="710">
        <f t="shared" si="31"/>
        <v>16380</v>
      </c>
      <c r="E199" s="792"/>
      <c r="F199" s="705" t="s">
        <v>407</v>
      </c>
      <c r="H199" s="675">
        <f t="shared" si="32"/>
        <v>16380</v>
      </c>
      <c r="I199" s="754"/>
      <c r="J199" s="754"/>
      <c r="K199" s="754"/>
      <c r="L199" s="754"/>
      <c r="M199" s="754"/>
      <c r="N199" s="646">
        <v>16380</v>
      </c>
      <c r="O199" s="754"/>
      <c r="P199" s="754"/>
      <c r="Q199" s="754"/>
      <c r="R199" s="754"/>
    </row>
    <row r="200" spans="2:18" s="686" customFormat="1" ht="14.85" customHeight="1">
      <c r="B200" s="773" t="s">
        <v>491</v>
      </c>
      <c r="C200" s="783">
        <f t="shared" si="30"/>
        <v>2.1578099999999999E-2</v>
      </c>
      <c r="D200" s="710">
        <f t="shared" si="31"/>
        <v>21578.1</v>
      </c>
      <c r="E200" s="792"/>
      <c r="F200" s="705" t="s">
        <v>407</v>
      </c>
      <c r="H200" s="675">
        <f t="shared" si="32"/>
        <v>21578.1</v>
      </c>
      <c r="I200" s="754"/>
      <c r="J200" s="754"/>
      <c r="K200" s="754"/>
      <c r="L200" s="754"/>
      <c r="M200" s="754"/>
      <c r="N200" s="646">
        <v>21578.1</v>
      </c>
      <c r="O200" s="754"/>
      <c r="P200" s="754"/>
      <c r="Q200" s="754"/>
      <c r="R200" s="754"/>
    </row>
    <row r="201" spans="2:18" s="686" customFormat="1" ht="14.85" customHeight="1">
      <c r="B201" s="773" t="s">
        <v>492</v>
      </c>
      <c r="C201" s="783">
        <f t="shared" si="30"/>
        <v>0.76617639999999998</v>
      </c>
      <c r="D201" s="710">
        <f t="shared" si="31"/>
        <v>766176.4</v>
      </c>
      <c r="E201" s="792"/>
      <c r="F201" s="705" t="s">
        <v>407</v>
      </c>
      <c r="H201" s="675">
        <f t="shared" si="32"/>
        <v>766176.4</v>
      </c>
      <c r="I201" s="754"/>
      <c r="J201" s="754"/>
      <c r="K201" s="754"/>
      <c r="L201" s="754"/>
      <c r="M201" s="754"/>
      <c r="N201" s="646">
        <v>766176.4</v>
      </c>
      <c r="O201" s="754"/>
      <c r="P201" s="754"/>
      <c r="Q201" s="754"/>
      <c r="R201" s="754"/>
    </row>
    <row r="202" spans="2:18" s="686" customFormat="1" ht="14.85" customHeight="1">
      <c r="B202" s="773" t="s">
        <v>493</v>
      </c>
      <c r="C202" s="783">
        <f t="shared" si="30"/>
        <v>0.69825429999999999</v>
      </c>
      <c r="D202" s="710">
        <f t="shared" si="31"/>
        <v>698254.3</v>
      </c>
      <c r="E202" s="792"/>
      <c r="F202" s="705" t="s">
        <v>430</v>
      </c>
      <c r="H202" s="675">
        <f t="shared" si="32"/>
        <v>698254.3</v>
      </c>
      <c r="I202" s="754"/>
      <c r="J202" s="754"/>
      <c r="K202" s="754"/>
      <c r="L202" s="754"/>
      <c r="M202" s="754"/>
      <c r="N202" s="754"/>
      <c r="O202" s="646">
        <v>698254.3</v>
      </c>
      <c r="P202" s="754"/>
      <c r="Q202" s="754"/>
      <c r="R202" s="754"/>
    </row>
    <row r="203" spans="2:18" s="686" customFormat="1" ht="14.85" customHeight="1">
      <c r="B203" s="773" t="s">
        <v>494</v>
      </c>
      <c r="C203" s="783">
        <f t="shared" si="30"/>
        <v>1.6486753999999999</v>
      </c>
      <c r="D203" s="710">
        <f t="shared" si="31"/>
        <v>1648675.4</v>
      </c>
      <c r="E203" s="792"/>
      <c r="F203" s="705" t="s">
        <v>430</v>
      </c>
      <c r="H203" s="675">
        <f t="shared" si="32"/>
        <v>1648675.4</v>
      </c>
      <c r="I203" s="754"/>
      <c r="J203" s="754"/>
      <c r="K203" s="754"/>
      <c r="L203" s="754"/>
      <c r="M203" s="754"/>
      <c r="N203" s="754"/>
      <c r="O203" s="646">
        <v>1648675.4</v>
      </c>
      <c r="P203" s="754"/>
      <c r="Q203" s="754"/>
      <c r="R203" s="754"/>
    </row>
    <row r="204" spans="2:18" s="686" customFormat="1" ht="14.85" customHeight="1">
      <c r="B204" s="773" t="s">
        <v>495</v>
      </c>
      <c r="C204" s="783">
        <f t="shared" si="30"/>
        <v>0.32250800000000002</v>
      </c>
      <c r="D204" s="710">
        <f t="shared" si="31"/>
        <v>322508</v>
      </c>
      <c r="E204" s="792"/>
      <c r="F204" s="705" t="s">
        <v>430</v>
      </c>
      <c r="H204" s="675">
        <f t="shared" si="32"/>
        <v>322508</v>
      </c>
      <c r="I204" s="754"/>
      <c r="J204" s="754"/>
      <c r="K204" s="754"/>
      <c r="L204" s="754"/>
      <c r="M204" s="754"/>
      <c r="N204" s="754"/>
      <c r="O204" s="646">
        <v>322508</v>
      </c>
      <c r="P204" s="754"/>
      <c r="Q204" s="754"/>
      <c r="R204" s="754"/>
    </row>
    <row r="205" spans="2:18" s="686" customFormat="1" ht="14.85" customHeight="1">
      <c r="B205" s="773" t="s">
        <v>496</v>
      </c>
      <c r="C205" s="783">
        <f t="shared" si="30"/>
        <v>0.27882109999999999</v>
      </c>
      <c r="D205" s="710">
        <f t="shared" si="31"/>
        <v>278821.09999999998</v>
      </c>
      <c r="E205" s="792"/>
      <c r="F205" s="705" t="s">
        <v>430</v>
      </c>
      <c r="H205" s="675">
        <f t="shared" si="32"/>
        <v>278821.09999999998</v>
      </c>
      <c r="I205" s="754"/>
      <c r="J205" s="754"/>
      <c r="K205" s="754"/>
      <c r="L205" s="754"/>
      <c r="M205" s="754"/>
      <c r="N205" s="754"/>
      <c r="O205" s="646">
        <v>278821.09999999998</v>
      </c>
      <c r="P205" s="754"/>
      <c r="Q205" s="754"/>
      <c r="R205" s="754"/>
    </row>
    <row r="206" spans="2:18" s="686" customFormat="1" ht="14.85" customHeight="1">
      <c r="B206" s="773" t="s">
        <v>497</v>
      </c>
      <c r="C206" s="783">
        <f t="shared" si="30"/>
        <v>0.1400064</v>
      </c>
      <c r="D206" s="710">
        <f t="shared" si="31"/>
        <v>140006.39999999999</v>
      </c>
      <c r="E206" s="792"/>
      <c r="F206" s="705" t="s">
        <v>430</v>
      </c>
      <c r="H206" s="675">
        <f t="shared" si="32"/>
        <v>140006.39999999999</v>
      </c>
      <c r="I206" s="754"/>
      <c r="J206" s="754"/>
      <c r="K206" s="754"/>
      <c r="L206" s="754"/>
      <c r="M206" s="754"/>
      <c r="N206" s="754"/>
      <c r="O206" s="646">
        <v>140006.39999999999</v>
      </c>
      <c r="P206" s="754"/>
      <c r="Q206" s="754"/>
      <c r="R206" s="754"/>
    </row>
    <row r="207" spans="2:18" s="686" customFormat="1" ht="14.85" customHeight="1">
      <c r="B207" s="773" t="s">
        <v>498</v>
      </c>
      <c r="C207" s="783">
        <f t="shared" si="30"/>
        <v>0.76084240000000003</v>
      </c>
      <c r="D207" s="801">
        <f>SUM(I207:R207)</f>
        <v>760842.4</v>
      </c>
      <c r="E207" s="792"/>
      <c r="F207" s="705" t="s">
        <v>430</v>
      </c>
      <c r="H207" s="675">
        <f t="shared" si="32"/>
        <v>760842.4</v>
      </c>
      <c r="I207" s="754"/>
      <c r="J207" s="754"/>
      <c r="K207" s="754"/>
      <c r="L207" s="754"/>
      <c r="M207" s="754"/>
      <c r="N207" s="754"/>
      <c r="O207" s="802">
        <v>760842.4</v>
      </c>
      <c r="P207" s="754"/>
      <c r="Q207" s="754"/>
      <c r="R207" s="754"/>
    </row>
    <row r="208" spans="2:18" s="686" customFormat="1" ht="14.85" customHeight="1">
      <c r="B208" s="773" t="s">
        <v>499</v>
      </c>
      <c r="C208" s="783">
        <f t="shared" si="30"/>
        <v>1.5366837</v>
      </c>
      <c r="D208" s="710">
        <f t="shared" si="31"/>
        <v>1536683.7</v>
      </c>
      <c r="E208" s="792"/>
      <c r="F208" s="705" t="s">
        <v>392</v>
      </c>
      <c r="H208" s="675">
        <f t="shared" si="32"/>
        <v>1536683.7</v>
      </c>
      <c r="I208" s="754"/>
      <c r="J208" s="754"/>
      <c r="K208" s="754"/>
      <c r="L208" s="754"/>
      <c r="M208" s="754"/>
      <c r="N208" s="754"/>
      <c r="O208" s="754"/>
      <c r="P208" s="646">
        <v>1536683.7</v>
      </c>
      <c r="Q208" s="754"/>
      <c r="R208" s="754"/>
    </row>
    <row r="209" spans="2:18" s="686" customFormat="1" ht="14.85" customHeight="1">
      <c r="B209" s="773" t="s">
        <v>500</v>
      </c>
      <c r="C209" s="803">
        <f t="shared" si="30"/>
        <v>0.10435119999999999</v>
      </c>
      <c r="D209" s="710">
        <f t="shared" si="31"/>
        <v>104351.2</v>
      </c>
      <c r="E209" s="792"/>
      <c r="F209" s="705" t="s">
        <v>392</v>
      </c>
      <c r="H209" s="675">
        <f t="shared" si="32"/>
        <v>104351.2</v>
      </c>
      <c r="I209" s="754"/>
      <c r="J209" s="754"/>
      <c r="K209" s="754"/>
      <c r="L209" s="754"/>
      <c r="M209" s="754"/>
      <c r="N209" s="754"/>
      <c r="O209" s="754"/>
      <c r="P209" s="646">
        <v>104351.2</v>
      </c>
      <c r="Q209" s="754"/>
      <c r="R209" s="754"/>
    </row>
    <row r="210" spans="2:18" s="686" customFormat="1" ht="14.85" customHeight="1">
      <c r="B210" s="773" t="s">
        <v>501</v>
      </c>
      <c r="C210" s="783">
        <f t="shared" si="30"/>
        <v>2.3082463</v>
      </c>
      <c r="D210" s="710">
        <f t="shared" si="31"/>
        <v>2308246.2999999998</v>
      </c>
      <c r="E210" s="792"/>
      <c r="F210" s="705" t="s">
        <v>392</v>
      </c>
      <c r="H210" s="675">
        <f t="shared" si="32"/>
        <v>2308246.2999999998</v>
      </c>
      <c r="I210" s="754"/>
      <c r="J210" s="754"/>
      <c r="K210" s="754"/>
      <c r="L210" s="754"/>
      <c r="M210" s="754"/>
      <c r="N210" s="754"/>
      <c r="O210" s="754"/>
      <c r="P210" s="646">
        <v>2308246.2999999998</v>
      </c>
      <c r="Q210" s="754"/>
      <c r="R210" s="754"/>
    </row>
    <row r="211" spans="2:18" s="686" customFormat="1" ht="14.85" customHeight="1">
      <c r="B211" s="773" t="s">
        <v>502</v>
      </c>
      <c r="C211" s="783">
        <f t="shared" si="30"/>
        <v>1.7073429</v>
      </c>
      <c r="D211" s="710">
        <f t="shared" si="31"/>
        <v>1707342.9</v>
      </c>
      <c r="E211" s="792"/>
      <c r="F211" s="705" t="s">
        <v>392</v>
      </c>
      <c r="H211" s="675">
        <f t="shared" si="32"/>
        <v>1707342.9</v>
      </c>
      <c r="I211" s="754"/>
      <c r="J211" s="754"/>
      <c r="K211" s="754"/>
      <c r="L211" s="754"/>
      <c r="M211" s="754"/>
      <c r="N211" s="754"/>
      <c r="O211" s="754"/>
      <c r="P211" s="646">
        <v>1707342.9</v>
      </c>
      <c r="Q211" s="754"/>
      <c r="R211" s="754"/>
    </row>
    <row r="212" spans="2:18" s="686" customFormat="1" ht="14.85" customHeight="1">
      <c r="B212" s="773" t="s">
        <v>503</v>
      </c>
      <c r="C212" s="783">
        <f t="shared" si="30"/>
        <v>1.9597E-2</v>
      </c>
      <c r="D212" s="710">
        <f t="shared" si="31"/>
        <v>19597</v>
      </c>
      <c r="E212" s="792"/>
      <c r="F212" s="705" t="s">
        <v>392</v>
      </c>
      <c r="H212" s="675">
        <f t="shared" si="32"/>
        <v>19597</v>
      </c>
      <c r="I212" s="754"/>
      <c r="J212" s="754"/>
      <c r="K212" s="754"/>
      <c r="L212" s="754"/>
      <c r="M212" s="754"/>
      <c r="N212" s="754"/>
      <c r="O212" s="754"/>
      <c r="P212" s="646">
        <v>19597</v>
      </c>
      <c r="Q212" s="754"/>
      <c r="R212" s="754"/>
    </row>
    <row r="213" spans="2:18" s="686" customFormat="1" ht="14.85" customHeight="1">
      <c r="B213" s="771" t="s">
        <v>37</v>
      </c>
      <c r="C213" s="803">
        <f t="shared" si="30"/>
        <v>0.95664780000000005</v>
      </c>
      <c r="D213" s="710">
        <f t="shared" si="31"/>
        <v>956647.8</v>
      </c>
      <c r="E213" s="792"/>
      <c r="F213" s="705" t="s">
        <v>394</v>
      </c>
      <c r="H213" s="675">
        <f t="shared" si="32"/>
        <v>956647.8</v>
      </c>
      <c r="I213" s="754"/>
      <c r="J213" s="754"/>
      <c r="K213" s="754"/>
      <c r="L213" s="754"/>
      <c r="M213" s="754"/>
      <c r="N213" s="754"/>
      <c r="O213" s="754"/>
      <c r="P213" s="754"/>
      <c r="Q213" s="765">
        <v>956647.8</v>
      </c>
      <c r="R213" s="754"/>
    </row>
    <row r="214" spans="2:18" s="686" customFormat="1" ht="14.85" customHeight="1">
      <c r="B214" s="773" t="s">
        <v>38</v>
      </c>
      <c r="C214" s="783">
        <f t="shared" si="30"/>
        <v>0.39461479999999999</v>
      </c>
      <c r="D214" s="710">
        <f t="shared" si="31"/>
        <v>394614.8</v>
      </c>
      <c r="E214" s="792"/>
      <c r="F214" s="705" t="s">
        <v>394</v>
      </c>
      <c r="H214" s="675">
        <f t="shared" si="32"/>
        <v>394614.8</v>
      </c>
      <c r="I214" s="754"/>
      <c r="J214" s="754"/>
      <c r="K214" s="754"/>
      <c r="L214" s="754"/>
      <c r="M214" s="754"/>
      <c r="N214" s="754"/>
      <c r="O214" s="754"/>
      <c r="P214" s="754"/>
      <c r="Q214" s="765">
        <v>394614.8</v>
      </c>
      <c r="R214" s="754"/>
    </row>
    <row r="215" spans="2:18" s="686" customFormat="1" ht="14.85" customHeight="1">
      <c r="B215" s="773" t="s">
        <v>39</v>
      </c>
      <c r="C215" s="783">
        <f t="shared" si="30"/>
        <v>0.86383900000000002</v>
      </c>
      <c r="D215" s="710">
        <f t="shared" si="31"/>
        <v>863839</v>
      </c>
      <c r="E215" s="792"/>
      <c r="F215" s="705" t="s">
        <v>394</v>
      </c>
      <c r="H215" s="675">
        <f t="shared" si="32"/>
        <v>863839</v>
      </c>
      <c r="I215" s="754"/>
      <c r="J215" s="754"/>
      <c r="K215" s="754"/>
      <c r="L215" s="754"/>
      <c r="M215" s="754"/>
      <c r="N215" s="754"/>
      <c r="O215" s="754"/>
      <c r="P215" s="754"/>
      <c r="Q215" s="765">
        <v>863839</v>
      </c>
      <c r="R215" s="754"/>
    </row>
    <row r="216" spans="2:18" s="686" customFormat="1" ht="14.85" customHeight="1">
      <c r="B216" s="773" t="s">
        <v>40</v>
      </c>
      <c r="C216" s="783">
        <f t="shared" si="30"/>
        <v>0.34944579999999997</v>
      </c>
      <c r="D216" s="710">
        <f t="shared" si="31"/>
        <v>349445.8</v>
      </c>
      <c r="E216" s="792"/>
      <c r="F216" s="705" t="s">
        <v>394</v>
      </c>
      <c r="H216" s="675">
        <f t="shared" si="32"/>
        <v>349445.8</v>
      </c>
      <c r="I216" s="754"/>
      <c r="J216" s="754"/>
      <c r="K216" s="754"/>
      <c r="L216" s="754"/>
      <c r="M216" s="754"/>
      <c r="N216" s="754"/>
      <c r="O216" s="754"/>
      <c r="P216" s="754"/>
      <c r="Q216" s="765">
        <v>349445.8</v>
      </c>
      <c r="R216" s="754"/>
    </row>
    <row r="217" spans="2:18" s="686" customFormat="1" ht="14.85" customHeight="1">
      <c r="B217" s="773" t="s">
        <v>41</v>
      </c>
      <c r="C217" s="783">
        <f t="shared" si="30"/>
        <v>0.1811064</v>
      </c>
      <c r="D217" s="710">
        <f t="shared" si="31"/>
        <v>181106.4</v>
      </c>
      <c r="E217" s="792"/>
      <c r="F217" s="705" t="s">
        <v>394</v>
      </c>
      <c r="H217" s="675">
        <f t="shared" si="32"/>
        <v>181106.4</v>
      </c>
      <c r="I217" s="754"/>
      <c r="J217" s="754"/>
      <c r="K217" s="754"/>
      <c r="L217" s="754"/>
      <c r="M217" s="754"/>
      <c r="N217" s="754"/>
      <c r="O217" s="754"/>
      <c r="P217" s="754"/>
      <c r="Q217" s="765">
        <v>181106.4</v>
      </c>
      <c r="R217" s="754"/>
    </row>
    <row r="218" spans="2:18" s="686" customFormat="1" ht="14.85" customHeight="1">
      <c r="B218" s="773" t="s">
        <v>42</v>
      </c>
      <c r="C218" s="783">
        <f t="shared" si="30"/>
        <v>1.692731</v>
      </c>
      <c r="D218" s="710">
        <f t="shared" si="31"/>
        <v>1692731</v>
      </c>
      <c r="E218" s="792"/>
      <c r="F218" s="705" t="s">
        <v>394</v>
      </c>
      <c r="H218" s="675">
        <f t="shared" si="32"/>
        <v>1692731</v>
      </c>
      <c r="I218" s="754"/>
      <c r="J218" s="754"/>
      <c r="K218" s="754"/>
      <c r="L218" s="754"/>
      <c r="M218" s="754"/>
      <c r="N218" s="754"/>
      <c r="O218" s="754"/>
      <c r="P218" s="754"/>
      <c r="Q218" s="765">
        <v>1692731</v>
      </c>
      <c r="R218" s="754"/>
    </row>
    <row r="219" spans="2:18" s="686" customFormat="1" ht="14.85" customHeight="1">
      <c r="B219" s="773" t="s">
        <v>43</v>
      </c>
      <c r="C219" s="783">
        <f t="shared" si="30"/>
        <v>2.1997799999999998E-2</v>
      </c>
      <c r="D219" s="710">
        <f t="shared" si="31"/>
        <v>21997.8</v>
      </c>
      <c r="E219" s="792"/>
      <c r="F219" s="705" t="s">
        <v>394</v>
      </c>
      <c r="H219" s="675">
        <f t="shared" si="32"/>
        <v>21997.8</v>
      </c>
      <c r="I219" s="754"/>
      <c r="J219" s="754"/>
      <c r="K219" s="754"/>
      <c r="L219" s="754"/>
      <c r="M219" s="754"/>
      <c r="N219" s="754"/>
      <c r="O219" s="754"/>
      <c r="P219" s="754"/>
      <c r="Q219" s="646">
        <v>21997.8</v>
      </c>
      <c r="R219" s="754"/>
    </row>
    <row r="220" spans="2:18" s="686" customFormat="1" ht="14.85" customHeight="1">
      <c r="B220" s="773" t="s">
        <v>504</v>
      </c>
      <c r="C220" s="783">
        <f t="shared" si="30"/>
        <v>3.9610000000000001E-3</v>
      </c>
      <c r="D220" s="710">
        <f t="shared" si="31"/>
        <v>3961</v>
      </c>
      <c r="E220" s="792"/>
      <c r="F220" s="705" t="s">
        <v>394</v>
      </c>
      <c r="H220" s="675">
        <f t="shared" si="32"/>
        <v>3961</v>
      </c>
      <c r="I220" s="754"/>
      <c r="J220" s="754"/>
      <c r="K220" s="754"/>
      <c r="L220" s="754"/>
      <c r="M220" s="754"/>
      <c r="N220" s="754"/>
      <c r="O220" s="754"/>
      <c r="P220" s="754"/>
      <c r="Q220" s="646">
        <v>3961</v>
      </c>
      <c r="R220" s="754"/>
    </row>
    <row r="221" spans="2:18" s="686" customFormat="1" ht="14.85" customHeight="1">
      <c r="B221" s="773" t="s">
        <v>45</v>
      </c>
      <c r="C221" s="783">
        <f t="shared" si="30"/>
        <v>0.26297920000000002</v>
      </c>
      <c r="D221" s="710">
        <f t="shared" si="31"/>
        <v>262979.20000000001</v>
      </c>
      <c r="E221" s="792"/>
      <c r="F221" s="705" t="s">
        <v>394</v>
      </c>
      <c r="H221" s="675">
        <f t="shared" si="32"/>
        <v>262979.20000000001</v>
      </c>
      <c r="I221" s="754"/>
      <c r="J221" s="754"/>
      <c r="K221" s="754"/>
      <c r="L221" s="754"/>
      <c r="M221" s="754"/>
      <c r="N221" s="754"/>
      <c r="O221" s="754"/>
      <c r="P221" s="754"/>
      <c r="Q221" s="765">
        <v>262979.20000000001</v>
      </c>
      <c r="R221" s="754"/>
    </row>
    <row r="222" spans="2:18" s="686" customFormat="1" ht="14.85" customHeight="1">
      <c r="B222" s="773" t="s">
        <v>46</v>
      </c>
      <c r="C222" s="797">
        <f>D222/10^6</f>
        <v>0.90996790000000005</v>
      </c>
      <c r="D222" s="710">
        <f>SUM(I222:R222)</f>
        <v>909967.9</v>
      </c>
      <c r="E222" s="792"/>
      <c r="F222" s="705" t="s">
        <v>394</v>
      </c>
      <c r="H222" s="675">
        <f>SUM(I222:R222)</f>
        <v>909967.9</v>
      </c>
      <c r="I222" s="754"/>
      <c r="J222" s="754"/>
      <c r="K222" s="754"/>
      <c r="L222" s="754"/>
      <c r="M222" s="754"/>
      <c r="N222" s="754"/>
      <c r="O222" s="754"/>
      <c r="P222" s="754"/>
      <c r="Q222" s="765">
        <v>909967.9</v>
      </c>
      <c r="R222" s="754"/>
    </row>
    <row r="223" spans="2:18" s="686" customFormat="1" ht="14.85" customHeight="1" thickBot="1">
      <c r="B223" s="804" t="s">
        <v>505</v>
      </c>
      <c r="C223" s="805">
        <f>D223/10^6</f>
        <v>1.6395652000000001</v>
      </c>
      <c r="D223" s="721">
        <f>SUM(I223:R223)</f>
        <v>1639565.2</v>
      </c>
      <c r="F223" s="705" t="s">
        <v>394</v>
      </c>
      <c r="H223" s="675">
        <f>SUM(I223:R223)</f>
        <v>1639565.2</v>
      </c>
      <c r="I223" s="754"/>
      <c r="J223" s="754"/>
      <c r="K223" s="754"/>
      <c r="L223" s="754"/>
      <c r="M223" s="754"/>
      <c r="N223" s="754"/>
      <c r="O223" s="754"/>
      <c r="P223" s="754"/>
      <c r="Q223" s="765">
        <v>1639565.2</v>
      </c>
      <c r="R223" s="754"/>
    </row>
    <row r="224" spans="2:18" s="780" customFormat="1" ht="14.85" customHeight="1" thickBot="1">
      <c r="B224" s="687" t="s">
        <v>361</v>
      </c>
      <c r="C224" s="806">
        <f>SUM(C92:C223)</f>
        <v>104.59235355252201</v>
      </c>
      <c r="D224" s="689">
        <f>SUM(D92:D223)</f>
        <v>104592353.55252203</v>
      </c>
      <c r="F224" s="781"/>
      <c r="G224" s="727" t="s">
        <v>361</v>
      </c>
      <c r="H224" s="757">
        <f t="shared" ref="H224:R224" si="33">SUM(H92:H223)</f>
        <v>104592353.55252203</v>
      </c>
      <c r="I224" s="766">
        <f t="shared" si="33"/>
        <v>5760</v>
      </c>
      <c r="J224" s="766">
        <f t="shared" si="33"/>
        <v>8658173.1999999993</v>
      </c>
      <c r="K224" s="766">
        <f t="shared" si="33"/>
        <v>8759393.6000000015</v>
      </c>
      <c r="L224" s="766">
        <f t="shared" si="33"/>
        <v>30098016.852522001</v>
      </c>
      <c r="M224" s="766">
        <f t="shared" si="33"/>
        <v>17791214.899999999</v>
      </c>
      <c r="N224" s="766">
        <f t="shared" si="33"/>
        <v>21953090.100000001</v>
      </c>
      <c r="O224" s="766">
        <f t="shared" si="33"/>
        <v>4373627.9000000004</v>
      </c>
      <c r="P224" s="766">
        <f t="shared" si="33"/>
        <v>5676221.0999999996</v>
      </c>
      <c r="Q224" s="766">
        <f t="shared" si="33"/>
        <v>7276855.9000000004</v>
      </c>
      <c r="R224" s="766">
        <f t="shared" si="33"/>
        <v>0</v>
      </c>
    </row>
    <row r="225" spans="2:18" s="686" customFormat="1">
      <c r="B225" s="769"/>
      <c r="C225" s="769"/>
      <c r="D225" s="731"/>
      <c r="F225" s="759"/>
      <c r="H225" s="770"/>
    </row>
    <row r="226" spans="2:18" s="686" customFormat="1" ht="15" thickBot="1">
      <c r="B226" s="661" t="s">
        <v>506</v>
      </c>
      <c r="C226" s="769"/>
      <c r="D226" s="731"/>
      <c r="F226" s="736"/>
      <c r="H226" s="770"/>
    </row>
    <row r="227" spans="2:18" s="686" customFormat="1" ht="27.75" thickBot="1">
      <c r="B227" s="664" t="s">
        <v>507</v>
      </c>
      <c r="C227" s="665" t="s">
        <v>359</v>
      </c>
      <c r="D227" s="666" t="s">
        <v>508</v>
      </c>
      <c r="E227" s="807"/>
      <c r="F227" s="738"/>
      <c r="H227" s="770"/>
    </row>
    <row r="228" spans="2:18" s="686" customFormat="1" ht="14.85" customHeight="1">
      <c r="B228" s="773" t="s">
        <v>412</v>
      </c>
      <c r="C228" s="808">
        <f t="shared" ref="C228:C246" si="34">D228/10^6</f>
        <v>1.0622240000000001</v>
      </c>
      <c r="D228" s="703">
        <f t="shared" ref="D228:D246" si="35">SUM(I228:R228)</f>
        <v>1062224</v>
      </c>
      <c r="E228" s="792"/>
      <c r="F228" s="705" t="s">
        <v>413</v>
      </c>
      <c r="H228" s="675">
        <f t="shared" ref="H228:H246" si="36">SUM(I228:R228)</f>
        <v>1062224</v>
      </c>
      <c r="I228" s="712">
        <v>1062224</v>
      </c>
      <c r="J228" s="754"/>
      <c r="K228" s="754"/>
      <c r="L228" s="754"/>
      <c r="M228" s="754"/>
      <c r="N228" s="754"/>
      <c r="O228" s="754"/>
      <c r="P228" s="754"/>
      <c r="Q228" s="754"/>
      <c r="R228" s="754"/>
    </row>
    <row r="229" spans="2:18" s="686" customFormat="1" ht="14.85" customHeight="1">
      <c r="B229" s="773" t="s">
        <v>509</v>
      </c>
      <c r="C229" s="783">
        <f t="shared" si="34"/>
        <v>1</v>
      </c>
      <c r="D229" s="710">
        <f t="shared" si="35"/>
        <v>1000000</v>
      </c>
      <c r="E229" s="792"/>
      <c r="F229" s="705" t="s">
        <v>413</v>
      </c>
      <c r="H229" s="675">
        <f t="shared" si="36"/>
        <v>1000000</v>
      </c>
      <c r="I229" s="712">
        <v>1000000</v>
      </c>
      <c r="J229" s="754"/>
      <c r="K229" s="754"/>
      <c r="L229" s="754"/>
      <c r="M229" s="754"/>
      <c r="N229" s="754"/>
      <c r="O229" s="754"/>
      <c r="P229" s="754"/>
      <c r="Q229" s="754"/>
      <c r="R229" s="754"/>
    </row>
    <row r="230" spans="2:18" s="686" customFormat="1" ht="14.85" customHeight="1">
      <c r="B230" s="773" t="s">
        <v>162</v>
      </c>
      <c r="C230" s="783">
        <f t="shared" si="34"/>
        <v>0.7694299</v>
      </c>
      <c r="D230" s="710">
        <f t="shared" si="35"/>
        <v>769429.9</v>
      </c>
      <c r="E230" s="792"/>
      <c r="F230" s="759" t="s">
        <v>457</v>
      </c>
      <c r="H230" s="675">
        <f t="shared" si="36"/>
        <v>769429.9</v>
      </c>
      <c r="I230" s="754"/>
      <c r="J230" s="754"/>
      <c r="K230" s="646">
        <v>769429.9</v>
      </c>
      <c r="L230" s="754"/>
      <c r="M230" s="754"/>
      <c r="N230" s="754"/>
      <c r="O230" s="754"/>
      <c r="P230" s="754"/>
      <c r="Q230" s="754"/>
      <c r="R230" s="754"/>
    </row>
    <row r="231" spans="2:18" s="686" customFormat="1" ht="14.85" customHeight="1">
      <c r="B231" s="773" t="s">
        <v>510</v>
      </c>
      <c r="C231" s="783">
        <f t="shared" si="34"/>
        <v>0.6006691999999999</v>
      </c>
      <c r="D231" s="710">
        <f t="shared" si="35"/>
        <v>600669.19999999995</v>
      </c>
      <c r="E231" s="792"/>
      <c r="F231" s="759" t="s">
        <v>457</v>
      </c>
      <c r="H231" s="675">
        <f t="shared" si="36"/>
        <v>600669.19999999995</v>
      </c>
      <c r="I231" s="754"/>
      <c r="J231" s="754"/>
      <c r="K231" s="715">
        <v>600669.19999999995</v>
      </c>
      <c r="L231" s="754"/>
      <c r="M231" s="754"/>
      <c r="N231" s="754"/>
      <c r="O231" s="754"/>
      <c r="P231" s="754"/>
      <c r="Q231" s="754"/>
      <c r="R231" s="754"/>
    </row>
    <row r="232" spans="2:18" s="686" customFormat="1" ht="14.85" customHeight="1">
      <c r="B232" s="773" t="s">
        <v>511</v>
      </c>
      <c r="C232" s="783">
        <f t="shared" si="34"/>
        <v>5.2084999999999999E-2</v>
      </c>
      <c r="D232" s="710">
        <f t="shared" si="35"/>
        <v>52085</v>
      </c>
      <c r="E232" s="792"/>
      <c r="F232" s="759" t="s">
        <v>457</v>
      </c>
      <c r="H232" s="675">
        <f t="shared" si="36"/>
        <v>52085</v>
      </c>
      <c r="I232" s="754"/>
      <c r="J232" s="754"/>
      <c r="K232" s="646">
        <v>52085</v>
      </c>
      <c r="L232" s="754"/>
      <c r="M232" s="754"/>
      <c r="N232" s="754"/>
      <c r="O232" s="754"/>
      <c r="P232" s="754"/>
      <c r="Q232" s="754"/>
      <c r="R232" s="754"/>
    </row>
    <row r="233" spans="2:18" s="686" customFormat="1" ht="14.85" customHeight="1">
      <c r="B233" s="773" t="s">
        <v>416</v>
      </c>
      <c r="C233" s="783">
        <f t="shared" si="34"/>
        <v>1.4797958999999998</v>
      </c>
      <c r="D233" s="710">
        <f t="shared" si="35"/>
        <v>1479795.9</v>
      </c>
      <c r="E233" s="792"/>
      <c r="F233" s="705" t="s">
        <v>404</v>
      </c>
      <c r="H233" s="675">
        <f t="shared" si="36"/>
        <v>1479795.9</v>
      </c>
      <c r="I233" s="754"/>
      <c r="J233" s="754"/>
      <c r="K233" s="754"/>
      <c r="L233" s="646">
        <v>1479795.9</v>
      </c>
      <c r="M233" s="754"/>
      <c r="N233" s="754"/>
      <c r="O233" s="754"/>
      <c r="P233" s="754"/>
      <c r="Q233" s="754"/>
      <c r="R233" s="754"/>
    </row>
    <row r="234" spans="2:18" s="686" customFormat="1" ht="14.85" customHeight="1">
      <c r="B234" s="773" t="s">
        <v>60</v>
      </c>
      <c r="C234" s="783">
        <f t="shared" si="34"/>
        <v>0.65395520000000007</v>
      </c>
      <c r="D234" s="710">
        <f t="shared" si="35"/>
        <v>653955.20000000007</v>
      </c>
      <c r="E234" s="792"/>
      <c r="F234" s="705" t="s">
        <v>404</v>
      </c>
      <c r="H234" s="675">
        <f t="shared" si="36"/>
        <v>653955.20000000007</v>
      </c>
      <c r="I234" s="754"/>
      <c r="J234" s="754"/>
      <c r="K234" s="754"/>
      <c r="L234" s="646">
        <v>653955.20000000007</v>
      </c>
      <c r="M234" s="754"/>
      <c r="N234" s="754"/>
      <c r="O234" s="754"/>
      <c r="P234" s="754"/>
      <c r="Q234" s="754"/>
      <c r="R234" s="754"/>
    </row>
    <row r="235" spans="2:18" s="686" customFormat="1" ht="14.85" customHeight="1">
      <c r="B235" s="773" t="s">
        <v>145</v>
      </c>
      <c r="C235" s="783">
        <f t="shared" si="34"/>
        <v>0.50660899999999998</v>
      </c>
      <c r="D235" s="710">
        <f t="shared" si="35"/>
        <v>506609</v>
      </c>
      <c r="E235" s="792"/>
      <c r="F235" s="705" t="s">
        <v>405</v>
      </c>
      <c r="H235" s="675">
        <f t="shared" si="36"/>
        <v>506609</v>
      </c>
      <c r="I235" s="754"/>
      <c r="J235" s="754"/>
      <c r="K235" s="754"/>
      <c r="L235" s="754"/>
      <c r="M235" s="646">
        <v>506609</v>
      </c>
      <c r="N235" s="754"/>
      <c r="O235" s="754"/>
      <c r="P235" s="754"/>
      <c r="Q235" s="754"/>
      <c r="R235" s="754"/>
    </row>
    <row r="236" spans="2:18" s="686" customFormat="1" ht="14.85" customHeight="1">
      <c r="B236" s="773" t="s">
        <v>159</v>
      </c>
      <c r="C236" s="783">
        <f t="shared" si="34"/>
        <v>0.1344544</v>
      </c>
      <c r="D236" s="710">
        <f t="shared" si="35"/>
        <v>134454.39999999999</v>
      </c>
      <c r="E236" s="792"/>
      <c r="F236" s="705" t="s">
        <v>405</v>
      </c>
      <c r="H236" s="675">
        <f t="shared" si="36"/>
        <v>134454.39999999999</v>
      </c>
      <c r="I236" s="754"/>
      <c r="J236" s="754"/>
      <c r="K236" s="754"/>
      <c r="L236" s="754"/>
      <c r="M236" s="646">
        <v>134454.39999999999</v>
      </c>
      <c r="N236" s="754"/>
      <c r="O236" s="754"/>
      <c r="P236" s="754"/>
      <c r="Q236" s="754"/>
      <c r="R236" s="754"/>
    </row>
    <row r="237" spans="2:18" s="686" customFormat="1" ht="14.85" customHeight="1">
      <c r="B237" s="773" t="s">
        <v>121</v>
      </c>
      <c r="C237" s="783">
        <f t="shared" si="34"/>
        <v>0.8875632</v>
      </c>
      <c r="D237" s="710">
        <f t="shared" si="35"/>
        <v>887563.2</v>
      </c>
      <c r="E237" s="792"/>
      <c r="F237" s="759" t="s">
        <v>407</v>
      </c>
      <c r="H237" s="675">
        <f t="shared" si="36"/>
        <v>887563.2</v>
      </c>
      <c r="I237" s="754"/>
      <c r="J237" s="754"/>
      <c r="K237" s="754"/>
      <c r="L237" s="754"/>
      <c r="M237" s="754"/>
      <c r="N237" s="646">
        <v>887563.2</v>
      </c>
      <c r="O237" s="754"/>
      <c r="P237" s="754"/>
      <c r="Q237" s="754"/>
      <c r="R237" s="754"/>
    </row>
    <row r="238" spans="2:18" s="686" customFormat="1" ht="14.85" customHeight="1">
      <c r="B238" s="773" t="s">
        <v>108</v>
      </c>
      <c r="C238" s="783">
        <f t="shared" si="34"/>
        <v>1.7006273999999999</v>
      </c>
      <c r="D238" s="710">
        <f t="shared" si="35"/>
        <v>1700627.4</v>
      </c>
      <c r="E238" s="792"/>
      <c r="F238" s="759" t="s">
        <v>407</v>
      </c>
      <c r="H238" s="675">
        <f t="shared" si="36"/>
        <v>1700627.4</v>
      </c>
      <c r="I238" s="754"/>
      <c r="J238" s="754"/>
      <c r="K238" s="754"/>
      <c r="L238" s="754"/>
      <c r="M238" s="754"/>
      <c r="N238" s="646">
        <v>1700627.4</v>
      </c>
      <c r="O238" s="754"/>
      <c r="P238" s="754"/>
      <c r="Q238" s="754"/>
      <c r="R238" s="754"/>
    </row>
    <row r="239" spans="2:18" s="686" customFormat="1" ht="14.85" customHeight="1">
      <c r="B239" s="773" t="s">
        <v>135</v>
      </c>
      <c r="C239" s="783">
        <f t="shared" si="34"/>
        <v>1.4647903999999998</v>
      </c>
      <c r="D239" s="710">
        <f t="shared" si="35"/>
        <v>1464790.4</v>
      </c>
      <c r="E239" s="792"/>
      <c r="F239" s="759" t="s">
        <v>407</v>
      </c>
      <c r="H239" s="675">
        <f t="shared" si="36"/>
        <v>1464790.4</v>
      </c>
      <c r="I239" s="754"/>
      <c r="J239" s="754"/>
      <c r="K239" s="754"/>
      <c r="L239" s="754"/>
      <c r="M239" s="754"/>
      <c r="N239" s="646">
        <v>1464790.4</v>
      </c>
      <c r="O239" s="754"/>
      <c r="P239" s="754"/>
      <c r="Q239" s="754"/>
      <c r="R239" s="754"/>
    </row>
    <row r="240" spans="2:18" s="686" customFormat="1" ht="14.85" customHeight="1">
      <c r="B240" s="773" t="s">
        <v>512</v>
      </c>
      <c r="C240" s="783">
        <f t="shared" si="34"/>
        <v>0.52545509999999995</v>
      </c>
      <c r="D240" s="710">
        <f t="shared" si="35"/>
        <v>525455.1</v>
      </c>
      <c r="E240" s="792"/>
      <c r="F240" s="759" t="s">
        <v>430</v>
      </c>
      <c r="H240" s="675">
        <f t="shared" si="36"/>
        <v>525455.1</v>
      </c>
      <c r="I240" s="754"/>
      <c r="J240" s="754"/>
      <c r="K240" s="754"/>
      <c r="L240" s="754"/>
      <c r="M240" s="754"/>
      <c r="N240" s="754"/>
      <c r="O240" s="646">
        <v>525455.1</v>
      </c>
      <c r="P240" s="754"/>
      <c r="Q240" s="754"/>
      <c r="R240" s="754"/>
    </row>
    <row r="241" spans="2:18" s="686" customFormat="1" ht="14.85" customHeight="1">
      <c r="B241" s="773" t="s">
        <v>494</v>
      </c>
      <c r="C241" s="783">
        <f t="shared" si="34"/>
        <v>3.2048802000000003</v>
      </c>
      <c r="D241" s="710">
        <f t="shared" si="35"/>
        <v>3204880.2</v>
      </c>
      <c r="E241" s="792"/>
      <c r="F241" s="759" t="s">
        <v>430</v>
      </c>
      <c r="H241" s="675">
        <f t="shared" si="36"/>
        <v>3204880.2</v>
      </c>
      <c r="I241" s="754"/>
      <c r="J241" s="754"/>
      <c r="K241" s="754"/>
      <c r="L241" s="754"/>
      <c r="M241" s="754"/>
      <c r="N241" s="754"/>
      <c r="O241" s="646">
        <v>3204880.2</v>
      </c>
      <c r="P241" s="754"/>
      <c r="Q241" s="754"/>
      <c r="R241" s="754"/>
    </row>
    <row r="242" spans="2:18" s="686" customFormat="1" ht="14.85" customHeight="1">
      <c r="B242" s="773" t="s">
        <v>502</v>
      </c>
      <c r="C242" s="783">
        <f t="shared" si="34"/>
        <v>1.1270243</v>
      </c>
      <c r="D242" s="710">
        <f t="shared" si="35"/>
        <v>1127024.3</v>
      </c>
      <c r="E242" s="792"/>
      <c r="F242" s="716" t="s">
        <v>392</v>
      </c>
      <c r="H242" s="675">
        <f t="shared" si="36"/>
        <v>1127024.3</v>
      </c>
      <c r="I242" s="754"/>
      <c r="J242" s="754"/>
      <c r="K242" s="754"/>
      <c r="L242" s="754"/>
      <c r="M242" s="754"/>
      <c r="N242" s="754"/>
      <c r="O242" s="754"/>
      <c r="P242" s="646">
        <v>1127024.3</v>
      </c>
      <c r="Q242" s="754"/>
      <c r="R242" s="754"/>
    </row>
    <row r="243" spans="2:18" s="686" customFormat="1" ht="14.85" customHeight="1">
      <c r="B243" s="795" t="s">
        <v>513</v>
      </c>
      <c r="C243" s="783">
        <f t="shared" si="34"/>
        <v>2.1027010000000002</v>
      </c>
      <c r="D243" s="710">
        <f t="shared" si="35"/>
        <v>2102701</v>
      </c>
      <c r="E243" s="792"/>
      <c r="F243" s="716" t="s">
        <v>392</v>
      </c>
      <c r="H243" s="675">
        <f t="shared" si="36"/>
        <v>2102701</v>
      </c>
      <c r="I243" s="754"/>
      <c r="J243" s="754"/>
      <c r="K243" s="754"/>
      <c r="L243" s="754"/>
      <c r="M243" s="754"/>
      <c r="N243" s="754"/>
      <c r="O243" s="754"/>
      <c r="P243" s="646">
        <v>2102701</v>
      </c>
      <c r="Q243" s="754"/>
      <c r="R243" s="754"/>
    </row>
    <row r="244" spans="2:18" s="686" customFormat="1" ht="14.85" customHeight="1">
      <c r="B244" s="773" t="s">
        <v>47</v>
      </c>
      <c r="C244" s="783">
        <f t="shared" si="34"/>
        <v>2.4967990000000002</v>
      </c>
      <c r="D244" s="710">
        <f t="shared" si="35"/>
        <v>2496799</v>
      </c>
      <c r="E244" s="792"/>
      <c r="F244" s="705" t="s">
        <v>394</v>
      </c>
      <c r="H244" s="675">
        <f t="shared" si="36"/>
        <v>2496799</v>
      </c>
      <c r="I244" s="754"/>
      <c r="J244" s="754"/>
      <c r="K244" s="754"/>
      <c r="L244" s="754"/>
      <c r="M244" s="754"/>
      <c r="N244" s="754"/>
      <c r="O244" s="754"/>
      <c r="P244" s="754"/>
      <c r="Q244" s="765">
        <v>2496799</v>
      </c>
      <c r="R244" s="754"/>
    </row>
    <row r="245" spans="2:18" s="686" customFormat="1" ht="14.85" customHeight="1">
      <c r="B245" s="773" t="s">
        <v>514</v>
      </c>
      <c r="C245" s="783">
        <f t="shared" si="34"/>
        <v>1.7296118</v>
      </c>
      <c r="D245" s="710">
        <f t="shared" si="35"/>
        <v>1729611.8</v>
      </c>
      <c r="E245" s="792"/>
      <c r="F245" s="705" t="s">
        <v>394</v>
      </c>
      <c r="H245" s="675">
        <f t="shared" si="36"/>
        <v>1729611.8</v>
      </c>
      <c r="I245" s="754"/>
      <c r="J245" s="754"/>
      <c r="K245" s="754"/>
      <c r="L245" s="754"/>
      <c r="M245" s="754"/>
      <c r="N245" s="754"/>
      <c r="O245" s="754"/>
      <c r="P245" s="754"/>
      <c r="Q245" s="646">
        <v>1729611.8</v>
      </c>
      <c r="R245" s="754"/>
    </row>
    <row r="246" spans="2:18" s="686" customFormat="1" ht="14.85" customHeight="1" thickBot="1">
      <c r="B246" s="809" t="s">
        <v>515</v>
      </c>
      <c r="C246" s="805">
        <f t="shared" si="34"/>
        <v>1.7153640000000001</v>
      </c>
      <c r="D246" s="721">
        <f t="shared" si="35"/>
        <v>1715364</v>
      </c>
      <c r="E246" s="792"/>
      <c r="F246" s="705" t="s">
        <v>394</v>
      </c>
      <c r="H246" s="675">
        <f t="shared" si="36"/>
        <v>1715364</v>
      </c>
      <c r="I246" s="754"/>
      <c r="J246" s="754"/>
      <c r="K246" s="754"/>
      <c r="L246" s="754"/>
      <c r="M246" s="754"/>
      <c r="N246" s="754"/>
      <c r="O246" s="754"/>
      <c r="P246" s="754"/>
      <c r="Q246" s="765">
        <v>1715364</v>
      </c>
      <c r="R246" s="754"/>
    </row>
    <row r="247" spans="2:18" s="780" customFormat="1" ht="14.85" customHeight="1" thickBot="1">
      <c r="B247" s="687" t="s">
        <v>361</v>
      </c>
      <c r="C247" s="806">
        <f>SUM(C228:C246)</f>
        <v>23.214039000000003</v>
      </c>
      <c r="D247" s="689">
        <f>SUM(D228:D246)</f>
        <v>23214039.000000004</v>
      </c>
      <c r="E247" s="796"/>
      <c r="F247" s="781"/>
      <c r="G247" s="727" t="s">
        <v>361</v>
      </c>
      <c r="H247" s="757">
        <f t="shared" ref="H247:R247" si="37">SUM(H228:H246)</f>
        <v>23214039.000000004</v>
      </c>
      <c r="I247" s="757">
        <f t="shared" si="37"/>
        <v>2062224</v>
      </c>
      <c r="J247" s="757">
        <f t="shared" si="37"/>
        <v>0</v>
      </c>
      <c r="K247" s="757">
        <f>SUM(K228:K246)</f>
        <v>1422184.1</v>
      </c>
      <c r="L247" s="757">
        <f t="shared" si="37"/>
        <v>2133751.1</v>
      </c>
      <c r="M247" s="757">
        <f t="shared" si="37"/>
        <v>641063.4</v>
      </c>
      <c r="N247" s="757">
        <f t="shared" si="37"/>
        <v>4052980.9999999995</v>
      </c>
      <c r="O247" s="757">
        <f t="shared" si="37"/>
        <v>3730335.3000000003</v>
      </c>
      <c r="P247" s="757">
        <f t="shared" si="37"/>
        <v>3229725.3</v>
      </c>
      <c r="Q247" s="757">
        <f t="shared" si="37"/>
        <v>5941774.7999999998</v>
      </c>
      <c r="R247" s="757">
        <f t="shared" si="37"/>
        <v>0</v>
      </c>
    </row>
    <row r="248" spans="2:18" ht="13.5" customHeight="1" thickBot="1">
      <c r="D248" s="731"/>
    </row>
    <row r="249" spans="2:18" ht="13.5" customHeight="1" thickBot="1">
      <c r="B249" s="810" t="s">
        <v>516</v>
      </c>
      <c r="C249" s="805">
        <f>D249/10^6</f>
        <v>550.27739605252202</v>
      </c>
      <c r="D249" s="721">
        <f>SUM(I249:R249)</f>
        <v>550277396.05252206</v>
      </c>
      <c r="I249" s="811">
        <f t="shared" ref="I249:R249" si="38">I52+I66+I88+I224-I80-I85</f>
        <v>5761964.2999999998</v>
      </c>
      <c r="J249" s="811">
        <f t="shared" si="38"/>
        <v>10389691.199999999</v>
      </c>
      <c r="K249" s="811">
        <f t="shared" si="38"/>
        <v>8759393.6000000015</v>
      </c>
      <c r="L249" s="811">
        <f t="shared" si="38"/>
        <v>248852625.45252204</v>
      </c>
      <c r="M249" s="811">
        <f t="shared" si="38"/>
        <v>95702456.099999994</v>
      </c>
      <c r="N249" s="812">
        <f t="shared" si="38"/>
        <v>147899534.29999998</v>
      </c>
      <c r="O249" s="811">
        <f t="shared" si="38"/>
        <v>6000736.5</v>
      </c>
      <c r="P249" s="811">
        <f t="shared" si="38"/>
        <v>5676221.0999999996</v>
      </c>
      <c r="Q249" s="811">
        <f t="shared" si="38"/>
        <v>20164709.100000001</v>
      </c>
      <c r="R249" s="811">
        <f t="shared" si="38"/>
        <v>1070064.3999999999</v>
      </c>
    </row>
    <row r="250" spans="2:18" ht="13.5" customHeight="1" thickBot="1">
      <c r="B250" s="810" t="s">
        <v>517</v>
      </c>
      <c r="C250" s="805">
        <f>D250/10^6</f>
        <v>23.931376400000001</v>
      </c>
      <c r="D250" s="721">
        <f>SUM(I250:R250)</f>
        <v>23931376.400000002</v>
      </c>
      <c r="I250" s="813">
        <f t="shared" ref="I250:R250" si="39">I247+I80+I85</f>
        <v>2062224</v>
      </c>
      <c r="J250" s="813">
        <f t="shared" si="39"/>
        <v>0</v>
      </c>
      <c r="K250" s="813">
        <f t="shared" si="39"/>
        <v>1422184.1</v>
      </c>
      <c r="L250" s="813">
        <f t="shared" si="39"/>
        <v>2133751.1</v>
      </c>
      <c r="M250" s="813">
        <f t="shared" si="39"/>
        <v>1275255.3999999999</v>
      </c>
      <c r="N250" s="813">
        <f t="shared" si="39"/>
        <v>4052980.9999999995</v>
      </c>
      <c r="O250" s="813">
        <f t="shared" si="39"/>
        <v>3813480.7</v>
      </c>
      <c r="P250" s="813">
        <f t="shared" si="39"/>
        <v>3229725.3</v>
      </c>
      <c r="Q250" s="813">
        <f t="shared" si="39"/>
        <v>5941774.7999999998</v>
      </c>
      <c r="R250" s="813">
        <f t="shared" si="39"/>
        <v>0</v>
      </c>
    </row>
    <row r="251" spans="2:18" ht="13.5" customHeight="1">
      <c r="D251" s="814"/>
    </row>
    <row r="252" spans="2:18" ht="13.5" customHeight="1">
      <c r="I252" s="700" t="s">
        <v>362</v>
      </c>
      <c r="J252" s="700" t="s">
        <v>363</v>
      </c>
      <c r="K252" s="700" t="s">
        <v>364</v>
      </c>
      <c r="L252" s="700" t="s">
        <v>365</v>
      </c>
      <c r="M252" s="700" t="s">
        <v>366</v>
      </c>
      <c r="N252" s="700" t="s">
        <v>367</v>
      </c>
      <c r="O252" s="700" t="s">
        <v>368</v>
      </c>
      <c r="P252" s="701" t="s">
        <v>369</v>
      </c>
      <c r="Q252" s="700" t="s">
        <v>370</v>
      </c>
      <c r="R252" s="700" t="s">
        <v>371</v>
      </c>
    </row>
    <row r="253" spans="2:18" ht="13.5" customHeight="1"/>
    <row r="254" spans="2:18" ht="13.5" customHeight="1"/>
    <row r="255" spans="2:18" ht="13.5" customHeight="1"/>
  </sheetData>
  <sheetProtection selectLockedCells="1"/>
  <mergeCells count="2">
    <mergeCell ref="G2:H2"/>
    <mergeCell ref="G3:H3"/>
  </mergeCells>
  <phoneticPr fontId="2"/>
  <pageMargins left="0.59055118110236227" right="0.19685039370078741" top="0.59055118110236227" bottom="0.59055118110236227" header="0.51181102362204722" footer="0.51181102362204722"/>
  <pageSetup paperSize="8" scale="96" fitToHeight="5" orientation="landscape" r:id="rId1"/>
  <headerFooter alignWithMargins="0"/>
  <rowBreaks count="1" manualBreakCount="1">
    <brk id="5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ＪＲ</vt:lpstr>
      <vt:lpstr>民鉄</vt:lpstr>
      <vt:lpstr>局別</vt:lpstr>
      <vt:lpstr>（JR走行キロ計算）</vt:lpstr>
      <vt:lpstr>（民鉄走行キロ計算）</vt:lpstr>
      <vt:lpstr>（運輸局走行キロ計算）</vt:lpstr>
      <vt:lpstr>平成２６年度走行距離</vt:lpstr>
      <vt:lpstr>'（JR走行キロ計算）'!Print_Area</vt:lpstr>
      <vt:lpstr>'（民鉄走行キロ計算）'!Print_Area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2017-03-12T01:22:12Z</cp:lastPrinted>
  <dcterms:created xsi:type="dcterms:W3CDTF">2001-12-14T05:28:05Z</dcterms:created>
  <dcterms:modified xsi:type="dcterms:W3CDTF">2017-03-17T02:54:22Z</dcterms:modified>
</cp:coreProperties>
</file>