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ibata-h87ny\Desktop\"/>
    </mc:Choice>
  </mc:AlternateContent>
  <bookViews>
    <workbookView xWindow="8415" yWindow="-15" windowWidth="10830" windowHeight="11340"/>
  </bookViews>
  <sheets>
    <sheet name="カルテ作成" sheetId="13" r:id="rId1"/>
    <sheet name="グラフ用" sheetId="20" r:id="rId2"/>
  </sheets>
  <definedNames>
    <definedName name="_xlnm._FilterDatabase" localSheetId="1" hidden="1">グラフ用!#REF!</definedName>
    <definedName name="OLE_LINK2" localSheetId="0">カルテ作成!$AS$30</definedName>
    <definedName name="_xlnm.Print_Area" localSheetId="0">カルテ作成!$B$4:$AV$67</definedName>
  </definedNames>
  <calcPr calcId="152511"/>
</workbook>
</file>

<file path=xl/calcChain.xml><?xml version="1.0" encoding="utf-8"?>
<calcChain xmlns="http://schemas.openxmlformats.org/spreadsheetml/2006/main">
  <c r="C7" i="20" l="1"/>
  <c r="AU19" i="13" l="1"/>
  <c r="AU18" i="13"/>
  <c r="AU16" i="13"/>
  <c r="AU15" i="13"/>
  <c r="AU13" i="13"/>
  <c r="AU12" i="13"/>
  <c r="A35" i="20" l="1"/>
  <c r="C30" i="20"/>
  <c r="D25" i="20"/>
  <c r="C25" i="20"/>
  <c r="B25" i="20"/>
  <c r="A20" i="20"/>
  <c r="W20" i="13"/>
  <c r="W19" i="13"/>
  <c r="B4" i="13"/>
  <c r="E53" i="13" s="1"/>
  <c r="E42" i="13"/>
  <c r="W11" i="13"/>
  <c r="W9" i="13"/>
  <c r="A25" i="20" l="1"/>
  <c r="C6" i="20"/>
  <c r="A30" i="20"/>
  <c r="W8" i="13"/>
  <c r="W25" i="13"/>
  <c r="E35" i="13"/>
  <c r="AU14" i="13" l="1"/>
  <c r="AU20" i="13"/>
  <c r="AU17" i="13"/>
  <c r="AU21" i="13" s="1"/>
  <c r="AU25" i="13" l="1"/>
  <c r="B30" i="20"/>
  <c r="B20" i="20"/>
  <c r="AU26" i="13"/>
  <c r="AU24" i="13"/>
  <c r="AU27" i="13" s="1"/>
  <c r="AU22" i="13"/>
  <c r="AU28" i="13" l="1"/>
  <c r="C35" i="20" s="1"/>
  <c r="B35" i="20"/>
  <c r="AU23" i="13"/>
  <c r="C8" i="20" l="1"/>
  <c r="AU29" i="13"/>
  <c r="C9" i="20" s="1"/>
  <c r="C20" i="20"/>
  <c r="Z24" i="13"/>
  <c r="AU34" i="13"/>
  <c r="X14" i="13" s="1"/>
  <c r="AU31" i="13"/>
  <c r="W14" i="13" s="1"/>
  <c r="W13" i="13" s="1"/>
  <c r="AU40" i="13"/>
  <c r="W16" i="13" s="1"/>
  <c r="W15" i="13" s="1"/>
  <c r="AU39" i="13"/>
  <c r="W12" i="13" s="1"/>
  <c r="AU30" i="13"/>
  <c r="W10" i="13" s="1"/>
  <c r="Z11" i="13"/>
  <c r="Z9" i="13"/>
  <c r="Z25" i="13"/>
  <c r="Z19" i="13"/>
  <c r="Z21" i="13"/>
  <c r="AB14" i="13"/>
  <c r="Z10" i="13" l="1"/>
  <c r="Z14" i="13"/>
  <c r="AU35" i="13"/>
  <c r="X17" i="13" s="1"/>
  <c r="AU43" i="13"/>
  <c r="AU44" i="13"/>
  <c r="X18" i="13" s="1"/>
  <c r="AU42" i="13"/>
  <c r="AU33" i="13"/>
  <c r="AU37" i="13"/>
  <c r="C11" i="20" s="1"/>
  <c r="AU32" i="13"/>
  <c r="W17" i="13" s="1"/>
  <c r="AU41" i="13"/>
  <c r="W18" i="13" s="1"/>
  <c r="Z13" i="13"/>
  <c r="Z12" i="13"/>
  <c r="Z15" i="13"/>
  <c r="AA15" i="13" s="1"/>
  <c r="AB11" i="13"/>
  <c r="AA11" i="13"/>
  <c r="AB13" i="13"/>
  <c r="AB15" i="13"/>
  <c r="AB12" i="13"/>
  <c r="AB9" i="13"/>
  <c r="AB10" i="13"/>
  <c r="AA9" i="13"/>
  <c r="AA10" i="13" l="1"/>
  <c r="AA14" i="13"/>
  <c r="AU46" i="13"/>
  <c r="C14" i="20" s="1"/>
  <c r="X16" i="13"/>
  <c r="AU36" i="13"/>
  <c r="C10" i="20" s="1"/>
  <c r="X10" i="13"/>
  <c r="AU45" i="13"/>
  <c r="C13" i="20" s="1"/>
  <c r="X12" i="13"/>
  <c r="AU47" i="13"/>
  <c r="C15" i="20" s="1"/>
  <c r="AU38" i="13"/>
  <c r="C12" i="20" s="1"/>
  <c r="AA13" i="13"/>
  <c r="AA12" i="13"/>
  <c r="Z18" i="13"/>
  <c r="Z20" i="13"/>
  <c r="Z23" i="13"/>
  <c r="Z22" i="13" l="1"/>
</calcChain>
</file>

<file path=xl/comments1.xml><?xml version="1.0" encoding="utf-8"?>
<comments xmlns="http://schemas.openxmlformats.org/spreadsheetml/2006/main">
  <authors>
    <author>なし</author>
  </authors>
  <commentList>
    <comment ref="W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仮入力</t>
        </r>
      </text>
    </comment>
    <comment ref="E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自動算出されます。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<sst xmlns="http://schemas.openxmlformats.org/spreadsheetml/2006/main" count="265" uniqueCount="195">
  <si>
    <t>昼夜間人口比</t>
  </si>
  <si>
    <t>バス停数</t>
  </si>
  <si>
    <t>DID人口密度</t>
  </si>
  <si>
    <t>鉄道平均運行間隔</t>
  </si>
  <si>
    <t>１人当たり自動車保有台数</t>
  </si>
  <si>
    <t>旅客船運航数</t>
  </si>
  <si>
    <t>合併履歴</t>
  </si>
  <si>
    <t>鉄道路線長</t>
  </si>
  <si>
    <t>バス路線長</t>
  </si>
  <si>
    <t>鉄道駅数</t>
  </si>
  <si>
    <t>人口集中度</t>
  </si>
  <si>
    <t>財政力指数</t>
  </si>
  <si>
    <t>バス平均運行間隔</t>
  </si>
  <si>
    <t>形状の長短軸比</t>
  </si>
  <si>
    <t>バス路線数</t>
  </si>
  <si>
    <t>基礎指標</t>
    <rPh sb="0" eb="2">
      <t>キソ</t>
    </rPh>
    <rPh sb="2" eb="4">
      <t>シヒョウ</t>
    </rPh>
    <phoneticPr fontId="2"/>
  </si>
  <si>
    <t>人口</t>
    <rPh sb="0" eb="2">
      <t>ジンコウ</t>
    </rPh>
    <phoneticPr fontId="2"/>
  </si>
  <si>
    <t>鉄道</t>
    <rPh sb="0" eb="2">
      <t>テツドウ</t>
    </rPh>
    <phoneticPr fontId="2"/>
  </si>
  <si>
    <t>旅客船</t>
    <rPh sb="0" eb="2">
      <t>リョキャク</t>
    </rPh>
    <rPh sb="2" eb="3">
      <t>セン</t>
    </rPh>
    <phoneticPr fontId="2"/>
  </si>
  <si>
    <t>偏差値</t>
    <rPh sb="0" eb="3">
      <t>ヘンサチ</t>
    </rPh>
    <phoneticPr fontId="2"/>
  </si>
  <si>
    <t>評価</t>
    <rPh sb="0" eb="2">
      <t>ヒョウカ</t>
    </rPh>
    <phoneticPr fontId="2"/>
  </si>
  <si>
    <t>人</t>
    <rPh sb="0" eb="1">
      <t>ニン</t>
    </rPh>
    <phoneticPr fontId="2"/>
  </si>
  <si>
    <t>公共交通サービス量</t>
    <rPh sb="0" eb="2">
      <t>コウキョウ</t>
    </rPh>
    <rPh sb="2" eb="4">
      <t>コウツウ</t>
    </rPh>
    <rPh sb="8" eb="9">
      <t>リョウ</t>
    </rPh>
    <phoneticPr fontId="2"/>
  </si>
  <si>
    <t>単位</t>
    <rPh sb="0" eb="2">
      <t>タンイ</t>
    </rPh>
    <phoneticPr fontId="2"/>
  </si>
  <si>
    <t>指標</t>
    <rPh sb="0" eb="2">
      <t>シヒョウ</t>
    </rPh>
    <phoneticPr fontId="2"/>
  </si>
  <si>
    <t>㎞</t>
    <phoneticPr fontId="2"/>
  </si>
  <si>
    <t>㎞2</t>
    <phoneticPr fontId="2"/>
  </si>
  <si>
    <t>夜間人口</t>
    <rPh sb="0" eb="2">
      <t>ヤカン</t>
    </rPh>
    <phoneticPr fontId="2"/>
  </si>
  <si>
    <t>DID人口</t>
    <phoneticPr fontId="2"/>
  </si>
  <si>
    <t>昼間人口</t>
    <phoneticPr fontId="2"/>
  </si>
  <si>
    <t>人/㎞2</t>
    <rPh sb="0" eb="1">
      <t>ニン</t>
    </rPh>
    <phoneticPr fontId="2"/>
  </si>
  <si>
    <t>台/人</t>
    <rPh sb="0" eb="1">
      <t>ダイ</t>
    </rPh>
    <rPh sb="2" eb="3">
      <t>ニン</t>
    </rPh>
    <phoneticPr fontId="2"/>
  </si>
  <si>
    <t>駅</t>
    <rPh sb="0" eb="1">
      <t>エキ</t>
    </rPh>
    <phoneticPr fontId="2"/>
  </si>
  <si>
    <t>本/平日</t>
    <rPh sb="0" eb="1">
      <t>ホン</t>
    </rPh>
    <rPh sb="2" eb="4">
      <t>ヘイジツ</t>
    </rPh>
    <phoneticPr fontId="2"/>
  </si>
  <si>
    <t>箇所</t>
    <rPh sb="0" eb="2">
      <t>カショ</t>
    </rPh>
    <phoneticPr fontId="2"/>
  </si>
  <si>
    <t>路線</t>
    <rPh sb="0" eb="2">
      <t>ロセン</t>
    </rPh>
    <phoneticPr fontId="2"/>
  </si>
  <si>
    <t>市町村プロット図</t>
    <rPh sb="0" eb="3">
      <t>シチョウソン</t>
    </rPh>
    <rPh sb="7" eb="8">
      <t>ズ</t>
    </rPh>
    <phoneticPr fontId="2"/>
  </si>
  <si>
    <t>項目</t>
    <rPh sb="0" eb="2">
      <t>コウモク</t>
    </rPh>
    <phoneticPr fontId="2"/>
  </si>
  <si>
    <t>空間的ｱｸｾｼﾋﾞﾘﾃｨ指標</t>
    <rPh sb="0" eb="2">
      <t>クウカン</t>
    </rPh>
    <rPh sb="2" eb="3">
      <t>テキ</t>
    </rPh>
    <rPh sb="12" eb="14">
      <t>シヒョウ</t>
    </rPh>
    <phoneticPr fontId="2"/>
  </si>
  <si>
    <t>時間的ｱｸｾｼﾋﾞﾘﾃｨ指標</t>
    <rPh sb="0" eb="2">
      <t>ジカン</t>
    </rPh>
    <rPh sb="2" eb="3">
      <t>テキ</t>
    </rPh>
    <rPh sb="12" eb="14">
      <t>シヒョウ</t>
    </rPh>
    <phoneticPr fontId="2"/>
  </si>
  <si>
    <t>面積</t>
    <phoneticPr fontId="2"/>
  </si>
  <si>
    <t>可住地面積</t>
    <phoneticPr fontId="2"/>
  </si>
  <si>
    <t>DID面積</t>
    <phoneticPr fontId="2"/>
  </si>
  <si>
    <t>可住地人口密度</t>
    <phoneticPr fontId="2"/>
  </si>
  <si>
    <r>
      <t xml:space="preserve">人口
</t>
    </r>
    <r>
      <rPr>
        <sz val="8"/>
        <color theme="1"/>
        <rFont val="ＭＳ Ｐゴシック"/>
        <family val="3"/>
        <charset val="128"/>
        <scheme val="minor"/>
      </rPr>
      <t>(人)</t>
    </r>
    <rPh sb="0" eb="2">
      <t>ジンコウ</t>
    </rPh>
    <rPh sb="4" eb="5">
      <t>ニン</t>
    </rPh>
    <phoneticPr fontId="2"/>
  </si>
  <si>
    <r>
      <t xml:space="preserve">面積
</t>
    </r>
    <r>
      <rPr>
        <sz val="8"/>
        <color theme="1"/>
        <rFont val="ＭＳ Ｐゴシック"/>
        <family val="3"/>
        <charset val="128"/>
        <scheme val="minor"/>
      </rPr>
      <t>(㎞2)</t>
    </r>
    <rPh sb="0" eb="2">
      <t>メンセキ</t>
    </rPh>
    <phoneticPr fontId="2"/>
  </si>
  <si>
    <r>
      <t xml:space="preserve">密度
</t>
    </r>
    <r>
      <rPr>
        <sz val="8"/>
        <color theme="1"/>
        <rFont val="ＭＳ Ｐゴシック"/>
        <family val="3"/>
        <charset val="128"/>
        <scheme val="minor"/>
      </rPr>
      <t>(人/㎞2)</t>
    </r>
    <rPh sb="0" eb="2">
      <t>ミツド</t>
    </rPh>
    <rPh sb="4" eb="5">
      <t>ニン</t>
    </rPh>
    <phoneticPr fontId="2"/>
  </si>
  <si>
    <t>㎞/平日</t>
    <rPh sb="2" eb="4">
      <t>ヘイジツ</t>
    </rPh>
    <phoneticPr fontId="2"/>
  </si>
  <si>
    <t>都市特性</t>
    <rPh sb="0" eb="2">
      <t>トシ</t>
    </rPh>
    <rPh sb="2" eb="4">
      <t>トクセイ</t>
    </rPh>
    <phoneticPr fontId="2"/>
  </si>
  <si>
    <t>順位</t>
    <rPh sb="0" eb="2">
      <t>ジュンイ</t>
    </rPh>
    <phoneticPr fontId="2"/>
  </si>
  <si>
    <r>
      <t xml:space="preserve">公共交通利用割合
（通勤通学）
</t>
    </r>
    <r>
      <rPr>
        <b/>
        <sz val="8"/>
        <color theme="1"/>
        <rFont val="ＭＳ Ｐゴシック"/>
        <family val="3"/>
        <charset val="128"/>
        <scheme val="minor"/>
      </rPr>
      <t>&lt;</t>
    </r>
    <r>
      <rPr>
        <sz val="8"/>
        <color theme="1"/>
        <rFont val="ＭＳ Ｐゴシック"/>
        <family val="3"/>
        <charset val="128"/>
        <scheme val="minor"/>
      </rPr>
      <t>平成22年国勢調査に基づく&gt;</t>
    </r>
    <rPh sb="0" eb="2">
      <t>コウキョウ</t>
    </rPh>
    <rPh sb="2" eb="4">
      <t>コウツウ</t>
    </rPh>
    <rPh sb="4" eb="6">
      <t>リヨウ</t>
    </rPh>
    <rPh sb="6" eb="8">
      <t>ワリアイ</t>
    </rPh>
    <rPh sb="10" eb="12">
      <t>ツウキン</t>
    </rPh>
    <rPh sb="12" eb="14">
      <t>ツウガク</t>
    </rPh>
    <rPh sb="18" eb="20">
      <t>ヘイセイ</t>
    </rPh>
    <rPh sb="22" eb="23">
      <t>ネン</t>
    </rPh>
    <rPh sb="23" eb="25">
      <t>コクセイ</t>
    </rPh>
    <rPh sb="25" eb="27">
      <t>チョウサ</t>
    </rPh>
    <rPh sb="28" eb="29">
      <t>モト</t>
    </rPh>
    <phoneticPr fontId="2"/>
  </si>
  <si>
    <t>※昼夜間人口比指標＝絶対値（昼夜間人口比－１）×100（人口移動量の大きさを表す指標）</t>
  </si>
  <si>
    <t>公共交通利用割合</t>
    <rPh sb="0" eb="2">
      <t>コウキョウ</t>
    </rPh>
    <rPh sb="2" eb="4">
      <t>コウツウ</t>
    </rPh>
    <rPh sb="4" eb="6">
      <t>リヨウ</t>
    </rPh>
    <rPh sb="6" eb="8">
      <t>ワリアイ</t>
    </rPh>
    <phoneticPr fontId="3"/>
  </si>
  <si>
    <t>鉄道＋乗合バス利用割合</t>
    <rPh sb="0" eb="2">
      <t>テツドウ</t>
    </rPh>
    <rPh sb="3" eb="5">
      <t>ノリアイ</t>
    </rPh>
    <rPh sb="7" eb="9">
      <t>リヨウ</t>
    </rPh>
    <rPh sb="9" eb="11">
      <t>ワリアイ</t>
    </rPh>
    <phoneticPr fontId="2"/>
  </si>
  <si>
    <t>公共交通利用割合</t>
    <phoneticPr fontId="2"/>
  </si>
  <si>
    <t>鉄道利用用割合</t>
    <rPh sb="2" eb="4">
      <t>リヨウ</t>
    </rPh>
    <phoneticPr fontId="2"/>
  </si>
  <si>
    <t>乗合バス利用割合</t>
    <rPh sb="0" eb="2">
      <t>ノリアイ</t>
    </rPh>
    <phoneticPr fontId="2"/>
  </si>
  <si>
    <t>鉄道のみ利用割合</t>
    <phoneticPr fontId="2"/>
  </si>
  <si>
    <t>乗合バスのみ利用割合</t>
    <rPh sb="0" eb="2">
      <t>ノリアイ</t>
    </rPh>
    <rPh sb="6" eb="8">
      <t>リヨウ</t>
    </rPh>
    <phoneticPr fontId="2"/>
  </si>
  <si>
    <t>鉄道＋自家用車利用割合</t>
    <rPh sb="0" eb="2">
      <t>テツドウ</t>
    </rPh>
    <rPh sb="3" eb="7">
      <t>ジカヨウシャ</t>
    </rPh>
    <rPh sb="7" eb="9">
      <t>リヨウ</t>
    </rPh>
    <rPh sb="9" eb="11">
      <t>ワリアイ</t>
    </rPh>
    <phoneticPr fontId="2"/>
  </si>
  <si>
    <t>公共交通</t>
    <rPh sb="0" eb="2">
      <t>コウキョウ</t>
    </rPh>
    <rPh sb="2" eb="4">
      <t>コウツウ</t>
    </rPh>
    <phoneticPr fontId="2"/>
  </si>
  <si>
    <t>総合アクセシビリティ水準γ</t>
    <rPh sb="0" eb="2">
      <t>ソウゴウ</t>
    </rPh>
    <rPh sb="10" eb="12">
      <t>スイジュン</t>
    </rPh>
    <phoneticPr fontId="2"/>
  </si>
  <si>
    <t>可住地面積</t>
    <rPh sb="0" eb="3">
      <t>カジュウチ</t>
    </rPh>
    <rPh sb="3" eb="5">
      <t>メンセキ</t>
    </rPh>
    <phoneticPr fontId="2"/>
  </si>
  <si>
    <t>可住地人口密度</t>
    <rPh sb="0" eb="3">
      <t>カジュウチ</t>
    </rPh>
    <rPh sb="3" eb="5">
      <t>ジンコウ</t>
    </rPh>
    <rPh sb="5" eb="7">
      <t>ミツド</t>
    </rPh>
    <phoneticPr fontId="2"/>
  </si>
  <si>
    <t>鉄道の路線長</t>
    <rPh sb="0" eb="2">
      <t>テツドウ</t>
    </rPh>
    <rPh sb="3" eb="5">
      <t>ロセン</t>
    </rPh>
    <rPh sb="5" eb="6">
      <t>チョウ</t>
    </rPh>
    <phoneticPr fontId="2"/>
  </si>
  <si>
    <t>バスの路線長</t>
    <rPh sb="3" eb="5">
      <t>ロセン</t>
    </rPh>
    <rPh sb="5" eb="6">
      <t>チョウ</t>
    </rPh>
    <phoneticPr fontId="2"/>
  </si>
  <si>
    <t>公共交通の路線長</t>
    <rPh sb="0" eb="2">
      <t>コウキョウ</t>
    </rPh>
    <rPh sb="2" eb="4">
      <t>コウツウ</t>
    </rPh>
    <rPh sb="5" eb="7">
      <t>ロセン</t>
    </rPh>
    <rPh sb="7" eb="8">
      <t>チョウ</t>
    </rPh>
    <phoneticPr fontId="2"/>
  </si>
  <si>
    <t>鉄道の総走行キロ</t>
    <rPh sb="0" eb="2">
      <t>テツドウ</t>
    </rPh>
    <rPh sb="3" eb="4">
      <t>ソウ</t>
    </rPh>
    <rPh sb="4" eb="6">
      <t>ソウコウ</t>
    </rPh>
    <phoneticPr fontId="2"/>
  </si>
  <si>
    <t>バスの総走行キロ</t>
    <rPh sb="3" eb="4">
      <t>ソウ</t>
    </rPh>
    <rPh sb="4" eb="6">
      <t>ソウコウ</t>
    </rPh>
    <phoneticPr fontId="2"/>
  </si>
  <si>
    <t>公共交通の総走行キロ</t>
    <rPh sb="0" eb="2">
      <t>コウキョウ</t>
    </rPh>
    <rPh sb="2" eb="4">
      <t>コウツウ</t>
    </rPh>
    <rPh sb="5" eb="6">
      <t>ソウ</t>
    </rPh>
    <rPh sb="6" eb="8">
      <t>ソウコウ</t>
    </rPh>
    <phoneticPr fontId="2"/>
  </si>
  <si>
    <t>公共交通の路線密度</t>
    <rPh sb="0" eb="2">
      <t>コウキョウ</t>
    </rPh>
    <rPh sb="2" eb="4">
      <t>コウツウ</t>
    </rPh>
    <rPh sb="5" eb="7">
      <t>ロセン</t>
    </rPh>
    <rPh sb="7" eb="9">
      <t>ミツド</t>
    </rPh>
    <phoneticPr fontId="2"/>
  </si>
  <si>
    <t>公共交通の平均運行本数</t>
    <rPh sb="0" eb="2">
      <t>コウキョウ</t>
    </rPh>
    <rPh sb="2" eb="4">
      <t>コウツウ</t>
    </rPh>
    <rPh sb="5" eb="7">
      <t>ヘイキン</t>
    </rPh>
    <rPh sb="7" eb="9">
      <t>ウンコウ</t>
    </rPh>
    <rPh sb="9" eb="11">
      <t>ホンスウ</t>
    </rPh>
    <phoneticPr fontId="2"/>
  </si>
  <si>
    <t>公共交通の路線密度×平均運行本数</t>
    <rPh sb="0" eb="2">
      <t>コウキョウ</t>
    </rPh>
    <rPh sb="2" eb="4">
      <t>コウツウ</t>
    </rPh>
    <rPh sb="5" eb="7">
      <t>ロセン</t>
    </rPh>
    <rPh sb="7" eb="9">
      <t>ミツド</t>
    </rPh>
    <rPh sb="10" eb="12">
      <t>ヘイキン</t>
    </rPh>
    <rPh sb="12" eb="14">
      <t>ウンコウ</t>
    </rPh>
    <rPh sb="14" eb="16">
      <t>ホンスウ</t>
    </rPh>
    <phoneticPr fontId="2"/>
  </si>
  <si>
    <t>空間的ｱｸｾｼﾋﾞﾘﾃｨの標準値</t>
    <rPh sb="0" eb="3">
      <t>クウカンテキ</t>
    </rPh>
    <rPh sb="13" eb="16">
      <t>ヒョウジュンチ</t>
    </rPh>
    <phoneticPr fontId="2"/>
  </si>
  <si>
    <t>時間的ｱｸｾｼﾋﾞﾘﾃｨの標準値</t>
    <rPh sb="0" eb="3">
      <t>ジカンテキ</t>
    </rPh>
    <rPh sb="13" eb="16">
      <t>ヒョウジュンチ</t>
    </rPh>
    <phoneticPr fontId="2"/>
  </si>
  <si>
    <t>総合ｱｸｾｼﾋﾞﾘﾃｨの標準値</t>
    <rPh sb="0" eb="2">
      <t>ソウゴウ</t>
    </rPh>
    <rPh sb="11" eb="14">
      <t>ヒョウジュンチ</t>
    </rPh>
    <rPh sb="14" eb="15">
      <t>ガンマ</t>
    </rPh>
    <phoneticPr fontId="2"/>
  </si>
  <si>
    <t>時間的ｱｸｾｼﾋﾞﾘﾃｨ水準αt</t>
    <rPh sb="0" eb="3">
      <t>ジカンテキ</t>
    </rPh>
    <rPh sb="12" eb="14">
      <t>スイジュン</t>
    </rPh>
    <phoneticPr fontId="2"/>
  </si>
  <si>
    <t>空間的ｱｸｾｼﾋﾞﾘﾃｨ水準αs</t>
    <rPh sb="0" eb="3">
      <t>クウカンテキ</t>
    </rPh>
    <rPh sb="12" eb="14">
      <t>スイジュン</t>
    </rPh>
    <phoneticPr fontId="2"/>
  </si>
  <si>
    <t>値</t>
    <rPh sb="0" eb="1">
      <t>アタイ</t>
    </rPh>
    <phoneticPr fontId="2"/>
  </si>
  <si>
    <t>算出方法</t>
    <rPh sb="0" eb="2">
      <t>サンシュツ</t>
    </rPh>
    <rPh sb="2" eb="4">
      <t>ホウホウ</t>
    </rPh>
    <phoneticPr fontId="2"/>
  </si>
  <si>
    <t>㎞/㎞2</t>
    <phoneticPr fontId="2"/>
  </si>
  <si>
    <t>本/平日1日</t>
    <rPh sb="0" eb="1">
      <t>ホン</t>
    </rPh>
    <rPh sb="2" eb="4">
      <t>ヘイジツ</t>
    </rPh>
    <rPh sb="5" eb="6">
      <t>ニチ</t>
    </rPh>
    <phoneticPr fontId="2"/>
  </si>
  <si>
    <t>倍</t>
    <rPh sb="0" eb="1">
      <t>バイ</t>
    </rPh>
    <phoneticPr fontId="2"/>
  </si>
  <si>
    <t>市域内の鉄道路線長</t>
    <rPh sb="0" eb="2">
      <t>シイキ</t>
    </rPh>
    <rPh sb="2" eb="3">
      <t>ナイ</t>
    </rPh>
    <rPh sb="4" eb="6">
      <t>テツドウ</t>
    </rPh>
    <rPh sb="6" eb="8">
      <t>ロセン</t>
    </rPh>
    <rPh sb="8" eb="9">
      <t>チョウ</t>
    </rPh>
    <phoneticPr fontId="2"/>
  </si>
  <si>
    <t>市域内のバス路線長</t>
    <rPh sb="0" eb="2">
      <t>シイキ</t>
    </rPh>
    <rPh sb="2" eb="3">
      <t>ナイ</t>
    </rPh>
    <rPh sb="6" eb="8">
      <t>ロセン</t>
    </rPh>
    <rPh sb="8" eb="9">
      <t>チョウ</t>
    </rPh>
    <phoneticPr fontId="2"/>
  </si>
  <si>
    <t>市域内の鉄道の総走行キロ（路線毎の路線長×本数の合計）</t>
    <rPh sb="0" eb="2">
      <t>シイキ</t>
    </rPh>
    <rPh sb="2" eb="3">
      <t>ナイ</t>
    </rPh>
    <rPh sb="4" eb="6">
      <t>テツドウ</t>
    </rPh>
    <rPh sb="7" eb="10">
      <t>ソウソウコウ</t>
    </rPh>
    <rPh sb="13" eb="15">
      <t>ロセン</t>
    </rPh>
    <rPh sb="15" eb="16">
      <t>ゴト</t>
    </rPh>
    <rPh sb="17" eb="19">
      <t>ロセン</t>
    </rPh>
    <rPh sb="19" eb="20">
      <t>チョウ</t>
    </rPh>
    <rPh sb="21" eb="23">
      <t>ホンスウ</t>
    </rPh>
    <rPh sb="24" eb="26">
      <t>ゴウケイ</t>
    </rPh>
    <phoneticPr fontId="2"/>
  </si>
  <si>
    <t>市域内のバスの総走行キロ（路線毎の路線長×本数の合計）</t>
    <rPh sb="0" eb="2">
      <t>シイキ</t>
    </rPh>
    <rPh sb="2" eb="3">
      <t>ナイ</t>
    </rPh>
    <rPh sb="7" eb="8">
      <t>ソウ</t>
    </rPh>
    <rPh sb="8" eb="10">
      <t>ソウコウ</t>
    </rPh>
    <rPh sb="13" eb="15">
      <t>ロセン</t>
    </rPh>
    <rPh sb="15" eb="16">
      <t>ゴト</t>
    </rPh>
    <rPh sb="17" eb="19">
      <t>ロセン</t>
    </rPh>
    <rPh sb="19" eb="20">
      <t>チョウ</t>
    </rPh>
    <rPh sb="21" eb="23">
      <t>ホンスウ</t>
    </rPh>
    <rPh sb="24" eb="26">
      <t>ゴウケイ</t>
    </rPh>
    <phoneticPr fontId="2"/>
  </si>
  <si>
    <t>空間的アクセシビリティ水準αs</t>
  </si>
  <si>
    <t>時間的アクセシビリティ水準Αt</t>
  </si>
  <si>
    <t>アクセシビリティ水準の計算式</t>
    <rPh sb="8" eb="10">
      <t>スイジュン</t>
    </rPh>
    <rPh sb="11" eb="14">
      <t>ケイサンシキ</t>
    </rPh>
    <phoneticPr fontId="2"/>
  </si>
  <si>
    <t>鉄道運行本数（延べ）</t>
    <rPh sb="7" eb="8">
      <t>ノ</t>
    </rPh>
    <phoneticPr fontId="2"/>
  </si>
  <si>
    <t>バス運行本数（延べ）</t>
    <rPh sb="7" eb="8">
      <t>ノ</t>
    </rPh>
    <phoneticPr fontId="2"/>
  </si>
  <si>
    <t>可住地人口密度</t>
    <rPh sb="0" eb="2">
      <t>カジュウ</t>
    </rPh>
    <rPh sb="2" eb="3">
      <t>チ</t>
    </rPh>
    <rPh sb="3" eb="5">
      <t>ジンコウ</t>
    </rPh>
    <rPh sb="5" eb="7">
      <t>ミツド</t>
    </rPh>
    <phoneticPr fontId="2"/>
  </si>
  <si>
    <t>鉄道路線密度</t>
    <phoneticPr fontId="2"/>
  </si>
  <si>
    <t>バス路線密度</t>
    <phoneticPr fontId="2"/>
  </si>
  <si>
    <t>鉄道路線密度×平均運行本数</t>
    <rPh sb="4" eb="6">
      <t>ミツド</t>
    </rPh>
    <rPh sb="7" eb="9">
      <t>ヘイキン</t>
    </rPh>
    <rPh sb="9" eb="11">
      <t>ウンコウ</t>
    </rPh>
    <phoneticPr fontId="2"/>
  </si>
  <si>
    <t>バス路線密度×平均運行本数</t>
    <rPh sb="4" eb="6">
      <t>ミツド</t>
    </rPh>
    <rPh sb="7" eb="9">
      <t>ヘイキン</t>
    </rPh>
    <rPh sb="9" eb="11">
      <t>ウンコウ</t>
    </rPh>
    <phoneticPr fontId="2"/>
  </si>
  <si>
    <t>㎞2</t>
    <phoneticPr fontId="2"/>
  </si>
  <si>
    <t>㎞</t>
    <phoneticPr fontId="2"/>
  </si>
  <si>
    <t>㎞</t>
    <phoneticPr fontId="2"/>
  </si>
  <si>
    <t>㎞</t>
    <phoneticPr fontId="2"/>
  </si>
  <si>
    <t>㎞</t>
    <phoneticPr fontId="2"/>
  </si>
  <si>
    <t>㎞/㎞2</t>
    <phoneticPr fontId="2"/>
  </si>
  <si>
    <t>㎞/㎞2</t>
    <phoneticPr fontId="2"/>
  </si>
  <si>
    <t>㎞/㎞2</t>
    <phoneticPr fontId="2"/>
  </si>
  <si>
    <t>鉄道駅平均アクセス距離</t>
    <phoneticPr fontId="2"/>
  </si>
  <si>
    <t>バス停平均アクセス距離</t>
    <phoneticPr fontId="2"/>
  </si>
  <si>
    <t>公共交通</t>
    <rPh sb="0" eb="2">
      <t>コウキョウ</t>
    </rPh>
    <rPh sb="2" eb="4">
      <t>コウツウ</t>
    </rPh>
    <phoneticPr fontId="2"/>
  </si>
  <si>
    <t>路線長</t>
    <rPh sb="0" eb="2">
      <t>ロセン</t>
    </rPh>
    <rPh sb="2" eb="3">
      <t>チョウ</t>
    </rPh>
    <phoneticPr fontId="2"/>
  </si>
  <si>
    <t>走行キロ</t>
    <rPh sb="0" eb="2">
      <t>ソウコウ</t>
    </rPh>
    <phoneticPr fontId="2"/>
  </si>
  <si>
    <t>鉄道</t>
    <rPh sb="0" eb="2">
      <t>テツドウ</t>
    </rPh>
    <phoneticPr fontId="2"/>
  </si>
  <si>
    <t>バス</t>
    <phoneticPr fontId="2"/>
  </si>
  <si>
    <t>人口・面積</t>
    <rPh sb="0" eb="2">
      <t>ジンコウ</t>
    </rPh>
    <rPh sb="3" eb="5">
      <t>メンセキ</t>
    </rPh>
    <phoneticPr fontId="2"/>
  </si>
  <si>
    <t>1÷2</t>
    <phoneticPr fontId="2"/>
  </si>
  <si>
    <t>4＋5</t>
    <phoneticPr fontId="2"/>
  </si>
  <si>
    <t>7＋8</t>
    <phoneticPr fontId="2"/>
  </si>
  <si>
    <t>6÷2</t>
    <phoneticPr fontId="2"/>
  </si>
  <si>
    <t>9÷6</t>
    <phoneticPr fontId="2"/>
  </si>
  <si>
    <t>10×11</t>
    <phoneticPr fontId="2"/>
  </si>
  <si>
    <t>Ｃ式に3可住地人口密度を代入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</si>
  <si>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Ａ式に3可住地人口密度を代入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</si>
  <si>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Ｂ式に3可住地人口密度を代入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</si>
  <si>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10÷13</t>
    <phoneticPr fontId="2"/>
  </si>
  <si>
    <t>11÷14</t>
    <phoneticPr fontId="2"/>
  </si>
  <si>
    <t>12÷15</t>
    <phoneticPr fontId="2"/>
  </si>
  <si>
    <t>鉄道の路線密度</t>
    <rPh sb="0" eb="2">
      <t>テツドウ</t>
    </rPh>
    <rPh sb="3" eb="5">
      <t>ロセン</t>
    </rPh>
    <rPh sb="5" eb="7">
      <t>ミツド</t>
    </rPh>
    <phoneticPr fontId="2"/>
  </si>
  <si>
    <t>鉄道の平均運行本数</t>
    <rPh sb="0" eb="2">
      <t>テツドウ</t>
    </rPh>
    <rPh sb="3" eb="5">
      <t>ヘイキン</t>
    </rPh>
    <rPh sb="5" eb="7">
      <t>ウンコウ</t>
    </rPh>
    <rPh sb="7" eb="9">
      <t>ホンスウ</t>
    </rPh>
    <phoneticPr fontId="2"/>
  </si>
  <si>
    <t>鉄道の路線密度×平均運行本数</t>
    <rPh sb="0" eb="2">
      <t>テツドウ</t>
    </rPh>
    <rPh sb="3" eb="5">
      <t>ロセン</t>
    </rPh>
    <rPh sb="5" eb="7">
      <t>ミツド</t>
    </rPh>
    <rPh sb="8" eb="10">
      <t>ヘイキン</t>
    </rPh>
    <rPh sb="10" eb="12">
      <t>ウンコウ</t>
    </rPh>
    <rPh sb="12" eb="14">
      <t>ホンスウ</t>
    </rPh>
    <phoneticPr fontId="2"/>
  </si>
  <si>
    <t>バスの路線密度</t>
    <rPh sb="3" eb="5">
      <t>ロセン</t>
    </rPh>
    <rPh sb="5" eb="7">
      <t>ミツド</t>
    </rPh>
    <phoneticPr fontId="2"/>
  </si>
  <si>
    <t>バスの平均運行本数</t>
    <rPh sb="3" eb="5">
      <t>ヘイキン</t>
    </rPh>
    <rPh sb="5" eb="7">
      <t>ウンコウ</t>
    </rPh>
    <rPh sb="7" eb="9">
      <t>ホンスウ</t>
    </rPh>
    <phoneticPr fontId="2"/>
  </si>
  <si>
    <t>バスの路線密度×平均運行本数</t>
    <rPh sb="3" eb="5">
      <t>ロセン</t>
    </rPh>
    <rPh sb="5" eb="7">
      <t>ミツド</t>
    </rPh>
    <rPh sb="8" eb="10">
      <t>ヘイキン</t>
    </rPh>
    <rPh sb="10" eb="12">
      <t>ウンコウ</t>
    </rPh>
    <rPh sb="12" eb="14">
      <t>ホンスウ</t>
    </rPh>
    <phoneticPr fontId="2"/>
  </si>
  <si>
    <t>4÷2</t>
    <phoneticPr fontId="2"/>
  </si>
  <si>
    <t>7÷4</t>
    <phoneticPr fontId="2"/>
  </si>
  <si>
    <t>19×20</t>
    <phoneticPr fontId="2"/>
  </si>
  <si>
    <t>Ｄ式に3可住地人口密度を代入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</si>
  <si>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Ｅ式に3可住地人口密度を代入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</si>
  <si>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Ｆ式に3可住地人口密度を代入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</si>
  <si>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Ｇ式に3可住地人口密度を代入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</si>
  <si>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Ｈ式に3可住地人口密度を代入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</si>
  <si>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Ｉ式に3可住地人口密度を代入</t>
    <rPh sb="1" eb="2">
      <t>シキ</t>
    </rPh>
    <rPh sb="4" eb="7">
      <t>カジュウチ</t>
    </rPh>
    <rPh sb="7" eb="9">
      <t>ジンコウ</t>
    </rPh>
    <rPh sb="9" eb="11">
      <t>ミツド</t>
    </rPh>
    <rPh sb="12" eb="14">
      <t>ダイニュウ</t>
    </rPh>
    <phoneticPr fontId="2"/>
  </si>
  <si>
    <t>19÷22</t>
    <phoneticPr fontId="2"/>
  </si>
  <si>
    <t>20÷23</t>
    <phoneticPr fontId="2"/>
  </si>
  <si>
    <t>21÷24</t>
    <phoneticPr fontId="2"/>
  </si>
  <si>
    <t>5÷2</t>
    <phoneticPr fontId="2"/>
  </si>
  <si>
    <t>8÷5</t>
    <phoneticPr fontId="2"/>
  </si>
  <si>
    <t>28×29</t>
    <phoneticPr fontId="2"/>
  </si>
  <si>
    <t>28÷31</t>
    <phoneticPr fontId="2"/>
  </si>
  <si>
    <t>29÷32</t>
    <phoneticPr fontId="2"/>
  </si>
  <si>
    <t>30÷33</t>
    <phoneticPr fontId="2"/>
  </si>
  <si>
    <t>鉄道平均運行本数</t>
    <rPh sb="0" eb="2">
      <t>テツドウ</t>
    </rPh>
    <rPh sb="2" eb="4">
      <t>ヘイキン</t>
    </rPh>
    <rPh sb="4" eb="6">
      <t>ウンコウ</t>
    </rPh>
    <rPh sb="6" eb="8">
      <t>ホンスウ</t>
    </rPh>
    <phoneticPr fontId="2"/>
  </si>
  <si>
    <t>バス平均運行本数</t>
    <rPh sb="2" eb="4">
      <t>ヘイキン</t>
    </rPh>
    <rPh sb="4" eb="6">
      <t>ウンコウ</t>
    </rPh>
    <rPh sb="6" eb="8">
      <t>ホンスウ</t>
    </rPh>
    <phoneticPr fontId="2"/>
  </si>
  <si>
    <t>総合ｱｸｾｼﾋﾞﾘﾃｨ指標</t>
    <rPh sb="0" eb="2">
      <t>ソウゴウ</t>
    </rPh>
    <rPh sb="11" eb="13">
      <t>シヒョウ</t>
    </rPh>
    <phoneticPr fontId="2"/>
  </si>
  <si>
    <t>公共交通･鉄道･バスのアクセシビリティの評価</t>
    <rPh sb="0" eb="2">
      <t>コウキョウ</t>
    </rPh>
    <rPh sb="2" eb="4">
      <t>コウツウ</t>
    </rPh>
    <rPh sb="5" eb="7">
      <t>テツドウ</t>
    </rPh>
    <rPh sb="20" eb="22">
      <t>ヒョウカ</t>
    </rPh>
    <phoneticPr fontId="2"/>
  </si>
  <si>
    <t>■時間的･空間的･総合アクセシビリティの水準</t>
    <rPh sb="1" eb="3">
      <t>ジカン</t>
    </rPh>
    <rPh sb="3" eb="4">
      <t>テキ</t>
    </rPh>
    <rPh sb="5" eb="8">
      <t>クウカンテキ</t>
    </rPh>
    <rPh sb="9" eb="11">
      <t>ソウゴウ</t>
    </rPh>
    <rPh sb="20" eb="22">
      <t>スイジュン</t>
    </rPh>
    <phoneticPr fontId="2"/>
  </si>
  <si>
    <t>総走行キロ</t>
    <rPh sb="0" eb="1">
      <t>ソウ</t>
    </rPh>
    <rPh sb="1" eb="3">
      <t>ソウコウ</t>
    </rPh>
    <phoneticPr fontId="2"/>
  </si>
  <si>
    <t>バス</t>
    <phoneticPr fontId="2"/>
  </si>
  <si>
    <t>公共交通の空間的ｱｸｾｼﾋﾞﾘﾃｨ水準αs</t>
    <rPh sb="0" eb="2">
      <t>コウキョウ</t>
    </rPh>
    <rPh sb="2" eb="4">
      <t>コウツウ</t>
    </rPh>
    <rPh sb="5" eb="8">
      <t>クウカンテキ</t>
    </rPh>
    <rPh sb="17" eb="19">
      <t>スイジュン</t>
    </rPh>
    <phoneticPr fontId="2"/>
  </si>
  <si>
    <t>公共交通の時間的ｱｸｾｼﾋﾞﾘﾃｨ水準αt</t>
    <rPh sb="0" eb="2">
      <t>コウキョウ</t>
    </rPh>
    <rPh sb="2" eb="4">
      <t>コウツウ</t>
    </rPh>
    <rPh sb="5" eb="8">
      <t>ジカンテキ</t>
    </rPh>
    <rPh sb="16" eb="18">
      <t>スイジュン</t>
    </rPh>
    <phoneticPr fontId="2"/>
  </si>
  <si>
    <t>公共交通の総合ｱｸｾｼﾋﾞﾘﾃｨ水準γ</t>
    <rPh sb="0" eb="2">
      <t>コウキョウ</t>
    </rPh>
    <rPh sb="2" eb="4">
      <t>コウツウ</t>
    </rPh>
    <rPh sb="5" eb="7">
      <t>ソウゴウ</t>
    </rPh>
    <phoneticPr fontId="2"/>
  </si>
  <si>
    <t>鉄道の空間的ｱｸｾｼﾋﾞﾘﾃｨ水準αs</t>
    <rPh sb="0" eb="2">
      <t>テツドウ</t>
    </rPh>
    <rPh sb="3" eb="6">
      <t>クウカンテキ</t>
    </rPh>
    <rPh sb="15" eb="17">
      <t>スイジュン</t>
    </rPh>
    <phoneticPr fontId="2"/>
  </si>
  <si>
    <t>鉄道の時間的ｱｸｾｼﾋﾞﾘﾃｨ水準αt</t>
    <rPh sb="0" eb="2">
      <t>テツドウ</t>
    </rPh>
    <rPh sb="3" eb="6">
      <t>ジカンテキ</t>
    </rPh>
    <rPh sb="14" eb="16">
      <t>スイジュン</t>
    </rPh>
    <phoneticPr fontId="2"/>
  </si>
  <si>
    <t>鉄道の総合ｱｸｾｼﾋﾞﾘﾃｨ水準γ</t>
    <rPh sb="0" eb="2">
      <t>テツドウ</t>
    </rPh>
    <rPh sb="3" eb="5">
      <t>ソウゴウ</t>
    </rPh>
    <phoneticPr fontId="2"/>
  </si>
  <si>
    <t>バスの空間的ｱｸｾｼﾋﾞﾘﾃｨ水準αs</t>
    <rPh sb="3" eb="6">
      <t>クウカンテキ</t>
    </rPh>
    <rPh sb="15" eb="17">
      <t>スイジュン</t>
    </rPh>
    <phoneticPr fontId="2"/>
  </si>
  <si>
    <t>バスの時間的ｱｸｾｼﾋﾞﾘﾃｨ水準αt</t>
    <rPh sb="3" eb="6">
      <t>ジカンテキ</t>
    </rPh>
    <rPh sb="14" eb="16">
      <t>スイジュン</t>
    </rPh>
    <phoneticPr fontId="2"/>
  </si>
  <si>
    <t>バスの総合ｱｸｾｼﾋﾞﾘﾃｨ水準γ</t>
    <rPh sb="3" eb="5">
      <t>ソウゴウ</t>
    </rPh>
    <phoneticPr fontId="2"/>
  </si>
  <si>
    <t>時間的・空間的・総合の各アクセシビリティ水準の分布状況（散布図）</t>
    <rPh sb="0" eb="2">
      <t>ジカン</t>
    </rPh>
    <rPh sb="2" eb="3">
      <t>テキ</t>
    </rPh>
    <rPh sb="4" eb="6">
      <t>クウカン</t>
    </rPh>
    <rPh sb="6" eb="7">
      <t>テキ</t>
    </rPh>
    <rPh sb="8" eb="10">
      <t>ソウゴウ</t>
    </rPh>
    <rPh sb="11" eb="12">
      <t>カク</t>
    </rPh>
    <rPh sb="20" eb="22">
      <t>スイジュン</t>
    </rPh>
    <rPh sb="23" eb="25">
      <t>ブンプ</t>
    </rPh>
    <rPh sb="25" eb="27">
      <t>ジョウキョウ</t>
    </rPh>
    <rPh sb="28" eb="30">
      <t>サンプ</t>
    </rPh>
    <rPh sb="30" eb="31">
      <t>ズ</t>
    </rPh>
    <phoneticPr fontId="2"/>
  </si>
  <si>
    <t>金銭的ｱｸｾｼﾋﾞﾘﾃｨ指標</t>
    <rPh sb="0" eb="2">
      <t>キンセン</t>
    </rPh>
    <rPh sb="2" eb="3">
      <t>テキ</t>
    </rPh>
    <rPh sb="12" eb="14">
      <t>シヒョウ</t>
    </rPh>
    <phoneticPr fontId="2"/>
  </si>
  <si>
    <t>■総合アクセシビリティ指標の市町村プロット図</t>
    <rPh sb="1" eb="3">
      <t>ソウゴウ</t>
    </rPh>
    <rPh sb="11" eb="13">
      <t>シヒョウ</t>
    </rPh>
    <rPh sb="14" eb="17">
      <t>シチョウソン</t>
    </rPh>
    <rPh sb="21" eb="22">
      <t>ズ</t>
    </rPh>
    <phoneticPr fontId="2"/>
  </si>
  <si>
    <t>鉄道金銭的アクセシビリティ指標</t>
    <rPh sb="2" eb="4">
      <t>キンセン</t>
    </rPh>
    <rPh sb="4" eb="5">
      <t>テキ</t>
    </rPh>
    <rPh sb="13" eb="15">
      <t>シヒョウ</t>
    </rPh>
    <phoneticPr fontId="2"/>
  </si>
  <si>
    <t>バス金銭的アクセシビリティ指標</t>
    <rPh sb="2" eb="4">
      <t>キンセン</t>
    </rPh>
    <rPh sb="4" eb="5">
      <t>テキ</t>
    </rPh>
    <rPh sb="13" eb="15">
      <t>シヒョウ</t>
    </rPh>
    <phoneticPr fontId="2"/>
  </si>
  <si>
    <t>　　平均所得指数＝市町村の平均課税対象所得／全市町村の平均課税対象所得</t>
    <rPh sb="2" eb="4">
      <t>ヘイキン</t>
    </rPh>
    <rPh sb="4" eb="6">
      <t>ショトク</t>
    </rPh>
    <rPh sb="6" eb="8">
      <t>シスウ</t>
    </rPh>
    <rPh sb="9" eb="12">
      <t>シチョウソン</t>
    </rPh>
    <rPh sb="13" eb="15">
      <t>ヘイキン</t>
    </rPh>
    <rPh sb="15" eb="17">
      <t>カゼイ</t>
    </rPh>
    <rPh sb="17" eb="19">
      <t>タイショウ</t>
    </rPh>
    <rPh sb="19" eb="21">
      <t>ショトク</t>
    </rPh>
    <rPh sb="22" eb="23">
      <t>ゼン</t>
    </rPh>
    <rPh sb="23" eb="26">
      <t>シチョウソン</t>
    </rPh>
    <rPh sb="27" eb="29">
      <t>ヘイキン</t>
    </rPh>
    <rPh sb="29" eb="31">
      <t>カゼイ</t>
    </rPh>
    <rPh sb="31" eb="33">
      <t>タイショウ</t>
    </rPh>
    <rPh sb="33" eb="35">
      <t>ショトク</t>
    </rPh>
    <phoneticPr fontId="2"/>
  </si>
  <si>
    <t xml:space="preserve">    公共交通利用割合の市町村プロット図（散布図）</t>
    <phoneticPr fontId="2"/>
  </si>
  <si>
    <t>標準値</t>
    <rPh sb="0" eb="3">
      <t>ヒョウジュンチ</t>
    </rPh>
    <phoneticPr fontId="2"/>
  </si>
  <si>
    <t>-</t>
    <phoneticPr fontId="2"/>
  </si>
  <si>
    <t>-</t>
    <phoneticPr fontId="2"/>
  </si>
  <si>
    <t>-</t>
    <phoneticPr fontId="2"/>
  </si>
  <si>
    <t>標準値</t>
    <rPh sb="0" eb="2">
      <t>ヒョウジュン</t>
    </rPh>
    <rPh sb="2" eb="3">
      <t>チ</t>
    </rPh>
    <phoneticPr fontId="2"/>
  </si>
  <si>
    <t>平均所得指数</t>
    <rPh sb="0" eb="2">
      <t>ヘイキン</t>
    </rPh>
    <rPh sb="2" eb="4">
      <t>ショトク</t>
    </rPh>
    <rPh sb="4" eb="6">
      <t>シスウ</t>
    </rPh>
    <phoneticPr fontId="2"/>
  </si>
  <si>
    <t>平均所得指標</t>
    <rPh sb="0" eb="2">
      <t>ヘイキン</t>
    </rPh>
    <rPh sb="2" eb="4">
      <t>ショトク</t>
    </rPh>
    <rPh sb="4" eb="6">
      <t>シヒョウ</t>
    </rPh>
    <phoneticPr fontId="2"/>
  </si>
  <si>
    <t>バス</t>
    <phoneticPr fontId="2"/>
  </si>
  <si>
    <t>※鉄道・バスの100円あたり平均乗車キロ＝（１／平均乗車距離におけるキロ当たり運賃）×100</t>
    <rPh sb="1" eb="3">
      <t>テツドウ</t>
    </rPh>
    <rPh sb="10" eb="11">
      <t>エン</t>
    </rPh>
    <rPh sb="14" eb="16">
      <t>ヘイキン</t>
    </rPh>
    <rPh sb="16" eb="18">
      <t>ジョウシャ</t>
    </rPh>
    <rPh sb="24" eb="26">
      <t>ヘイキン</t>
    </rPh>
    <rPh sb="26" eb="28">
      <t>ジョウシャ</t>
    </rPh>
    <rPh sb="28" eb="30">
      <t>キョリ</t>
    </rPh>
    <rPh sb="36" eb="37">
      <t>ア</t>
    </rPh>
    <rPh sb="39" eb="41">
      <t>ウンチン</t>
    </rPh>
    <phoneticPr fontId="2"/>
  </si>
  <si>
    <t>鉄道・バスにおける100円あたり乗車キロと平均所得指数の関係図（散布図）</t>
    <rPh sb="0" eb="2">
      <t>テツドウ</t>
    </rPh>
    <rPh sb="12" eb="13">
      <t>エン</t>
    </rPh>
    <rPh sb="16" eb="18">
      <t>ジョウシャ</t>
    </rPh>
    <rPh sb="21" eb="23">
      <t>ヘイキン</t>
    </rPh>
    <rPh sb="23" eb="25">
      <t>ショトク</t>
    </rPh>
    <rPh sb="25" eb="27">
      <t>シスウ</t>
    </rPh>
    <rPh sb="28" eb="30">
      <t>カンケイ</t>
    </rPh>
    <rPh sb="30" eb="31">
      <t>ズ</t>
    </rPh>
    <phoneticPr fontId="2"/>
  </si>
  <si>
    <t>国勢調査より</t>
    <rPh sb="0" eb="2">
      <t>コクセイ</t>
    </rPh>
    <rPh sb="2" eb="4">
      <t>チョウサ</t>
    </rPh>
    <phoneticPr fontId="2"/>
  </si>
  <si>
    <t>市町村名</t>
    <rPh sb="0" eb="3">
      <t>シチョウソン</t>
    </rPh>
    <rPh sb="3" eb="4">
      <t>メイ</t>
    </rPh>
    <phoneticPr fontId="2"/>
  </si>
  <si>
    <t>㎞/100円</t>
    <rPh sb="5" eb="6">
      <t>エン</t>
    </rPh>
    <phoneticPr fontId="2"/>
  </si>
  <si>
    <t>100円あたり乗車キロ</t>
    <rPh sb="3" eb="4">
      <t>エン</t>
    </rPh>
    <rPh sb="7" eb="9">
      <t>ジョウシャ</t>
    </rPh>
    <phoneticPr fontId="2"/>
  </si>
  <si>
    <t>公共交通路線密度×平均運行本数</t>
    <rPh sb="0" eb="2">
      <t>コウキョウ</t>
    </rPh>
    <rPh sb="2" eb="4">
      <t>コウツウ</t>
    </rPh>
    <rPh sb="4" eb="6">
      <t>ロセン</t>
    </rPh>
    <rPh sb="6" eb="8">
      <t>ミツド</t>
    </rPh>
    <rPh sb="9" eb="11">
      <t>ヘイキン</t>
    </rPh>
    <phoneticPr fontId="2"/>
  </si>
  <si>
    <t>グラフ用数値</t>
    <rPh sb="3" eb="4">
      <t>ヨウ</t>
    </rPh>
    <rPh sb="4" eb="6">
      <t>スウチ</t>
    </rPh>
    <phoneticPr fontId="2"/>
  </si>
  <si>
    <t>時間的･空間的･総合アクセシビリティの水準</t>
    <rPh sb="0" eb="2">
      <t>ジカン</t>
    </rPh>
    <rPh sb="2" eb="3">
      <t>テキ</t>
    </rPh>
    <rPh sb="4" eb="7">
      <t>クウカンテキ</t>
    </rPh>
    <rPh sb="8" eb="10">
      <t>ソウゴウ</t>
    </rPh>
    <rPh sb="19" eb="21">
      <t>スイジュン</t>
    </rPh>
    <phoneticPr fontId="2"/>
  </si>
  <si>
    <t>総合アクセシビリティ指標の市町村プロット図</t>
    <rPh sb="0" eb="2">
      <t>ソウゴウ</t>
    </rPh>
    <rPh sb="10" eb="12">
      <t>シヒョウ</t>
    </rPh>
    <rPh sb="13" eb="16">
      <t>シチョウソン</t>
    </rPh>
    <rPh sb="20" eb="21">
      <t>ズ</t>
    </rPh>
    <phoneticPr fontId="2"/>
  </si>
  <si>
    <t>公共交通利用割合の市町村プロット図（散布図）</t>
    <phoneticPr fontId="2"/>
  </si>
  <si>
    <t>注）全ての数値をカルテから参照しています（入力の必要はありません）。</t>
    <rPh sb="0" eb="1">
      <t>チュウ</t>
    </rPh>
    <rPh sb="2" eb="3">
      <t>スベ</t>
    </rPh>
    <rPh sb="5" eb="7">
      <t>スウチ</t>
    </rPh>
    <rPh sb="13" eb="15">
      <t>サンショウ</t>
    </rPh>
    <rPh sb="21" eb="23">
      <t>ニュウリョク</t>
    </rPh>
    <rPh sb="24" eb="26">
      <t>ヒツヨウ</t>
    </rPh>
    <phoneticPr fontId="2"/>
  </si>
  <si>
    <t>←アクセシビリティ指標の算出・グラフ作成に必要なデータとなりますので、入力願います。</t>
    <rPh sb="9" eb="11">
      <t>シヒョウ</t>
    </rPh>
    <rPh sb="12" eb="14">
      <t>サンシュツ</t>
    </rPh>
    <rPh sb="18" eb="20">
      <t>サクセイ</t>
    </rPh>
    <rPh sb="21" eb="23">
      <t>ヒツヨウ</t>
    </rPh>
    <rPh sb="35" eb="37">
      <t>ニュウリョク</t>
    </rPh>
    <rPh sb="37" eb="38">
      <t>ネガ</t>
    </rPh>
    <phoneticPr fontId="2"/>
  </si>
  <si>
    <t>←下記のアクセシビリティの水準を算出する上で、直接、必要なデータではございませんが、併記いただいて活用いただければと思います。</t>
    <rPh sb="1" eb="3">
      <t>カキ</t>
    </rPh>
    <rPh sb="13" eb="15">
      <t>スイジュン</t>
    </rPh>
    <rPh sb="16" eb="18">
      <t>サンシュツ</t>
    </rPh>
    <rPh sb="20" eb="21">
      <t>ウエ</t>
    </rPh>
    <rPh sb="23" eb="25">
      <t>チョクセツ</t>
    </rPh>
    <rPh sb="26" eb="28">
      <t>ヒツヨウ</t>
    </rPh>
    <rPh sb="42" eb="44">
      <t>ヘイキ</t>
    </rPh>
    <rPh sb="49" eb="51">
      <t>カツヨウ</t>
    </rPh>
    <rPh sb="58" eb="59">
      <t>オモ</t>
    </rPh>
    <phoneticPr fontId="2"/>
  </si>
  <si>
    <t>A市</t>
    <rPh sb="1" eb="2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</si>
</sst>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.0;[Red]\-#,##0.0"/>
    <numFmt numFmtId="177" formatCode="#,##0.000;[Red]\-#,##0.000"/>
    <numFmt numFmtId="178" formatCode="0.0%"/>
    <numFmt numFmtId="179" formatCode="0&quot;m&quot;"/>
    <numFmt numFmtId="180" formatCode="0.00&quot;㎞/㎞2&quot;"/>
    <numFmt numFmtId="181" formatCode="0.0&quot;㎞/㎞2&quot;"/>
    <numFmt numFmtId="182" formatCode="0&quot;/72&quot;"/>
    <numFmt numFmtId="183" formatCode="0.00_ "/>
    <numFmt numFmtId="184" formatCode="0.000"/>
    <numFmt numFmtId="185" formatCode="0&quot;本/日&quot;"/>
    <numFmt numFmtId="186" formatCode="0&quot;分&quot;"/>
    <numFmt numFmtId="187" formatCode="0.0&quot;㎞/100円&quot;"/>
  </numFmts>
  <fonts count="3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rgb="FF222222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2"/>
      <color theme="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000000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</cellStyleXfs>
  <cellXfs count="275">
    <xf numFmtId="0" fontId="0" fillId="0" borderId="0" xfId="0"/>
    <xf numFmtId="38" fontId="0" fillId="0" borderId="0" xfId="1" applyFont="1" applyAlignment="1"/>
    <xf numFmtId="176" fontId="0" fillId="0" borderId="0" xfId="1" applyNumberFormat="1" applyFont="1" applyAlignment="1"/>
    <xf numFmtId="40" fontId="0" fillId="0" borderId="0" xfId="1" applyNumberFormat="1" applyFont="1" applyAlignme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/>
    <xf numFmtId="0" fontId="0" fillId="0" borderId="3" xfId="0" applyBorder="1"/>
    <xf numFmtId="0" fontId="4" fillId="0" borderId="1" xfId="0" applyFont="1" applyBorder="1" applyAlignment="1">
      <alignment horizontal="center" vertical="center"/>
    </xf>
    <xf numFmtId="177" fontId="11" fillId="6" borderId="2" xfId="1" applyNumberFormat="1" applyFont="1" applyFill="1" applyBorder="1" applyAlignment="1">
      <alignment vertical="center"/>
    </xf>
    <xf numFmtId="180" fontId="4" fillId="6" borderId="1" xfId="0" applyNumberFormat="1" applyFont="1" applyFill="1" applyBorder="1" applyAlignment="1">
      <alignment shrinkToFit="1"/>
    </xf>
    <xf numFmtId="40" fontId="11" fillId="6" borderId="2" xfId="1" applyNumberFormat="1" applyFont="1" applyFill="1" applyBorder="1" applyAlignment="1">
      <alignment vertical="center"/>
    </xf>
    <xf numFmtId="176" fontId="11" fillId="7" borderId="2" xfId="1" applyNumberFormat="1" applyFont="1" applyFill="1" applyBorder="1" applyAlignment="1">
      <alignment vertical="center"/>
    </xf>
    <xf numFmtId="181" fontId="4" fillId="4" borderId="1" xfId="0" applyNumberFormat="1" applyFont="1" applyFill="1" applyBorder="1" applyAlignment="1">
      <alignment shrinkToFit="1"/>
    </xf>
    <xf numFmtId="0" fontId="6" fillId="2" borderId="7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40" fontId="12" fillId="4" borderId="2" xfId="1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40" fontId="5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77" fontId="13" fillId="0" borderId="2" xfId="1" applyNumberFormat="1" applyFont="1" applyBorder="1" applyAlignment="1">
      <alignment vertical="center"/>
    </xf>
    <xf numFmtId="38" fontId="9" fillId="0" borderId="1" xfId="0" applyNumberFormat="1" applyFont="1" applyBorder="1" applyAlignment="1">
      <alignment horizontal="center" vertical="center" shrinkToFit="1"/>
    </xf>
    <xf numFmtId="38" fontId="12" fillId="0" borderId="1" xfId="0" applyNumberFormat="1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 shrinkToFit="1"/>
    </xf>
    <xf numFmtId="38" fontId="9" fillId="0" borderId="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6" borderId="3" xfId="0" applyFill="1" applyBorder="1" applyAlignment="1"/>
    <xf numFmtId="0" fontId="0" fillId="7" borderId="3" xfId="0" applyFill="1" applyBorder="1" applyAlignment="1"/>
    <xf numFmtId="0" fontId="0" fillId="4" borderId="3" xfId="0" applyFill="1" applyBorder="1" applyAlignment="1"/>
    <xf numFmtId="0" fontId="6" fillId="2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82" fontId="5" fillId="5" borderId="25" xfId="0" applyNumberFormat="1" applyFont="1" applyFill="1" applyBorder="1" applyAlignment="1">
      <alignment horizontal="center" vertical="center"/>
    </xf>
    <xf numFmtId="38" fontId="10" fillId="6" borderId="23" xfId="0" applyNumberFormat="1" applyFont="1" applyFill="1" applyBorder="1" applyAlignment="1">
      <alignment horizontal="center"/>
    </xf>
    <xf numFmtId="38" fontId="10" fillId="7" borderId="23" xfId="0" applyNumberFormat="1" applyFont="1" applyFill="1" applyBorder="1" applyAlignment="1">
      <alignment horizontal="center"/>
    </xf>
    <xf numFmtId="38" fontId="10" fillId="4" borderId="23" xfId="0" applyNumberFormat="1" applyFont="1" applyFill="1" applyBorder="1" applyAlignment="1">
      <alignment horizontal="center"/>
    </xf>
    <xf numFmtId="38" fontId="10" fillId="4" borderId="24" xfId="0" applyNumberFormat="1" applyFont="1" applyFill="1" applyBorder="1" applyAlignment="1">
      <alignment horizontal="center"/>
    </xf>
    <xf numFmtId="182" fontId="5" fillId="4" borderId="25" xfId="0" applyNumberFormat="1" applyFont="1" applyFill="1" applyBorder="1" applyAlignment="1">
      <alignment horizontal="center" vertical="center"/>
    </xf>
    <xf numFmtId="182" fontId="5" fillId="4" borderId="26" xfId="0" applyNumberFormat="1" applyFont="1" applyFill="1" applyBorder="1" applyAlignment="1">
      <alignment horizontal="center" vertical="center"/>
    </xf>
    <xf numFmtId="182" fontId="5" fillId="7" borderId="25" xfId="0" applyNumberFormat="1" applyFont="1" applyFill="1" applyBorder="1" applyAlignment="1">
      <alignment horizontal="center" vertical="center"/>
    </xf>
    <xf numFmtId="182" fontId="5" fillId="6" borderId="25" xfId="0" applyNumberFormat="1" applyFont="1" applyFill="1" applyBorder="1" applyAlignment="1">
      <alignment horizontal="center" vertical="center"/>
    </xf>
    <xf numFmtId="38" fontId="10" fillId="5" borderId="27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 shrinkToFit="1"/>
    </xf>
    <xf numFmtId="0" fontId="16" fillId="2" borderId="11" xfId="0" applyFont="1" applyFill="1" applyBorder="1" applyAlignment="1">
      <alignment horizontal="center" vertical="center" shrinkToFit="1"/>
    </xf>
    <xf numFmtId="0" fontId="0" fillId="0" borderId="0" xfId="0" applyFill="1"/>
    <xf numFmtId="0" fontId="15" fillId="2" borderId="29" xfId="0" applyFont="1" applyFill="1" applyBorder="1" applyAlignment="1">
      <alignment horizontal="center" vertical="center"/>
    </xf>
    <xf numFmtId="38" fontId="4" fillId="0" borderId="30" xfId="0" applyNumberFormat="1" applyFont="1" applyBorder="1" applyAlignment="1">
      <alignment horizontal="right" vertical="center" shrinkToFit="1"/>
    </xf>
    <xf numFmtId="38" fontId="12" fillId="0" borderId="30" xfId="0" applyNumberFormat="1" applyFont="1" applyBorder="1" applyAlignment="1">
      <alignment horizontal="center" vertical="center" shrinkToFit="1"/>
    </xf>
    <xf numFmtId="177" fontId="12" fillId="0" borderId="30" xfId="0" applyNumberFormat="1" applyFont="1" applyBorder="1" applyAlignment="1">
      <alignment horizontal="center" vertical="center" shrinkToFit="1"/>
    </xf>
    <xf numFmtId="40" fontId="12" fillId="0" borderId="30" xfId="0" applyNumberFormat="1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176" fontId="1" fillId="6" borderId="32" xfId="1" applyNumberFormat="1" applyFont="1" applyFill="1" applyBorder="1" applyAlignment="1">
      <alignment horizontal="center"/>
    </xf>
    <xf numFmtId="176" fontId="1" fillId="7" borderId="32" xfId="1" applyNumberFormat="1" applyFont="1" applyFill="1" applyBorder="1" applyAlignment="1">
      <alignment horizontal="center"/>
    </xf>
    <xf numFmtId="176" fontId="1" fillId="4" borderId="32" xfId="1" applyNumberFormat="1" applyFont="1" applyFill="1" applyBorder="1" applyAlignment="1">
      <alignment horizontal="center"/>
    </xf>
    <xf numFmtId="176" fontId="1" fillId="4" borderId="33" xfId="1" applyNumberFormat="1" applyFont="1" applyFill="1" applyBorder="1" applyAlignment="1">
      <alignment horizontal="center"/>
    </xf>
    <xf numFmtId="178" fontId="11" fillId="5" borderId="2" xfId="2" applyNumberFormat="1" applyFont="1" applyFill="1" applyBorder="1" applyAlignment="1">
      <alignment vertical="center"/>
    </xf>
    <xf numFmtId="0" fontId="0" fillId="5" borderId="3" xfId="0" applyFill="1" applyBorder="1" applyAlignment="1"/>
    <xf numFmtId="0" fontId="0" fillId="0" borderId="0" xfId="0" applyFill="1" applyBorder="1"/>
    <xf numFmtId="0" fontId="0" fillId="3" borderId="0" xfId="0" applyFill="1" applyBorder="1"/>
    <xf numFmtId="0" fontId="17" fillId="3" borderId="0" xfId="0" applyFont="1" applyFill="1" applyBorder="1" applyAlignment="1">
      <alignment vertical="center"/>
    </xf>
    <xf numFmtId="0" fontId="21" fillId="0" borderId="0" xfId="0" applyFont="1" applyBorder="1"/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78" fontId="0" fillId="0" borderId="0" xfId="2" applyNumberFormat="1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/>
    <xf numFmtId="0" fontId="15" fillId="2" borderId="34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ill="1" applyBorder="1" applyAlignment="1">
      <alignment horizontal="right"/>
    </xf>
    <xf numFmtId="0" fontId="0" fillId="5" borderId="39" xfId="0" applyFill="1" applyBorder="1" applyAlignment="1"/>
    <xf numFmtId="178" fontId="11" fillId="5" borderId="38" xfId="2" applyNumberFormat="1" applyFont="1" applyFill="1" applyBorder="1" applyAlignment="1">
      <alignment vertical="center"/>
    </xf>
    <xf numFmtId="38" fontId="10" fillId="5" borderId="41" xfId="0" applyNumberFormat="1" applyFont="1" applyFill="1" applyBorder="1" applyAlignment="1">
      <alignment horizontal="center"/>
    </xf>
    <xf numFmtId="182" fontId="5" fillId="5" borderId="26" xfId="0" applyNumberFormat="1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shrinkToFit="1"/>
    </xf>
    <xf numFmtId="179" fontId="4" fillId="6" borderId="1" xfId="0" applyNumberFormat="1" applyFont="1" applyFill="1" applyBorder="1" applyAlignment="1">
      <alignment horizontal="right"/>
    </xf>
    <xf numFmtId="180" fontId="4" fillId="6" borderId="1" xfId="0" applyNumberFormat="1" applyFont="1" applyFill="1" applyBorder="1" applyAlignment="1">
      <alignment horizontal="right" shrinkToFit="1"/>
    </xf>
    <xf numFmtId="181" fontId="4" fillId="4" borderId="1" xfId="0" applyNumberFormat="1" applyFont="1" applyFill="1" applyBorder="1" applyAlignment="1">
      <alignment horizontal="right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2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83" fontId="0" fillId="0" borderId="0" xfId="0" applyNumberFormat="1"/>
    <xf numFmtId="0" fontId="8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0" fontId="11" fillId="0" borderId="46" xfId="0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/>
    </xf>
    <xf numFmtId="40" fontId="4" fillId="0" borderId="4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5" fillId="3" borderId="0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shrinkToFit="1"/>
    </xf>
    <xf numFmtId="40" fontId="4" fillId="3" borderId="5" xfId="1" applyNumberFormat="1" applyFont="1" applyFill="1" applyBorder="1" applyAlignment="1">
      <alignment vertical="center"/>
    </xf>
    <xf numFmtId="0" fontId="11" fillId="3" borderId="47" xfId="0" applyFont="1" applyFill="1" applyBorder="1" applyAlignment="1">
      <alignment vertical="center" shrinkToFit="1"/>
    </xf>
    <xf numFmtId="0" fontId="5" fillId="3" borderId="41" xfId="0" applyFont="1" applyFill="1" applyBorder="1" applyAlignment="1">
      <alignment vertical="center"/>
    </xf>
    <xf numFmtId="0" fontId="11" fillId="3" borderId="40" xfId="0" applyFont="1" applyFill="1" applyBorder="1" applyAlignment="1">
      <alignment horizontal="center" vertical="center" shrinkToFit="1"/>
    </xf>
    <xf numFmtId="40" fontId="4" fillId="3" borderId="40" xfId="1" applyNumberFormat="1" applyFont="1" applyFill="1" applyBorder="1" applyAlignment="1">
      <alignment vertical="center"/>
    </xf>
    <xf numFmtId="0" fontId="11" fillId="3" borderId="49" xfId="0" applyFont="1" applyFill="1" applyBorder="1" applyAlignment="1">
      <alignment vertical="center" shrinkToFit="1"/>
    </xf>
    <xf numFmtId="38" fontId="4" fillId="0" borderId="30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6" fillId="2" borderId="0" xfId="0" applyFont="1" applyFill="1" applyBorder="1" applyAlignment="1">
      <alignment vertical="center" shrinkToFit="1"/>
    </xf>
    <xf numFmtId="38" fontId="33" fillId="6" borderId="2" xfId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84" fontId="0" fillId="0" borderId="0" xfId="0" applyNumberFormat="1"/>
    <xf numFmtId="2" fontId="0" fillId="0" borderId="0" xfId="0" applyNumberFormat="1"/>
    <xf numFmtId="176" fontId="8" fillId="0" borderId="0" xfId="1" applyNumberFormat="1" applyFont="1" applyAlignment="1">
      <alignment horizontal="center" vertical="center" wrapText="1"/>
    </xf>
    <xf numFmtId="177" fontId="8" fillId="0" borderId="0" xfId="1" applyNumberFormat="1" applyFont="1" applyAlignment="1">
      <alignment horizontal="center" vertical="center" wrapText="1"/>
    </xf>
    <xf numFmtId="40" fontId="9" fillId="0" borderId="0" xfId="1" applyNumberFormat="1" applyFont="1" applyAlignment="1">
      <alignment vertical="center" wrapText="1"/>
    </xf>
    <xf numFmtId="40" fontId="12" fillId="0" borderId="0" xfId="1" applyNumberFormat="1" applyFont="1" applyAlignment="1">
      <alignment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176" fontId="1" fillId="5" borderId="32" xfId="1" applyNumberFormat="1" applyFont="1" applyFill="1" applyBorder="1" applyAlignment="1">
      <alignment horizontal="center"/>
    </xf>
    <xf numFmtId="176" fontId="1" fillId="5" borderId="33" xfId="1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vertical="center"/>
    </xf>
    <xf numFmtId="0" fontId="0" fillId="7" borderId="3" xfId="0" applyFill="1" applyBorder="1"/>
    <xf numFmtId="0" fontId="29" fillId="0" borderId="0" xfId="0" applyFont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85" fontId="4" fillId="7" borderId="1" xfId="0" applyNumberFormat="1" applyFont="1" applyFill="1" applyBorder="1" applyAlignment="1">
      <alignment horizontal="right"/>
    </xf>
    <xf numFmtId="185" fontId="4" fillId="7" borderId="1" xfId="0" applyNumberFormat="1" applyFont="1" applyFill="1" applyBorder="1" applyAlignment="1"/>
    <xf numFmtId="0" fontId="24" fillId="8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/>
    <xf numFmtId="0" fontId="22" fillId="0" borderId="0" xfId="0" applyFont="1" applyBorder="1" applyAlignment="1">
      <alignment vertical="center"/>
    </xf>
    <xf numFmtId="186" fontId="4" fillId="7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38" fontId="12" fillId="4" borderId="2" xfId="1" applyFont="1" applyFill="1" applyBorder="1" applyAlignment="1">
      <alignment vertical="center"/>
    </xf>
    <xf numFmtId="0" fontId="0" fillId="10" borderId="36" xfId="0" applyFill="1" applyBorder="1" applyAlignment="1"/>
    <xf numFmtId="0" fontId="0" fillId="10" borderId="19" xfId="0" applyFill="1" applyBorder="1" applyAlignment="1"/>
    <xf numFmtId="0" fontId="28" fillId="3" borderId="0" xfId="0" applyFont="1" applyFill="1" applyBorder="1" applyAlignment="1">
      <alignment vertical="center"/>
    </xf>
    <xf numFmtId="187" fontId="4" fillId="10" borderId="6" xfId="0" applyNumberFormat="1" applyFont="1" applyFill="1" applyBorder="1" applyAlignment="1">
      <alignment horizontal="right" shrinkToFit="1"/>
    </xf>
    <xf numFmtId="187" fontId="4" fillId="10" borderId="20" xfId="0" applyNumberFormat="1" applyFont="1" applyFill="1" applyBorder="1" applyAlignment="1">
      <alignment horizontal="right" shrinkToFit="1"/>
    </xf>
    <xf numFmtId="40" fontId="12" fillId="10" borderId="53" xfId="1" applyNumberFormat="1" applyFont="1" applyFill="1" applyBorder="1" applyAlignment="1">
      <alignment vertical="center"/>
    </xf>
    <xf numFmtId="38" fontId="12" fillId="10" borderId="18" xfId="1" applyFont="1" applyFill="1" applyBorder="1" applyAlignment="1">
      <alignment vertical="center"/>
    </xf>
    <xf numFmtId="179" fontId="4" fillId="6" borderId="1" xfId="0" applyNumberFormat="1" applyFont="1" applyFill="1" applyBorder="1" applyAlignment="1">
      <alignment horizontal="center"/>
    </xf>
    <xf numFmtId="186" fontId="4" fillId="7" borderId="1" xfId="0" applyNumberFormat="1" applyFont="1" applyFill="1" applyBorder="1" applyAlignment="1">
      <alignment horizontal="center"/>
    </xf>
    <xf numFmtId="187" fontId="4" fillId="10" borderId="6" xfId="0" applyNumberFormat="1" applyFont="1" applyFill="1" applyBorder="1" applyAlignment="1">
      <alignment horizontal="center" shrinkToFit="1"/>
    </xf>
    <xf numFmtId="187" fontId="4" fillId="10" borderId="20" xfId="0" applyNumberFormat="1" applyFont="1" applyFill="1" applyBorder="1" applyAlignment="1">
      <alignment horizontal="center" shrinkToFit="1"/>
    </xf>
    <xf numFmtId="0" fontId="28" fillId="0" borderId="0" xfId="0" applyFont="1" applyBorder="1" applyAlignment="1">
      <alignment vertical="center"/>
    </xf>
    <xf numFmtId="38" fontId="4" fillId="11" borderId="1" xfId="0" applyNumberFormat="1" applyFont="1" applyFill="1" applyBorder="1" applyAlignment="1">
      <alignment vertical="center" shrinkToFit="1"/>
    </xf>
    <xf numFmtId="38" fontId="4" fillId="11" borderId="1" xfId="0" applyNumberFormat="1" applyFont="1" applyFill="1" applyBorder="1" applyAlignment="1">
      <alignment vertical="center"/>
    </xf>
    <xf numFmtId="38" fontId="4" fillId="11" borderId="1" xfId="1" applyFont="1" applyFill="1" applyBorder="1" applyAlignment="1">
      <alignment vertical="center"/>
    </xf>
    <xf numFmtId="38" fontId="4" fillId="0" borderId="1" xfId="0" applyNumberFormat="1" applyFont="1" applyFill="1" applyBorder="1" applyAlignment="1">
      <alignment vertical="center" shrinkToFit="1"/>
    </xf>
    <xf numFmtId="40" fontId="4" fillId="11" borderId="1" xfId="0" applyNumberFormat="1" applyFont="1" applyFill="1" applyBorder="1" applyAlignment="1">
      <alignment vertical="center"/>
    </xf>
    <xf numFmtId="0" fontId="32" fillId="0" borderId="0" xfId="0" applyFont="1"/>
    <xf numFmtId="0" fontId="0" fillId="11" borderId="1" xfId="0" applyFill="1" applyBorder="1"/>
    <xf numFmtId="0" fontId="35" fillId="0" borderId="0" xfId="0" applyFont="1"/>
    <xf numFmtId="0" fontId="36" fillId="0" borderId="0" xfId="0" applyFont="1"/>
    <xf numFmtId="0" fontId="0" fillId="0" borderId="0" xfId="0" applyFont="1" applyBorder="1"/>
    <xf numFmtId="176" fontId="8" fillId="0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 wrapText="1"/>
    </xf>
    <xf numFmtId="0" fontId="11" fillId="0" borderId="0" xfId="3" applyFont="1" applyFill="1" applyAlignment="1">
      <alignment horizontal="center" vertical="center" wrapText="1"/>
    </xf>
    <xf numFmtId="40" fontId="0" fillId="0" borderId="0" xfId="0" applyNumberFormat="1"/>
    <xf numFmtId="38" fontId="4" fillId="12" borderId="1" xfId="0" applyNumberFormat="1" applyFont="1" applyFill="1" applyBorder="1" applyAlignment="1">
      <alignment vertical="center" shrinkToFit="1"/>
    </xf>
    <xf numFmtId="177" fontId="4" fillId="12" borderId="1" xfId="0" applyNumberFormat="1" applyFont="1" applyFill="1" applyBorder="1" applyAlignment="1">
      <alignment vertical="center" shrinkToFit="1"/>
    </xf>
    <xf numFmtId="40" fontId="4" fillId="12" borderId="1" xfId="0" applyNumberFormat="1" applyFont="1" applyFill="1" applyBorder="1" applyAlignment="1">
      <alignment vertical="center" shrinkToFit="1"/>
    </xf>
    <xf numFmtId="38" fontId="4" fillId="12" borderId="1" xfId="0" applyNumberFormat="1" applyFont="1" applyFill="1" applyBorder="1" applyAlignment="1">
      <alignment horizontal="right" vertical="center" shrinkToFit="1"/>
    </xf>
    <xf numFmtId="38" fontId="4" fillId="12" borderId="1" xfId="0" applyNumberFormat="1" applyFont="1" applyFill="1" applyBorder="1" applyAlignment="1">
      <alignment vertical="center"/>
    </xf>
    <xf numFmtId="176" fontId="4" fillId="12" borderId="1" xfId="1" applyNumberFormat="1" applyFont="1" applyFill="1" applyBorder="1" applyAlignment="1">
      <alignment vertical="center"/>
    </xf>
    <xf numFmtId="38" fontId="4" fillId="0" borderId="30" xfId="0" applyNumberFormat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176" fontId="4" fillId="0" borderId="30" xfId="1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 shrinkToFit="1"/>
    </xf>
    <xf numFmtId="40" fontId="4" fillId="0" borderId="30" xfId="0" applyNumberFormat="1" applyFont="1" applyBorder="1" applyAlignment="1">
      <alignment vertical="center" shrinkToFit="1"/>
    </xf>
    <xf numFmtId="2" fontId="4" fillId="0" borderId="30" xfId="0" applyNumberFormat="1" applyFont="1" applyBorder="1" applyAlignment="1">
      <alignment vertical="center"/>
    </xf>
    <xf numFmtId="40" fontId="4" fillId="0" borderId="30" xfId="0" applyNumberFormat="1" applyFont="1" applyBorder="1" applyAlignment="1">
      <alignment vertical="center"/>
    </xf>
    <xf numFmtId="0" fontId="15" fillId="2" borderId="54" xfId="0" applyFont="1" applyFill="1" applyBorder="1" applyAlignment="1">
      <alignment horizontal="center" vertical="center" shrinkToFit="1"/>
    </xf>
    <xf numFmtId="179" fontId="4" fillId="6" borderId="55" xfId="0" applyNumberFormat="1" applyFont="1" applyFill="1" applyBorder="1" applyAlignment="1"/>
    <xf numFmtId="180" fontId="4" fillId="6" borderId="55" xfId="0" applyNumberFormat="1" applyFont="1" applyFill="1" applyBorder="1" applyAlignment="1">
      <alignment horizontal="center" shrinkToFit="1"/>
    </xf>
    <xf numFmtId="186" fontId="4" fillId="7" borderId="55" xfId="0" applyNumberFormat="1" applyFont="1" applyFill="1" applyBorder="1" applyAlignment="1"/>
    <xf numFmtId="185" fontId="4" fillId="7" borderId="55" xfId="0" applyNumberFormat="1" applyFont="1" applyFill="1" applyBorder="1" applyAlignment="1">
      <alignment horizontal="center"/>
    </xf>
    <xf numFmtId="181" fontId="4" fillId="4" borderId="55" xfId="0" applyNumberFormat="1" applyFont="1" applyFill="1" applyBorder="1" applyAlignment="1">
      <alignment horizontal="center" shrinkToFit="1"/>
    </xf>
    <xf numFmtId="187" fontId="4" fillId="10" borderId="56" xfId="0" applyNumberFormat="1" applyFont="1" applyFill="1" applyBorder="1" applyAlignment="1">
      <alignment shrinkToFit="1"/>
    </xf>
    <xf numFmtId="187" fontId="4" fillId="10" borderId="57" xfId="0" applyNumberFormat="1" applyFont="1" applyFill="1" applyBorder="1" applyAlignment="1">
      <alignment shrinkToFit="1"/>
    </xf>
    <xf numFmtId="178" fontId="4" fillId="5" borderId="30" xfId="2" applyNumberFormat="1" applyFont="1" applyFill="1" applyBorder="1" applyAlignment="1"/>
    <xf numFmtId="178" fontId="4" fillId="5" borderId="55" xfId="2" applyNumberFormat="1" applyFont="1" applyFill="1" applyBorder="1" applyAlignment="1"/>
    <xf numFmtId="178" fontId="4" fillId="5" borderId="58" xfId="2" applyNumberFormat="1" applyFont="1" applyFill="1" applyBorder="1" applyAlignment="1"/>
    <xf numFmtId="178" fontId="4" fillId="5" borderId="59" xfId="2" applyNumberFormat="1" applyFont="1" applyFill="1" applyBorder="1" applyAlignment="1"/>
    <xf numFmtId="178" fontId="4" fillId="12" borderId="1" xfId="2" applyNumberFormat="1" applyFont="1" applyFill="1" applyBorder="1" applyAlignment="1">
      <alignment horizontal="center" vertical="center"/>
    </xf>
    <xf numFmtId="178" fontId="4" fillId="12" borderId="1" xfId="2" applyNumberFormat="1" applyFont="1" applyFill="1" applyBorder="1" applyAlignment="1"/>
    <xf numFmtId="178" fontId="4" fillId="12" borderId="40" xfId="2" applyNumberFormat="1" applyFont="1" applyFill="1" applyBorder="1" applyAlignment="1"/>
    <xf numFmtId="38" fontId="4" fillId="13" borderId="4" xfId="0" applyNumberFormat="1" applyFont="1" applyFill="1" applyBorder="1" applyAlignment="1">
      <alignment vertical="center"/>
    </xf>
    <xf numFmtId="38" fontId="4" fillId="13" borderId="5" xfId="0" applyNumberFormat="1" applyFont="1" applyFill="1" applyBorder="1" applyAlignment="1">
      <alignment vertical="center"/>
    </xf>
    <xf numFmtId="0" fontId="0" fillId="12" borderId="1" xfId="0" applyFill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 shrinkToFit="1"/>
    </xf>
    <xf numFmtId="0" fontId="11" fillId="0" borderId="14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255" shrinkToFi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18" fillId="10" borderId="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38" fontId="5" fillId="0" borderId="2" xfId="1" applyFont="1" applyBorder="1" applyAlignment="1">
      <alignment horizontal="left" vertical="center" shrinkToFit="1"/>
    </xf>
    <xf numFmtId="38" fontId="5" fillId="0" borderId="3" xfId="1" applyFont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center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0" fontId="24" fillId="8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 wrapText="1"/>
    </xf>
  </cellXfs>
  <cellStyles count="6">
    <cellStyle name="パーセント" xfId="2" builtinId="5"/>
    <cellStyle name="パーセント 2" xfId="5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8083345089964E-2"/>
          <c:y val="2.3551633542651215E-2"/>
          <c:w val="0.91001201730223802"/>
          <c:h val="0.92677953917697076"/>
        </c:manualLayout>
      </c:layout>
      <c:scatterChart>
        <c:scatterStyle val="lineMarker"/>
        <c:varyColors val="0"/>
        <c:ser>
          <c:idx val="0"/>
          <c:order val="0"/>
          <c:tx>
            <c:strRef>
              <c:f>グラフ用!$C$34</c:f>
              <c:strCache>
                <c:ptCount val="1"/>
                <c:pt idx="0">
                  <c:v>時間的アクセシビリティ水準Αt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グラフ用!$B$35</c:f>
              <c:numCache>
                <c:formatCode>0.00</c:formatCode>
                <c:ptCount val="1"/>
                <c:pt idx="0">
                  <c:v>1.4955125903177378</c:v>
                </c:pt>
              </c:numCache>
            </c:numRef>
          </c:xVal>
          <c:yVal>
            <c:numRef>
              <c:f>グラフ用!$C$35</c:f>
              <c:numCache>
                <c:formatCode>#,##0.00_);[Red]\(#,##0.00\)</c:formatCode>
                <c:ptCount val="1"/>
                <c:pt idx="0">
                  <c:v>1.0069861415696273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F3-4361-9FB8-B106A8B47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60376"/>
        <c:axId val="159760768"/>
      </c:scatterChart>
      <c:valAx>
        <c:axId val="159760376"/>
        <c:scaling>
          <c:logBase val="10"/>
          <c:orientation val="minMax"/>
          <c:max val="10"/>
          <c:min val="0.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59760768"/>
        <c:crossesAt val="0.1"/>
        <c:crossBetween val="midCat"/>
      </c:valAx>
      <c:valAx>
        <c:axId val="159760768"/>
        <c:scaling>
          <c:logBase val="10"/>
          <c:orientation val="minMax"/>
          <c:max val="10"/>
          <c:min val="0.1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_);[Red]\(#,##0.00\)" sourceLinked="1"/>
        <c:majorTickMark val="out"/>
        <c:minorTickMark val="none"/>
        <c:tickLblPos val="nextTo"/>
        <c:crossAx val="159760376"/>
        <c:crossesAt val="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328654570353"/>
          <c:y val="4.9109883364026996E-2"/>
          <c:w val="0.83916193084560087"/>
          <c:h val="0.89503294132432243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1481072"/>
        <c:axId val="161688688"/>
      </c:scatterChart>
      <c:valAx>
        <c:axId val="161481072"/>
        <c:scaling>
          <c:logBase val="10"/>
          <c:orientation val="minMax"/>
          <c:max val="20000"/>
          <c:min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1"/>
        <c:majorTickMark val="none"/>
        <c:minorTickMark val="out"/>
        <c:tickLblPos val="nextTo"/>
        <c:crossAx val="161688688"/>
        <c:crossesAt val="0.1"/>
        <c:crossBetween val="midCat"/>
      </c:valAx>
      <c:valAx>
        <c:axId val="161688688"/>
        <c:scaling>
          <c:logBase val="10"/>
          <c:orientation val="minMax"/>
          <c:max val="2000"/>
          <c:min val="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;[Red]\-#,##0.0" sourceLinked="0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481072"/>
        <c:crossesAt val="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09945087186487E-2"/>
          <c:y val="2.4371875896982358E-2"/>
          <c:w val="0.76105797376847228"/>
          <c:h val="0.9234026757523411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>
                <a:lumMod val="20000"/>
                <a:lumOff val="80000"/>
                <a:alpha val="40000"/>
              </a:srgbClr>
            </a:solidFill>
            <a:ln>
              <a:noFill/>
            </a:ln>
          </c:spPr>
          <c:val>
            <c:numLit>
              <c:formatCode>General</c:formatCode>
              <c:ptCount val="9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7F-4006-90E2-9EA15249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89472"/>
        <c:axId val="161689864"/>
      </c:radarChart>
      <c:catAx>
        <c:axId val="161689472"/>
        <c:scaling>
          <c:orientation val="minMax"/>
        </c:scaling>
        <c:delete val="0"/>
        <c:axPos val="b"/>
        <c:majorGridlines/>
        <c:majorTickMark val="none"/>
        <c:minorTickMark val="none"/>
        <c:tickLblPos val="none"/>
        <c:spPr>
          <a:ln w="9525">
            <a:noFill/>
          </a:ln>
        </c:spPr>
        <c:crossAx val="161689864"/>
        <c:crosses val="autoZero"/>
        <c:auto val="1"/>
        <c:lblAlgn val="ctr"/>
        <c:lblOffset val="100"/>
        <c:noMultiLvlLbl val="0"/>
      </c:catAx>
      <c:valAx>
        <c:axId val="1616898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alpha val="0"/>
                </a:sysClr>
              </a:solidFill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1616894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90857162348453"/>
          <c:y val="0.11300131074039144"/>
          <c:w val="0.70861505106900924"/>
          <c:h val="0.73497761213992396"/>
        </c:manualLayout>
      </c:layout>
      <c:radarChart>
        <c:radarStyle val="marker"/>
        <c:varyColors val="0"/>
        <c:ser>
          <c:idx val="0"/>
          <c:order val="0"/>
          <c:tx>
            <c:strRef>
              <c:f>グラフ用!$C$6</c:f>
              <c:strCache>
                <c:ptCount val="1"/>
                <c:pt idx="0">
                  <c:v>A市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dLbls>
            <c:dLbl>
              <c:idx val="8"/>
              <c:layout>
                <c:manualLayout>
                  <c:x val="4.8154093097913325E-2"/>
                  <c:y val="1.900108577633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330-4662-8C47-85C2CD7506F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0128410914927796E-2"/>
                  <c:y val="2.9858849077090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330-4662-8C47-85C2CD7506F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グラフ用!$B$7:$B$15</c:f>
              <c:strCache>
                <c:ptCount val="9"/>
                <c:pt idx="0">
                  <c:v>公共交通の空間的ｱｸｾｼﾋﾞﾘﾃｨ水準αs</c:v>
                </c:pt>
                <c:pt idx="1">
                  <c:v>公共交通の時間的ｱｸｾｼﾋﾞﾘﾃｨ水準αt</c:v>
                </c:pt>
                <c:pt idx="2">
                  <c:v>公共交通の総合ｱｸｾｼﾋﾞﾘﾃｨ水準γ</c:v>
                </c:pt>
                <c:pt idx="3">
                  <c:v>鉄道の空間的ｱｸｾｼﾋﾞﾘﾃｨ水準αs</c:v>
                </c:pt>
                <c:pt idx="4">
                  <c:v>鉄道の時間的ｱｸｾｼﾋﾞﾘﾃｨ水準αt</c:v>
                </c:pt>
                <c:pt idx="5">
                  <c:v>鉄道の総合ｱｸｾｼﾋﾞﾘﾃｨ水準γ</c:v>
                </c:pt>
                <c:pt idx="6">
                  <c:v>バスの空間的ｱｸｾｼﾋﾞﾘﾃｨ水準αs</c:v>
                </c:pt>
                <c:pt idx="7">
                  <c:v>バスの時間的ｱｸｾｼﾋﾞﾘﾃｨ水準αt</c:v>
                </c:pt>
                <c:pt idx="8">
                  <c:v>バスの総合ｱｸｾｼﾋﾞﾘﾃｨ水準γ</c:v>
                </c:pt>
              </c:strCache>
            </c:strRef>
          </c:cat>
          <c:val>
            <c:numRef>
              <c:f>グラフ用!$C$7:$C$15</c:f>
              <c:numCache>
                <c:formatCode>0.00_ </c:formatCode>
                <c:ptCount val="9"/>
                <c:pt idx="0">
                  <c:v>1.4955125903177378</c:v>
                </c:pt>
                <c:pt idx="1">
                  <c:v>1.0069861415696273</c:v>
                </c:pt>
                <c:pt idx="2">
                  <c:v>1.5059604529928567</c:v>
                </c:pt>
                <c:pt idx="3">
                  <c:v>0.47187086562713088</c:v>
                </c:pt>
                <c:pt idx="4">
                  <c:v>1.0650660827476957</c:v>
                </c:pt>
                <c:pt idx="5">
                  <c:v>0.75530374899106612</c:v>
                </c:pt>
                <c:pt idx="6">
                  <c:v>1.6068859940341682</c:v>
                </c:pt>
                <c:pt idx="7">
                  <c:v>1.1502388144543274</c:v>
                </c:pt>
                <c:pt idx="8">
                  <c:v>1.8668783911026827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330-4662-8C47-85C2CD7506F1}"/>
            </c:ext>
          </c:extLst>
        </c:ser>
        <c:ser>
          <c:idx val="1"/>
          <c:order val="1"/>
          <c:tx>
            <c:strRef>
              <c:f>グラフ用!$D$6</c:f>
              <c:strCache>
                <c:ptCount val="1"/>
                <c:pt idx="0">
                  <c:v>標準値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グラフ用!$B$7:$B$15</c:f>
              <c:strCache>
                <c:ptCount val="9"/>
                <c:pt idx="0">
                  <c:v>公共交通の空間的ｱｸｾｼﾋﾞﾘﾃｨ水準αs</c:v>
                </c:pt>
                <c:pt idx="1">
                  <c:v>公共交通の時間的ｱｸｾｼﾋﾞﾘﾃｨ水準αt</c:v>
                </c:pt>
                <c:pt idx="2">
                  <c:v>公共交通の総合ｱｸｾｼﾋﾞﾘﾃｨ水準γ</c:v>
                </c:pt>
                <c:pt idx="3">
                  <c:v>鉄道の空間的ｱｸｾｼﾋﾞﾘﾃｨ水準αs</c:v>
                </c:pt>
                <c:pt idx="4">
                  <c:v>鉄道の時間的ｱｸｾｼﾋﾞﾘﾃｨ水準αt</c:v>
                </c:pt>
                <c:pt idx="5">
                  <c:v>鉄道の総合ｱｸｾｼﾋﾞﾘﾃｨ水準γ</c:v>
                </c:pt>
                <c:pt idx="6">
                  <c:v>バスの空間的ｱｸｾｼﾋﾞﾘﾃｨ水準αs</c:v>
                </c:pt>
                <c:pt idx="7">
                  <c:v>バスの時間的ｱｸｾｼﾋﾞﾘﾃｨ水準αt</c:v>
                </c:pt>
                <c:pt idx="8">
                  <c:v>バスの総合ｱｸｾｼﾋﾞﾘﾃｨ水準γ</c:v>
                </c:pt>
              </c:strCache>
            </c:strRef>
          </c:cat>
          <c:val>
            <c:numRef>
              <c:f>グラフ用!$D$7:$D$15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330-4662-8C47-85C2CD750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90648"/>
        <c:axId val="161691040"/>
      </c:radarChart>
      <c:catAx>
        <c:axId val="16169064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ja-JP"/>
          </a:p>
        </c:txPr>
        <c:crossAx val="161691040"/>
        <c:crosses val="autoZero"/>
        <c:auto val="1"/>
        <c:lblAlgn val="ctr"/>
        <c:lblOffset val="100"/>
        <c:noMultiLvlLbl val="0"/>
      </c:catAx>
      <c:valAx>
        <c:axId val="161691040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616906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1913693372598086"/>
          <c:y val="3.897466806877161E-2"/>
          <c:w val="0.20866773675762476"/>
          <c:h val="9.81699966657262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328654570353"/>
          <c:y val="4.9109883364026996E-2"/>
          <c:w val="0.83916193084560087"/>
          <c:h val="0.89503294132432243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1691824"/>
        <c:axId val="161692216"/>
      </c:scatterChart>
      <c:valAx>
        <c:axId val="161691824"/>
        <c:scaling>
          <c:logBase val="10"/>
          <c:orientation val="minMax"/>
          <c:max val="20000"/>
          <c:min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1"/>
        <c:majorTickMark val="none"/>
        <c:minorTickMark val="out"/>
        <c:tickLblPos val="nextTo"/>
        <c:crossAx val="161692216"/>
        <c:crossesAt val="0.1"/>
        <c:crossBetween val="midCat"/>
      </c:valAx>
      <c:valAx>
        <c:axId val="161692216"/>
        <c:scaling>
          <c:logBase val="10"/>
          <c:orientation val="minMax"/>
          <c:max val="2000"/>
          <c:min val="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;[Red]\-#,##0.0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69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7916709515852"/>
          <c:y val="8.2734203469562131E-2"/>
          <c:w val="0.86126777757431483"/>
          <c:h val="0.90121817528441528"/>
        </c:manualLayout>
      </c:layout>
      <c:scatterChart>
        <c:scatterStyle val="lineMarker"/>
        <c:varyColors val="0"/>
        <c:ser>
          <c:idx val="0"/>
          <c:order val="0"/>
          <c:tx>
            <c:strRef>
              <c:f>グラフ用!$C$29</c:f>
              <c:strCache>
                <c:ptCount val="1"/>
                <c:pt idx="0">
                  <c:v>公共交通利用割合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グラフ用!$B$30</c:f>
              <c:numCache>
                <c:formatCode>#,##0_);[Red]\(#,##0\)</c:formatCode>
                <c:ptCount val="1"/>
                <c:pt idx="0">
                  <c:v>3750</c:v>
                </c:pt>
              </c:numCache>
            </c:numRef>
          </c:xVal>
          <c:yVal>
            <c:numRef>
              <c:f>グラフ用!$C$30</c:f>
              <c:numCache>
                <c:formatCode>0.000</c:formatCode>
                <c:ptCount val="1"/>
                <c:pt idx="0">
                  <c:v>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05-4C8D-BCE9-74906055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61552"/>
        <c:axId val="159761944"/>
      </c:scatterChart>
      <c:valAx>
        <c:axId val="159761552"/>
        <c:scaling>
          <c:logBase val="10"/>
          <c:orientation val="minMax"/>
          <c:max val="20000"/>
          <c:min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1"/>
        <c:majorTickMark val="out"/>
        <c:minorTickMark val="out"/>
        <c:tickLblPos val="nextTo"/>
        <c:crossAx val="159761944"/>
        <c:crosses val="autoZero"/>
        <c:crossBetween val="midCat"/>
      </c:valAx>
      <c:valAx>
        <c:axId val="159761944"/>
        <c:scaling>
          <c:orientation val="minMax"/>
          <c:max val="0.65000000000000124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159761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388312879000651E-2"/>
          <c:y val="1.882384259259259E-2"/>
          <c:w val="0.86960127324510195"/>
          <c:h val="0.90121817528441528"/>
        </c:manualLayout>
      </c:layout>
      <c:scatterChart>
        <c:scatterStyle val="lineMarker"/>
        <c:varyColors val="0"/>
        <c:ser>
          <c:idx val="0"/>
          <c:order val="0"/>
          <c:tx>
            <c:strRef>
              <c:f>グラフ用!$C$24</c:f>
              <c:strCache>
                <c:ptCount val="1"/>
                <c:pt idx="0">
                  <c:v>バス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グラフ用!$B$25</c:f>
              <c:numCache>
                <c:formatCode>#,##0.00_);[Red]\(#,##0.00\)</c:formatCode>
                <c:ptCount val="1"/>
                <c:pt idx="0">
                  <c:v>1</c:v>
                </c:pt>
              </c:numCache>
            </c:numRef>
          </c:xVal>
          <c:yVal>
            <c:numRef>
              <c:f>グラフ用!$C$25</c:f>
              <c:numCache>
                <c:formatCode>#,##0.00_);[Red]\(#,##0.00\)</c:formatCode>
                <c:ptCount val="1"/>
                <c:pt idx="0">
                  <c:v>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A9-492A-B6E9-4A362F81D603}"/>
            </c:ext>
          </c:extLst>
        </c:ser>
        <c:ser>
          <c:idx val="1"/>
          <c:order val="1"/>
          <c:tx>
            <c:strRef>
              <c:f>グラフ用!$D$24</c:f>
              <c:strCache>
                <c:ptCount val="1"/>
                <c:pt idx="0">
                  <c:v>鉄道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グラフ用!$B$25</c:f>
              <c:numCache>
                <c:formatCode>#,##0.00_);[Red]\(#,##0.00\)</c:formatCode>
                <c:ptCount val="1"/>
                <c:pt idx="0">
                  <c:v>1</c:v>
                </c:pt>
              </c:numCache>
            </c:numRef>
          </c:xVal>
          <c:yVal>
            <c:numRef>
              <c:f>グラフ用!$D$25</c:f>
              <c:numCache>
                <c:formatCode>#,##0.00_);[Red]\(#,##0.00\)</c:formatCode>
                <c:ptCount val="1"/>
                <c:pt idx="0">
                  <c:v>3.5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413-4FF3-9793-B12911A4F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62728"/>
        <c:axId val="159763120"/>
      </c:scatterChart>
      <c:valAx>
        <c:axId val="159762728"/>
        <c:scaling>
          <c:orientation val="minMax"/>
          <c:max val="2.2000000000000002"/>
          <c:min val="0.4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_);[Red]\(#,##0.0\)" sourceLinked="0"/>
        <c:majorTickMark val="out"/>
        <c:minorTickMark val="out"/>
        <c:tickLblPos val="nextTo"/>
        <c:crossAx val="159763120"/>
        <c:crossesAt val="1"/>
        <c:crossBetween val="midCat"/>
      </c:valAx>
      <c:valAx>
        <c:axId val="159763120"/>
        <c:scaling>
          <c:logBase val="10"/>
          <c:orientation val="minMax"/>
          <c:max val="8"/>
          <c:min val="1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9762728"/>
        <c:crossesAt val="0.4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328654570353"/>
          <c:y val="4.9109883364026996E-2"/>
          <c:w val="0.83916193084560087"/>
          <c:h val="0.89503294132432243"/>
        </c:manualLayout>
      </c:layout>
      <c:scatterChart>
        <c:scatterStyle val="lineMarker"/>
        <c:varyColors val="0"/>
        <c:ser>
          <c:idx val="0"/>
          <c:order val="0"/>
          <c:tx>
            <c:strRef>
              <c:f>グラフ用!$C$19</c:f>
              <c:strCache>
                <c:ptCount val="1"/>
                <c:pt idx="0">
                  <c:v>公共交通路線密度×平均運行本数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グラフ用!$B$20</c:f>
              <c:numCache>
                <c:formatCode>#,##0_);[Red]\(#,##0\)</c:formatCode>
                <c:ptCount val="1"/>
                <c:pt idx="0">
                  <c:v>3750</c:v>
                </c:pt>
              </c:numCache>
            </c:numRef>
          </c:xVal>
          <c:yVal>
            <c:numRef>
              <c:f>グラフ用!$C$20</c:f>
              <c:numCache>
                <c:formatCode>#,##0.0;[Red]\-#,##0.0</c:formatCode>
                <c:ptCount val="1"/>
                <c:pt idx="0">
                  <c:v>212.5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25-4ABF-93B7-AA8CC6605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85040"/>
        <c:axId val="160585432"/>
      </c:scatterChart>
      <c:valAx>
        <c:axId val="160585040"/>
        <c:scaling>
          <c:logBase val="10"/>
          <c:orientation val="minMax"/>
          <c:max val="20000"/>
          <c:min val="1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1"/>
        <c:majorTickMark val="none"/>
        <c:minorTickMark val="out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585432"/>
        <c:crossesAt val="0.1"/>
        <c:crossBetween val="midCat"/>
      </c:valAx>
      <c:valAx>
        <c:axId val="160585432"/>
        <c:scaling>
          <c:logBase val="10"/>
          <c:orientation val="minMax"/>
          <c:max val="2000"/>
          <c:min val="0.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;[Red]\-#,##0.0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58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 paperSize="8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8083345089964E-2"/>
          <c:y val="2.3551633542651215E-2"/>
          <c:w val="0.91001201730223802"/>
          <c:h val="0.92677953917697076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0587784"/>
        <c:axId val="160588176"/>
      </c:scatterChart>
      <c:valAx>
        <c:axId val="160587784"/>
        <c:scaling>
          <c:logBase val="10"/>
          <c:orientation val="minMax"/>
          <c:max val="10"/>
          <c:min val="0.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60588176"/>
        <c:crossesAt val="0.1"/>
        <c:crossBetween val="midCat"/>
      </c:valAx>
      <c:valAx>
        <c:axId val="160588176"/>
        <c:scaling>
          <c:logBase val="10"/>
          <c:orientation val="minMax"/>
          <c:max val="10"/>
          <c:min val="0.1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160587784"/>
        <c:crossesAt val="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68083345089964E-2"/>
          <c:y val="2.3551633542651215E-2"/>
          <c:w val="0.91001201730223802"/>
          <c:h val="0.92677953917697076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1481464"/>
        <c:axId val="161481856"/>
      </c:scatterChart>
      <c:valAx>
        <c:axId val="161481464"/>
        <c:scaling>
          <c:logBase val="10"/>
          <c:orientation val="minMax"/>
          <c:max val="10"/>
          <c:min val="0.1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0;[Red]\-#,##0.000" sourceLinked="1"/>
        <c:majorTickMark val="out"/>
        <c:minorTickMark val="none"/>
        <c:tickLblPos val="nextTo"/>
        <c:crossAx val="161481856"/>
        <c:crossesAt val="0.1"/>
        <c:crossBetween val="midCat"/>
      </c:valAx>
      <c:valAx>
        <c:axId val="161481856"/>
        <c:scaling>
          <c:logBase val="10"/>
          <c:orientation val="minMax"/>
          <c:max val="10"/>
          <c:min val="0.1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0;[Red]\-#,##0.000" sourceLinked="1"/>
        <c:majorTickMark val="out"/>
        <c:minorTickMark val="none"/>
        <c:tickLblPos val="nextTo"/>
        <c:crossAx val="161481464"/>
        <c:crossesAt val="0.1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317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78766000597291E-2"/>
          <c:y val="3.3640540479904404E-2"/>
          <c:w val="0.86960127324510195"/>
          <c:h val="0.90121817528441528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1482640"/>
        <c:axId val="161483032"/>
      </c:scatterChart>
      <c:valAx>
        <c:axId val="161482640"/>
        <c:scaling>
          <c:orientation val="minMax"/>
          <c:max val="2.2000000000000002"/>
          <c:min val="0.4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_);[Red]\(#,##0.0\)" sourceLinked="0"/>
        <c:majorTickMark val="out"/>
        <c:minorTickMark val="out"/>
        <c:tickLblPos val="nextTo"/>
        <c:crossAx val="161483032"/>
        <c:crossesAt val="1"/>
        <c:crossBetween val="midCat"/>
      </c:valAx>
      <c:valAx>
        <c:axId val="161483032"/>
        <c:scaling>
          <c:logBase val="10"/>
          <c:orientation val="minMax"/>
          <c:max val="8"/>
          <c:min val="1"/>
        </c:scaling>
        <c:delete val="0"/>
        <c:axPos val="l"/>
        <c:numFmt formatCode="#,##0.0_);[Red]\(#,##0.0\)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1482640"/>
        <c:crossesAt val="0.4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84426359456766E-2"/>
          <c:y val="3.1773541305603746E-2"/>
          <c:w val="0.86126777757431483"/>
          <c:h val="0.90121817528441528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0587392"/>
        <c:axId val="160587000"/>
      </c:scatterChart>
      <c:valAx>
        <c:axId val="160587392"/>
        <c:scaling>
          <c:logBase val="10"/>
          <c:orientation val="minMax"/>
          <c:max val="20000"/>
          <c:min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1"/>
        <c:majorTickMark val="out"/>
        <c:minorTickMark val="out"/>
        <c:tickLblPos val="nextTo"/>
        <c:crossAx val="160587000"/>
        <c:crosses val="autoZero"/>
        <c:crossBetween val="midCat"/>
      </c:valAx>
      <c:valAx>
        <c:axId val="160587000"/>
        <c:scaling>
          <c:orientation val="minMax"/>
          <c:max val="0.65000000000000124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587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84426359456766E-2"/>
          <c:y val="3.1773541305603746E-2"/>
          <c:w val="0.86126777757431483"/>
          <c:h val="0.90121817528441528"/>
        </c:manualLayout>
      </c:layout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0586216"/>
        <c:axId val="161483816"/>
      </c:scatterChart>
      <c:valAx>
        <c:axId val="160586216"/>
        <c:scaling>
          <c:logBase val="10"/>
          <c:orientation val="minMax"/>
          <c:max val="20000"/>
          <c:min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[Red]\(#,##0\)" sourceLinked="1"/>
        <c:majorTickMark val="out"/>
        <c:minorTickMark val="out"/>
        <c:tickLblPos val="nextTo"/>
        <c:crossAx val="161483816"/>
        <c:crosses val="autoZero"/>
        <c:crossBetween val="midCat"/>
      </c:valAx>
      <c:valAx>
        <c:axId val="161483816"/>
        <c:scaling>
          <c:orientation val="minMax"/>
          <c:max val="0.65000000000000124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586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13" Type="http://schemas.openxmlformats.org/officeDocument/2006/relationships/chart" Target="../charts/chart9.xml"/><Relationship Id="rId18" Type="http://schemas.openxmlformats.org/officeDocument/2006/relationships/chart" Target="../charts/chart13.xml"/><Relationship Id="rId3" Type="http://schemas.openxmlformats.org/officeDocument/2006/relationships/image" Target="../media/image2.emf"/><Relationship Id="rId7" Type="http://schemas.openxmlformats.org/officeDocument/2006/relationships/image" Target="../media/image4.emf"/><Relationship Id="rId12" Type="http://schemas.openxmlformats.org/officeDocument/2006/relationships/chart" Target="../charts/chart8.xml"/><Relationship Id="rId17" Type="http://schemas.openxmlformats.org/officeDocument/2006/relationships/image" Target="../media/image5.emf"/><Relationship Id="rId2" Type="http://schemas.openxmlformats.org/officeDocument/2006/relationships/chart" Target="../charts/chart1.xml"/><Relationship Id="rId16" Type="http://schemas.openxmlformats.org/officeDocument/2006/relationships/chart" Target="../charts/chart12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7.xml"/><Relationship Id="rId5" Type="http://schemas.openxmlformats.org/officeDocument/2006/relationships/image" Target="../media/image3.emf"/><Relationship Id="rId15" Type="http://schemas.openxmlformats.org/officeDocument/2006/relationships/chart" Target="../charts/chart11.xml"/><Relationship Id="rId10" Type="http://schemas.openxmlformats.org/officeDocument/2006/relationships/chart" Target="../charts/chart6.xml"/><Relationship Id="rId19" Type="http://schemas.openxmlformats.org/officeDocument/2006/relationships/image" Target="../media/image6.emf"/><Relationship Id="rId4" Type="http://schemas.openxmlformats.org/officeDocument/2006/relationships/chart" Target="../charts/chart2.xml"/><Relationship Id="rId9" Type="http://schemas.openxmlformats.org/officeDocument/2006/relationships/chart" Target="../charts/chart5.xml"/><Relationship Id="rId1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60961</xdr:colOff>
      <xdr:row>8</xdr:row>
      <xdr:rowOff>182881</xdr:rowOff>
    </xdr:from>
    <xdr:to>
      <xdr:col>40</xdr:col>
      <xdr:colOff>406401</xdr:colOff>
      <xdr:row>41</xdr:row>
      <xdr:rowOff>111761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" r="1357" b="1133"/>
        <a:stretch/>
      </xdr:blipFill>
      <xdr:spPr>
        <a:xfrm>
          <a:off x="22658538" y="3730458"/>
          <a:ext cx="7032378" cy="6343675"/>
        </a:xfrm>
        <a:prstGeom prst="rect">
          <a:avLst/>
        </a:prstGeom>
      </xdr:spPr>
    </xdr:pic>
    <xdr:clientData/>
  </xdr:twoCellAnchor>
  <xdr:twoCellAnchor>
    <xdr:from>
      <xdr:col>32</xdr:col>
      <xdr:colOff>450105</xdr:colOff>
      <xdr:row>9</xdr:row>
      <xdr:rowOff>44823</xdr:rowOff>
    </xdr:from>
    <xdr:to>
      <xdr:col>40</xdr:col>
      <xdr:colOff>469512</xdr:colOff>
      <xdr:row>40</xdr:row>
      <xdr:rowOff>33145</xdr:rowOff>
    </xdr:to>
    <xdr:graphicFrame macro="">
      <xdr:nvGraphicFramePr>
        <xdr:cNvPr id="63" name="グラフ 62">
          <a:extLst>
            <a:ext uri="{FF2B5EF4-FFF2-40B4-BE49-F238E27FC236}">
              <a16:creationId xmlns:a16="http://schemas.microsoft.com/office/drawing/2014/main" xmlns="" id="{00000000-0008-0000-05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450205</xdr:colOff>
      <xdr:row>36</xdr:row>
      <xdr:rowOff>163712</xdr:rowOff>
    </xdr:from>
    <xdr:to>
      <xdr:col>24</xdr:col>
      <xdr:colOff>334268</xdr:colOff>
      <xdr:row>59</xdr:row>
      <xdr:rowOff>154930</xdr:rowOff>
    </xdr:to>
    <xdr:pic>
      <xdr:nvPicPr>
        <xdr:cNvPr id="80" name="図 79">
          <a:extLst>
            <a:ext uri="{FF2B5EF4-FFF2-40B4-BE49-F238E27FC236}">
              <a16:creationId xmlns:a16="http://schemas.microsoft.com/office/drawing/2014/main" xmlns="" id="{3D19699F-4D46-4A67-B3B5-E235EE5B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1777" y="8955733"/>
          <a:ext cx="5055841" cy="435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171971</xdr:colOff>
      <xdr:row>35</xdr:row>
      <xdr:rowOff>110362</xdr:rowOff>
    </xdr:from>
    <xdr:to>
      <xdr:col>24</xdr:col>
      <xdr:colOff>107598</xdr:colOff>
      <xdr:row>58</xdr:row>
      <xdr:rowOff>125256</xdr:rowOff>
    </xdr:to>
    <xdr:graphicFrame macro="">
      <xdr:nvGraphicFramePr>
        <xdr:cNvPr id="55" name="グラフ 54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186037</xdr:colOff>
      <xdr:row>37</xdr:row>
      <xdr:rowOff>148828</xdr:rowOff>
    </xdr:from>
    <xdr:to>
      <xdr:col>16</xdr:col>
      <xdr:colOff>233662</xdr:colOff>
      <xdr:row>59</xdr:row>
      <xdr:rowOff>167878</xdr:rowOff>
    </xdr:to>
    <xdr:pic>
      <xdr:nvPicPr>
        <xdr:cNvPr id="67" name="図 66">
          <a:extLst>
            <a:ext uri="{FF2B5EF4-FFF2-40B4-BE49-F238E27FC236}">
              <a16:creationId xmlns:a16="http://schemas.microsoft.com/office/drawing/2014/main" xmlns="" id="{FEBAD29E-46C5-4B7D-8D6B-C43497AC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1408" y="9130605"/>
          <a:ext cx="5133826" cy="41936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223235</xdr:colOff>
      <xdr:row>38</xdr:row>
      <xdr:rowOff>34206</xdr:rowOff>
    </xdr:from>
    <xdr:to>
      <xdr:col>16</xdr:col>
      <xdr:colOff>297878</xdr:colOff>
      <xdr:row>60</xdr:row>
      <xdr:rowOff>79680</xdr:rowOff>
    </xdr:to>
    <xdr:graphicFrame macro="">
      <xdr:nvGraphicFramePr>
        <xdr:cNvPr id="88" name="グラフ 87">
          <a:extLst>
            <a:ext uri="{FF2B5EF4-FFF2-40B4-BE49-F238E27FC236}">
              <a16:creationId xmlns:a16="http://schemas.microsoft.com/office/drawing/2014/main" xmlns="" id="{00000000-0008-0000-05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105074</xdr:colOff>
      <xdr:row>8</xdr:row>
      <xdr:rowOff>131565</xdr:rowOff>
    </xdr:from>
    <xdr:to>
      <xdr:col>18</xdr:col>
      <xdr:colOff>11163</xdr:colOff>
      <xdr:row>32</xdr:row>
      <xdr:rowOff>83939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xmlns="" id="{85D52302-8B24-4463-80AA-5C01202C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8990" y="3610422"/>
          <a:ext cx="5010894" cy="45065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103039</xdr:colOff>
      <xdr:row>8</xdr:row>
      <xdr:rowOff>127157</xdr:rowOff>
    </xdr:from>
    <xdr:to>
      <xdr:col>18</xdr:col>
      <xdr:colOff>7932</xdr:colOff>
      <xdr:row>32</xdr:row>
      <xdr:rowOff>79724</xdr:rowOff>
    </xdr:to>
    <xdr:graphicFrame macro="">
      <xdr:nvGraphicFramePr>
        <xdr:cNvPr id="64" name="グラフ 63">
          <a:extLst>
            <a:ext uri="{FF2B5EF4-FFF2-40B4-BE49-F238E27FC236}">
              <a16:creationId xmlns:a16="http://schemas.microsoft.com/office/drawing/2014/main" xmlns="" id="{00000000-0008-0000-05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451045</xdr:colOff>
      <xdr:row>9</xdr:row>
      <xdr:rowOff>55099</xdr:rowOff>
    </xdr:from>
    <xdr:to>
      <xdr:col>40</xdr:col>
      <xdr:colOff>470452</xdr:colOff>
      <xdr:row>40</xdr:row>
      <xdr:rowOff>43421</xdr:rowOff>
    </xdr:to>
    <xdr:graphicFrame macro="">
      <xdr:nvGraphicFramePr>
        <xdr:cNvPr id="60" name="グラフ 59">
          <a:extLst>
            <a:ext uri="{FF2B5EF4-FFF2-40B4-BE49-F238E27FC236}">
              <a16:creationId xmlns:a16="http://schemas.microsoft.com/office/drawing/2014/main" xmlns="" id="{00000000-0008-0000-05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444760</xdr:colOff>
      <xdr:row>9</xdr:row>
      <xdr:rowOff>55062</xdr:rowOff>
    </xdr:from>
    <xdr:to>
      <xdr:col>40</xdr:col>
      <xdr:colOff>485028</xdr:colOff>
      <xdr:row>40</xdr:row>
      <xdr:rowOff>43383</xdr:rowOff>
    </xdr:to>
    <xdr:graphicFrame macro="">
      <xdr:nvGraphicFramePr>
        <xdr:cNvPr id="57" name="グラフ 56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136320</xdr:colOff>
      <xdr:row>37</xdr:row>
      <xdr:rowOff>165568</xdr:rowOff>
    </xdr:from>
    <xdr:to>
      <xdr:col>16</xdr:col>
      <xdr:colOff>212421</xdr:colOff>
      <xdr:row>60</xdr:row>
      <xdr:rowOff>16448</xdr:rowOff>
    </xdr:to>
    <xdr:graphicFrame macro="">
      <xdr:nvGraphicFramePr>
        <xdr:cNvPr id="89" name="グラフ 88">
          <a:extLst>
            <a:ext uri="{FF2B5EF4-FFF2-40B4-BE49-F238E27FC236}">
              <a16:creationId xmlns:a16="http://schemas.microsoft.com/office/drawing/2014/main" xmlns="" id="{00000000-0008-0000-05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454612</xdr:colOff>
      <xdr:row>36</xdr:row>
      <xdr:rowOff>146750</xdr:rowOff>
    </xdr:from>
    <xdr:to>
      <xdr:col>24</xdr:col>
      <xdr:colOff>386150</xdr:colOff>
      <xdr:row>59</xdr:row>
      <xdr:rowOff>161991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457737</xdr:colOff>
      <xdr:row>36</xdr:row>
      <xdr:rowOff>143051</xdr:rowOff>
    </xdr:from>
    <xdr:to>
      <xdr:col>24</xdr:col>
      <xdr:colOff>398117</xdr:colOff>
      <xdr:row>59</xdr:row>
      <xdr:rowOff>158291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106858</xdr:colOff>
      <xdr:row>8</xdr:row>
      <xdr:rowOff>127242</xdr:rowOff>
    </xdr:from>
    <xdr:to>
      <xdr:col>18</xdr:col>
      <xdr:colOff>469</xdr:colOff>
      <xdr:row>32</xdr:row>
      <xdr:rowOff>78271</xdr:rowOff>
    </xdr:to>
    <xdr:graphicFrame macro="">
      <xdr:nvGraphicFramePr>
        <xdr:cNvPr id="61" name="グラフ 60">
          <a:extLst>
            <a:ext uri="{FF2B5EF4-FFF2-40B4-BE49-F238E27FC236}">
              <a16:creationId xmlns:a16="http://schemas.microsoft.com/office/drawing/2014/main" xmlns="" id="{00000000-0008-0000-05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10428</xdr:colOff>
      <xdr:row>11</xdr:row>
      <xdr:rowOff>60158</xdr:rowOff>
    </xdr:from>
    <xdr:to>
      <xdr:col>10</xdr:col>
      <xdr:colOff>33288</xdr:colOff>
      <xdr:row>30</xdr:row>
      <xdr:rowOff>184484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26295</xdr:colOff>
      <xdr:row>8</xdr:row>
      <xdr:rowOff>57216</xdr:rowOff>
    </xdr:from>
    <xdr:to>
      <xdr:col>9</xdr:col>
      <xdr:colOff>628922</xdr:colOff>
      <xdr:row>34</xdr:row>
      <xdr:rowOff>84087</xdr:rowOff>
    </xdr:to>
    <xdr:graphicFrame macro="">
      <xdr:nvGraphicFramePr>
        <xdr:cNvPr id="45" name="グラフ 44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17</xdr:col>
      <xdr:colOff>137159</xdr:colOff>
      <xdr:row>58</xdr:row>
      <xdr:rowOff>121920</xdr:rowOff>
    </xdr:from>
    <xdr:to>
      <xdr:col>24</xdr:col>
      <xdr:colOff>228600</xdr:colOff>
      <xdr:row>59</xdr:row>
      <xdr:rowOff>91439</xdr:rowOff>
    </xdr:to>
    <xdr:pic>
      <xdr:nvPicPr>
        <xdr:cNvPr id="59" name="Picture 5">
          <a:extLst>
            <a:ext uri="{FF2B5EF4-FFF2-40B4-BE49-F238E27FC236}">
              <a16:creationId xmlns:a16="http://schemas.microsoft.com/office/drawing/2014/main" xmlns="" id="{00000000-0008-0000-0500-00003B00000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7" cstate="print"/>
        <a:srcRect l="13118" t="91474" b="5151"/>
        <a:stretch/>
      </xdr:blipFill>
      <xdr:spPr bwMode="auto">
        <a:xfrm>
          <a:off x="15213873" y="13402491"/>
          <a:ext cx="4126931" cy="163908"/>
        </a:xfrm>
        <a:prstGeom prst="rect">
          <a:avLst/>
        </a:prstGeom>
        <a:noFill/>
      </xdr:spPr>
    </xdr:pic>
    <xdr:clientData/>
  </xdr:twoCellAnchor>
  <xdr:twoCellAnchor>
    <xdr:from>
      <xdr:col>19</xdr:col>
      <xdr:colOff>0</xdr:colOff>
      <xdr:row>20</xdr:row>
      <xdr:rowOff>25751</xdr:rowOff>
    </xdr:from>
    <xdr:to>
      <xdr:col>25</xdr:col>
      <xdr:colOff>0</xdr:colOff>
      <xdr:row>23</xdr:row>
      <xdr:rowOff>136071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/>
      </xdr:nvSpPr>
      <xdr:spPr>
        <a:xfrm>
          <a:off x="17543495" y="5905981"/>
          <a:ext cx="4529235" cy="69348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343642</xdr:colOff>
      <xdr:row>20</xdr:row>
      <xdr:rowOff>11187</xdr:rowOff>
    </xdr:from>
    <xdr:to>
      <xdr:col>22</xdr:col>
      <xdr:colOff>602052</xdr:colOff>
      <xdr:row>23</xdr:row>
      <xdr:rowOff>148024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 txBox="1"/>
      </xdr:nvSpPr>
      <xdr:spPr>
        <a:xfrm>
          <a:off x="17537239" y="5891417"/>
          <a:ext cx="2979839" cy="7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/>
            <a:t>［指標の定義］</a:t>
          </a:r>
          <a:endParaRPr kumimoji="1" lang="en-US" altLang="ja-JP" sz="800"/>
        </a:p>
        <a:p>
          <a:r>
            <a:rPr kumimoji="1" lang="ja-JP" altLang="en-US" sz="650">
              <a:latin typeface="+mn-ea"/>
              <a:ea typeface="+mn-ea"/>
            </a:rPr>
            <a:t>・平均アクセス距離＝</a:t>
          </a:r>
          <a:r>
            <a:rPr kumimoji="1" lang="en-US" altLang="ja-JP" sz="650">
              <a:latin typeface="+mn-ea"/>
              <a:ea typeface="+mn-ea"/>
            </a:rPr>
            <a:t>1/2×</a:t>
          </a:r>
          <a:r>
            <a:rPr kumimoji="1" lang="ja-JP" altLang="en-US" sz="650">
              <a:latin typeface="+mn-ea"/>
              <a:ea typeface="+mn-ea"/>
            </a:rPr>
            <a:t>√｛可住地面積／（</a:t>
          </a:r>
          <a:r>
            <a:rPr kumimoji="1" lang="en-US" altLang="ja-JP" sz="650">
              <a:latin typeface="+mn-ea"/>
              <a:ea typeface="+mn-ea"/>
            </a:rPr>
            <a:t>π×</a:t>
          </a:r>
          <a:r>
            <a:rPr kumimoji="1" lang="ja-JP" altLang="en-US" sz="650">
              <a:latin typeface="+mn-ea"/>
              <a:ea typeface="+mn-ea"/>
            </a:rPr>
            <a:t>駅・バス停数）｝</a:t>
          </a:r>
          <a:endParaRPr kumimoji="1" lang="en-US" altLang="ja-JP" sz="650">
            <a:latin typeface="+mn-ea"/>
            <a:ea typeface="+mn-ea"/>
          </a:endParaRPr>
        </a:p>
        <a:p>
          <a:r>
            <a:rPr kumimoji="1" lang="ja-JP" altLang="en-US" sz="650">
              <a:latin typeface="+mn-ea"/>
              <a:ea typeface="+mn-ea"/>
            </a:rPr>
            <a:t>・路線密度＝鉄道・バス路線の路線長</a:t>
          </a:r>
          <a:r>
            <a:rPr kumimoji="1" lang="en-US" altLang="ja-JP" sz="650">
              <a:latin typeface="+mn-ea"/>
              <a:ea typeface="+mn-ea"/>
            </a:rPr>
            <a:t>÷</a:t>
          </a:r>
          <a:r>
            <a:rPr kumimoji="1" lang="ja-JP" altLang="en-US" sz="650">
              <a:latin typeface="+mn-ea"/>
              <a:ea typeface="+mn-ea"/>
            </a:rPr>
            <a:t>可住地面積</a:t>
          </a:r>
          <a:endParaRPr kumimoji="1" lang="en-US" altLang="ja-JP" sz="650">
            <a:latin typeface="+mn-ea"/>
            <a:ea typeface="+mn-ea"/>
          </a:endParaRPr>
        </a:p>
        <a:p>
          <a:r>
            <a:rPr kumimoji="1" lang="ja-JP" altLang="en-US" sz="650">
              <a:latin typeface="+mn-ea"/>
              <a:ea typeface="+mn-ea"/>
            </a:rPr>
            <a:t>・平均運行間隔＝</a:t>
          </a:r>
          <a:r>
            <a:rPr kumimoji="1" lang="en-US" altLang="ja-JP" sz="650">
              <a:latin typeface="+mn-ea"/>
              <a:ea typeface="+mn-ea"/>
            </a:rPr>
            <a:t>18</a:t>
          </a:r>
          <a:r>
            <a:rPr kumimoji="1" lang="ja-JP" altLang="en-US" sz="650">
              <a:latin typeface="+mn-ea"/>
              <a:ea typeface="+mn-ea"/>
            </a:rPr>
            <a:t>時間（</a:t>
          </a:r>
          <a:r>
            <a:rPr kumimoji="1" lang="en-US" altLang="ja-JP" sz="650">
              <a:latin typeface="+mn-ea"/>
              <a:ea typeface="+mn-ea"/>
            </a:rPr>
            <a:t>6</a:t>
          </a:r>
          <a:r>
            <a:rPr kumimoji="1" lang="ja-JP" altLang="en-US" sz="650">
              <a:latin typeface="+mn-ea"/>
              <a:ea typeface="+mn-ea"/>
            </a:rPr>
            <a:t>～</a:t>
          </a:r>
          <a:r>
            <a:rPr kumimoji="1" lang="en-US" altLang="ja-JP" sz="650">
              <a:latin typeface="+mn-ea"/>
              <a:ea typeface="+mn-ea"/>
            </a:rPr>
            <a:t>24</a:t>
          </a:r>
          <a:r>
            <a:rPr kumimoji="1" lang="ja-JP" altLang="en-US" sz="650">
              <a:latin typeface="+mn-ea"/>
              <a:ea typeface="+mn-ea"/>
            </a:rPr>
            <a:t>時）</a:t>
          </a:r>
          <a:r>
            <a:rPr kumimoji="1" lang="en-US" altLang="ja-JP" sz="650">
              <a:latin typeface="+mn-ea"/>
              <a:ea typeface="+mn-ea"/>
            </a:rPr>
            <a:t>÷</a:t>
          </a:r>
          <a:r>
            <a:rPr kumimoji="1" lang="ja-JP" altLang="en-US" sz="650">
              <a:latin typeface="+mn-ea"/>
              <a:ea typeface="+mn-ea"/>
            </a:rPr>
            <a:t>運行本数（平日）</a:t>
          </a:r>
          <a:endParaRPr kumimoji="1" lang="en-US" altLang="ja-JP" sz="650">
            <a:latin typeface="+mn-ea"/>
            <a:ea typeface="+mn-ea"/>
          </a:endParaRPr>
        </a:p>
        <a:p>
          <a:r>
            <a:rPr kumimoji="1" lang="ja-JP" altLang="en-US" sz="650">
              <a:latin typeface="+mn-ea"/>
              <a:ea typeface="+mn-ea"/>
            </a:rPr>
            <a:t>・路線密度</a:t>
          </a:r>
          <a:r>
            <a:rPr kumimoji="1" lang="en-US" altLang="ja-JP" sz="650">
              <a:latin typeface="+mn-ea"/>
              <a:ea typeface="+mn-ea"/>
            </a:rPr>
            <a:t>×</a:t>
          </a:r>
          <a:r>
            <a:rPr kumimoji="1" lang="ja-JP" altLang="en-US" sz="650">
              <a:latin typeface="+mn-ea"/>
              <a:ea typeface="+mn-ea"/>
            </a:rPr>
            <a:t>平均運行本数＝路線長</a:t>
          </a:r>
          <a:r>
            <a:rPr kumimoji="1" lang="en-US" altLang="ja-JP" sz="650">
              <a:latin typeface="+mn-ea"/>
              <a:ea typeface="+mn-ea"/>
            </a:rPr>
            <a:t>×</a:t>
          </a:r>
          <a:r>
            <a:rPr kumimoji="1" lang="ja-JP" altLang="en-US" sz="650">
              <a:latin typeface="+mn-ea"/>
              <a:ea typeface="+mn-ea"/>
            </a:rPr>
            <a:t>運行本数（平日）</a:t>
          </a:r>
          <a:r>
            <a:rPr kumimoji="1" lang="en-US" altLang="ja-JP" sz="650">
              <a:latin typeface="+mn-ea"/>
              <a:ea typeface="+mn-ea"/>
            </a:rPr>
            <a:t>÷</a:t>
          </a:r>
          <a:r>
            <a:rPr kumimoji="1" lang="ja-JP" altLang="en-US" sz="650">
              <a:latin typeface="+mn-ea"/>
              <a:ea typeface="+mn-ea"/>
            </a:rPr>
            <a:t>可住地面積</a:t>
          </a:r>
          <a:endParaRPr kumimoji="1" lang="en-US" altLang="ja-JP" sz="650"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53341</xdr:colOff>
      <xdr:row>8</xdr:row>
      <xdr:rowOff>15240</xdr:rowOff>
    </xdr:from>
    <xdr:to>
      <xdr:col>9</xdr:col>
      <xdr:colOff>602052</xdr:colOff>
      <xdr:row>32</xdr:row>
      <xdr:rowOff>22860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SpPr/>
      </xdr:nvSpPr>
      <xdr:spPr>
        <a:xfrm>
          <a:off x="7222757" y="3508691"/>
          <a:ext cx="4726593" cy="4593308"/>
        </a:xfrm>
        <a:prstGeom prst="rect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473818</xdr:colOff>
      <xdr:row>59</xdr:row>
      <xdr:rowOff>35749</xdr:rowOff>
    </xdr:from>
    <xdr:to>
      <xdr:col>22</xdr:col>
      <xdr:colOff>504298</xdr:colOff>
      <xdr:row>60</xdr:row>
      <xdr:rowOff>89089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xmlns="" id="{00000000-0008-0000-0500-000046000000}"/>
            </a:ext>
          </a:extLst>
        </xdr:cNvPr>
        <xdr:cNvSpPr txBox="1"/>
      </xdr:nvSpPr>
      <xdr:spPr>
        <a:xfrm>
          <a:off x="16151563" y="13516664"/>
          <a:ext cx="2170565" cy="247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+mj-ea"/>
              <a:ea typeface="+mj-ea"/>
            </a:rPr>
            <a:t>可住地人口密度（人／</a:t>
          </a:r>
          <a:r>
            <a:rPr kumimoji="1" lang="en-US" altLang="ja-JP" sz="900">
              <a:latin typeface="+mj-ea"/>
              <a:ea typeface="+mj-ea"/>
            </a:rPr>
            <a:t>km2</a:t>
          </a:r>
          <a:r>
            <a:rPr kumimoji="1" lang="ja-JP" altLang="en-US" sz="900">
              <a:latin typeface="+mj-ea"/>
              <a:ea typeface="+mj-ea"/>
            </a:rPr>
            <a:t>）</a:t>
          </a:r>
        </a:p>
      </xdr:txBody>
    </xdr:sp>
    <xdr:clientData/>
  </xdr:twoCellAnchor>
  <xdr:twoCellAnchor>
    <xdr:from>
      <xdr:col>16</xdr:col>
      <xdr:colOff>250001</xdr:colOff>
      <xdr:row>41</xdr:row>
      <xdr:rowOff>90467</xdr:rowOff>
    </xdr:from>
    <xdr:to>
      <xdr:col>16</xdr:col>
      <xdr:colOff>509081</xdr:colOff>
      <xdr:row>53</xdr:row>
      <xdr:rowOff>44747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14719895" y="10069424"/>
          <a:ext cx="259080" cy="2288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900"/>
            <a:t>公共交通利用割合（通勤通学）</a:t>
          </a:r>
        </a:p>
      </xdr:txBody>
    </xdr:sp>
    <xdr:clientData/>
  </xdr:twoCellAnchor>
  <xdr:twoCellAnchor>
    <xdr:from>
      <xdr:col>42</xdr:col>
      <xdr:colOff>144780</xdr:colOff>
      <xdr:row>48</xdr:row>
      <xdr:rowOff>58420</xdr:rowOff>
    </xdr:from>
    <xdr:to>
      <xdr:col>47</xdr:col>
      <xdr:colOff>2293620</xdr:colOff>
      <xdr:row>61</xdr:row>
      <xdr:rowOff>15240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xmlns="" id="{00000000-0008-0000-0500-000049000000}"/>
            </a:ext>
          </a:extLst>
        </xdr:cNvPr>
        <xdr:cNvSpPr txBox="1"/>
      </xdr:nvSpPr>
      <xdr:spPr>
        <a:xfrm>
          <a:off x="27706320" y="11176000"/>
          <a:ext cx="6012180" cy="2433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>
              <a:latin typeface="+mj-ea"/>
              <a:ea typeface="+mj-ea"/>
            </a:rPr>
            <a:t>【</a:t>
          </a:r>
          <a:r>
            <a:rPr kumimoji="1" lang="ja-JP" altLang="en-US" sz="1000">
              <a:latin typeface="+mj-ea"/>
              <a:ea typeface="+mj-ea"/>
            </a:rPr>
            <a:t>公共交通</a:t>
          </a:r>
          <a:r>
            <a:rPr kumimoji="1" lang="en-US" altLang="ja-JP" sz="1000">
              <a:latin typeface="+mj-ea"/>
              <a:ea typeface="+mj-ea"/>
            </a:rPr>
            <a:t>】</a:t>
          </a:r>
        </a:p>
        <a:p>
          <a:r>
            <a:rPr kumimoji="1" lang="ja-JP" altLang="en-US" sz="1000">
              <a:latin typeface="+mj-ea"/>
              <a:ea typeface="+mj-ea"/>
            </a:rPr>
            <a:t>　Ａ式　：　路線密度の標準値　＝</a:t>
          </a:r>
          <a:r>
            <a:rPr kumimoji="1" lang="en-US" altLang="ja-JP" sz="1000">
              <a:latin typeface="+mj-ea"/>
              <a:ea typeface="+mj-ea"/>
            </a:rPr>
            <a:t>EXP</a:t>
          </a:r>
          <a:r>
            <a:rPr kumimoji="1" lang="ja-JP" altLang="en-US" sz="1000">
              <a:latin typeface="+mj-ea"/>
              <a:ea typeface="+mj-ea"/>
            </a:rPr>
            <a:t>（－２．３２＋０．５＊</a:t>
          </a:r>
          <a:r>
            <a:rPr kumimoji="1" lang="en-US" altLang="ja-JP" sz="1000">
              <a:latin typeface="+mj-ea"/>
              <a:ea typeface="+mj-ea"/>
            </a:rPr>
            <a:t>LN</a:t>
          </a:r>
          <a:r>
            <a:rPr kumimoji="1" lang="ja-JP" altLang="en-US" sz="1000">
              <a:latin typeface="+mj-ea"/>
              <a:ea typeface="+mj-ea"/>
            </a:rPr>
            <a:t>（可住地人口密度））</a:t>
          </a:r>
          <a:endParaRPr kumimoji="1" lang="en-US" altLang="ja-JP" sz="1000"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　Ｂ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式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　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：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　平均運行本数の標準値　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＝</a:t>
          </a:r>
          <a:r>
            <a:rPr kumimoji="1" lang="en-US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EXP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（－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０．９６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＋０．５＊</a:t>
          </a:r>
          <a:r>
            <a:rPr kumimoji="1" lang="en-US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LN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（可住地人口密度））</a:t>
          </a:r>
          <a:endParaRPr kumimoji="1" lang="en-US" altLang="ja-JP" sz="10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　Ｃ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式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　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：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　路線密度</a:t>
          </a:r>
          <a:r>
            <a:rPr kumimoji="1" lang="en-US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×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平均運行本数の標準値　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＝</a:t>
          </a:r>
          <a:r>
            <a:rPr kumimoji="1" lang="en-US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EXP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（－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３．２８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＋</a:t>
          </a:r>
          <a:r>
            <a:rPr kumimoji="1" lang="ja-JP" altLang="en-US" sz="1000">
              <a:solidFill>
                <a:schemeClr val="dk1"/>
              </a:solidFill>
              <a:latin typeface="+mj-ea"/>
              <a:ea typeface="+mj-ea"/>
              <a:cs typeface="+mn-cs"/>
            </a:rPr>
            <a:t>１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＊</a:t>
          </a:r>
          <a:r>
            <a:rPr kumimoji="1" lang="en-US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LN</a:t>
          </a:r>
          <a:r>
            <a:rPr kumimoji="1" lang="ja-JP" altLang="ja-JP" sz="1000">
              <a:solidFill>
                <a:schemeClr val="dk1"/>
              </a:solidFill>
              <a:latin typeface="+mj-ea"/>
              <a:ea typeface="+mj-ea"/>
              <a:cs typeface="+mn-cs"/>
            </a:rPr>
            <a:t>（可住地人口密度））</a:t>
          </a:r>
          <a:endParaRPr kumimoji="1" lang="en-US" altLang="ja-JP" sz="1000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r>
            <a:rPr kumimoji="1" lang="en-US" altLang="ja-JP" sz="1000">
              <a:latin typeface="+mj-ea"/>
              <a:ea typeface="+mj-ea"/>
            </a:rPr>
            <a:t>【</a:t>
          </a:r>
          <a:r>
            <a:rPr kumimoji="1" lang="ja-JP" altLang="en-US" sz="1000">
              <a:latin typeface="+mj-ea"/>
              <a:ea typeface="+mj-ea"/>
            </a:rPr>
            <a:t>鉄道</a:t>
          </a:r>
          <a:r>
            <a:rPr kumimoji="1" lang="en-US" altLang="ja-JP" sz="1000">
              <a:latin typeface="+mj-ea"/>
              <a:ea typeface="+mj-ea"/>
            </a:rPr>
            <a:t>】</a:t>
          </a: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Ｄ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式　：　路線密度の標準値　＝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（－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４．７５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＋０．５＊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LN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（可住地人口密度））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Ｅ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式　：　平均運行本数の標準値　＝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（－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１．６３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＋０．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７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５＊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LN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（可住地人口密度））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Ｆ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式　：　路線密度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平均運行本数の標準値　＝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（－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４．７３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＋１＊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LN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（可住地人口密度））</a:t>
          </a:r>
          <a:endParaRPr lang="ja-JP" altLang="ja-JP" sz="1000">
            <a:effectLst/>
          </a:endParaRPr>
        </a:p>
        <a:p>
          <a:r>
            <a:rPr kumimoji="1" lang="en-US" altLang="ja-JP" sz="1000">
              <a:latin typeface="+mj-ea"/>
              <a:ea typeface="+mj-ea"/>
            </a:rPr>
            <a:t>【</a:t>
          </a:r>
          <a:r>
            <a:rPr kumimoji="1" lang="ja-JP" altLang="en-US" sz="1000">
              <a:latin typeface="+mj-ea"/>
              <a:ea typeface="+mj-ea"/>
            </a:rPr>
            <a:t>バス</a:t>
          </a:r>
          <a:r>
            <a:rPr kumimoji="1" lang="en-US" altLang="ja-JP" sz="1000">
              <a:latin typeface="+mj-ea"/>
              <a:ea typeface="+mj-ea"/>
            </a:rPr>
            <a:t>】</a:t>
          </a: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Ｇ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式　：　路線密度の標準値　＝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（－２．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２＋０．５＊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LN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（可住地人口密度））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Ｈ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式　：　平均運行本数の標準値　＝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（－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１．１９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＋０．５＊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LN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（可住地人口密度））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Ｉ 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式　：　路線密度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平均運行本数の標準値　＝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（－３．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６２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＋１＊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LN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（可住地人口密度））</a:t>
          </a:r>
          <a:endParaRPr kumimoji="1" lang="en-US" altLang="ja-JP" sz="1000">
            <a:latin typeface="+mj-ea"/>
            <a:ea typeface="+mj-ea"/>
          </a:endParaRPr>
        </a:p>
        <a:p>
          <a:endParaRPr kumimoji="1" lang="en-US" altLang="ja-JP" sz="1000">
            <a:latin typeface="+mj-ea"/>
            <a:ea typeface="+mj-ea"/>
          </a:endParaRPr>
        </a:p>
        <a:p>
          <a:endParaRPr kumimoji="1" lang="ja-JP" altLang="en-US" sz="1000">
            <a:latin typeface="+mj-ea"/>
            <a:ea typeface="+mj-ea"/>
          </a:endParaRPr>
        </a:p>
      </xdr:txBody>
    </xdr:sp>
    <xdr:clientData/>
  </xdr:twoCellAnchor>
  <xdr:twoCellAnchor>
    <xdr:from>
      <xdr:col>32</xdr:col>
      <xdr:colOff>535940</xdr:colOff>
      <xdr:row>45</xdr:row>
      <xdr:rowOff>43180</xdr:rowOff>
    </xdr:from>
    <xdr:to>
      <xdr:col>40</xdr:col>
      <xdr:colOff>571500</xdr:colOff>
      <xdr:row>51</xdr:row>
      <xdr:rowOff>50800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xmlns="" id="{00000000-0008-0000-0500-00004A000000}"/>
            </a:ext>
          </a:extLst>
        </xdr:cNvPr>
        <xdr:cNvSpPr txBox="1"/>
      </xdr:nvSpPr>
      <xdr:spPr>
        <a:xfrm>
          <a:off x="20805140" y="10589260"/>
          <a:ext cx="6070600" cy="115062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000">
              <a:latin typeface="+mj-ea"/>
              <a:ea typeface="+mj-ea"/>
            </a:rPr>
            <a:t>横軸は空間的アクセシビリティ水準（公共交通の路線密度）、縦軸は時間的アクセシビリティ水準（公共交通の平均運行本数）の「高い・低い」を表す。</a:t>
          </a:r>
          <a:endParaRPr kumimoji="1" lang="en-US" altLang="ja-JP" sz="1000">
            <a:latin typeface="+mj-ea"/>
            <a:ea typeface="+mj-ea"/>
          </a:endParaRPr>
        </a:p>
        <a:p>
          <a:r>
            <a:rPr kumimoji="1" lang="ja-JP" altLang="en-US" sz="1000">
              <a:latin typeface="+mj-ea"/>
              <a:ea typeface="+mj-ea"/>
            </a:rPr>
            <a:t>横軸・縦軸の</a:t>
          </a:r>
          <a:r>
            <a:rPr kumimoji="1" lang="en-US" altLang="ja-JP" sz="1000">
              <a:latin typeface="+mj-ea"/>
              <a:ea typeface="+mj-ea"/>
            </a:rPr>
            <a:t>α</a:t>
          </a:r>
          <a:r>
            <a:rPr kumimoji="1" lang="ja-JP" altLang="en-US" sz="1000">
              <a:latin typeface="+mj-ea"/>
              <a:ea typeface="+mj-ea"/>
            </a:rPr>
            <a:t>＝１が、わが国の平均的水準であり、例えば、</a:t>
          </a:r>
          <a:r>
            <a:rPr kumimoji="1" lang="en-US" altLang="ja-JP" sz="1000">
              <a:latin typeface="+mj-ea"/>
              <a:ea typeface="+mj-ea"/>
            </a:rPr>
            <a:t>α</a:t>
          </a:r>
          <a:r>
            <a:rPr kumimoji="1" lang="ja-JP" altLang="en-US" sz="1000">
              <a:latin typeface="+mj-ea"/>
              <a:ea typeface="+mj-ea"/>
            </a:rPr>
            <a:t>＝</a:t>
          </a:r>
          <a:r>
            <a:rPr kumimoji="1" lang="en-US" altLang="ja-JP" sz="1000">
              <a:latin typeface="+mj-ea"/>
              <a:ea typeface="+mj-ea"/>
            </a:rPr>
            <a:t>1.5</a:t>
          </a:r>
          <a:r>
            <a:rPr kumimoji="1" lang="ja-JP" altLang="en-US" sz="1000">
              <a:latin typeface="+mj-ea"/>
              <a:ea typeface="+mj-ea"/>
            </a:rPr>
            <a:t>は標準に比べ路線密度や運行本数が</a:t>
          </a:r>
          <a:r>
            <a:rPr kumimoji="1" lang="en-US" altLang="ja-JP" sz="1000">
              <a:latin typeface="+mj-ea"/>
              <a:ea typeface="+mj-ea"/>
            </a:rPr>
            <a:t>1.5</a:t>
          </a:r>
          <a:r>
            <a:rPr kumimoji="1" lang="ja-JP" altLang="en-US" sz="1000">
              <a:latin typeface="+mj-ea"/>
              <a:ea typeface="+mj-ea"/>
            </a:rPr>
            <a:t>倍高いことを示す。総合指標</a:t>
          </a:r>
          <a:r>
            <a:rPr kumimoji="1" lang="en-US" altLang="ja-JP" sz="1000">
              <a:latin typeface="+mj-ea"/>
              <a:ea typeface="+mj-ea"/>
            </a:rPr>
            <a:t>γ</a:t>
          </a:r>
          <a:r>
            <a:rPr kumimoji="1" lang="ja-JP" altLang="en-US" sz="1000">
              <a:latin typeface="+mj-ea"/>
              <a:ea typeface="+mj-ea"/>
            </a:rPr>
            <a:t>は、路線密度と平均運行本数を掛け合わせた指標であり、図中の</a:t>
          </a:r>
          <a:r>
            <a:rPr kumimoji="1" lang="en-US" altLang="ja-JP" sz="1000">
              <a:latin typeface="+mj-ea"/>
              <a:ea typeface="+mj-ea"/>
            </a:rPr>
            <a:t>γ</a:t>
          </a:r>
          <a:r>
            <a:rPr kumimoji="1" lang="ja-JP" altLang="en-US" sz="1000">
              <a:latin typeface="+mj-ea"/>
              <a:ea typeface="+mj-ea"/>
            </a:rPr>
            <a:t>＝１の線の近傍が平均的水準である。</a:t>
          </a:r>
        </a:p>
      </xdr:txBody>
    </xdr:sp>
    <xdr:clientData/>
  </xdr:twoCellAnchor>
  <xdr:twoCellAnchor>
    <xdr:from>
      <xdr:col>37</xdr:col>
      <xdr:colOff>258623</xdr:colOff>
      <xdr:row>32</xdr:row>
      <xdr:rowOff>183206</xdr:rowOff>
    </xdr:from>
    <xdr:to>
      <xdr:col>40</xdr:col>
      <xdr:colOff>729022</xdr:colOff>
      <xdr:row>36</xdr:row>
      <xdr:rowOff>184802</xdr:rowOff>
    </xdr:to>
    <xdr:sp macro="" textlink="">
      <xdr:nvSpPr>
        <xdr:cNvPr id="75" name="テキスト ボックス 9">
          <a:extLst>
            <a:ext uri="{FF2B5EF4-FFF2-40B4-BE49-F238E27FC236}">
              <a16:creationId xmlns:a16="http://schemas.microsoft.com/office/drawing/2014/main" xmlns="" id="{00000000-0008-0000-0500-00004B000000}"/>
            </a:ext>
          </a:extLst>
        </xdr:cNvPr>
        <xdr:cNvSpPr txBox="1"/>
      </xdr:nvSpPr>
      <xdr:spPr>
        <a:xfrm rot="2780434">
          <a:off x="28152877" y="6971158"/>
          <a:ext cx="748655" cy="2991722"/>
        </a:xfrm>
        <a:prstGeom prst="rect">
          <a:avLst/>
        </a:prstGeom>
        <a:noFill/>
      </xdr:spPr>
      <xdr:txBody>
        <a:bodyPr wrap="square" lIns="36000" tIns="0" rIns="0" bIns="0" rtlCol="0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en-US" altLang="ja-JP" sz="10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γ=  </a:t>
          </a:r>
          <a:r>
            <a:rPr lang="en-US" altLang="ja-JP" sz="1000">
              <a:latin typeface="Times New Roman" pitchFamily="18" charset="0"/>
              <a:cs typeface="Times New Roman" pitchFamily="18" charset="0"/>
            </a:rPr>
            <a:t>4.0</a:t>
          </a:r>
        </a:p>
        <a:p>
          <a:pPr>
            <a:lnSpc>
              <a:spcPct val="150000"/>
            </a:lnSpc>
          </a:pPr>
          <a:r>
            <a:rPr lang="en-US" altLang="ja-JP" sz="4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γ=  </a:t>
          </a:r>
        </a:p>
        <a:p>
          <a:r>
            <a:rPr lang="en-US" altLang="ja-JP" sz="10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</a:t>
          </a:r>
          <a:r>
            <a:rPr lang="en-US" altLang="ja-JP" sz="1000">
              <a:latin typeface="Times New Roman" pitchFamily="18" charset="0"/>
              <a:cs typeface="Times New Roman" pitchFamily="18" charset="0"/>
            </a:rPr>
            <a:t>3.0</a:t>
          </a:r>
        </a:p>
        <a:p>
          <a:pPr>
            <a:lnSpc>
              <a:spcPct val="150000"/>
            </a:lnSpc>
          </a:pPr>
          <a:r>
            <a:rPr lang="en-US" altLang="ja-JP" sz="7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γ=  </a:t>
          </a:r>
        </a:p>
        <a:p>
          <a:pPr>
            <a:lnSpc>
              <a:spcPct val="150000"/>
            </a:lnSpc>
          </a:pPr>
          <a:r>
            <a:rPr lang="en-US" altLang="ja-JP" sz="10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</a:t>
          </a:r>
          <a:r>
            <a:rPr lang="en-US" altLang="ja-JP" sz="1000">
              <a:latin typeface="Times New Roman" pitchFamily="18" charset="0"/>
              <a:cs typeface="Times New Roman" pitchFamily="18" charset="0"/>
            </a:rPr>
            <a:t>2.0</a:t>
          </a:r>
        </a:p>
        <a:p>
          <a:pPr>
            <a:lnSpc>
              <a:spcPct val="150000"/>
            </a:lnSpc>
          </a:pPr>
          <a:r>
            <a:rPr lang="en-US" altLang="ja-JP" sz="1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= </a:t>
          </a:r>
        </a:p>
        <a:p>
          <a:pPr>
            <a:lnSpc>
              <a:spcPct val="150000"/>
            </a:lnSpc>
          </a:pPr>
          <a:r>
            <a:rPr lang="en-US" altLang="ja-JP" sz="10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</a:t>
          </a:r>
          <a:r>
            <a:rPr kumimoji="1" lang="en-US" altLang="ja-JP" sz="1000">
              <a:latin typeface="Times New Roman" pitchFamily="18" charset="0"/>
              <a:cs typeface="Times New Roman" pitchFamily="18" charset="0"/>
            </a:rPr>
            <a:t>1.5</a:t>
          </a:r>
        </a:p>
        <a:p>
          <a:pPr>
            <a:lnSpc>
              <a:spcPct val="150000"/>
            </a:lnSpc>
          </a:pPr>
          <a:endParaRPr lang="en-US" altLang="ja-JP" sz="500">
            <a:latin typeface="Times New Roman" pitchFamily="18" charset="0"/>
            <a:cs typeface="Times New Roman" pitchFamily="18" charset="0"/>
          </a:endParaRPr>
        </a:p>
        <a:p>
          <a:pPr>
            <a:lnSpc>
              <a:spcPct val="150000"/>
            </a:lnSpc>
          </a:pPr>
          <a:r>
            <a:rPr lang="en-US" altLang="ja-JP" sz="1000">
              <a:latin typeface="Times New Roman" pitchFamily="18" charset="0"/>
              <a:cs typeface="Times New Roman" pitchFamily="18" charset="0"/>
            </a:rPr>
            <a:t>γ = 1.0</a:t>
          </a:r>
          <a:endParaRPr lang="en-US" altLang="ja-JP" sz="800">
            <a:latin typeface="Times New Roman" pitchFamily="18" charset="0"/>
            <a:cs typeface="Times New Roman" pitchFamily="18" charset="0"/>
          </a:endParaRPr>
        </a:p>
        <a:p>
          <a:pPr>
            <a:lnSpc>
              <a:spcPct val="150000"/>
            </a:lnSpc>
          </a:pPr>
          <a:r>
            <a:rPr lang="en-US" altLang="ja-JP" sz="10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γ=  </a:t>
          </a:r>
          <a:r>
            <a:rPr kumimoji="1" lang="en-US" altLang="ja-JP" sz="1000">
              <a:latin typeface="Times New Roman" pitchFamily="18" charset="0"/>
              <a:cs typeface="Times New Roman" pitchFamily="18" charset="0"/>
            </a:rPr>
            <a:t>0.8</a:t>
          </a:r>
        </a:p>
        <a:p>
          <a:pPr>
            <a:lnSpc>
              <a:spcPct val="150000"/>
            </a:lnSpc>
          </a:pPr>
          <a:endParaRPr lang="en-US" altLang="ja-JP" sz="7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>
          <a:pPr>
            <a:lnSpc>
              <a:spcPct val="150000"/>
            </a:lnSpc>
          </a:pPr>
          <a:r>
            <a:rPr lang="en-US" altLang="ja-JP" sz="10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γ=  </a:t>
          </a:r>
          <a:r>
            <a:rPr lang="en-US" altLang="ja-JP" sz="1000">
              <a:latin typeface="Times New Roman" pitchFamily="18" charset="0"/>
              <a:cs typeface="Times New Roman" pitchFamily="18" charset="0"/>
            </a:rPr>
            <a:t>0.5</a:t>
          </a:r>
        </a:p>
        <a:p>
          <a:pPr>
            <a:lnSpc>
              <a:spcPct val="150000"/>
            </a:lnSpc>
          </a:pPr>
          <a:r>
            <a:rPr lang="el-GR" altLang="ja-JP" sz="7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Γ</a:t>
          </a:r>
          <a:endParaRPr lang="en-US" altLang="ja-JP" sz="700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  <a:p>
          <a:pPr>
            <a:lnSpc>
              <a:spcPct val="150000"/>
            </a:lnSpc>
          </a:pPr>
          <a:r>
            <a:rPr lang="en-US" altLang="ja-JP" sz="7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=</a:t>
          </a:r>
        </a:p>
        <a:p>
          <a:pPr>
            <a:lnSpc>
              <a:spcPct val="150000"/>
            </a:lnSpc>
          </a:pPr>
          <a:r>
            <a:rPr lang="ja-JP" altLang="en-US" sz="10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　　</a:t>
          </a:r>
          <a:r>
            <a:rPr lang="en-US" altLang="ja-JP" sz="100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altLang="ja-JP" sz="1000">
              <a:latin typeface="Times New Roman" pitchFamily="18" charset="0"/>
              <a:cs typeface="Times New Roman" pitchFamily="18" charset="0"/>
            </a:rPr>
            <a:t>0.25</a:t>
          </a:r>
        </a:p>
      </xdr:txBody>
    </xdr:sp>
    <xdr:clientData/>
  </xdr:twoCellAnchor>
  <xdr:twoCellAnchor>
    <xdr:from>
      <xdr:col>40</xdr:col>
      <xdr:colOff>212607</xdr:colOff>
      <xdr:row>24</xdr:row>
      <xdr:rowOff>11993</xdr:rowOff>
    </xdr:from>
    <xdr:to>
      <xdr:col>40</xdr:col>
      <xdr:colOff>460681</xdr:colOff>
      <xdr:row>33</xdr:row>
      <xdr:rowOff>98929</xdr:rowOff>
    </xdr:to>
    <xdr:sp macro="" textlink="">
      <xdr:nvSpPr>
        <xdr:cNvPr id="76" name="テキスト ボックス 15">
          <a:extLst>
            <a:ext uri="{FF2B5EF4-FFF2-40B4-BE49-F238E27FC236}">
              <a16:creationId xmlns:a16="http://schemas.microsoft.com/office/drawing/2014/main" xmlns="" id="{00000000-0008-0000-0500-00004C000000}"/>
            </a:ext>
          </a:extLst>
        </xdr:cNvPr>
        <xdr:cNvSpPr txBox="1"/>
      </xdr:nvSpPr>
      <xdr:spPr bwMode="auto">
        <a:xfrm rot="2760000">
          <a:off x="28746779" y="7187233"/>
          <a:ext cx="1767818" cy="248074"/>
        </a:xfrm>
        <a:prstGeom prst="rect">
          <a:avLst/>
        </a:prstGeom>
        <a:noFill/>
        <a:ln w="6350">
          <a:noFill/>
          <a:miter lim="800000"/>
          <a:headEnd/>
          <a:tailEnd/>
        </a:ln>
      </xdr:spPr>
      <xdr:txBody>
        <a:bodyPr vert="horz" wrap="square" lIns="74295" tIns="8890" rIns="74295" bIns="8890" numCol="1" rtlCol="0" anchor="ctr" anchorCtr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r>
            <a:rPr lang="ja-JP" altLang="en-US" sz="1000">
              <a:latin typeface="+mn-ea"/>
              <a:cs typeface="Times New Roman" pitchFamily="18" charset="0"/>
            </a:rPr>
            <a:t>総合アクセシビリティ水準</a:t>
          </a:r>
          <a:endParaRPr kumimoji="1" lang="ja-JP" altLang="en-US" sz="100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+mn-ea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386392</xdr:colOff>
      <xdr:row>20</xdr:row>
      <xdr:rowOff>62901</xdr:rowOff>
    </xdr:from>
    <xdr:to>
      <xdr:col>24</xdr:col>
      <xdr:colOff>673938</xdr:colOff>
      <xdr:row>23</xdr:row>
      <xdr:rowOff>80874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SpPr txBox="1"/>
      </xdr:nvSpPr>
      <xdr:spPr>
        <a:xfrm>
          <a:off x="20254104" y="5795873"/>
          <a:ext cx="1743254" cy="584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r>
            <a:rPr kumimoji="1" lang="en-US" altLang="ja-JP" sz="650">
              <a:solidFill>
                <a:schemeClr val="dk1"/>
              </a:solidFill>
              <a:latin typeface="+mn-ea"/>
              <a:ea typeface="+mn-ea"/>
              <a:cs typeface="+mn-cs"/>
            </a:rPr>
            <a:t>※</a:t>
          </a:r>
          <a:r>
            <a:rPr kumimoji="1" lang="ja-JP" altLang="en-US" sz="650">
              <a:solidFill>
                <a:schemeClr val="dk1"/>
              </a:solidFill>
              <a:latin typeface="+mn-ea"/>
              <a:ea typeface="+mn-ea"/>
              <a:cs typeface="+mn-cs"/>
            </a:rPr>
            <a:t>鉄道路線は</a:t>
          </a:r>
          <a:r>
            <a:rPr kumimoji="1" lang="en-US" altLang="ja-JP" sz="650">
              <a:solidFill>
                <a:schemeClr val="dk1"/>
              </a:solidFill>
              <a:latin typeface="+mn-ea"/>
              <a:ea typeface="+mn-ea"/>
              <a:cs typeface="+mn-cs"/>
            </a:rPr>
            <a:t>H23.7</a:t>
          </a:r>
          <a:r>
            <a:rPr kumimoji="1" lang="ja-JP" altLang="en-US" sz="650">
              <a:solidFill>
                <a:schemeClr val="dk1"/>
              </a:solidFill>
              <a:latin typeface="+mn-ea"/>
              <a:ea typeface="+mn-ea"/>
              <a:cs typeface="+mn-cs"/>
            </a:rPr>
            <a:t>時点（国土数値情報）、鉄道運行本数は</a:t>
          </a:r>
          <a:r>
            <a:rPr kumimoji="1" lang="en-US" altLang="ja-JP" sz="650">
              <a:solidFill>
                <a:schemeClr val="dk1"/>
              </a:solidFill>
              <a:latin typeface="+mn-ea"/>
              <a:ea typeface="+mn-ea"/>
              <a:cs typeface="+mn-cs"/>
            </a:rPr>
            <a:t>H25.1</a:t>
          </a:r>
          <a:r>
            <a:rPr kumimoji="1" lang="ja-JP" altLang="en-US" sz="650">
              <a:solidFill>
                <a:schemeClr val="dk1"/>
              </a:solidFill>
              <a:latin typeface="+mn-ea"/>
              <a:ea typeface="+mn-ea"/>
              <a:cs typeface="+mn-cs"/>
            </a:rPr>
            <a:t>時点（駅すぱあと）、バス路線、バス運行本数は</a:t>
          </a:r>
          <a:r>
            <a:rPr kumimoji="1" lang="en-US" altLang="ja-JP" sz="650">
              <a:solidFill>
                <a:schemeClr val="dk1"/>
              </a:solidFill>
              <a:latin typeface="+mn-ea"/>
              <a:ea typeface="+mn-ea"/>
              <a:cs typeface="+mn-cs"/>
            </a:rPr>
            <a:t>H22.7</a:t>
          </a:r>
          <a:r>
            <a:rPr kumimoji="1" lang="ja-JP" altLang="en-US" sz="650">
              <a:solidFill>
                <a:schemeClr val="dk1"/>
              </a:solidFill>
              <a:latin typeface="+mn-ea"/>
              <a:ea typeface="+mn-ea"/>
              <a:cs typeface="+mn-cs"/>
            </a:rPr>
            <a:t>時点（国土数値情報）に基づく。鉄道平均運賃は鉄道統計年報、バス平均運賃は国土交通省調べ。</a:t>
          </a:r>
          <a:endParaRPr kumimoji="1" lang="en-US" altLang="ja-JP" sz="65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106538</xdr:colOff>
      <xdr:row>8</xdr:row>
      <xdr:rowOff>122906</xdr:rowOff>
    </xdr:from>
    <xdr:to>
      <xdr:col>17</xdr:col>
      <xdr:colOff>312709</xdr:colOff>
      <xdr:row>32</xdr:row>
      <xdr:rowOff>78141</xdr:rowOff>
    </xdr:to>
    <xdr:graphicFrame macro="">
      <xdr:nvGraphicFramePr>
        <xdr:cNvPr id="62" name="グラフ 61">
          <a:extLst>
            <a:ext uri="{FF2B5EF4-FFF2-40B4-BE49-F238E27FC236}">
              <a16:creationId xmlns:a16="http://schemas.microsoft.com/office/drawing/2014/main" xmlns="" id="{00000000-0008-0000-05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oneCellAnchor>
    <xdr:from>
      <xdr:col>10</xdr:col>
      <xdr:colOff>572280</xdr:colOff>
      <xdr:row>31</xdr:row>
      <xdr:rowOff>91059</xdr:rowOff>
    </xdr:from>
    <xdr:ext cx="4190220" cy="159599"/>
    <xdr:pic>
      <xdr:nvPicPr>
        <xdr:cNvPr id="65" name="Picture 5">
          <a:extLst>
            <a:ext uri="{FF2B5EF4-FFF2-40B4-BE49-F238E27FC236}">
              <a16:creationId xmlns:a16="http://schemas.microsoft.com/office/drawing/2014/main" xmlns="" id="{00000000-0008-0000-0500-000041000000}"/>
            </a:ext>
          </a:extLst>
        </xdr:cNvPr>
        <xdr:cNvPicPr>
          <a:picLocks noChangeArrowheads="1"/>
        </xdr:cNvPicPr>
      </xdr:nvPicPr>
      <xdr:blipFill rotWithShape="1">
        <a:blip xmlns:r="http://schemas.openxmlformats.org/officeDocument/2006/relationships" r:embed="rId17" cstate="print"/>
        <a:srcRect l="13118" t="91474" b="5151"/>
        <a:stretch/>
      </xdr:blipFill>
      <xdr:spPr bwMode="auto">
        <a:xfrm>
          <a:off x="12593833" y="7971743"/>
          <a:ext cx="4190220" cy="159599"/>
        </a:xfrm>
        <a:prstGeom prst="rect">
          <a:avLst/>
        </a:prstGeom>
        <a:noFill/>
      </xdr:spPr>
    </xdr:pic>
    <xdr:clientData/>
  </xdr:oneCellAnchor>
  <xdr:twoCellAnchor>
    <xdr:from>
      <xdr:col>12</xdr:col>
      <xdr:colOff>589654</xdr:colOff>
      <xdr:row>31</xdr:row>
      <xdr:rowOff>173119</xdr:rowOff>
    </xdr:from>
    <xdr:to>
      <xdr:col>16</xdr:col>
      <xdr:colOff>249629</xdr:colOff>
      <xdr:row>33</xdr:row>
      <xdr:rowOff>41809</xdr:rowOff>
    </xdr:to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xmlns="" id="{00000000-0008-0000-0500-000042000000}"/>
            </a:ext>
          </a:extLst>
        </xdr:cNvPr>
        <xdr:cNvSpPr txBox="1"/>
      </xdr:nvSpPr>
      <xdr:spPr>
        <a:xfrm>
          <a:off x="14014512" y="7981822"/>
          <a:ext cx="2391674" cy="246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+mj-ea"/>
              <a:ea typeface="+mj-ea"/>
            </a:rPr>
            <a:t>可住地人口密度（人／</a:t>
          </a:r>
          <a:r>
            <a:rPr kumimoji="1" lang="en-US" altLang="ja-JP" sz="800">
              <a:latin typeface="+mj-ea"/>
              <a:ea typeface="+mj-ea"/>
            </a:rPr>
            <a:t>km2</a:t>
          </a:r>
          <a:r>
            <a:rPr kumimoji="1" lang="ja-JP" altLang="en-US" sz="800">
              <a:latin typeface="+mj-ea"/>
              <a:ea typeface="+mj-ea"/>
            </a:rPr>
            <a:t>）</a:t>
          </a:r>
        </a:p>
      </xdr:txBody>
    </xdr:sp>
    <xdr:clientData/>
  </xdr:twoCellAnchor>
  <xdr:oneCellAnchor>
    <xdr:from>
      <xdr:col>10</xdr:col>
      <xdr:colOff>310748</xdr:colOff>
      <xdr:row>9</xdr:row>
      <xdr:rowOff>39926</xdr:rowOff>
    </xdr:from>
    <xdr:ext cx="305173" cy="3810179"/>
    <xdr:pic>
      <xdr:nvPicPr>
        <xdr:cNvPr id="68" name="Picture 5">
          <a:extLst>
            <a:ext uri="{FF2B5EF4-FFF2-40B4-BE49-F238E27FC236}">
              <a16:creationId xmlns:a16="http://schemas.microsoft.com/office/drawing/2014/main" xmlns="" id="{00000000-0008-0000-0500-00004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/>
        <a:srcRect l="5195" r="88556" b="11013"/>
        <a:stretch/>
      </xdr:blipFill>
      <xdr:spPr bwMode="auto">
        <a:xfrm>
          <a:off x="12332301" y="3729610"/>
          <a:ext cx="305173" cy="3810179"/>
        </a:xfrm>
        <a:prstGeom prst="rect">
          <a:avLst/>
        </a:prstGeom>
        <a:noFill/>
      </xdr:spPr>
    </xdr:pic>
    <xdr:clientData/>
  </xdr:oneCellAnchor>
  <xdr:twoCellAnchor>
    <xdr:from>
      <xdr:col>10</xdr:col>
      <xdr:colOff>134788</xdr:colOff>
      <xdr:row>10</xdr:row>
      <xdr:rowOff>170732</xdr:rowOff>
    </xdr:from>
    <xdr:to>
      <xdr:col>10</xdr:col>
      <xdr:colOff>467265</xdr:colOff>
      <xdr:row>29</xdr:row>
      <xdr:rowOff>143774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xmlns="" id="{00000000-0008-0000-0500-000045000000}"/>
            </a:ext>
          </a:extLst>
        </xdr:cNvPr>
        <xdr:cNvSpPr txBox="1"/>
      </xdr:nvSpPr>
      <xdr:spPr>
        <a:xfrm>
          <a:off x="12193797" y="4016675"/>
          <a:ext cx="332477" cy="3558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>
              <a:latin typeface="+mj-ea"/>
              <a:ea typeface="+mj-ea"/>
            </a:rPr>
            <a:t>公共交通路線密度・平均運行本数（ｋｍ／</a:t>
          </a:r>
          <a:r>
            <a:rPr kumimoji="1" lang="en-US" altLang="ja-JP" sz="800">
              <a:latin typeface="+mj-ea"/>
              <a:ea typeface="+mj-ea"/>
            </a:rPr>
            <a:t>km2</a:t>
          </a:r>
          <a:r>
            <a:rPr kumimoji="1" lang="ja-JP" altLang="en-US" sz="800">
              <a:latin typeface="+mj-ea"/>
              <a:ea typeface="+mj-ea"/>
            </a:rPr>
            <a:t>）</a:t>
          </a:r>
          <a:endParaRPr kumimoji="1" lang="en-US" altLang="ja-JP" sz="800"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84043</xdr:colOff>
      <xdr:row>23</xdr:row>
      <xdr:rowOff>9339</xdr:rowOff>
    </xdr:from>
    <xdr:to>
      <xdr:col>15</xdr:col>
      <xdr:colOff>237382</xdr:colOff>
      <xdr:row>24</xdr:row>
      <xdr:rowOff>30589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00000000-0008-0000-0500-000048000000}"/>
            </a:ext>
          </a:extLst>
        </xdr:cNvPr>
        <xdr:cNvCxnSpPr/>
      </xdr:nvCxnSpPr>
      <xdr:spPr>
        <a:xfrm>
          <a:off x="14191826" y="11403396"/>
          <a:ext cx="153339" cy="209952"/>
        </a:xfrm>
        <a:prstGeom prst="straightConnector1">
          <a:avLst/>
        </a:prstGeom>
        <a:ln w="22225"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457574</xdr:colOff>
      <xdr:row>15</xdr:row>
      <xdr:rowOff>93381</xdr:rowOff>
    </xdr:from>
    <xdr:to>
      <xdr:col>13</xdr:col>
      <xdr:colOff>610913</xdr:colOff>
      <xdr:row>16</xdr:row>
      <xdr:rowOff>114631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xmlns="" id="{00000000-0008-0000-0500-00004D000000}"/>
            </a:ext>
          </a:extLst>
        </xdr:cNvPr>
        <xdr:cNvCxnSpPr/>
      </xdr:nvCxnSpPr>
      <xdr:spPr>
        <a:xfrm>
          <a:off x="13199508" y="9977815"/>
          <a:ext cx="153339" cy="209953"/>
        </a:xfrm>
        <a:prstGeom prst="straightConnector1">
          <a:avLst/>
        </a:prstGeom>
        <a:ln w="22225">
          <a:headEnd type="arrow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143773</xdr:colOff>
      <xdr:row>9</xdr:row>
      <xdr:rowOff>80873</xdr:rowOff>
    </xdr:from>
    <xdr:to>
      <xdr:col>15</xdr:col>
      <xdr:colOff>476250</xdr:colOff>
      <xdr:row>12</xdr:row>
      <xdr:rowOff>98845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12885890" y="3822837"/>
          <a:ext cx="3092783" cy="6011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図中の赤い直線は傾き１の基準回帰線を示し、回帰線に対して ↖ 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↘ 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であるかを確認することにより、「全国の平均的なサービス水準」より高いか低いかを把握することが可能です。</a:t>
          </a:r>
          <a:r>
            <a:rPr lang="ja-JP" altLang="en-US" sz="800"/>
            <a:t> </a:t>
          </a:r>
          <a:endParaRPr kumimoji="1" lang="ja-JP" altLang="en-US" sz="800"/>
        </a:p>
      </xdr:txBody>
    </xdr:sp>
    <xdr:clientData/>
  </xdr:twoCellAnchor>
  <xdr:twoCellAnchor>
    <xdr:from>
      <xdr:col>10</xdr:col>
      <xdr:colOff>349250</xdr:colOff>
      <xdr:row>59</xdr:row>
      <xdr:rowOff>162749</xdr:rowOff>
    </xdr:from>
    <xdr:to>
      <xdr:col>14</xdr:col>
      <xdr:colOff>572796</xdr:colOff>
      <xdr:row>61</xdr:row>
      <xdr:rowOff>25589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SpPr txBox="1"/>
      </xdr:nvSpPr>
      <xdr:spPr>
        <a:xfrm>
          <a:off x="11136313" y="13370749"/>
          <a:ext cx="2668296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+mj-ea"/>
              <a:ea typeface="+mj-ea"/>
            </a:rPr>
            <a:t>平均所得指数</a:t>
          </a:r>
        </a:p>
      </xdr:txBody>
    </xdr:sp>
    <xdr:clientData/>
  </xdr:twoCellAnchor>
  <xdr:twoCellAnchor>
    <xdr:from>
      <xdr:col>8</xdr:col>
      <xdr:colOff>250001</xdr:colOff>
      <xdr:row>41</xdr:row>
      <xdr:rowOff>90467</xdr:rowOff>
    </xdr:from>
    <xdr:to>
      <xdr:col>8</xdr:col>
      <xdr:colOff>509081</xdr:colOff>
      <xdr:row>53</xdr:row>
      <xdr:rowOff>44747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SpPr txBox="1"/>
      </xdr:nvSpPr>
      <xdr:spPr>
        <a:xfrm>
          <a:off x="16406558" y="9786198"/>
          <a:ext cx="259080" cy="2218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/>
            <a:t>公共交通利用割合（通勤通学）</a:t>
          </a:r>
        </a:p>
      </xdr:txBody>
    </xdr:sp>
    <xdr:clientData/>
  </xdr:twoCellAnchor>
  <xdr:twoCellAnchor>
    <xdr:from>
      <xdr:col>7</xdr:col>
      <xdr:colOff>370974</xdr:colOff>
      <xdr:row>38</xdr:row>
      <xdr:rowOff>170449</xdr:rowOff>
    </xdr:from>
    <xdr:to>
      <xdr:col>9</xdr:col>
      <xdr:colOff>140368</xdr:colOff>
      <xdr:row>59</xdr:row>
      <xdr:rowOff>70185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SpPr txBox="1"/>
      </xdr:nvSpPr>
      <xdr:spPr>
        <a:xfrm>
          <a:off x="10848474" y="9384633"/>
          <a:ext cx="631657" cy="3900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鉄道・バスの</a:t>
          </a:r>
          <a:r>
            <a:rPr kumimoji="1" lang="en-US" altLang="ja-JP" sz="800">
              <a:solidFill>
                <a:sysClr val="windowText" lastClr="000000"/>
              </a:solidFill>
            </a:rPr>
            <a:t>100</a:t>
          </a:r>
          <a:r>
            <a:rPr kumimoji="1" lang="ja-JP" altLang="en-US" sz="800">
              <a:solidFill>
                <a:sysClr val="windowText" lastClr="000000"/>
              </a:solidFill>
            </a:rPr>
            <a:t>円あたり乗車キロ（</a:t>
          </a:r>
          <a:r>
            <a:rPr kumimoji="1" lang="en-US" altLang="ja-JP" sz="800">
              <a:solidFill>
                <a:sysClr val="windowText" lastClr="000000"/>
              </a:solidFill>
            </a:rPr>
            <a:t>km/100</a:t>
          </a:r>
          <a:r>
            <a:rPr kumimoji="1" lang="ja-JP" altLang="en-US" sz="800">
              <a:solidFill>
                <a:sysClr val="windowText" lastClr="000000"/>
              </a:solidFill>
            </a:rPr>
            <a:t>円）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439387</xdr:colOff>
      <xdr:row>39</xdr:row>
      <xdr:rowOff>14074</xdr:rowOff>
    </xdr:from>
    <xdr:to>
      <xdr:col>11</xdr:col>
      <xdr:colOff>439388</xdr:colOff>
      <xdr:row>58</xdr:row>
      <xdr:rowOff>115157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 flipH="1" flipV="1">
          <a:off x="13167912" y="9375363"/>
          <a:ext cx="1" cy="3706444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96252</xdr:colOff>
      <xdr:row>38</xdr:row>
      <xdr:rowOff>88232</xdr:rowOff>
    </xdr:from>
    <xdr:to>
      <xdr:col>9</xdr:col>
      <xdr:colOff>262361</xdr:colOff>
      <xdr:row>58</xdr:row>
      <xdr:rowOff>176564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1" t="7693" r="94437" b="7683"/>
        <a:stretch/>
      </xdr:blipFill>
      <xdr:spPr bwMode="auto">
        <a:xfrm>
          <a:off x="10291010" y="9384632"/>
          <a:ext cx="166109" cy="3938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0.00735</cdr:x>
      <cdr:y>0.89011</cdr:y>
    </cdr:from>
    <cdr:to>
      <cdr:x>0.04443</cdr:x>
      <cdr:y>0.95165</cdr:y>
    </cdr:to>
    <cdr:sp macro="" textlink="">
      <cdr:nvSpPr>
        <cdr:cNvPr id="2" name="正方形/長方形 1">
          <a:extLst xmlns:a="http://schemas.openxmlformats.org/drawingml/2006/main">
            <a:ext uri="{FF2B5EF4-FFF2-40B4-BE49-F238E27FC236}">
              <a16:creationId xmlns:a16="http://schemas.microsoft.com/office/drawing/2014/main" xmlns="" id="{9E37D63B-6AC6-44D3-AED2-EC432669289F}"/>
            </a:ext>
          </a:extLst>
        </cdr:cNvPr>
        <cdr:cNvSpPr/>
      </cdr:nvSpPr>
      <cdr:spPr>
        <a:xfrm xmlns:a="http://schemas.openxmlformats.org/drawingml/2006/main">
          <a:off x="37777" y="3770946"/>
          <a:ext cx="190500" cy="26068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B2:BF157"/>
  <sheetViews>
    <sheetView showGridLines="0" tabSelected="1" zoomScale="70" zoomScaleNormal="70" zoomScaleSheetLayoutView="118" workbookViewId="0">
      <selection activeCell="H2" sqref="H2:H3"/>
    </sheetView>
  </sheetViews>
  <sheetFormatPr defaultRowHeight="15" customHeight="1" x14ac:dyDescent="0.15"/>
  <cols>
    <col min="1" max="1" width="4.25" customWidth="1"/>
    <col min="2" max="2" width="6.25" customWidth="1"/>
    <col min="3" max="4" width="7.375" customWidth="1"/>
    <col min="5" max="8" width="7.5" customWidth="1"/>
    <col min="9" max="9" width="3.875" customWidth="1"/>
    <col min="18" max="18" width="4.125" customWidth="1"/>
    <col min="19" max="19" width="4.625" customWidth="1"/>
    <col min="20" max="20" width="10.5" customWidth="1"/>
    <col min="21" max="21" width="13.5" customWidth="1"/>
    <col min="22" max="22" width="7.125" customWidth="1"/>
    <col min="23" max="25" width="9.5" customWidth="1"/>
    <col min="26" max="27" width="7.625" hidden="1" customWidth="1"/>
    <col min="28" max="28" width="7.125" hidden="1" customWidth="1"/>
    <col min="29" max="30" width="3.5" style="56" hidden="1" customWidth="1"/>
    <col min="31" max="32" width="3.5" style="56" customWidth="1"/>
    <col min="33" max="41" width="11" style="56" customWidth="1"/>
    <col min="42" max="42" width="7.375" style="56" customWidth="1"/>
    <col min="43" max="44" width="4.125" style="56" customWidth="1"/>
    <col min="45" max="45" width="32.375" style="56" customWidth="1"/>
    <col min="46" max="46" width="6.5" style="56" customWidth="1"/>
    <col min="47" max="47" width="9.25" style="56" customWidth="1"/>
    <col min="48" max="48" width="35.125" style="56" customWidth="1"/>
    <col min="49" max="49" width="7.125" style="56" customWidth="1"/>
  </cols>
  <sheetData>
    <row r="2" spans="2:58" ht="15" customHeight="1" x14ac:dyDescent="0.2">
      <c r="B2" s="183" t="s">
        <v>183</v>
      </c>
      <c r="D2" s="263" t="s">
        <v>194</v>
      </c>
      <c r="E2" s="264"/>
      <c r="H2" s="184"/>
      <c r="I2" t="s">
        <v>192</v>
      </c>
    </row>
    <row r="3" spans="2:58" ht="15" customHeight="1" x14ac:dyDescent="0.15">
      <c r="H3" s="223"/>
      <c r="I3" t="s">
        <v>193</v>
      </c>
    </row>
    <row r="4" spans="2:58" ht="15" customHeight="1" x14ac:dyDescent="0.15">
      <c r="B4" s="78" t="str">
        <f>D2</f>
        <v>A市</v>
      </c>
      <c r="C4" s="78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31"/>
      <c r="Z4" s="79"/>
      <c r="AA4" s="79"/>
      <c r="AB4" s="79"/>
      <c r="AC4" s="79"/>
      <c r="AD4" s="79"/>
      <c r="AE4" s="79"/>
      <c r="AG4" s="78"/>
      <c r="AH4" s="78"/>
      <c r="AI4" s="78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163"/>
      <c r="AW4" s="131"/>
    </row>
    <row r="5" spans="2:58" ht="7.9" customHeight="1" x14ac:dyDescent="0.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</row>
    <row r="6" spans="2:58" ht="15" customHeight="1" x14ac:dyDescent="0.15">
      <c r="B6" s="73" t="s">
        <v>152</v>
      </c>
      <c r="C6" s="72"/>
      <c r="D6" s="72"/>
      <c r="E6" s="72"/>
      <c r="F6" s="72"/>
      <c r="G6" s="72"/>
      <c r="H6" s="72"/>
      <c r="I6" s="72"/>
      <c r="J6" s="73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G6" s="73" t="s">
        <v>165</v>
      </c>
      <c r="AH6" s="72"/>
      <c r="AI6" s="72"/>
      <c r="AJ6" s="72"/>
      <c r="AK6" s="72"/>
      <c r="AL6" s="72"/>
      <c r="AM6" s="72"/>
      <c r="AN6" s="72"/>
      <c r="AO6" s="73"/>
      <c r="AP6" s="72"/>
      <c r="AQ6" s="72"/>
      <c r="AR6" s="72"/>
      <c r="AS6" s="72"/>
      <c r="AT6" s="72"/>
      <c r="AU6" s="72"/>
      <c r="AV6" s="72"/>
      <c r="AW6" s="72"/>
    </row>
    <row r="7" spans="2:58" ht="7.9" customHeight="1" thickBot="1" x14ac:dyDescent="0.2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71"/>
      <c r="AD7" s="71"/>
      <c r="AE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2:58" ht="15" customHeight="1" thickBot="1" x14ac:dyDescent="0.2">
      <c r="B8" s="74" t="s">
        <v>153</v>
      </c>
      <c r="C8" s="35"/>
      <c r="D8" s="35"/>
      <c r="E8" s="35"/>
      <c r="F8" s="35"/>
      <c r="G8" s="35"/>
      <c r="H8" s="35"/>
      <c r="I8" s="35"/>
      <c r="J8" s="34"/>
      <c r="K8" s="74" t="s">
        <v>167</v>
      </c>
      <c r="M8" s="35"/>
      <c r="N8" s="35"/>
      <c r="O8" s="35"/>
      <c r="P8" s="75"/>
      <c r="Q8" s="76"/>
      <c r="R8" s="35"/>
      <c r="S8" s="35"/>
      <c r="T8" s="14" t="s">
        <v>37</v>
      </c>
      <c r="U8" s="233" t="s">
        <v>24</v>
      </c>
      <c r="V8" s="234"/>
      <c r="W8" s="15" t="str">
        <f>B4</f>
        <v>A市</v>
      </c>
      <c r="X8" s="16" t="s">
        <v>172</v>
      </c>
      <c r="Y8" s="206"/>
      <c r="Z8" s="148" t="s">
        <v>19</v>
      </c>
      <c r="AA8" s="57" t="s">
        <v>20</v>
      </c>
      <c r="AB8" s="43" t="s">
        <v>49</v>
      </c>
      <c r="AC8" s="62"/>
      <c r="AD8" s="62"/>
      <c r="AE8" s="62"/>
      <c r="AF8" s="62"/>
      <c r="AG8" s="120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62"/>
      <c r="AX8" s="4"/>
    </row>
    <row r="9" spans="2:58" ht="15" customHeight="1" thickBot="1" x14ac:dyDescent="0.2"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  <c r="M9" s="36"/>
      <c r="N9" s="36"/>
      <c r="O9" s="36"/>
      <c r="P9" s="36"/>
      <c r="Q9" s="36"/>
      <c r="R9" s="36"/>
      <c r="S9" s="36"/>
      <c r="T9" s="242" t="s">
        <v>38</v>
      </c>
      <c r="U9" s="132" t="s">
        <v>105</v>
      </c>
      <c r="V9" s="37"/>
      <c r="W9" s="92" t="e">
        <f>0.5*SQRT($AU$13/(3.14*E54))*1000</f>
        <v>#DIV/0!</v>
      </c>
      <c r="X9" s="173" t="s">
        <v>173</v>
      </c>
      <c r="Y9" s="207"/>
      <c r="Z9" s="149" t="e">
        <f>#REF!</f>
        <v>#REF!</v>
      </c>
      <c r="AA9" s="53" t="e">
        <f t="shared" ref="AA9:AA15" si="0">IF(Z9&gt;=65,"A",IF(Z9&gt;=55,"B",IF(Z9&gt;=45,"C",IF(Z9&gt;=35,"D","E"))))</f>
        <v>#REF!</v>
      </c>
      <c r="AB9" s="44" t="e">
        <f>#REF!</f>
        <v>#REF!</v>
      </c>
      <c r="AC9" s="63"/>
      <c r="AD9" s="63"/>
      <c r="AE9" s="63"/>
      <c r="AF9" s="63"/>
      <c r="AG9" s="5"/>
      <c r="AH9" s="5"/>
      <c r="AI9" s="5"/>
      <c r="AJ9" s="5"/>
      <c r="AK9" s="5"/>
      <c r="AL9" s="5"/>
      <c r="AM9" s="5"/>
      <c r="AN9" s="5"/>
      <c r="AO9" s="5"/>
      <c r="AP9" s="5"/>
      <c r="AQ9" s="236" t="s">
        <v>89</v>
      </c>
      <c r="AR9" s="237"/>
      <c r="AS9" s="238"/>
      <c r="AT9" s="5"/>
      <c r="AU9" s="5"/>
      <c r="AV9" s="5"/>
      <c r="AW9" s="63"/>
      <c r="BB9" s="6"/>
      <c r="BF9" s="2"/>
    </row>
    <row r="10" spans="2:58" ht="15" customHeight="1" thickBot="1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43"/>
      <c r="U10" s="9" t="s">
        <v>93</v>
      </c>
      <c r="V10" s="37"/>
      <c r="W10" s="93">
        <f>AU30</f>
        <v>0.25</v>
      </c>
      <c r="X10" s="10">
        <f>AU33</f>
        <v>0.5298059664432605</v>
      </c>
      <c r="Y10" s="208"/>
      <c r="Z10" s="149" t="e">
        <f>#REF!</f>
        <v>#REF!</v>
      </c>
      <c r="AA10" s="53" t="e">
        <f t="shared" si="0"/>
        <v>#REF!</v>
      </c>
      <c r="AB10" s="44" t="e">
        <f>#REF!</f>
        <v>#REF!</v>
      </c>
      <c r="AC10" s="63"/>
      <c r="AD10" s="63"/>
      <c r="AE10" s="63"/>
      <c r="AF10" s="63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S10" s="5"/>
      <c r="AT10" s="5"/>
      <c r="AU10" s="5"/>
      <c r="AV10" s="5"/>
      <c r="AW10" s="63"/>
      <c r="BB10" s="6"/>
      <c r="BF10" s="2"/>
    </row>
    <row r="11" spans="2:58" ht="15" customHeight="1" x14ac:dyDescent="0.1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43"/>
      <c r="U11" s="132" t="s">
        <v>106</v>
      </c>
      <c r="V11" s="37"/>
      <c r="W11" s="92" t="e">
        <f>0.5*SQRT($AU$13/(3.14*E59))*1000</f>
        <v>#DIV/0!</v>
      </c>
      <c r="X11" s="173" t="s">
        <v>173</v>
      </c>
      <c r="Y11" s="207"/>
      <c r="Z11" s="149" t="e">
        <f>#REF!</f>
        <v>#REF!</v>
      </c>
      <c r="AA11" s="53" t="e">
        <f t="shared" si="0"/>
        <v>#REF!</v>
      </c>
      <c r="AB11" s="44" t="e">
        <f>#REF!</f>
        <v>#REF!</v>
      </c>
      <c r="AC11" s="63"/>
      <c r="AD11" s="63"/>
      <c r="AE11" s="63"/>
      <c r="AF11" s="63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239"/>
      <c r="AR11" s="240"/>
      <c r="AS11" s="108" t="s">
        <v>24</v>
      </c>
      <c r="AT11" s="109" t="s">
        <v>23</v>
      </c>
      <c r="AU11" s="110" t="s">
        <v>78</v>
      </c>
      <c r="AV11" s="111" t="s">
        <v>79</v>
      </c>
      <c r="AW11" s="63"/>
      <c r="BB11" s="6"/>
      <c r="BF11" s="2"/>
    </row>
    <row r="12" spans="2:58" ht="15" customHeight="1" x14ac:dyDescent="0.1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44"/>
      <c r="U12" s="11" t="s">
        <v>94</v>
      </c>
      <c r="V12" s="37"/>
      <c r="W12" s="93">
        <f>AU39</f>
        <v>8.75</v>
      </c>
      <c r="X12" s="10">
        <f>AU42</f>
        <v>5.4453147469614098</v>
      </c>
      <c r="Y12" s="208"/>
      <c r="Z12" s="149" t="e">
        <f>#REF!</f>
        <v>#REF!</v>
      </c>
      <c r="AA12" s="53" t="e">
        <f t="shared" si="0"/>
        <v>#REF!</v>
      </c>
      <c r="AB12" s="44" t="e">
        <f>#REF!</f>
        <v>#REF!</v>
      </c>
      <c r="AC12" s="63"/>
      <c r="AD12" s="63"/>
      <c r="AE12" s="63"/>
      <c r="AF12" s="63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241" t="s">
        <v>112</v>
      </c>
      <c r="AR12" s="134">
        <v>1</v>
      </c>
      <c r="AS12" s="105" t="s">
        <v>16</v>
      </c>
      <c r="AT12" s="101" t="s">
        <v>21</v>
      </c>
      <c r="AU12" s="221">
        <f>E36</f>
        <v>1500000</v>
      </c>
      <c r="AV12" s="112" t="s">
        <v>182</v>
      </c>
      <c r="AW12" s="63"/>
      <c r="BB12" s="6"/>
      <c r="BF12" s="2"/>
    </row>
    <row r="13" spans="2:58" ht="15" customHeight="1" x14ac:dyDescent="0.1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46" t="s">
        <v>39</v>
      </c>
      <c r="U13" s="12" t="s">
        <v>3</v>
      </c>
      <c r="V13" s="38"/>
      <c r="W13" s="162">
        <f>18*60/W14</f>
        <v>10.8</v>
      </c>
      <c r="X13" s="174" t="s">
        <v>174</v>
      </c>
      <c r="Y13" s="209"/>
      <c r="Z13" s="149" t="e">
        <f>#REF!</f>
        <v>#REF!</v>
      </c>
      <c r="AA13" s="53" t="e">
        <f t="shared" si="0"/>
        <v>#REF!</v>
      </c>
      <c r="AB13" s="44" t="e">
        <f>#REF!</f>
        <v>#REF!</v>
      </c>
      <c r="AC13" s="63"/>
      <c r="AD13" s="63"/>
      <c r="AE13" s="63"/>
      <c r="AF13" s="63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31"/>
      <c r="AR13" s="135">
        <v>2</v>
      </c>
      <c r="AS13" s="106" t="s">
        <v>62</v>
      </c>
      <c r="AT13" s="102" t="s">
        <v>97</v>
      </c>
      <c r="AU13" s="222">
        <f>E40</f>
        <v>400</v>
      </c>
      <c r="AV13" s="113"/>
      <c r="AW13" s="63"/>
      <c r="BB13" s="6"/>
      <c r="BF13" s="2"/>
    </row>
    <row r="14" spans="2:58" ht="15" customHeight="1" x14ac:dyDescent="0.1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47"/>
      <c r="U14" s="151" t="s">
        <v>149</v>
      </c>
      <c r="V14" s="152"/>
      <c r="W14" s="156">
        <f>AU31</f>
        <v>100</v>
      </c>
      <c r="X14" s="157">
        <f>AU34</f>
        <v>93.890887729723218</v>
      </c>
      <c r="Y14" s="210"/>
      <c r="Z14" s="149" t="e">
        <f>#REF!</f>
        <v>#REF!</v>
      </c>
      <c r="AA14" s="53" t="e">
        <f t="shared" si="0"/>
        <v>#REF!</v>
      </c>
      <c r="AB14" s="44" t="e">
        <f>#REF!</f>
        <v>#REF!</v>
      </c>
      <c r="AC14" s="63"/>
      <c r="AD14" s="63"/>
      <c r="AE14" s="63"/>
      <c r="AF14" s="63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232"/>
      <c r="AR14" s="136">
        <v>3</v>
      </c>
      <c r="AS14" s="107" t="s">
        <v>63</v>
      </c>
      <c r="AT14" s="103" t="s">
        <v>30</v>
      </c>
      <c r="AU14" s="116">
        <f>AU12/AU13</f>
        <v>3750</v>
      </c>
      <c r="AV14" s="114" t="s">
        <v>113</v>
      </c>
      <c r="AW14" s="63"/>
      <c r="BB14" s="6"/>
      <c r="BF14" s="2"/>
    </row>
    <row r="15" spans="2:58" ht="15" customHeight="1" thickBot="1" x14ac:dyDescent="0.2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47"/>
      <c r="U15" s="12" t="s">
        <v>12</v>
      </c>
      <c r="V15" s="38"/>
      <c r="W15" s="162">
        <f>18*60/W16</f>
        <v>50.400000000000006</v>
      </c>
      <c r="X15" s="174" t="s">
        <v>174</v>
      </c>
      <c r="Y15" s="209"/>
      <c r="Z15" s="150" t="e">
        <f>#REF!</f>
        <v>#REF!</v>
      </c>
      <c r="AA15" s="89" t="e">
        <f t="shared" si="0"/>
        <v>#REF!</v>
      </c>
      <c r="AB15" s="90" t="e">
        <f>#REF!</f>
        <v>#REF!</v>
      </c>
      <c r="AC15" s="71"/>
      <c r="AD15" s="71"/>
      <c r="AE15" s="71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230" t="s">
        <v>108</v>
      </c>
      <c r="AR15" s="134">
        <v>4</v>
      </c>
      <c r="AS15" s="105" t="s">
        <v>64</v>
      </c>
      <c r="AT15" s="104" t="s">
        <v>98</v>
      </c>
      <c r="AU15" s="221">
        <f>E55</f>
        <v>100</v>
      </c>
      <c r="AV15" s="115" t="s">
        <v>83</v>
      </c>
      <c r="AW15" s="71"/>
      <c r="BF15" s="2"/>
    </row>
    <row r="16" spans="2:58" ht="15" customHeight="1" thickBot="1" x14ac:dyDescent="0.2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248"/>
      <c r="U16" s="151" t="s">
        <v>150</v>
      </c>
      <c r="V16" s="152"/>
      <c r="W16" s="156">
        <f>AU40</f>
        <v>21.428571428571427</v>
      </c>
      <c r="X16" s="157">
        <f>AU43</f>
        <v>18.629671646698107</v>
      </c>
      <c r="Y16" s="210"/>
      <c r="AC16" s="62"/>
      <c r="AD16" s="62"/>
      <c r="AE16" s="62"/>
      <c r="AF16" s="62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231"/>
      <c r="AR16" s="135">
        <v>5</v>
      </c>
      <c r="AS16" s="106" t="s">
        <v>65</v>
      </c>
      <c r="AT16" s="102" t="s">
        <v>99</v>
      </c>
      <c r="AU16" s="222">
        <f>E61</f>
        <v>3500</v>
      </c>
      <c r="AV16" s="113" t="s">
        <v>84</v>
      </c>
      <c r="AW16" s="62"/>
      <c r="AX16" s="41"/>
    </row>
    <row r="17" spans="2:49" ht="15" customHeight="1" thickBot="1" x14ac:dyDescent="0.2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49" t="s">
        <v>151</v>
      </c>
      <c r="U17" s="17" t="s">
        <v>95</v>
      </c>
      <c r="V17" s="39"/>
      <c r="W17" s="94">
        <f>AU32</f>
        <v>25</v>
      </c>
      <c r="X17" s="13">
        <f>AU35</f>
        <v>33.09926639897521</v>
      </c>
      <c r="Y17" s="211"/>
      <c r="Z17" s="64" t="s">
        <v>19</v>
      </c>
      <c r="AA17" s="42" t="s">
        <v>20</v>
      </c>
      <c r="AB17" s="43" t="s">
        <v>49</v>
      </c>
      <c r="AC17" s="63"/>
      <c r="AD17" s="63"/>
      <c r="AE17" s="63"/>
      <c r="AF17" s="63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232"/>
      <c r="AR17" s="136">
        <v>6</v>
      </c>
      <c r="AS17" s="107" t="s">
        <v>66</v>
      </c>
      <c r="AT17" s="103" t="s">
        <v>99</v>
      </c>
      <c r="AU17" s="116">
        <f>SUM(AU15:AU16)</f>
        <v>3600</v>
      </c>
      <c r="AV17" s="114" t="s">
        <v>114</v>
      </c>
      <c r="AW17" s="63"/>
    </row>
    <row r="18" spans="2:49" ht="15" customHeight="1" x14ac:dyDescent="0.1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77"/>
      <c r="S18" s="35"/>
      <c r="T18" s="250"/>
      <c r="U18" s="165" t="s">
        <v>96</v>
      </c>
      <c r="V18" s="39"/>
      <c r="W18" s="94">
        <f>AU41</f>
        <v>187.5</v>
      </c>
      <c r="X18" s="13">
        <f>AU44</f>
        <v>100.43503684739316</v>
      </c>
      <c r="Y18" s="211"/>
      <c r="Z18" s="65" t="e">
        <f>IF(#REF!=0,"",#REF!)</f>
        <v>#REF!</v>
      </c>
      <c r="AA18" s="45"/>
      <c r="AB18" s="52"/>
      <c r="AC18" s="63"/>
      <c r="AD18" s="63"/>
      <c r="AE18" s="63"/>
      <c r="AF18" s="63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230" t="s">
        <v>109</v>
      </c>
      <c r="AR18" s="134">
        <v>7</v>
      </c>
      <c r="AS18" s="105" t="s">
        <v>67</v>
      </c>
      <c r="AT18" s="104" t="s">
        <v>100</v>
      </c>
      <c r="AU18" s="221">
        <f>E57</f>
        <v>10000</v>
      </c>
      <c r="AV18" s="115" t="s">
        <v>85</v>
      </c>
      <c r="AW18" s="63"/>
    </row>
    <row r="19" spans="2:49" ht="15" customHeight="1" x14ac:dyDescent="0.1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54" t="s">
        <v>166</v>
      </c>
      <c r="U19" s="171" t="s">
        <v>168</v>
      </c>
      <c r="V19" s="166"/>
      <c r="W19" s="169">
        <f>E58/E50</f>
        <v>3.5</v>
      </c>
      <c r="X19" s="175" t="s">
        <v>175</v>
      </c>
      <c r="Y19" s="212"/>
      <c r="Z19" s="65" t="e">
        <f>IF(#REF!=0,"",#REF!)</f>
        <v>#REF!</v>
      </c>
      <c r="AA19" s="45"/>
      <c r="AB19" s="52"/>
      <c r="AC19" s="63"/>
      <c r="AD19" s="63"/>
      <c r="AE19" s="63"/>
      <c r="AF19" s="63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231"/>
      <c r="AR19" s="135">
        <v>8</v>
      </c>
      <c r="AS19" s="106" t="s">
        <v>68</v>
      </c>
      <c r="AT19" s="102" t="s">
        <v>101</v>
      </c>
      <c r="AU19" s="222">
        <f>E63</f>
        <v>75000</v>
      </c>
      <c r="AV19" s="113" t="s">
        <v>86</v>
      </c>
      <c r="AW19" s="63"/>
    </row>
    <row r="20" spans="2:49" ht="15" customHeight="1" thickBot="1" x14ac:dyDescent="0.2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55"/>
      <c r="U20" s="172" t="s">
        <v>169</v>
      </c>
      <c r="V20" s="167"/>
      <c r="W20" s="170">
        <f>E64/E50</f>
        <v>2</v>
      </c>
      <c r="X20" s="176" t="s">
        <v>174</v>
      </c>
      <c r="Y20" s="213"/>
      <c r="Z20" s="65" t="e">
        <f>IF(#REF!=0,"",#REF!)</f>
        <v>#REF!</v>
      </c>
      <c r="AA20" s="45"/>
      <c r="AB20" s="52"/>
      <c r="AC20" s="63"/>
      <c r="AD20" s="63"/>
      <c r="AE20" s="63"/>
      <c r="AF20" s="63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232"/>
      <c r="AR20" s="136">
        <v>9</v>
      </c>
      <c r="AS20" s="107" t="s">
        <v>69</v>
      </c>
      <c r="AT20" s="103" t="s">
        <v>98</v>
      </c>
      <c r="AU20" s="116">
        <f>SUM(AU18:AU19)</f>
        <v>85000</v>
      </c>
      <c r="AV20" s="114" t="s">
        <v>115</v>
      </c>
      <c r="AW20" s="63"/>
    </row>
    <row r="21" spans="2:49" ht="15" customHeight="1" x14ac:dyDescent="0.1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Z21" s="65" t="e">
        <f>IF(#REF!=0,"",#REF!)</f>
        <v>#REF!</v>
      </c>
      <c r="AA21" s="45"/>
      <c r="AB21" s="52"/>
      <c r="AC21" s="63"/>
      <c r="AD21" s="63"/>
      <c r="AE21" s="63"/>
      <c r="AF21" s="63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227" t="s">
        <v>107</v>
      </c>
      <c r="AR21" s="134">
        <v>10</v>
      </c>
      <c r="AS21" s="105" t="s">
        <v>70</v>
      </c>
      <c r="AT21" s="104" t="s">
        <v>102</v>
      </c>
      <c r="AU21" s="117">
        <f>AU17/AU13</f>
        <v>9</v>
      </c>
      <c r="AV21" s="115" t="s">
        <v>116</v>
      </c>
      <c r="AW21" s="63"/>
    </row>
    <row r="22" spans="2:49" ht="1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Z22" s="66" t="e">
        <f>IF(#REF!=0,"",#REF!)</f>
        <v>#REF!</v>
      </c>
      <c r="AA22" s="46"/>
      <c r="AB22" s="51"/>
      <c r="AC22" s="63"/>
      <c r="AD22" s="63"/>
      <c r="AE22" s="63"/>
      <c r="AF22" s="63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28"/>
      <c r="AR22" s="135">
        <v>11</v>
      </c>
      <c r="AS22" s="106" t="s">
        <v>71</v>
      </c>
      <c r="AT22" s="102" t="s">
        <v>81</v>
      </c>
      <c r="AU22" s="118">
        <f>AU20/AU17</f>
        <v>23.611111111111111</v>
      </c>
      <c r="AV22" s="113" t="s">
        <v>117</v>
      </c>
      <c r="AW22" s="63"/>
    </row>
    <row r="23" spans="2:49" ht="15" customHeight="1" x14ac:dyDescent="0.1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Z23" s="66" t="e">
        <f>IF(#REF!=0,"",#REF!)</f>
        <v>#REF!</v>
      </c>
      <c r="AA23" s="46"/>
      <c r="AB23" s="51"/>
      <c r="AC23" s="63"/>
      <c r="AD23" s="63"/>
      <c r="AE23" s="63"/>
      <c r="AF23" s="63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28"/>
      <c r="AR23" s="136">
        <v>12</v>
      </c>
      <c r="AS23" s="107" t="s">
        <v>72</v>
      </c>
      <c r="AT23" s="103" t="s">
        <v>103</v>
      </c>
      <c r="AU23" s="119">
        <f>AU21*AU22</f>
        <v>212.5</v>
      </c>
      <c r="AV23" s="114" t="s">
        <v>118</v>
      </c>
      <c r="AW23" s="63"/>
    </row>
    <row r="24" spans="2:49" ht="15" customHeight="1" thickBot="1" x14ac:dyDescent="0.2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Z24" s="67" t="e">
        <f>IF(#REF!=0,"",#REF!)</f>
        <v>#REF!</v>
      </c>
      <c r="AA24" s="47"/>
      <c r="AB24" s="49"/>
      <c r="AC24" s="63"/>
      <c r="AD24" s="63"/>
      <c r="AE24" s="63"/>
      <c r="AF24" s="63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228"/>
      <c r="AR24" s="134">
        <v>13</v>
      </c>
      <c r="AS24" s="105" t="s">
        <v>73</v>
      </c>
      <c r="AT24" s="104" t="s">
        <v>104</v>
      </c>
      <c r="AU24" s="117">
        <f>EXP(-2.32+0.5*LN(AU$14))</f>
        <v>6.0180034981102049</v>
      </c>
      <c r="AV24" s="115" t="s">
        <v>120</v>
      </c>
      <c r="AW24" s="63"/>
    </row>
    <row r="25" spans="2:49" ht="15" customHeight="1" thickBot="1" x14ac:dyDescent="0.2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40" t="s">
        <v>37</v>
      </c>
      <c r="U25" s="146" t="s">
        <v>24</v>
      </c>
      <c r="V25" s="147"/>
      <c r="W25" s="54" t="str">
        <f>B4</f>
        <v>A市</v>
      </c>
      <c r="X25" s="55"/>
      <c r="Y25" s="91"/>
      <c r="Z25" s="68" t="e">
        <f>IF(#REF!=0,"",#REF!)</f>
        <v>#REF!</v>
      </c>
      <c r="AA25" s="48"/>
      <c r="AB25" s="50"/>
      <c r="AC25" s="71"/>
      <c r="AD25" s="71"/>
      <c r="AE25" s="71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228"/>
      <c r="AR25" s="135">
        <v>14</v>
      </c>
      <c r="AS25" s="106" t="s">
        <v>74</v>
      </c>
      <c r="AT25" s="102" t="s">
        <v>81</v>
      </c>
      <c r="AU25" s="118">
        <f>EXP(-0.96+0.5*LN(AU$14))</f>
        <v>23.447304919517148</v>
      </c>
      <c r="AV25" s="113" t="s">
        <v>121</v>
      </c>
      <c r="AW25" s="71"/>
    </row>
    <row r="26" spans="2:49" ht="15" customHeight="1" x14ac:dyDescent="0.1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51" t="s">
        <v>50</v>
      </c>
      <c r="U26" s="69" t="s">
        <v>54</v>
      </c>
      <c r="V26" s="70"/>
      <c r="W26" s="218">
        <v>0.4</v>
      </c>
      <c r="X26" s="214"/>
      <c r="Y26" s="215"/>
      <c r="Z26" s="35"/>
      <c r="AA26" s="35"/>
      <c r="AB26" s="35"/>
      <c r="AC26" s="71"/>
      <c r="AD26" s="71"/>
      <c r="AE26" s="71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228"/>
      <c r="AR26" s="139">
        <v>15</v>
      </c>
      <c r="AS26" s="107" t="s">
        <v>75</v>
      </c>
      <c r="AT26" s="103" t="s">
        <v>102</v>
      </c>
      <c r="AU26" s="119">
        <f>EXP(-3.28+1*LN(AU$14))</f>
        <v>141.10596302691087</v>
      </c>
      <c r="AV26" s="114" t="s">
        <v>119</v>
      </c>
      <c r="AW26" s="71"/>
    </row>
    <row r="27" spans="2:49" ht="15" customHeight="1" x14ac:dyDescent="0.1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52"/>
      <c r="U27" s="69" t="s">
        <v>55</v>
      </c>
      <c r="V27" s="70"/>
      <c r="W27" s="219"/>
      <c r="X27" s="214"/>
      <c r="Y27" s="215"/>
      <c r="Z27" s="35"/>
      <c r="AA27" s="35"/>
      <c r="AB27" s="35"/>
      <c r="AC27" s="71"/>
      <c r="AD27" s="71"/>
      <c r="AE27" s="71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228"/>
      <c r="AR27" s="137">
        <v>16</v>
      </c>
      <c r="AS27" s="121" t="s">
        <v>77</v>
      </c>
      <c r="AT27" s="122" t="s">
        <v>82</v>
      </c>
      <c r="AU27" s="123">
        <f>AU21/AU24</f>
        <v>1.4955125903177378</v>
      </c>
      <c r="AV27" s="124" t="s">
        <v>122</v>
      </c>
      <c r="AW27" s="71"/>
    </row>
    <row r="28" spans="2:49" ht="15" customHeight="1" x14ac:dyDescent="0.1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52"/>
      <c r="U28" s="69" t="s">
        <v>56</v>
      </c>
      <c r="V28" s="70"/>
      <c r="W28" s="219"/>
      <c r="X28" s="214"/>
      <c r="Y28" s="215"/>
      <c r="Z28" s="35"/>
      <c r="AA28" s="35"/>
      <c r="AB28" s="35"/>
      <c r="AC28" s="71"/>
      <c r="AD28" s="71"/>
      <c r="AE28" s="71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228"/>
      <c r="AR28" s="137">
        <v>17</v>
      </c>
      <c r="AS28" s="121" t="s">
        <v>76</v>
      </c>
      <c r="AT28" s="122" t="s">
        <v>82</v>
      </c>
      <c r="AU28" s="123">
        <f>AU22/AU25</f>
        <v>1.0069861415696273</v>
      </c>
      <c r="AV28" s="124" t="s">
        <v>123</v>
      </c>
      <c r="AW28" s="71"/>
    </row>
    <row r="29" spans="2:49" ht="15" customHeight="1" thickBot="1" x14ac:dyDescent="0.2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52"/>
      <c r="U29" s="69" t="s">
        <v>57</v>
      </c>
      <c r="V29" s="70"/>
      <c r="W29" s="219"/>
      <c r="X29" s="214"/>
      <c r="Y29" s="215"/>
      <c r="Z29" s="35"/>
      <c r="AA29" s="35"/>
      <c r="AB29" s="35"/>
      <c r="AC29" s="71"/>
      <c r="AD29" s="71"/>
      <c r="AE29" s="71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229"/>
      <c r="AR29" s="138">
        <v>18</v>
      </c>
      <c r="AS29" s="125" t="s">
        <v>61</v>
      </c>
      <c r="AT29" s="126" t="s">
        <v>82</v>
      </c>
      <c r="AU29" s="127">
        <f>AU23/AU26</f>
        <v>1.5059604529928567</v>
      </c>
      <c r="AV29" s="128" t="s">
        <v>124</v>
      </c>
      <c r="AW29" s="71"/>
    </row>
    <row r="30" spans="2:49" ht="15" customHeight="1" x14ac:dyDescent="0.1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52"/>
      <c r="U30" s="69" t="s">
        <v>58</v>
      </c>
      <c r="V30" s="70"/>
      <c r="W30" s="219"/>
      <c r="X30" s="214"/>
      <c r="Y30" s="215"/>
      <c r="Z30" s="35"/>
      <c r="AA30" s="35"/>
      <c r="AB30" s="35"/>
      <c r="AC30" s="71"/>
      <c r="AD30" s="71"/>
      <c r="AE30" s="71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227" t="s">
        <v>110</v>
      </c>
      <c r="AR30" s="134">
        <v>19</v>
      </c>
      <c r="AS30" s="105" t="s">
        <v>125</v>
      </c>
      <c r="AT30" s="104" t="s">
        <v>80</v>
      </c>
      <c r="AU30" s="117">
        <f>AU15/AU13</f>
        <v>0.25</v>
      </c>
      <c r="AV30" s="115" t="s">
        <v>131</v>
      </c>
      <c r="AW30" s="71"/>
    </row>
    <row r="31" spans="2:49" ht="15" customHeight="1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52"/>
      <c r="U31" s="69" t="s">
        <v>53</v>
      </c>
      <c r="V31" s="70"/>
      <c r="W31" s="219"/>
      <c r="X31" s="214"/>
      <c r="Y31" s="215"/>
      <c r="Z31" s="35"/>
      <c r="AA31" s="35"/>
      <c r="AB31" s="35"/>
      <c r="AC31" s="71"/>
      <c r="AD31" s="71"/>
      <c r="AE31" s="71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228"/>
      <c r="AR31" s="135">
        <v>20</v>
      </c>
      <c r="AS31" s="106" t="s">
        <v>126</v>
      </c>
      <c r="AT31" s="102" t="s">
        <v>81</v>
      </c>
      <c r="AU31" s="118">
        <f>AU18/AU15</f>
        <v>100</v>
      </c>
      <c r="AV31" s="113" t="s">
        <v>132</v>
      </c>
      <c r="AW31" s="71"/>
    </row>
    <row r="32" spans="2:49" ht="15" customHeight="1" thickBot="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53"/>
      <c r="U32" s="88" t="s">
        <v>59</v>
      </c>
      <c r="V32" s="87"/>
      <c r="W32" s="220"/>
      <c r="X32" s="216"/>
      <c r="Y32" s="217"/>
      <c r="Z32" s="35"/>
      <c r="AA32" s="35"/>
      <c r="AB32" s="35"/>
      <c r="AC32" s="71"/>
      <c r="AD32" s="71"/>
      <c r="AE32" s="71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228"/>
      <c r="AR32" s="136">
        <v>21</v>
      </c>
      <c r="AS32" s="107" t="s">
        <v>127</v>
      </c>
      <c r="AT32" s="103" t="s">
        <v>80</v>
      </c>
      <c r="AU32" s="119">
        <f>AU30*AU31</f>
        <v>25</v>
      </c>
      <c r="AV32" s="114" t="s">
        <v>133</v>
      </c>
      <c r="AW32" s="71"/>
    </row>
    <row r="33" spans="2:50" ht="15" customHeight="1" x14ac:dyDescent="0.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71"/>
      <c r="AD33" s="71"/>
      <c r="AE33" s="71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228"/>
      <c r="AR33" s="134">
        <v>22</v>
      </c>
      <c r="AS33" s="105" t="s">
        <v>73</v>
      </c>
      <c r="AT33" s="104" t="s">
        <v>80</v>
      </c>
      <c r="AU33" s="117">
        <f>EXP(-4.75+0.5*LN(AU$14))</f>
        <v>0.5298059664432605</v>
      </c>
      <c r="AV33" s="115" t="s">
        <v>134</v>
      </c>
      <c r="AW33" s="71"/>
    </row>
    <row r="34" spans="2:50" ht="15" customHeight="1" x14ac:dyDescent="0.15">
      <c r="B34" s="73" t="s">
        <v>15</v>
      </c>
      <c r="C34" s="72"/>
      <c r="D34" s="72"/>
      <c r="E34" s="72"/>
      <c r="F34" s="72"/>
      <c r="G34" s="72"/>
      <c r="H34" s="72"/>
      <c r="I34" s="35"/>
      <c r="J34" s="73" t="s">
        <v>36</v>
      </c>
      <c r="K34" s="72"/>
      <c r="L34" s="168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1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228"/>
      <c r="AR34" s="135">
        <v>23</v>
      </c>
      <c r="AS34" s="106" t="s">
        <v>74</v>
      </c>
      <c r="AT34" s="102" t="s">
        <v>81</v>
      </c>
      <c r="AU34" s="118">
        <f>EXP(-1.63+0.75*LN(AU$14))</f>
        <v>93.890887729723218</v>
      </c>
      <c r="AV34" s="113" t="s">
        <v>135</v>
      </c>
      <c r="AW34" s="71"/>
    </row>
    <row r="35" spans="2:50" ht="15" customHeight="1" x14ac:dyDescent="0.15">
      <c r="B35" s="18" t="s">
        <v>37</v>
      </c>
      <c r="C35" s="235" t="s">
        <v>24</v>
      </c>
      <c r="D35" s="235"/>
      <c r="E35" s="19" t="str">
        <f>B4</f>
        <v>A市</v>
      </c>
      <c r="F35" s="20"/>
      <c r="G35" s="19"/>
      <c r="H35" s="80" t="s">
        <v>23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71"/>
      <c r="AD35" s="71"/>
      <c r="AE35" s="71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228"/>
      <c r="AR35" s="139">
        <v>24</v>
      </c>
      <c r="AS35" s="107" t="s">
        <v>75</v>
      </c>
      <c r="AT35" s="103" t="s">
        <v>80</v>
      </c>
      <c r="AU35" s="119">
        <f>EXP(-4.73+1*LN(AU$14))</f>
        <v>33.09926639897521</v>
      </c>
      <c r="AV35" s="114" t="s">
        <v>136</v>
      </c>
      <c r="AW35" s="71"/>
    </row>
    <row r="36" spans="2:50" ht="15" customHeight="1" x14ac:dyDescent="0.15">
      <c r="B36" s="270" t="s">
        <v>44</v>
      </c>
      <c r="C36" s="25" t="s">
        <v>27</v>
      </c>
      <c r="D36" s="7"/>
      <c r="E36" s="178">
        <v>1500000</v>
      </c>
      <c r="F36" s="129"/>
      <c r="G36" s="129"/>
      <c r="H36" s="30" t="s">
        <v>21</v>
      </c>
      <c r="I36" s="35"/>
      <c r="J36" s="36" t="s">
        <v>181</v>
      </c>
      <c r="K36" s="36"/>
      <c r="L36" s="36"/>
      <c r="M36" s="36"/>
      <c r="N36" s="36"/>
      <c r="O36" s="36"/>
      <c r="P36" s="36"/>
      <c r="Q36" s="36"/>
      <c r="R36" s="36" t="s">
        <v>171</v>
      </c>
      <c r="S36" s="36"/>
      <c r="T36" s="35"/>
      <c r="U36" s="36"/>
      <c r="V36" s="35"/>
      <c r="W36" s="35"/>
      <c r="X36" s="35"/>
      <c r="Y36" s="35"/>
      <c r="Z36" s="35"/>
      <c r="AA36" s="35"/>
      <c r="AB36" s="35"/>
      <c r="AC36" s="71"/>
      <c r="AD36" s="71"/>
      <c r="AE36" s="71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228"/>
      <c r="AR36" s="137">
        <v>25</v>
      </c>
      <c r="AS36" s="121" t="s">
        <v>77</v>
      </c>
      <c r="AT36" s="122" t="s">
        <v>82</v>
      </c>
      <c r="AU36" s="123">
        <f>AU30/AU33</f>
        <v>0.47187086562713088</v>
      </c>
      <c r="AV36" s="124" t="s">
        <v>140</v>
      </c>
      <c r="AW36" s="71"/>
      <c r="AX36" s="3"/>
    </row>
    <row r="37" spans="2:50" ht="15" customHeight="1" x14ac:dyDescent="0.15">
      <c r="B37" s="268"/>
      <c r="C37" s="24" t="s">
        <v>28</v>
      </c>
      <c r="D37" s="7"/>
      <c r="E37" s="193"/>
      <c r="F37" s="129"/>
      <c r="G37" s="129"/>
      <c r="H37" s="31" t="s">
        <v>21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71"/>
      <c r="AD37" s="71"/>
      <c r="AE37" s="71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228"/>
      <c r="AR37" s="137">
        <v>26</v>
      </c>
      <c r="AS37" s="121" t="s">
        <v>76</v>
      </c>
      <c r="AT37" s="122" t="s">
        <v>82</v>
      </c>
      <c r="AU37" s="123">
        <f>AU31/AU34</f>
        <v>1.0650660827476957</v>
      </c>
      <c r="AV37" s="124" t="s">
        <v>141</v>
      </c>
      <c r="AW37" s="71"/>
      <c r="AX37" s="3"/>
    </row>
    <row r="38" spans="2:50" ht="15" customHeight="1" thickBot="1" x14ac:dyDescent="0.2">
      <c r="B38" s="269"/>
      <c r="C38" s="23" t="s">
        <v>29</v>
      </c>
      <c r="D38" s="7"/>
      <c r="E38" s="193"/>
      <c r="F38" s="129"/>
      <c r="G38" s="129"/>
      <c r="H38" s="31" t="s">
        <v>21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71"/>
      <c r="AD38" s="71"/>
      <c r="AE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229"/>
      <c r="AR38" s="138">
        <v>27</v>
      </c>
      <c r="AS38" s="125" t="s">
        <v>61</v>
      </c>
      <c r="AT38" s="126" t="s">
        <v>82</v>
      </c>
      <c r="AU38" s="127">
        <f>AU32/AU35</f>
        <v>0.75530374899106612</v>
      </c>
      <c r="AV38" s="128" t="s">
        <v>142</v>
      </c>
      <c r="AW38" s="71"/>
      <c r="AX38" s="3"/>
    </row>
    <row r="39" spans="2:50" ht="15" customHeight="1" x14ac:dyDescent="0.15">
      <c r="B39" s="271" t="s">
        <v>45</v>
      </c>
      <c r="C39" s="24" t="s">
        <v>40</v>
      </c>
      <c r="D39" s="7"/>
      <c r="E39" s="193"/>
      <c r="F39" s="129"/>
      <c r="G39" s="129"/>
      <c r="H39" s="31" t="s">
        <v>26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71"/>
      <c r="AD39" s="71"/>
      <c r="AE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227" t="s">
        <v>111</v>
      </c>
      <c r="AR39" s="134">
        <v>28</v>
      </c>
      <c r="AS39" s="105" t="s">
        <v>128</v>
      </c>
      <c r="AT39" s="104" t="s">
        <v>80</v>
      </c>
      <c r="AU39" s="117">
        <f>AU16/AU13</f>
        <v>8.75</v>
      </c>
      <c r="AV39" s="115" t="s">
        <v>143</v>
      </c>
      <c r="AW39" s="71"/>
      <c r="AX39" s="3"/>
    </row>
    <row r="40" spans="2:50" ht="15" customHeight="1" x14ac:dyDescent="0.15">
      <c r="B40" s="272"/>
      <c r="C40" s="24" t="s">
        <v>41</v>
      </c>
      <c r="D40" s="7"/>
      <c r="E40" s="178">
        <v>400</v>
      </c>
      <c r="F40" s="129"/>
      <c r="G40" s="129"/>
      <c r="H40" s="31" t="s">
        <v>26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71"/>
      <c r="AD40" s="71"/>
      <c r="AE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228"/>
      <c r="AR40" s="135">
        <v>29</v>
      </c>
      <c r="AS40" s="106" t="s">
        <v>129</v>
      </c>
      <c r="AT40" s="102" t="s">
        <v>81</v>
      </c>
      <c r="AU40" s="118">
        <f>AU19/AU16</f>
        <v>21.428571428571427</v>
      </c>
      <c r="AV40" s="113" t="s">
        <v>144</v>
      </c>
      <c r="AW40" s="71"/>
      <c r="AX40" s="3"/>
    </row>
    <row r="41" spans="2:50" ht="15" customHeight="1" x14ac:dyDescent="0.15">
      <c r="B41" s="273"/>
      <c r="C41" s="24" t="s">
        <v>42</v>
      </c>
      <c r="D41" s="7"/>
      <c r="E41" s="193"/>
      <c r="F41" s="129"/>
      <c r="G41" s="129"/>
      <c r="H41" s="31" t="s">
        <v>26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71"/>
      <c r="AD41" s="71"/>
      <c r="AE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228"/>
      <c r="AR41" s="136">
        <v>30</v>
      </c>
      <c r="AS41" s="107" t="s">
        <v>130</v>
      </c>
      <c r="AT41" s="103" t="s">
        <v>80</v>
      </c>
      <c r="AU41" s="119">
        <f>AU39*AU40</f>
        <v>187.5</v>
      </c>
      <c r="AV41" s="114" t="s">
        <v>145</v>
      </c>
      <c r="AW41" s="71"/>
      <c r="AX41" s="3"/>
    </row>
    <row r="42" spans="2:50" ht="15" customHeight="1" x14ac:dyDescent="0.15">
      <c r="B42" s="274" t="s">
        <v>46</v>
      </c>
      <c r="C42" s="23" t="s">
        <v>43</v>
      </c>
      <c r="D42" s="7"/>
      <c r="E42" s="181">
        <f>E36/E40</f>
        <v>3750</v>
      </c>
      <c r="F42" s="129"/>
      <c r="G42" s="129"/>
      <c r="H42" s="31" t="s">
        <v>30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71"/>
      <c r="AD42" s="71"/>
      <c r="AE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228"/>
      <c r="AR42" s="134">
        <v>31</v>
      </c>
      <c r="AS42" s="105" t="s">
        <v>73</v>
      </c>
      <c r="AT42" s="104" t="s">
        <v>80</v>
      </c>
      <c r="AU42" s="117">
        <f>EXP(-2.42+0.5*LN(AU$14))</f>
        <v>5.4453147469614098</v>
      </c>
      <c r="AV42" s="115" t="s">
        <v>137</v>
      </c>
      <c r="AW42" s="71"/>
      <c r="AX42" s="3"/>
    </row>
    <row r="43" spans="2:50" ht="15" customHeight="1" x14ac:dyDescent="0.15">
      <c r="B43" s="269"/>
      <c r="C43" s="23" t="s">
        <v>2</v>
      </c>
      <c r="D43" s="7"/>
      <c r="E43" s="193"/>
      <c r="F43" s="129"/>
      <c r="G43" s="129"/>
      <c r="H43" s="31" t="s">
        <v>30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71"/>
      <c r="AD43" s="71"/>
      <c r="AE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228"/>
      <c r="AR43" s="135">
        <v>32</v>
      </c>
      <c r="AS43" s="106" t="s">
        <v>74</v>
      </c>
      <c r="AT43" s="102" t="s">
        <v>81</v>
      </c>
      <c r="AU43" s="118">
        <f>EXP(-1.19+0.5*LN(AU$14))</f>
        <v>18.629671646698107</v>
      </c>
      <c r="AV43" s="113" t="s">
        <v>138</v>
      </c>
      <c r="AW43" s="71"/>
      <c r="AX43" s="3"/>
    </row>
    <row r="44" spans="2:50" ht="15" customHeight="1" x14ac:dyDescent="0.15">
      <c r="B44" s="226" t="s">
        <v>48</v>
      </c>
      <c r="C44" s="26" t="s">
        <v>0</v>
      </c>
      <c r="D44" s="7"/>
      <c r="E44" s="194"/>
      <c r="F44" s="202"/>
      <c r="G44" s="202"/>
      <c r="H44" s="60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71"/>
      <c r="AD44" s="71"/>
      <c r="AE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228"/>
      <c r="AR44" s="139">
        <v>33</v>
      </c>
      <c r="AS44" s="107" t="s">
        <v>75</v>
      </c>
      <c r="AT44" s="103" t="s">
        <v>80</v>
      </c>
      <c r="AU44" s="119">
        <f>EXP(-3.62+1*LN(AU$14))</f>
        <v>100.43503684739316</v>
      </c>
      <c r="AV44" s="114" t="s">
        <v>139</v>
      </c>
      <c r="AW44" s="71"/>
      <c r="AX44" s="3"/>
    </row>
    <row r="45" spans="2:50" ht="15" customHeight="1" x14ac:dyDescent="0.15">
      <c r="B45" s="226"/>
      <c r="C45" s="26" t="s">
        <v>10</v>
      </c>
      <c r="D45" s="7"/>
      <c r="E45" s="194"/>
      <c r="F45" s="202"/>
      <c r="G45" s="202"/>
      <c r="H45" s="60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71"/>
      <c r="AD45" s="71"/>
      <c r="AE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228"/>
      <c r="AR45" s="137">
        <v>34</v>
      </c>
      <c r="AS45" s="121" t="s">
        <v>77</v>
      </c>
      <c r="AT45" s="122" t="s">
        <v>82</v>
      </c>
      <c r="AU45" s="123">
        <f>AU39/AU42</f>
        <v>1.6068859940341682</v>
      </c>
      <c r="AV45" s="124" t="s">
        <v>146</v>
      </c>
      <c r="AW45" s="71"/>
    </row>
    <row r="46" spans="2:50" ht="15" customHeight="1" x14ac:dyDescent="0.15">
      <c r="B46" s="226"/>
      <c r="C46" s="26" t="s">
        <v>13</v>
      </c>
      <c r="D46" s="7"/>
      <c r="E46" s="194"/>
      <c r="F46" s="202"/>
      <c r="G46" s="202"/>
      <c r="H46" s="60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71"/>
      <c r="AD46" s="71"/>
      <c r="AE46" s="71"/>
      <c r="AG46" s="81"/>
      <c r="AH46" s="71"/>
      <c r="AI46" s="84"/>
      <c r="AJ46" s="71"/>
      <c r="AK46" s="71"/>
      <c r="AL46" s="71"/>
      <c r="AM46" s="71"/>
      <c r="AN46" s="71"/>
      <c r="AO46" s="71"/>
      <c r="AP46" s="71"/>
      <c r="AQ46" s="228"/>
      <c r="AR46" s="137">
        <v>35</v>
      </c>
      <c r="AS46" s="121" t="s">
        <v>76</v>
      </c>
      <c r="AT46" s="122" t="s">
        <v>82</v>
      </c>
      <c r="AU46" s="123">
        <f>AU40/AU43</f>
        <v>1.1502388144543274</v>
      </c>
      <c r="AV46" s="124" t="s">
        <v>147</v>
      </c>
      <c r="AW46" s="71"/>
    </row>
    <row r="47" spans="2:50" ht="15" customHeight="1" thickBot="1" x14ac:dyDescent="0.2">
      <c r="B47" s="226"/>
      <c r="C47" s="27" t="s">
        <v>11</v>
      </c>
      <c r="D47" s="7"/>
      <c r="E47" s="195"/>
      <c r="F47" s="203"/>
      <c r="G47" s="203"/>
      <c r="H47" s="61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71"/>
      <c r="AD47" s="71"/>
      <c r="AE47" s="71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29"/>
      <c r="AR47" s="138">
        <v>36</v>
      </c>
      <c r="AS47" s="125" t="s">
        <v>61</v>
      </c>
      <c r="AT47" s="126" t="s">
        <v>82</v>
      </c>
      <c r="AU47" s="127">
        <f>AU41/AU44</f>
        <v>1.8668783911026827</v>
      </c>
      <c r="AV47" s="128" t="s">
        <v>148</v>
      </c>
      <c r="AW47" s="71"/>
    </row>
    <row r="48" spans="2:50" ht="15" customHeight="1" x14ac:dyDescent="0.15">
      <c r="B48" s="226"/>
      <c r="C48" s="28" t="s">
        <v>6</v>
      </c>
      <c r="D48" s="7"/>
      <c r="E48" s="196"/>
      <c r="F48" s="58"/>
      <c r="G48" s="58"/>
      <c r="H48" s="59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71"/>
      <c r="AD48" s="71"/>
      <c r="AE48" s="71"/>
      <c r="AG48" s="259"/>
      <c r="AH48" s="259"/>
      <c r="AI48" s="224"/>
      <c r="AJ48" s="224"/>
      <c r="AK48" s="224"/>
      <c r="AL48" s="225"/>
      <c r="AM48" s="225"/>
      <c r="AN48" s="225"/>
      <c r="AO48" s="95"/>
      <c r="AP48" s="95"/>
      <c r="AQ48" s="133"/>
      <c r="AR48" s="224"/>
      <c r="AS48" s="81"/>
      <c r="AT48" s="71"/>
      <c r="AU48" s="71"/>
      <c r="AV48" s="71"/>
      <c r="AW48" s="71"/>
    </row>
    <row r="49" spans="2:49" ht="15" customHeight="1" x14ac:dyDescent="0.15">
      <c r="B49" s="226"/>
      <c r="C49" s="29" t="s">
        <v>4</v>
      </c>
      <c r="D49" s="7"/>
      <c r="E49" s="194"/>
      <c r="F49" s="202"/>
      <c r="G49" s="202"/>
      <c r="H49" s="32" t="s">
        <v>31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71"/>
      <c r="AD49" s="71"/>
      <c r="AE49" s="71"/>
      <c r="AG49" s="259"/>
      <c r="AH49" s="259"/>
      <c r="AI49" s="224"/>
      <c r="AJ49" s="224"/>
      <c r="AK49" s="224"/>
      <c r="AL49" s="225"/>
      <c r="AM49" s="225"/>
      <c r="AN49" s="225"/>
      <c r="AO49" s="95"/>
      <c r="AP49" s="95"/>
      <c r="AQ49" s="133"/>
      <c r="AR49" s="224"/>
      <c r="AS49" s="81"/>
      <c r="AT49" s="71"/>
      <c r="AU49" s="71"/>
      <c r="AV49" s="71"/>
      <c r="AW49" s="71"/>
    </row>
    <row r="50" spans="2:49" ht="15" customHeight="1" x14ac:dyDescent="0.15">
      <c r="B50" s="226"/>
      <c r="C50" s="21" t="s">
        <v>177</v>
      </c>
      <c r="D50" s="7"/>
      <c r="E50" s="182">
        <v>1</v>
      </c>
      <c r="F50" s="204"/>
      <c r="G50" s="205"/>
      <c r="H50" s="61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71"/>
      <c r="AD50" s="71"/>
      <c r="AE50" s="71"/>
      <c r="AG50" s="259"/>
      <c r="AH50" s="259"/>
      <c r="AI50" s="224"/>
      <c r="AJ50" s="224"/>
      <c r="AK50" s="224"/>
      <c r="AL50" s="256"/>
      <c r="AM50" s="256"/>
      <c r="AN50" s="256"/>
      <c r="AO50" s="95"/>
      <c r="AP50" s="82"/>
      <c r="AQ50" s="82"/>
      <c r="AR50" s="96"/>
      <c r="AS50" s="71"/>
      <c r="AT50" s="71"/>
      <c r="AU50" s="71"/>
      <c r="AV50" s="71"/>
      <c r="AW50" s="71"/>
    </row>
    <row r="51" spans="2:49" ht="15" customHeight="1" x14ac:dyDescent="0.1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71"/>
      <c r="AD51" s="71"/>
      <c r="AE51" s="71"/>
      <c r="AG51" s="259"/>
      <c r="AH51" s="259"/>
      <c r="AI51" s="224"/>
      <c r="AJ51" s="224"/>
      <c r="AK51" s="224"/>
      <c r="AL51" s="256"/>
      <c r="AM51" s="256"/>
      <c r="AN51" s="256"/>
      <c r="AO51" s="95"/>
      <c r="AP51" s="82"/>
      <c r="AQ51" s="82"/>
      <c r="AR51" s="224"/>
      <c r="AS51" s="71"/>
      <c r="AT51" s="71"/>
      <c r="AU51" s="71"/>
      <c r="AV51" s="71"/>
      <c r="AW51" s="71"/>
    </row>
    <row r="52" spans="2:49" ht="15" customHeight="1" x14ac:dyDescent="0.15">
      <c r="B52" s="73" t="s">
        <v>22</v>
      </c>
      <c r="C52" s="72"/>
      <c r="D52" s="72"/>
      <c r="E52" s="72"/>
      <c r="F52" s="72"/>
      <c r="G52" s="72"/>
      <c r="H52" s="72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71"/>
      <c r="AD52" s="71"/>
      <c r="AE52" s="71"/>
      <c r="AG52" s="259"/>
      <c r="AH52" s="259"/>
      <c r="AI52" s="224"/>
      <c r="AJ52" s="224"/>
      <c r="AK52" s="224"/>
      <c r="AL52" s="256"/>
      <c r="AM52" s="256"/>
      <c r="AN52" s="256"/>
      <c r="AO52" s="95"/>
      <c r="AP52" s="82"/>
      <c r="AQ52" s="82"/>
      <c r="AR52" s="224"/>
      <c r="AS52" s="71"/>
      <c r="AT52" s="71"/>
      <c r="AU52" s="71"/>
      <c r="AV52" s="71"/>
      <c r="AW52" s="71"/>
    </row>
    <row r="53" spans="2:49" ht="15" customHeight="1" x14ac:dyDescent="0.15">
      <c r="B53" s="18" t="s">
        <v>37</v>
      </c>
      <c r="C53" s="235" t="s">
        <v>24</v>
      </c>
      <c r="D53" s="235"/>
      <c r="E53" s="19" t="str">
        <f>B4</f>
        <v>A市</v>
      </c>
      <c r="F53" s="20"/>
      <c r="G53" s="19"/>
      <c r="H53" s="80" t="s">
        <v>23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71"/>
      <c r="AD53" s="71"/>
      <c r="AE53" s="71"/>
      <c r="AG53" s="259"/>
      <c r="AH53" s="259"/>
      <c r="AI53" s="224"/>
      <c r="AJ53" s="224"/>
      <c r="AK53" s="224"/>
      <c r="AL53" s="256"/>
      <c r="AM53" s="256"/>
      <c r="AN53" s="256"/>
      <c r="AO53" s="98"/>
      <c r="AP53" s="83"/>
      <c r="AQ53" s="83"/>
      <c r="AR53" s="224"/>
      <c r="AS53" s="71"/>
      <c r="AT53" s="71"/>
      <c r="AU53" s="71"/>
      <c r="AV53" s="71"/>
      <c r="AW53" s="71"/>
    </row>
    <row r="54" spans="2:49" ht="15" customHeight="1" x14ac:dyDescent="0.15">
      <c r="B54" s="265" t="s">
        <v>17</v>
      </c>
      <c r="C54" s="21" t="s">
        <v>9</v>
      </c>
      <c r="D54" s="7"/>
      <c r="E54" s="197"/>
      <c r="F54" s="199"/>
      <c r="G54" s="199"/>
      <c r="H54" s="33" t="s">
        <v>32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71"/>
      <c r="AD54" s="71"/>
      <c r="AE54" s="71"/>
      <c r="AG54" s="259"/>
      <c r="AH54" s="259"/>
      <c r="AI54" s="224"/>
      <c r="AJ54" s="224"/>
      <c r="AK54" s="224"/>
      <c r="AL54" s="225"/>
      <c r="AM54" s="225"/>
      <c r="AN54" s="225"/>
      <c r="AO54" s="95"/>
      <c r="AP54" s="95"/>
      <c r="AQ54" s="133"/>
      <c r="AR54" s="224"/>
      <c r="AS54" s="71"/>
      <c r="AT54" s="71"/>
      <c r="AU54" s="71"/>
      <c r="AV54" s="71"/>
      <c r="AW54" s="71"/>
    </row>
    <row r="55" spans="2:49" ht="15" customHeight="1" x14ac:dyDescent="0.15">
      <c r="B55" s="266"/>
      <c r="C55" s="22" t="s">
        <v>7</v>
      </c>
      <c r="D55" s="7"/>
      <c r="E55" s="179">
        <v>100</v>
      </c>
      <c r="F55" s="199"/>
      <c r="G55" s="199"/>
      <c r="H55" s="33" t="s">
        <v>25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71"/>
      <c r="AD55" s="71"/>
      <c r="AE55" s="71"/>
      <c r="AG55" s="259"/>
      <c r="AH55" s="259"/>
      <c r="AI55" s="224"/>
      <c r="AJ55" s="224"/>
      <c r="AK55" s="224"/>
      <c r="AL55" s="225"/>
      <c r="AM55" s="225"/>
      <c r="AN55" s="225"/>
      <c r="AO55" s="95"/>
      <c r="AP55" s="95"/>
      <c r="AQ55" s="133"/>
      <c r="AR55" s="224"/>
      <c r="AS55" s="71"/>
      <c r="AT55" s="71"/>
      <c r="AU55" s="71"/>
      <c r="AV55" s="71"/>
      <c r="AW55" s="71"/>
    </row>
    <row r="56" spans="2:49" ht="15" customHeight="1" x14ac:dyDescent="0.15">
      <c r="B56" s="266"/>
      <c r="C56" s="257" t="s">
        <v>90</v>
      </c>
      <c r="D56" s="258"/>
      <c r="E56" s="197"/>
      <c r="F56" s="199"/>
      <c r="G56" s="199"/>
      <c r="H56" s="33" t="s">
        <v>33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71"/>
      <c r="AD56" s="71"/>
      <c r="AE56" s="71"/>
      <c r="AG56" s="259"/>
      <c r="AH56" s="259"/>
      <c r="AI56" s="224"/>
      <c r="AJ56" s="224"/>
      <c r="AK56" s="224"/>
      <c r="AL56" s="225"/>
      <c r="AM56" s="225"/>
      <c r="AN56" s="225"/>
      <c r="AO56" s="98"/>
      <c r="AP56" s="95"/>
      <c r="AQ56" s="133"/>
      <c r="AR56" s="224"/>
      <c r="AS56" s="71"/>
      <c r="AT56" s="71"/>
      <c r="AU56" s="71"/>
      <c r="AV56" s="71"/>
      <c r="AW56" s="71"/>
    </row>
    <row r="57" spans="2:49" ht="15" customHeight="1" x14ac:dyDescent="0.15">
      <c r="B57" s="266"/>
      <c r="C57" s="260" t="s">
        <v>154</v>
      </c>
      <c r="D57" s="261"/>
      <c r="E57" s="179">
        <v>10000</v>
      </c>
      <c r="F57" s="199"/>
      <c r="G57" s="199"/>
      <c r="H57" s="33" t="s">
        <v>47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71"/>
      <c r="AD57" s="71"/>
      <c r="AE57" s="71"/>
      <c r="AG57" s="99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</row>
    <row r="58" spans="2:49" ht="15" customHeight="1" x14ac:dyDescent="0.15">
      <c r="B58" s="266"/>
      <c r="C58" s="257" t="s">
        <v>185</v>
      </c>
      <c r="D58" s="258"/>
      <c r="E58" s="182">
        <v>3.5</v>
      </c>
      <c r="F58" s="199"/>
      <c r="G58" s="199"/>
      <c r="H58" s="33" t="s">
        <v>184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71"/>
      <c r="AD58" s="71"/>
      <c r="AE58" s="71"/>
      <c r="AS58" s="71"/>
      <c r="AT58" s="71"/>
      <c r="AU58" s="71"/>
      <c r="AV58" s="71"/>
      <c r="AW58" s="71"/>
    </row>
    <row r="59" spans="2:49" ht="15" customHeight="1" x14ac:dyDescent="0.15">
      <c r="B59" s="267" t="s">
        <v>155</v>
      </c>
      <c r="C59" s="23" t="s">
        <v>1</v>
      </c>
      <c r="D59" s="7"/>
      <c r="E59" s="197"/>
      <c r="F59" s="199"/>
      <c r="G59" s="199"/>
      <c r="H59" s="33" t="s">
        <v>34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71"/>
      <c r="AD59" s="71"/>
      <c r="AE59" s="71"/>
      <c r="AS59" s="71"/>
      <c r="AT59" s="71"/>
      <c r="AU59" s="71"/>
      <c r="AV59" s="71"/>
      <c r="AW59" s="71"/>
    </row>
    <row r="60" spans="2:49" ht="15" customHeight="1" x14ac:dyDescent="0.15">
      <c r="B60" s="268"/>
      <c r="C60" s="24" t="s">
        <v>14</v>
      </c>
      <c r="D60" s="7"/>
      <c r="E60" s="197"/>
      <c r="F60" s="199"/>
      <c r="G60" s="199"/>
      <c r="H60" s="33" t="s">
        <v>35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71"/>
      <c r="AD60" s="71"/>
      <c r="AE60" s="71"/>
      <c r="AS60" s="71"/>
      <c r="AT60" s="71"/>
      <c r="AU60" s="71"/>
      <c r="AV60" s="71"/>
      <c r="AW60" s="71"/>
    </row>
    <row r="61" spans="2:49" ht="15" customHeight="1" x14ac:dyDescent="0.15">
      <c r="B61" s="268"/>
      <c r="C61" s="23" t="s">
        <v>8</v>
      </c>
      <c r="D61" s="7"/>
      <c r="E61" s="179">
        <v>3500</v>
      </c>
      <c r="F61" s="199"/>
      <c r="G61" s="199"/>
      <c r="H61" s="33" t="s">
        <v>25</v>
      </c>
      <c r="I61" s="35"/>
      <c r="J61" s="35"/>
      <c r="K61" s="97"/>
      <c r="L61" s="35"/>
      <c r="M61" s="35"/>
      <c r="N61" s="35"/>
      <c r="O61" s="35"/>
      <c r="P61" s="35"/>
      <c r="Q61" s="35"/>
      <c r="R61" s="35"/>
      <c r="S61" s="97"/>
      <c r="T61" s="35"/>
      <c r="U61" s="35"/>
      <c r="V61" s="35"/>
      <c r="W61" s="35"/>
      <c r="X61" s="35"/>
      <c r="Y61" s="35"/>
      <c r="Z61" s="35"/>
      <c r="AA61" s="35"/>
      <c r="AB61" s="35"/>
      <c r="AC61" s="71"/>
      <c r="AD61" s="71"/>
      <c r="AE61" s="71"/>
      <c r="AS61" s="71"/>
      <c r="AT61" s="71"/>
      <c r="AU61" s="71"/>
      <c r="AV61" s="71"/>
      <c r="AW61" s="71"/>
    </row>
    <row r="62" spans="2:49" ht="15" customHeight="1" x14ac:dyDescent="0.15">
      <c r="B62" s="268"/>
      <c r="C62" s="257" t="s">
        <v>91</v>
      </c>
      <c r="D62" s="258"/>
      <c r="E62" s="197"/>
      <c r="F62" s="199"/>
      <c r="G62" s="199"/>
      <c r="H62" s="33" t="s">
        <v>33</v>
      </c>
      <c r="I62" s="35"/>
      <c r="J62" s="97" t="s">
        <v>180</v>
      </c>
      <c r="K62" s="35"/>
      <c r="L62" s="35"/>
      <c r="M62" s="35"/>
      <c r="N62" s="35"/>
      <c r="O62" s="35"/>
      <c r="P62" s="35"/>
      <c r="Q62" s="35"/>
      <c r="R62" s="35"/>
      <c r="S62" s="97"/>
      <c r="T62" s="35"/>
      <c r="U62" s="35"/>
      <c r="V62" s="35"/>
      <c r="W62" s="35"/>
      <c r="X62" s="35"/>
      <c r="Y62" s="35"/>
      <c r="Z62" s="35"/>
      <c r="AA62" s="35"/>
      <c r="AB62" s="35"/>
      <c r="AC62" s="71"/>
      <c r="AD62" s="71"/>
      <c r="AE62" s="71"/>
      <c r="AS62" s="71"/>
      <c r="AT62" s="71"/>
      <c r="AU62" s="71"/>
      <c r="AV62" s="71"/>
      <c r="AW62" s="71"/>
    </row>
    <row r="63" spans="2:49" ht="15" customHeight="1" x14ac:dyDescent="0.15">
      <c r="B63" s="268"/>
      <c r="C63" s="260" t="s">
        <v>154</v>
      </c>
      <c r="D63" s="261"/>
      <c r="E63" s="180">
        <v>75000</v>
      </c>
      <c r="F63" s="200"/>
      <c r="G63" s="200"/>
      <c r="H63" s="33" t="s">
        <v>47</v>
      </c>
      <c r="I63" s="35"/>
      <c r="J63" s="97" t="s">
        <v>170</v>
      </c>
      <c r="K63" s="35"/>
      <c r="L63" s="35"/>
      <c r="M63" s="35"/>
      <c r="N63" s="35"/>
      <c r="O63" s="35"/>
      <c r="P63" s="35"/>
      <c r="Q63" s="35"/>
      <c r="R63" s="35"/>
      <c r="U63" s="35"/>
      <c r="V63" s="35"/>
      <c r="W63" s="35"/>
      <c r="X63" s="35"/>
      <c r="Y63" s="35"/>
      <c r="Z63" s="35"/>
      <c r="AA63" s="35"/>
      <c r="AB63" s="35"/>
      <c r="AC63" s="71"/>
      <c r="AD63" s="71"/>
      <c r="AE63" s="71"/>
      <c r="AS63" s="71"/>
      <c r="AT63" s="71"/>
      <c r="AU63" s="71"/>
      <c r="AV63" s="71"/>
      <c r="AW63" s="71"/>
    </row>
    <row r="64" spans="2:49" ht="15" customHeight="1" x14ac:dyDescent="0.15">
      <c r="B64" s="269"/>
      <c r="C64" s="257" t="s">
        <v>185</v>
      </c>
      <c r="D64" s="258"/>
      <c r="E64" s="182">
        <v>2</v>
      </c>
      <c r="F64" s="199"/>
      <c r="G64" s="199"/>
      <c r="H64" s="33" t="s">
        <v>184</v>
      </c>
      <c r="I64" s="35"/>
      <c r="J64" s="177"/>
      <c r="K64" s="35"/>
      <c r="L64" s="35"/>
      <c r="M64" s="35"/>
      <c r="N64" s="35"/>
      <c r="O64" s="35"/>
      <c r="P64" s="35"/>
      <c r="Q64" s="35"/>
      <c r="R64" s="9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71"/>
      <c r="AD64" s="71"/>
      <c r="AE64" s="71"/>
      <c r="AS64" s="71"/>
      <c r="AT64" s="71"/>
      <c r="AU64" s="71"/>
    </row>
    <row r="65" spans="2:58" ht="15" customHeight="1" x14ac:dyDescent="0.15">
      <c r="B65" s="8" t="s">
        <v>18</v>
      </c>
      <c r="C65" s="24" t="s">
        <v>5</v>
      </c>
      <c r="D65" s="7"/>
      <c r="E65" s="198"/>
      <c r="F65" s="201"/>
      <c r="G65" s="201"/>
      <c r="H65" s="33" t="s">
        <v>33</v>
      </c>
    </row>
    <row r="67" spans="2:58" ht="15" customHeight="1" x14ac:dyDescent="0.15"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</row>
    <row r="68" spans="2:58" ht="15" customHeight="1" x14ac:dyDescent="0.15"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</row>
    <row r="69" spans="2:58" ht="15" customHeight="1" x14ac:dyDescent="0.15"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</row>
    <row r="70" spans="2:58" ht="15" customHeight="1" x14ac:dyDescent="0.15">
      <c r="I70" s="35"/>
      <c r="J70" s="35"/>
      <c r="K70" s="35"/>
      <c r="L70" s="35"/>
      <c r="M70" s="35"/>
      <c r="N70" s="35"/>
      <c r="O70" s="35"/>
      <c r="P70" s="35"/>
      <c r="Q70" s="35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</row>
    <row r="71" spans="2:58" ht="15" customHeight="1" x14ac:dyDescent="0.15">
      <c r="B71" s="164"/>
      <c r="I71" s="35"/>
      <c r="J71" s="35"/>
      <c r="K71" s="35"/>
      <c r="L71" s="35"/>
      <c r="M71" s="35"/>
      <c r="N71" s="35"/>
      <c r="O71" s="35"/>
      <c r="P71" s="35"/>
      <c r="Q71" s="35"/>
      <c r="Z71" s="56"/>
      <c r="AA71" s="56"/>
      <c r="AB71" s="56"/>
      <c r="AE71" s="86"/>
      <c r="AF71" s="71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158"/>
      <c r="AR71" s="159"/>
      <c r="AX71" s="56"/>
      <c r="AY71" s="56"/>
      <c r="BD71" s="56"/>
      <c r="BE71" s="56"/>
      <c r="BF71" s="56"/>
    </row>
    <row r="72" spans="2:58" ht="15" customHeight="1" x14ac:dyDescent="0.15">
      <c r="I72" s="35"/>
      <c r="J72" s="35"/>
      <c r="K72" s="35"/>
      <c r="L72" s="35"/>
      <c r="M72" s="35"/>
      <c r="N72" s="35"/>
      <c r="O72" s="35"/>
      <c r="P72" s="35"/>
      <c r="Q72" s="35"/>
      <c r="Z72" s="56"/>
      <c r="AA72" s="56"/>
      <c r="AB72" s="56"/>
      <c r="AE72" s="71"/>
      <c r="AF72" s="71"/>
      <c r="AG72" s="259"/>
      <c r="AH72" s="259"/>
      <c r="AI72" s="224"/>
      <c r="AJ72" s="224"/>
      <c r="AK72" s="224"/>
      <c r="AL72" s="225"/>
      <c r="AM72" s="225"/>
      <c r="AN72" s="225"/>
      <c r="AO72" s="155"/>
      <c r="AP72" s="155"/>
      <c r="AQ72" s="155"/>
      <c r="AR72" s="224"/>
      <c r="AX72" s="56"/>
      <c r="AY72" s="56"/>
      <c r="BD72" s="56"/>
      <c r="BE72" s="56"/>
      <c r="BF72" s="56"/>
    </row>
    <row r="73" spans="2:58" ht="15" customHeight="1" x14ac:dyDescent="0.15">
      <c r="I73" s="35"/>
      <c r="J73" s="35"/>
      <c r="K73" s="35"/>
      <c r="L73" s="35"/>
      <c r="M73" s="35"/>
      <c r="N73" s="35"/>
      <c r="O73" s="35"/>
      <c r="P73" s="35"/>
      <c r="Q73" s="35"/>
      <c r="AE73" s="71"/>
      <c r="AF73" s="71"/>
      <c r="AG73" s="259"/>
      <c r="AH73" s="259"/>
      <c r="AI73" s="224"/>
      <c r="AJ73" s="224"/>
      <c r="AK73" s="224"/>
      <c r="AL73" s="225"/>
      <c r="AM73" s="225"/>
      <c r="AN73" s="225"/>
      <c r="AO73" s="155"/>
      <c r="AP73" s="155"/>
      <c r="AQ73" s="155"/>
      <c r="AR73" s="224"/>
    </row>
    <row r="74" spans="2:58" ht="15" customHeight="1" x14ac:dyDescent="0.15">
      <c r="I74" s="35"/>
      <c r="J74" s="35"/>
      <c r="K74" s="35"/>
      <c r="L74" s="35"/>
      <c r="M74" s="35"/>
      <c r="N74" s="35"/>
      <c r="O74" s="35"/>
      <c r="P74" s="35"/>
      <c r="Q74" s="35"/>
      <c r="AE74" s="71"/>
      <c r="AF74" s="71"/>
      <c r="AG74" s="259"/>
      <c r="AH74" s="259"/>
      <c r="AI74" s="224"/>
      <c r="AJ74" s="224"/>
      <c r="AK74" s="224"/>
      <c r="AL74" s="256"/>
      <c r="AM74" s="256"/>
      <c r="AN74" s="256"/>
      <c r="AO74" s="155"/>
      <c r="AP74" s="82"/>
      <c r="AQ74" s="82"/>
      <c r="AR74" s="224"/>
    </row>
    <row r="75" spans="2:58" ht="15" customHeight="1" x14ac:dyDescent="0.15">
      <c r="I75" s="35"/>
      <c r="J75" s="35"/>
      <c r="K75" s="35"/>
      <c r="L75" s="35"/>
      <c r="M75" s="35"/>
      <c r="N75" s="35"/>
      <c r="O75" s="35"/>
      <c r="P75" s="35"/>
      <c r="Q75" s="35"/>
      <c r="AE75" s="71"/>
      <c r="AF75" s="71"/>
      <c r="AG75" s="259"/>
      <c r="AH75" s="259"/>
      <c r="AI75" s="224"/>
      <c r="AJ75" s="224"/>
      <c r="AK75" s="224"/>
      <c r="AL75" s="256"/>
      <c r="AM75" s="256"/>
      <c r="AN75" s="256"/>
      <c r="AO75" s="155"/>
      <c r="AP75" s="82"/>
      <c r="AQ75" s="82"/>
      <c r="AR75" s="224"/>
      <c r="AZ75" s="56"/>
      <c r="BA75" s="56"/>
      <c r="BB75" s="56"/>
      <c r="BC75" s="56"/>
    </row>
    <row r="76" spans="2:58" ht="15" customHeight="1" x14ac:dyDescent="0.15">
      <c r="I76" s="35"/>
      <c r="J76" s="35"/>
      <c r="K76" s="35"/>
      <c r="L76" s="35"/>
      <c r="M76" s="35"/>
      <c r="N76" s="35"/>
      <c r="O76" s="35"/>
      <c r="P76" s="35"/>
      <c r="Q76" s="35"/>
      <c r="AE76" s="71"/>
      <c r="AF76" s="71"/>
      <c r="AG76" s="259"/>
      <c r="AH76" s="259"/>
      <c r="AI76" s="224"/>
      <c r="AJ76" s="224"/>
      <c r="AK76" s="224"/>
      <c r="AL76" s="256"/>
      <c r="AM76" s="256"/>
      <c r="AN76" s="256"/>
      <c r="AO76" s="155"/>
      <c r="AP76" s="83"/>
      <c r="AQ76" s="83"/>
      <c r="AR76" s="224"/>
      <c r="AZ76" s="56"/>
      <c r="BA76" s="56"/>
      <c r="BB76" s="56"/>
      <c r="BC76" s="56"/>
    </row>
    <row r="77" spans="2:58" ht="15" customHeight="1" x14ac:dyDescent="0.15">
      <c r="I77" s="35"/>
      <c r="J77" s="35"/>
      <c r="K77" s="35"/>
      <c r="L77" s="35"/>
      <c r="M77" s="35"/>
      <c r="N77" s="35"/>
      <c r="O77" s="35"/>
      <c r="P77" s="35"/>
      <c r="Q77" s="35"/>
      <c r="AE77" s="71"/>
      <c r="AF77" s="71"/>
      <c r="AG77" s="259"/>
      <c r="AH77" s="259"/>
      <c r="AI77" s="224"/>
      <c r="AJ77" s="224"/>
      <c r="AK77" s="224"/>
      <c r="AL77" s="256"/>
      <c r="AM77" s="256"/>
      <c r="AN77" s="256"/>
      <c r="AO77" s="155"/>
      <c r="AP77" s="160"/>
      <c r="AQ77" s="160"/>
      <c r="AR77" s="224"/>
    </row>
    <row r="78" spans="2:58" ht="15" customHeight="1" x14ac:dyDescent="0.15">
      <c r="I78" s="35"/>
      <c r="J78" s="35"/>
      <c r="K78" s="35"/>
      <c r="L78" s="35"/>
      <c r="M78" s="35"/>
      <c r="N78" s="35"/>
      <c r="O78" s="35"/>
      <c r="P78" s="35"/>
      <c r="Q78" s="35"/>
      <c r="AE78" s="71"/>
      <c r="AF78" s="71"/>
      <c r="AG78" s="259"/>
      <c r="AH78" s="259"/>
      <c r="AI78" s="224"/>
      <c r="AJ78" s="224"/>
      <c r="AK78" s="224"/>
      <c r="AL78" s="256"/>
      <c r="AM78" s="256"/>
      <c r="AN78" s="256"/>
      <c r="AO78" s="155"/>
      <c r="AP78" s="82"/>
      <c r="AQ78" s="82"/>
      <c r="AR78" s="224"/>
    </row>
    <row r="79" spans="2:58" ht="15" customHeight="1" x14ac:dyDescent="0.15">
      <c r="I79" s="35"/>
      <c r="J79" s="35"/>
      <c r="K79" s="35"/>
      <c r="L79" s="35"/>
      <c r="M79" s="35"/>
      <c r="N79" s="35"/>
      <c r="O79" s="35"/>
      <c r="P79" s="35"/>
      <c r="Q79" s="35"/>
      <c r="AE79" s="71"/>
      <c r="AF79" s="71"/>
      <c r="AG79" s="259"/>
      <c r="AH79" s="259"/>
      <c r="AI79" s="224"/>
      <c r="AJ79" s="224"/>
      <c r="AK79" s="224"/>
      <c r="AL79" s="256"/>
      <c r="AM79" s="256"/>
      <c r="AN79" s="256"/>
      <c r="AO79" s="155"/>
      <c r="AP79" s="82"/>
      <c r="AQ79" s="82"/>
      <c r="AR79" s="224"/>
    </row>
    <row r="80" spans="2:58" ht="15" customHeight="1" x14ac:dyDescent="0.15">
      <c r="I80" s="35"/>
      <c r="J80" s="35"/>
      <c r="K80" s="35"/>
      <c r="L80" s="35"/>
      <c r="M80" s="35"/>
      <c r="N80" s="35"/>
      <c r="O80" s="35"/>
      <c r="P80" s="35"/>
      <c r="Q80" s="35"/>
      <c r="AE80" s="71"/>
      <c r="AF80" s="71"/>
      <c r="AG80" s="259"/>
      <c r="AH80" s="259"/>
      <c r="AI80" s="224"/>
      <c r="AJ80" s="224"/>
      <c r="AK80" s="224"/>
      <c r="AL80" s="256"/>
      <c r="AM80" s="256"/>
      <c r="AN80" s="256"/>
      <c r="AO80" s="155"/>
      <c r="AP80" s="83"/>
      <c r="AQ80" s="83"/>
      <c r="AR80" s="224"/>
    </row>
    <row r="81" spans="9:44" ht="15" customHeight="1" x14ac:dyDescent="0.15">
      <c r="I81" s="35"/>
      <c r="J81" s="35"/>
      <c r="K81" s="35"/>
      <c r="L81" s="35"/>
      <c r="M81" s="35"/>
      <c r="N81" s="35"/>
      <c r="O81" s="35"/>
      <c r="P81" s="35"/>
      <c r="Q81" s="35"/>
      <c r="AE81" s="71"/>
      <c r="AF81" s="71"/>
      <c r="AG81" s="259"/>
      <c r="AH81" s="259"/>
      <c r="AI81" s="224"/>
      <c r="AJ81" s="224"/>
      <c r="AK81" s="224"/>
      <c r="AL81" s="256"/>
      <c r="AM81" s="256"/>
      <c r="AN81" s="256"/>
      <c r="AO81" s="155"/>
      <c r="AP81" s="160"/>
      <c r="AQ81" s="160"/>
      <c r="AR81" s="224"/>
    </row>
    <row r="82" spans="9:44" ht="15" customHeight="1" x14ac:dyDescent="0.15">
      <c r="I82" s="35"/>
      <c r="J82" s="35"/>
      <c r="K82" s="35"/>
      <c r="L82" s="35"/>
      <c r="M82" s="35"/>
      <c r="N82" s="35"/>
      <c r="O82" s="35"/>
      <c r="P82" s="35"/>
      <c r="Q82" s="35"/>
      <c r="AE82" s="71"/>
      <c r="AF82" s="71"/>
      <c r="AG82" s="259"/>
      <c r="AH82" s="259"/>
      <c r="AI82" s="224"/>
      <c r="AJ82" s="224"/>
      <c r="AK82" s="224"/>
      <c r="AL82" s="225"/>
      <c r="AM82" s="225"/>
      <c r="AN82" s="225"/>
      <c r="AO82" s="155"/>
      <c r="AP82" s="155"/>
      <c r="AQ82" s="155"/>
      <c r="AR82" s="224"/>
    </row>
    <row r="83" spans="9:44" ht="15" customHeight="1" x14ac:dyDescent="0.15">
      <c r="I83" s="35"/>
      <c r="J83" s="35"/>
      <c r="K83" s="35"/>
      <c r="L83" s="35"/>
      <c r="M83" s="35"/>
      <c r="N83" s="35"/>
      <c r="O83" s="35"/>
      <c r="P83" s="35"/>
      <c r="Q83" s="35"/>
      <c r="AE83" s="71"/>
      <c r="AF83" s="71"/>
      <c r="AG83" s="259"/>
      <c r="AH83" s="259"/>
      <c r="AI83" s="224"/>
      <c r="AJ83" s="224"/>
      <c r="AK83" s="224"/>
      <c r="AL83" s="225"/>
      <c r="AM83" s="225"/>
      <c r="AN83" s="225"/>
      <c r="AO83" s="155"/>
      <c r="AP83" s="155"/>
      <c r="AQ83" s="155"/>
      <c r="AR83" s="224"/>
    </row>
    <row r="84" spans="9:44" ht="15" customHeight="1" x14ac:dyDescent="0.15">
      <c r="I84" s="35"/>
      <c r="J84" s="35"/>
      <c r="K84" s="35"/>
      <c r="L84" s="35"/>
      <c r="M84" s="35"/>
      <c r="N84" s="35"/>
      <c r="O84" s="35"/>
      <c r="P84" s="35"/>
      <c r="Q84" s="35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</row>
    <row r="85" spans="9:44" ht="15" customHeight="1" x14ac:dyDescent="0.15">
      <c r="I85" s="35"/>
      <c r="J85" s="35"/>
      <c r="K85" s="35"/>
      <c r="L85" s="35"/>
      <c r="M85" s="35"/>
      <c r="N85" s="35"/>
      <c r="O85" s="35"/>
      <c r="P85" s="35"/>
      <c r="Q85" s="35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</row>
    <row r="86" spans="9:44" ht="15" customHeight="1" x14ac:dyDescent="0.15">
      <c r="I86" s="35"/>
      <c r="J86" s="35"/>
      <c r="K86" s="35"/>
      <c r="L86" s="35"/>
      <c r="M86" s="35"/>
      <c r="N86" s="35"/>
      <c r="O86" s="35"/>
      <c r="P86" s="35"/>
      <c r="Q86" s="35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</row>
    <row r="87" spans="9:44" ht="15" customHeight="1" x14ac:dyDescent="0.15">
      <c r="I87" s="35"/>
      <c r="J87" s="35"/>
      <c r="K87" s="35"/>
      <c r="L87" s="35"/>
      <c r="M87" s="35"/>
      <c r="N87" s="35"/>
      <c r="O87" s="35"/>
      <c r="P87" s="35"/>
      <c r="Q87" s="35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</row>
    <row r="88" spans="9:44" ht="15" customHeight="1" x14ac:dyDescent="0.15">
      <c r="I88" s="35"/>
      <c r="J88" s="35"/>
      <c r="K88" s="35"/>
      <c r="L88" s="35"/>
      <c r="M88" s="35"/>
      <c r="N88" s="35"/>
      <c r="O88" s="35"/>
      <c r="P88" s="35"/>
      <c r="Q88" s="35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</row>
    <row r="89" spans="9:44" ht="15" customHeight="1" x14ac:dyDescent="0.15">
      <c r="I89" s="35"/>
      <c r="J89" s="35"/>
      <c r="K89" s="35"/>
      <c r="L89" s="35"/>
      <c r="M89" s="35"/>
      <c r="N89" s="35"/>
      <c r="O89" s="35"/>
      <c r="P89" s="35"/>
      <c r="Q89" s="35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</row>
    <row r="90" spans="9:44" ht="15" customHeight="1" x14ac:dyDescent="0.15">
      <c r="I90" s="35"/>
      <c r="J90" s="35"/>
      <c r="K90" s="35"/>
      <c r="L90" s="35"/>
      <c r="M90" s="35"/>
      <c r="N90" s="35"/>
      <c r="O90" s="35"/>
      <c r="P90" s="35"/>
      <c r="Q90" s="35"/>
      <c r="AE90" s="86"/>
      <c r="AF90" s="71"/>
      <c r="AG90" s="262"/>
      <c r="AH90" s="262"/>
      <c r="AI90" s="262"/>
      <c r="AJ90" s="262"/>
      <c r="AK90" s="262"/>
      <c r="AL90" s="262"/>
      <c r="AM90" s="262"/>
      <c r="AN90" s="262"/>
      <c r="AO90" s="262"/>
      <c r="AP90" s="262"/>
      <c r="AQ90" s="158"/>
      <c r="AR90" s="159"/>
    </row>
    <row r="91" spans="9:44" ht="15" customHeight="1" x14ac:dyDescent="0.15">
      <c r="I91" s="35"/>
      <c r="J91" s="35"/>
      <c r="K91" s="35"/>
      <c r="L91" s="35"/>
      <c r="M91" s="35"/>
      <c r="N91" s="35"/>
      <c r="O91" s="35"/>
      <c r="P91" s="35"/>
      <c r="Q91" s="35"/>
      <c r="AE91" s="71"/>
      <c r="AF91" s="71"/>
      <c r="AG91" s="259"/>
      <c r="AH91" s="259"/>
      <c r="AI91" s="224"/>
      <c r="AJ91" s="224"/>
      <c r="AK91" s="224"/>
      <c r="AL91" s="225"/>
      <c r="AM91" s="225"/>
      <c r="AN91" s="225"/>
      <c r="AO91" s="256"/>
      <c r="AP91" s="256"/>
      <c r="AQ91" s="155"/>
      <c r="AR91" s="224"/>
    </row>
    <row r="92" spans="9:44" ht="15" customHeight="1" x14ac:dyDescent="0.15">
      <c r="I92" s="35"/>
      <c r="J92" s="35"/>
      <c r="K92" s="35"/>
      <c r="L92" s="35"/>
      <c r="M92" s="35"/>
      <c r="N92" s="35"/>
      <c r="O92" s="35"/>
      <c r="P92" s="35"/>
      <c r="Q92" s="35"/>
      <c r="AE92" s="71"/>
      <c r="AF92" s="71"/>
      <c r="AG92" s="259"/>
      <c r="AH92" s="259"/>
      <c r="AI92" s="224"/>
      <c r="AJ92" s="224"/>
      <c r="AK92" s="224"/>
      <c r="AL92" s="225"/>
      <c r="AM92" s="225"/>
      <c r="AN92" s="225"/>
      <c r="AO92" s="256"/>
      <c r="AP92" s="256"/>
      <c r="AQ92" s="155"/>
      <c r="AR92" s="224"/>
    </row>
    <row r="93" spans="9:44" ht="15" customHeight="1" x14ac:dyDescent="0.15">
      <c r="I93" s="35"/>
      <c r="J93" s="35"/>
      <c r="K93" s="35"/>
      <c r="L93" s="35"/>
      <c r="M93" s="35"/>
      <c r="N93" s="35"/>
      <c r="O93" s="35"/>
      <c r="P93" s="35"/>
      <c r="Q93" s="35"/>
      <c r="AE93" s="71"/>
      <c r="AF93" s="71"/>
      <c r="AG93" s="259"/>
      <c r="AH93" s="259"/>
      <c r="AI93" s="224"/>
      <c r="AJ93" s="224"/>
      <c r="AK93" s="224"/>
      <c r="AL93" s="256"/>
      <c r="AM93" s="256"/>
      <c r="AN93" s="256"/>
      <c r="AO93" s="155"/>
      <c r="AP93" s="82"/>
      <c r="AQ93" s="82"/>
      <c r="AR93" s="224"/>
    </row>
    <row r="94" spans="9:44" ht="15" customHeight="1" x14ac:dyDescent="0.15">
      <c r="I94" s="35"/>
      <c r="J94" s="35"/>
      <c r="K94" s="97"/>
      <c r="L94" s="35"/>
      <c r="M94" s="35"/>
      <c r="N94" s="35"/>
      <c r="O94" s="35"/>
      <c r="P94" s="35"/>
      <c r="Q94" s="35"/>
      <c r="AE94" s="71"/>
      <c r="AF94" s="71"/>
      <c r="AG94" s="259"/>
      <c r="AH94" s="259"/>
      <c r="AI94" s="224"/>
      <c r="AJ94" s="224"/>
      <c r="AK94" s="224"/>
      <c r="AL94" s="256"/>
      <c r="AM94" s="256"/>
      <c r="AN94" s="256"/>
      <c r="AO94" s="155"/>
      <c r="AP94" s="82"/>
      <c r="AQ94" s="82"/>
      <c r="AR94" s="224"/>
    </row>
    <row r="95" spans="9:44" ht="15" customHeight="1" x14ac:dyDescent="0.15">
      <c r="AE95" s="71"/>
      <c r="AF95" s="71"/>
      <c r="AG95" s="259"/>
      <c r="AH95" s="259"/>
      <c r="AI95" s="224"/>
      <c r="AJ95" s="224"/>
      <c r="AK95" s="224"/>
      <c r="AL95" s="256"/>
      <c r="AM95" s="256"/>
      <c r="AN95" s="256"/>
      <c r="AO95" s="155"/>
      <c r="AP95" s="83"/>
      <c r="AQ95" s="83"/>
      <c r="AR95" s="224"/>
    </row>
    <row r="96" spans="9:44" ht="15" customHeight="1" x14ac:dyDescent="0.15">
      <c r="AE96" s="71"/>
      <c r="AF96" s="71"/>
      <c r="AG96" s="259"/>
      <c r="AH96" s="259"/>
      <c r="AI96" s="224"/>
      <c r="AJ96" s="224"/>
      <c r="AK96" s="224"/>
      <c r="AL96" s="256"/>
      <c r="AM96" s="256"/>
      <c r="AN96" s="256"/>
      <c r="AO96" s="155"/>
      <c r="AP96" s="160"/>
      <c r="AQ96" s="160"/>
      <c r="AR96" s="224"/>
    </row>
    <row r="97" spans="31:44" ht="15" customHeight="1" x14ac:dyDescent="0.15">
      <c r="AE97" s="71"/>
      <c r="AF97" s="71"/>
      <c r="AG97" s="259"/>
      <c r="AH97" s="259"/>
      <c r="AI97" s="224"/>
      <c r="AJ97" s="224"/>
      <c r="AK97" s="224"/>
      <c r="AL97" s="256"/>
      <c r="AM97" s="256"/>
      <c r="AN97" s="256"/>
      <c r="AO97" s="155"/>
      <c r="AP97" s="82"/>
      <c r="AQ97" s="82"/>
      <c r="AR97" s="224"/>
    </row>
    <row r="98" spans="31:44" ht="15" customHeight="1" x14ac:dyDescent="0.15">
      <c r="AE98" s="71"/>
      <c r="AF98" s="71"/>
      <c r="AG98" s="259"/>
      <c r="AH98" s="259"/>
      <c r="AI98" s="224"/>
      <c r="AJ98" s="224"/>
      <c r="AK98" s="224"/>
      <c r="AL98" s="256"/>
      <c r="AM98" s="256"/>
      <c r="AN98" s="256"/>
      <c r="AO98" s="155"/>
      <c r="AP98" s="82"/>
      <c r="AQ98" s="82"/>
      <c r="AR98" s="224"/>
    </row>
    <row r="99" spans="31:44" ht="15" customHeight="1" x14ac:dyDescent="0.15">
      <c r="AE99" s="71"/>
      <c r="AF99" s="71"/>
      <c r="AG99" s="259"/>
      <c r="AH99" s="259"/>
      <c r="AI99" s="224"/>
      <c r="AJ99" s="224"/>
      <c r="AK99" s="224"/>
      <c r="AL99" s="256"/>
      <c r="AM99" s="256"/>
      <c r="AN99" s="256"/>
      <c r="AO99" s="98"/>
      <c r="AP99" s="83"/>
      <c r="AQ99" s="83"/>
      <c r="AR99" s="224"/>
    </row>
    <row r="100" spans="31:44" ht="15" customHeight="1" x14ac:dyDescent="0.15">
      <c r="AE100" s="71"/>
      <c r="AF100" s="71"/>
      <c r="AG100" s="259"/>
      <c r="AH100" s="259"/>
      <c r="AI100" s="224"/>
      <c r="AJ100" s="224"/>
      <c r="AK100" s="224"/>
      <c r="AL100" s="256"/>
      <c r="AM100" s="256"/>
      <c r="AN100" s="256"/>
      <c r="AO100" s="155"/>
      <c r="AP100" s="160"/>
      <c r="AQ100" s="160"/>
      <c r="AR100" s="224"/>
    </row>
    <row r="101" spans="31:44" ht="15" customHeight="1" x14ac:dyDescent="0.15">
      <c r="AE101" s="71"/>
      <c r="AF101" s="71"/>
      <c r="AG101" s="259"/>
      <c r="AH101" s="259"/>
      <c r="AI101" s="224"/>
      <c r="AJ101" s="224"/>
      <c r="AK101" s="224"/>
      <c r="AL101" s="225"/>
      <c r="AM101" s="225"/>
      <c r="AN101" s="225"/>
      <c r="AO101" s="155"/>
      <c r="AP101" s="155"/>
      <c r="AQ101" s="155"/>
      <c r="AR101" s="224"/>
    </row>
    <row r="102" spans="31:44" ht="15" customHeight="1" x14ac:dyDescent="0.15">
      <c r="AE102" s="71"/>
      <c r="AF102" s="71"/>
      <c r="AG102" s="259"/>
      <c r="AH102" s="259"/>
      <c r="AI102" s="224"/>
      <c r="AJ102" s="224"/>
      <c r="AK102" s="224"/>
      <c r="AL102" s="225"/>
      <c r="AM102" s="225"/>
      <c r="AN102" s="225"/>
      <c r="AO102" s="155"/>
      <c r="AP102" s="155"/>
      <c r="AQ102" s="155"/>
      <c r="AR102" s="224"/>
    </row>
    <row r="103" spans="31:44" ht="15" customHeight="1" x14ac:dyDescent="0.15">
      <c r="AE103" s="71"/>
      <c r="AF103" s="71"/>
      <c r="AG103" s="259"/>
      <c r="AH103" s="259"/>
      <c r="AI103" s="224"/>
      <c r="AJ103" s="224"/>
      <c r="AK103" s="224"/>
      <c r="AL103" s="225"/>
      <c r="AM103" s="225"/>
      <c r="AN103" s="225"/>
      <c r="AO103" s="98"/>
      <c r="AP103" s="155"/>
      <c r="AQ103" s="155"/>
      <c r="AR103" s="224"/>
    </row>
    <row r="104" spans="31:44" ht="15" customHeight="1" x14ac:dyDescent="0.15">
      <c r="AE104" s="71"/>
      <c r="AF104" s="71"/>
      <c r="AG104" s="259"/>
      <c r="AH104" s="259"/>
      <c r="AI104" s="224"/>
      <c r="AJ104" s="224"/>
      <c r="AK104" s="224"/>
      <c r="AL104" s="225"/>
      <c r="AM104" s="225"/>
      <c r="AN104" s="225"/>
      <c r="AO104" s="155"/>
      <c r="AP104" s="155"/>
      <c r="AQ104" s="155"/>
      <c r="AR104" s="224"/>
    </row>
    <row r="105" spans="31:44" ht="15" customHeight="1" x14ac:dyDescent="0.15"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</row>
    <row r="106" spans="31:44" ht="15" customHeight="1" x14ac:dyDescent="0.15"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</row>
    <row r="107" spans="31:44" ht="15" customHeight="1" x14ac:dyDescent="0.15"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</row>
    <row r="108" spans="31:44" ht="15" customHeight="1" x14ac:dyDescent="0.15"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</row>
    <row r="109" spans="31:44" ht="15" customHeight="1" x14ac:dyDescent="0.15">
      <c r="AE109" s="86"/>
      <c r="AF109" s="71"/>
      <c r="AG109" s="262"/>
      <c r="AH109" s="262"/>
      <c r="AI109" s="262"/>
      <c r="AJ109" s="262"/>
      <c r="AK109" s="262"/>
      <c r="AL109" s="262"/>
      <c r="AM109" s="262"/>
      <c r="AN109" s="262"/>
      <c r="AO109" s="262"/>
      <c r="AP109" s="262"/>
      <c r="AQ109" s="158"/>
      <c r="AR109" s="159"/>
    </row>
    <row r="110" spans="31:44" ht="15" customHeight="1" x14ac:dyDescent="0.15">
      <c r="AE110" s="71"/>
      <c r="AF110" s="71"/>
      <c r="AG110" s="259"/>
      <c r="AH110" s="259"/>
      <c r="AI110" s="224"/>
      <c r="AJ110" s="224"/>
      <c r="AK110" s="224"/>
      <c r="AL110" s="225"/>
      <c r="AM110" s="225"/>
      <c r="AN110" s="225"/>
      <c r="AO110" s="155"/>
      <c r="AP110" s="155"/>
      <c r="AQ110" s="155"/>
      <c r="AR110" s="224"/>
    </row>
    <row r="111" spans="31:44" ht="15" customHeight="1" x14ac:dyDescent="0.15">
      <c r="AE111" s="71"/>
      <c r="AF111" s="71"/>
      <c r="AG111" s="259"/>
      <c r="AH111" s="259"/>
      <c r="AI111" s="224"/>
      <c r="AJ111" s="224"/>
      <c r="AK111" s="224"/>
      <c r="AL111" s="225"/>
      <c r="AM111" s="225"/>
      <c r="AN111" s="225"/>
      <c r="AO111" s="155"/>
      <c r="AP111" s="155"/>
      <c r="AQ111" s="155"/>
      <c r="AR111" s="224"/>
    </row>
    <row r="112" spans="31:44" ht="15" customHeight="1" x14ac:dyDescent="0.15">
      <c r="AE112" s="71"/>
      <c r="AF112" s="71"/>
      <c r="AG112" s="259"/>
      <c r="AH112" s="259"/>
      <c r="AI112" s="224"/>
      <c r="AJ112" s="224"/>
      <c r="AK112" s="224"/>
      <c r="AL112" s="225"/>
      <c r="AM112" s="225"/>
      <c r="AN112" s="225"/>
      <c r="AO112" s="155"/>
      <c r="AP112" s="155"/>
      <c r="AQ112" s="155"/>
      <c r="AR112" s="224"/>
    </row>
    <row r="113" spans="31:44" ht="15" customHeight="1" x14ac:dyDescent="0.15">
      <c r="AE113" s="71"/>
      <c r="AF113" s="71"/>
      <c r="AG113" s="259"/>
      <c r="AH113" s="259"/>
      <c r="AI113" s="224"/>
      <c r="AJ113" s="224"/>
      <c r="AK113" s="224"/>
      <c r="AL113" s="225"/>
      <c r="AM113" s="225"/>
      <c r="AN113" s="225"/>
      <c r="AO113" s="155"/>
      <c r="AP113" s="155"/>
      <c r="AQ113" s="155"/>
      <c r="AR113" s="224"/>
    </row>
    <row r="114" spans="31:44" ht="15" customHeight="1" x14ac:dyDescent="0.15">
      <c r="AE114" s="71"/>
      <c r="AF114" s="71"/>
      <c r="AG114" s="259"/>
      <c r="AH114" s="259"/>
      <c r="AI114" s="224"/>
      <c r="AJ114" s="224"/>
      <c r="AK114" s="224"/>
      <c r="AL114" s="225"/>
      <c r="AM114" s="225"/>
      <c r="AN114" s="225"/>
      <c r="AO114" s="155"/>
      <c r="AP114" s="155"/>
      <c r="AQ114" s="155"/>
      <c r="AR114" s="224"/>
    </row>
    <row r="115" spans="31:44" ht="15" customHeight="1" x14ac:dyDescent="0.15">
      <c r="AE115" s="71"/>
      <c r="AF115" s="71"/>
      <c r="AG115" s="259"/>
      <c r="AH115" s="259"/>
      <c r="AI115" s="224"/>
      <c r="AJ115" s="224"/>
      <c r="AK115" s="224"/>
      <c r="AL115" s="256"/>
      <c r="AM115" s="256"/>
      <c r="AN115" s="256"/>
      <c r="AO115" s="155"/>
      <c r="AP115" s="82"/>
      <c r="AQ115" s="82"/>
      <c r="AR115" s="224"/>
    </row>
    <row r="116" spans="31:44" ht="15" customHeight="1" x14ac:dyDescent="0.15">
      <c r="AE116" s="71"/>
      <c r="AF116" s="71"/>
      <c r="AG116" s="259"/>
      <c r="AH116" s="259"/>
      <c r="AI116" s="224"/>
      <c r="AJ116" s="224"/>
      <c r="AK116" s="224"/>
      <c r="AL116" s="256"/>
      <c r="AM116" s="256"/>
      <c r="AN116" s="256"/>
      <c r="AO116" s="155"/>
      <c r="AP116" s="83"/>
      <c r="AQ116" s="83"/>
      <c r="AR116" s="224"/>
    </row>
    <row r="117" spans="31:44" ht="15" customHeight="1" x14ac:dyDescent="0.15">
      <c r="AE117" s="71"/>
      <c r="AF117" s="71"/>
      <c r="AG117" s="259"/>
      <c r="AH117" s="259"/>
      <c r="AI117" s="224"/>
      <c r="AJ117" s="224"/>
      <c r="AK117" s="224"/>
      <c r="AL117" s="256"/>
      <c r="AM117" s="256"/>
      <c r="AN117" s="256"/>
      <c r="AO117" s="155"/>
      <c r="AP117" s="160"/>
      <c r="AQ117" s="160"/>
      <c r="AR117" s="224"/>
    </row>
    <row r="118" spans="31:44" ht="15" customHeight="1" x14ac:dyDescent="0.15">
      <c r="AE118" s="71"/>
      <c r="AF118" s="71"/>
      <c r="AG118" s="259"/>
      <c r="AH118" s="259"/>
      <c r="AI118" s="224"/>
      <c r="AJ118" s="224"/>
      <c r="AK118" s="224"/>
      <c r="AL118" s="256"/>
      <c r="AM118" s="256"/>
      <c r="AN118" s="256"/>
      <c r="AO118" s="155"/>
      <c r="AP118" s="82"/>
      <c r="AQ118" s="82"/>
      <c r="AR118" s="224"/>
    </row>
    <row r="119" spans="31:44" ht="15" customHeight="1" x14ac:dyDescent="0.15">
      <c r="AE119" s="71"/>
      <c r="AF119" s="71"/>
      <c r="AG119" s="259"/>
      <c r="AH119" s="259"/>
      <c r="AI119" s="224"/>
      <c r="AJ119" s="224"/>
      <c r="AK119" s="224"/>
      <c r="AL119" s="256"/>
      <c r="AM119" s="256"/>
      <c r="AN119" s="256"/>
      <c r="AO119" s="155"/>
      <c r="AP119" s="82"/>
      <c r="AQ119" s="82"/>
      <c r="AR119" s="224"/>
    </row>
    <row r="120" spans="31:44" ht="15" customHeight="1" x14ac:dyDescent="0.15">
      <c r="AE120" s="71"/>
      <c r="AF120" s="71"/>
      <c r="AG120" s="259"/>
      <c r="AH120" s="259"/>
      <c r="AI120" s="224"/>
      <c r="AJ120" s="224"/>
      <c r="AK120" s="224"/>
      <c r="AL120" s="256"/>
      <c r="AM120" s="256"/>
      <c r="AN120" s="256"/>
      <c r="AO120" s="98"/>
      <c r="AP120" s="83"/>
      <c r="AQ120" s="83"/>
      <c r="AR120" s="224"/>
    </row>
    <row r="121" spans="31:44" ht="15" customHeight="1" x14ac:dyDescent="0.15">
      <c r="AE121" s="71"/>
      <c r="AF121" s="71"/>
      <c r="AG121" s="259"/>
      <c r="AH121" s="259"/>
      <c r="AI121" s="224"/>
      <c r="AJ121" s="224"/>
      <c r="AK121" s="224"/>
      <c r="AL121" s="225"/>
      <c r="AM121" s="225"/>
      <c r="AN121" s="225"/>
      <c r="AO121" s="155"/>
      <c r="AP121" s="155"/>
      <c r="AQ121" s="155"/>
      <c r="AR121" s="224"/>
    </row>
    <row r="122" spans="31:44" ht="15" customHeight="1" x14ac:dyDescent="0.15">
      <c r="AE122" s="71"/>
      <c r="AF122" s="71"/>
      <c r="AG122" s="259"/>
      <c r="AH122" s="259"/>
      <c r="AI122" s="224"/>
      <c r="AJ122" s="224"/>
      <c r="AK122" s="224"/>
      <c r="AL122" s="225"/>
      <c r="AM122" s="225"/>
      <c r="AN122" s="225"/>
      <c r="AO122" s="98"/>
      <c r="AP122" s="155"/>
      <c r="AQ122" s="155"/>
      <c r="AR122" s="224"/>
    </row>
    <row r="123" spans="31:44" ht="15" customHeight="1" x14ac:dyDescent="0.15">
      <c r="AE123" s="71"/>
      <c r="AF123" s="71"/>
      <c r="AG123" s="259"/>
      <c r="AH123" s="259"/>
      <c r="AI123" s="224"/>
      <c r="AJ123" s="224"/>
      <c r="AK123" s="224"/>
      <c r="AL123" s="225"/>
      <c r="AM123" s="225"/>
      <c r="AN123" s="225"/>
      <c r="AO123" s="155"/>
      <c r="AP123" s="155"/>
      <c r="AQ123" s="155"/>
      <c r="AR123" s="224"/>
    </row>
    <row r="124" spans="31:44" ht="15" customHeight="1" x14ac:dyDescent="0.15">
      <c r="AE124" s="71"/>
      <c r="AF124" s="71"/>
      <c r="AG124" s="16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</row>
    <row r="125" spans="31:44" ht="15" customHeight="1" x14ac:dyDescent="0.15"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</row>
    <row r="126" spans="31:44" ht="15" customHeight="1" x14ac:dyDescent="0.15"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</row>
    <row r="127" spans="31:44" ht="15" customHeight="1" x14ac:dyDescent="0.15"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</row>
    <row r="128" spans="31:44" ht="15" customHeight="1" x14ac:dyDescent="0.15">
      <c r="AE128" s="86"/>
      <c r="AF128" s="71"/>
      <c r="AG128" s="262"/>
      <c r="AH128" s="262"/>
      <c r="AI128" s="262"/>
      <c r="AJ128" s="262"/>
      <c r="AK128" s="262"/>
      <c r="AL128" s="262"/>
      <c r="AM128" s="262"/>
      <c r="AN128" s="262"/>
      <c r="AO128" s="262"/>
      <c r="AP128" s="262"/>
      <c r="AQ128" s="158"/>
      <c r="AR128" s="159"/>
    </row>
    <row r="129" spans="31:44" ht="15" customHeight="1" x14ac:dyDescent="0.15">
      <c r="AE129" s="71"/>
      <c r="AF129" s="71"/>
      <c r="AG129" s="259"/>
      <c r="AH129" s="259"/>
      <c r="AI129" s="224"/>
      <c r="AJ129" s="224"/>
      <c r="AK129" s="224"/>
      <c r="AL129" s="225"/>
      <c r="AM129" s="225"/>
      <c r="AN129" s="225"/>
      <c r="AO129" s="155"/>
      <c r="AP129" s="155"/>
      <c r="AQ129" s="155"/>
      <c r="AR129" s="224"/>
    </row>
    <row r="130" spans="31:44" ht="15" customHeight="1" x14ac:dyDescent="0.15">
      <c r="AE130" s="71"/>
      <c r="AF130" s="71"/>
      <c r="AG130" s="259"/>
      <c r="AH130" s="259"/>
      <c r="AI130" s="224"/>
      <c r="AJ130" s="224"/>
      <c r="AK130" s="224"/>
      <c r="AL130" s="225"/>
      <c r="AM130" s="225"/>
      <c r="AN130" s="225"/>
      <c r="AO130" s="155"/>
      <c r="AP130" s="155"/>
      <c r="AQ130" s="155"/>
      <c r="AR130" s="224"/>
    </row>
    <row r="131" spans="31:44" ht="15" customHeight="1" x14ac:dyDescent="0.15">
      <c r="AE131" s="71"/>
      <c r="AF131" s="71"/>
      <c r="AG131" s="259"/>
      <c r="AH131" s="259"/>
      <c r="AI131" s="224"/>
      <c r="AJ131" s="224"/>
      <c r="AK131" s="224"/>
      <c r="AL131" s="225"/>
      <c r="AM131" s="225"/>
      <c r="AN131" s="225"/>
      <c r="AO131" s="155"/>
      <c r="AP131" s="155"/>
      <c r="AQ131" s="155"/>
      <c r="AR131" s="224"/>
    </row>
    <row r="132" spans="31:44" ht="15" customHeight="1" x14ac:dyDescent="0.15">
      <c r="AE132" s="71"/>
      <c r="AF132" s="71"/>
      <c r="AG132" s="259"/>
      <c r="AH132" s="259"/>
      <c r="AI132" s="224"/>
      <c r="AJ132" s="224"/>
      <c r="AK132" s="224"/>
      <c r="AL132" s="225"/>
      <c r="AM132" s="225"/>
      <c r="AN132" s="225"/>
      <c r="AO132" s="98"/>
      <c r="AP132" s="155"/>
      <c r="AQ132" s="155"/>
      <c r="AR132" s="224"/>
    </row>
    <row r="133" spans="31:44" ht="15" customHeight="1" x14ac:dyDescent="0.15">
      <c r="AE133" s="71"/>
      <c r="AF133" s="71"/>
      <c r="AG133" s="259"/>
      <c r="AH133" s="259"/>
      <c r="AI133" s="224"/>
      <c r="AJ133" s="224"/>
      <c r="AK133" s="224"/>
      <c r="AL133" s="225"/>
      <c r="AM133" s="225"/>
      <c r="AN133" s="225"/>
      <c r="AO133" s="155"/>
      <c r="AP133" s="155"/>
      <c r="AQ133" s="155"/>
      <c r="AR133" s="224"/>
    </row>
    <row r="134" spans="31:44" ht="15" customHeight="1" x14ac:dyDescent="0.15">
      <c r="AE134" s="71"/>
      <c r="AF134" s="71"/>
      <c r="AG134" s="259"/>
      <c r="AH134" s="259"/>
      <c r="AI134" s="224"/>
      <c r="AJ134" s="224"/>
      <c r="AK134" s="224"/>
      <c r="AL134" s="256"/>
      <c r="AM134" s="256"/>
      <c r="AN134" s="256"/>
      <c r="AO134" s="155"/>
      <c r="AP134" s="82"/>
      <c r="AQ134" s="82"/>
      <c r="AR134" s="224"/>
    </row>
    <row r="135" spans="31:44" ht="15" customHeight="1" x14ac:dyDescent="0.15">
      <c r="AE135" s="71"/>
      <c r="AF135" s="71"/>
      <c r="AG135" s="259"/>
      <c r="AH135" s="259"/>
      <c r="AI135" s="224"/>
      <c r="AJ135" s="224"/>
      <c r="AK135" s="224"/>
      <c r="AL135" s="256"/>
      <c r="AM135" s="256"/>
      <c r="AN135" s="256"/>
      <c r="AO135" s="155"/>
      <c r="AP135" s="83"/>
      <c r="AQ135" s="83"/>
      <c r="AR135" s="224"/>
    </row>
    <row r="136" spans="31:44" ht="15" customHeight="1" x14ac:dyDescent="0.15">
      <c r="AE136" s="71"/>
      <c r="AF136" s="71"/>
      <c r="AG136" s="259"/>
      <c r="AH136" s="259"/>
      <c r="AI136" s="224"/>
      <c r="AJ136" s="224"/>
      <c r="AK136" s="224"/>
      <c r="AL136" s="256"/>
      <c r="AM136" s="256"/>
      <c r="AN136" s="256"/>
      <c r="AO136" s="155"/>
      <c r="AP136" s="83"/>
      <c r="AQ136" s="83"/>
      <c r="AR136" s="224"/>
    </row>
    <row r="137" spans="31:44" ht="15" customHeight="1" x14ac:dyDescent="0.15">
      <c r="AE137" s="71"/>
      <c r="AF137" s="71"/>
      <c r="AG137" s="259"/>
      <c r="AH137" s="259"/>
      <c r="AI137" s="224"/>
      <c r="AJ137" s="224"/>
      <c r="AK137" s="224"/>
      <c r="AL137" s="256"/>
      <c r="AM137" s="256"/>
      <c r="AN137" s="256"/>
      <c r="AO137" s="155"/>
      <c r="AP137" s="83"/>
      <c r="AQ137" s="83"/>
      <c r="AR137" s="224"/>
    </row>
    <row r="138" spans="31:44" ht="15" customHeight="1" x14ac:dyDescent="0.15">
      <c r="AE138" s="71"/>
      <c r="AF138" s="71"/>
      <c r="AG138" s="259"/>
      <c r="AH138" s="259"/>
      <c r="AI138" s="224"/>
      <c r="AJ138" s="224"/>
      <c r="AK138" s="224"/>
      <c r="AL138" s="256"/>
      <c r="AM138" s="256"/>
      <c r="AN138" s="256"/>
      <c r="AO138" s="155"/>
      <c r="AP138" s="82"/>
      <c r="AQ138" s="82"/>
      <c r="AR138" s="224"/>
    </row>
    <row r="139" spans="31:44" ht="15" customHeight="1" x14ac:dyDescent="0.15">
      <c r="AE139" s="71"/>
      <c r="AF139" s="71"/>
      <c r="AG139" s="259"/>
      <c r="AH139" s="259"/>
      <c r="AI139" s="224"/>
      <c r="AJ139" s="224"/>
      <c r="AK139" s="224"/>
      <c r="AL139" s="256"/>
      <c r="AM139" s="256"/>
      <c r="AN139" s="256"/>
      <c r="AO139" s="155"/>
      <c r="AP139" s="82"/>
      <c r="AQ139" s="82"/>
      <c r="AR139" s="224"/>
    </row>
    <row r="140" spans="31:44" ht="15" customHeight="1" x14ac:dyDescent="0.15">
      <c r="AE140" s="71"/>
      <c r="AF140" s="71"/>
      <c r="AG140" s="259"/>
      <c r="AH140" s="259"/>
      <c r="AI140" s="224"/>
      <c r="AJ140" s="224"/>
      <c r="AK140" s="224"/>
      <c r="AL140" s="256"/>
      <c r="AM140" s="256"/>
      <c r="AN140" s="256"/>
      <c r="AO140" s="155"/>
      <c r="AP140" s="82"/>
      <c r="AQ140" s="82"/>
      <c r="AR140" s="224"/>
    </row>
    <row r="141" spans="31:44" ht="15" customHeight="1" x14ac:dyDescent="0.15">
      <c r="AE141" s="71"/>
      <c r="AF141" s="71"/>
      <c r="AG141" s="259"/>
      <c r="AH141" s="259"/>
      <c r="AI141" s="224"/>
      <c r="AJ141" s="224"/>
      <c r="AK141" s="224"/>
      <c r="AL141" s="256"/>
      <c r="AM141" s="256"/>
      <c r="AN141" s="256"/>
      <c r="AO141" s="155"/>
      <c r="AP141" s="83"/>
      <c r="AQ141" s="83"/>
      <c r="AR141" s="224"/>
    </row>
    <row r="142" spans="31:44" ht="15" customHeight="1" x14ac:dyDescent="0.15">
      <c r="AE142" s="71"/>
      <c r="AF142" s="71"/>
      <c r="AG142" s="259"/>
      <c r="AH142" s="259"/>
      <c r="AI142" s="224"/>
      <c r="AJ142" s="224"/>
      <c r="AK142" s="224"/>
      <c r="AL142" s="256"/>
      <c r="AM142" s="256"/>
      <c r="AN142" s="256"/>
      <c r="AO142" s="155"/>
      <c r="AP142" s="83"/>
      <c r="AQ142" s="83"/>
      <c r="AR142" s="224"/>
    </row>
    <row r="143" spans="31:44" ht="15" customHeight="1" x14ac:dyDescent="0.15">
      <c r="AE143" s="71"/>
      <c r="AF143" s="71"/>
      <c r="AG143" s="259"/>
      <c r="AH143" s="259"/>
      <c r="AI143" s="224"/>
      <c r="AJ143" s="224"/>
      <c r="AK143" s="224"/>
      <c r="AL143" s="225"/>
      <c r="AM143" s="225"/>
      <c r="AN143" s="225"/>
      <c r="AO143" s="155"/>
      <c r="AP143" s="155"/>
      <c r="AQ143" s="155"/>
      <c r="AR143" s="224"/>
    </row>
    <row r="144" spans="31:44" ht="15" customHeight="1" x14ac:dyDescent="0.15">
      <c r="AE144" s="71"/>
      <c r="AF144" s="71"/>
      <c r="AG144" s="259"/>
      <c r="AH144" s="259"/>
      <c r="AI144" s="224"/>
      <c r="AJ144" s="224"/>
      <c r="AK144" s="224"/>
      <c r="AL144" s="225"/>
      <c r="AM144" s="225"/>
      <c r="AN144" s="225"/>
      <c r="AO144" s="155"/>
      <c r="AP144" s="155"/>
      <c r="AQ144" s="155"/>
      <c r="AR144" s="224"/>
    </row>
    <row r="145" spans="31:44" ht="15" customHeight="1" x14ac:dyDescent="0.15">
      <c r="AE145" s="71"/>
      <c r="AF145" s="71"/>
      <c r="AG145" s="259"/>
      <c r="AH145" s="259"/>
      <c r="AI145" s="224"/>
      <c r="AJ145" s="224"/>
      <c r="AK145" s="224"/>
      <c r="AL145" s="225"/>
      <c r="AM145" s="225"/>
      <c r="AN145" s="225"/>
      <c r="AO145" s="155"/>
      <c r="AP145" s="155"/>
      <c r="AQ145" s="155"/>
      <c r="AR145" s="224"/>
    </row>
    <row r="146" spans="31:44" ht="15" customHeight="1" x14ac:dyDescent="0.15">
      <c r="AE146" s="71"/>
      <c r="AF146" s="71"/>
      <c r="AG146" s="259"/>
      <c r="AH146" s="259"/>
      <c r="AI146" s="224"/>
      <c r="AJ146" s="224"/>
      <c r="AK146" s="224"/>
      <c r="AL146" s="225"/>
      <c r="AM146" s="225"/>
      <c r="AN146" s="225"/>
      <c r="AO146" s="155"/>
      <c r="AP146" s="155"/>
      <c r="AQ146" s="155"/>
      <c r="AR146" s="224"/>
    </row>
    <row r="147" spans="31:44" ht="15" customHeight="1" x14ac:dyDescent="0.15">
      <c r="AE147" s="86"/>
      <c r="AF147" s="71"/>
      <c r="AG147" s="262"/>
      <c r="AH147" s="262"/>
      <c r="AI147" s="262"/>
      <c r="AJ147" s="262"/>
      <c r="AK147" s="262"/>
      <c r="AL147" s="262"/>
      <c r="AM147" s="262"/>
      <c r="AN147" s="262"/>
      <c r="AO147" s="262"/>
      <c r="AP147" s="262"/>
      <c r="AQ147" s="158"/>
      <c r="AR147" s="159"/>
    </row>
    <row r="148" spans="31:44" ht="15" customHeight="1" x14ac:dyDescent="0.15">
      <c r="AE148" s="71"/>
      <c r="AF148" s="71"/>
      <c r="AG148" s="259"/>
      <c r="AH148" s="259"/>
      <c r="AI148" s="224"/>
      <c r="AJ148" s="224"/>
      <c r="AK148" s="224"/>
      <c r="AL148" s="225"/>
      <c r="AM148" s="225"/>
      <c r="AN148" s="225"/>
      <c r="AO148" s="155"/>
      <c r="AP148" s="155"/>
      <c r="AQ148" s="155"/>
      <c r="AR148" s="224"/>
    </row>
    <row r="149" spans="31:44" ht="15" customHeight="1" x14ac:dyDescent="0.15">
      <c r="AE149" s="71"/>
      <c r="AF149" s="71"/>
      <c r="AG149" s="259"/>
      <c r="AH149" s="259"/>
      <c r="AI149" s="224"/>
      <c r="AJ149" s="224"/>
      <c r="AK149" s="224"/>
      <c r="AL149" s="225"/>
      <c r="AM149" s="225"/>
      <c r="AN149" s="225"/>
      <c r="AO149" s="155"/>
      <c r="AP149" s="155"/>
      <c r="AQ149" s="155"/>
      <c r="AR149" s="224"/>
    </row>
    <row r="150" spans="31:44" ht="15" customHeight="1" x14ac:dyDescent="0.15">
      <c r="AE150" s="71"/>
      <c r="AF150" s="71"/>
      <c r="AG150" s="259"/>
      <c r="AH150" s="259"/>
      <c r="AI150" s="224"/>
      <c r="AJ150" s="224"/>
      <c r="AK150" s="224"/>
      <c r="AL150" s="256"/>
      <c r="AM150" s="256"/>
      <c r="AN150" s="256"/>
      <c r="AO150" s="155"/>
      <c r="AP150" s="82"/>
      <c r="AQ150" s="82"/>
      <c r="AR150" s="154"/>
    </row>
    <row r="151" spans="31:44" ht="15" customHeight="1" x14ac:dyDescent="0.15">
      <c r="AE151" s="71"/>
      <c r="AF151" s="71"/>
      <c r="AG151" s="259"/>
      <c r="AH151" s="259"/>
      <c r="AI151" s="224"/>
      <c r="AJ151" s="224"/>
      <c r="AK151" s="224"/>
      <c r="AL151" s="256"/>
      <c r="AM151" s="256"/>
      <c r="AN151" s="256"/>
      <c r="AO151" s="155"/>
      <c r="AP151" s="82"/>
      <c r="AQ151" s="82"/>
      <c r="AR151" s="224"/>
    </row>
    <row r="152" spans="31:44" ht="15" customHeight="1" x14ac:dyDescent="0.15">
      <c r="AE152" s="71"/>
      <c r="AF152" s="71"/>
      <c r="AG152" s="259"/>
      <c r="AH152" s="259"/>
      <c r="AI152" s="224"/>
      <c r="AJ152" s="224"/>
      <c r="AK152" s="224"/>
      <c r="AL152" s="256"/>
      <c r="AM152" s="256"/>
      <c r="AN152" s="256"/>
      <c r="AO152" s="155"/>
      <c r="AP152" s="82"/>
      <c r="AQ152" s="82"/>
      <c r="AR152" s="224"/>
    </row>
    <row r="153" spans="31:44" ht="15" customHeight="1" x14ac:dyDescent="0.15">
      <c r="AE153" s="71"/>
      <c r="AF153" s="71"/>
      <c r="AG153" s="259"/>
      <c r="AH153" s="259"/>
      <c r="AI153" s="224"/>
      <c r="AJ153" s="224"/>
      <c r="AK153" s="224"/>
      <c r="AL153" s="256"/>
      <c r="AM153" s="256"/>
      <c r="AN153" s="256"/>
      <c r="AO153" s="98"/>
      <c r="AP153" s="83"/>
      <c r="AQ153" s="83"/>
      <c r="AR153" s="224"/>
    </row>
    <row r="154" spans="31:44" ht="15" customHeight="1" x14ac:dyDescent="0.15">
      <c r="AE154" s="71"/>
      <c r="AF154" s="71"/>
      <c r="AG154" s="259"/>
      <c r="AH154" s="259"/>
      <c r="AI154" s="224"/>
      <c r="AJ154" s="224"/>
      <c r="AK154" s="224"/>
      <c r="AL154" s="225"/>
      <c r="AM154" s="225"/>
      <c r="AN154" s="225"/>
      <c r="AO154" s="155"/>
      <c r="AP154" s="155"/>
      <c r="AQ154" s="155"/>
      <c r="AR154" s="224"/>
    </row>
    <row r="155" spans="31:44" ht="15" customHeight="1" x14ac:dyDescent="0.15">
      <c r="AE155" s="71"/>
      <c r="AF155" s="71"/>
      <c r="AG155" s="259"/>
      <c r="AH155" s="259"/>
      <c r="AI155" s="224"/>
      <c r="AJ155" s="224"/>
      <c r="AK155" s="224"/>
      <c r="AL155" s="225"/>
      <c r="AM155" s="225"/>
      <c r="AN155" s="225"/>
      <c r="AO155" s="155"/>
      <c r="AP155" s="155"/>
      <c r="AQ155" s="155"/>
      <c r="AR155" s="224"/>
    </row>
    <row r="156" spans="31:44" ht="15" customHeight="1" x14ac:dyDescent="0.15">
      <c r="AE156" s="71"/>
      <c r="AF156" s="71"/>
      <c r="AG156" s="259"/>
      <c r="AH156" s="259"/>
      <c r="AI156" s="224"/>
      <c r="AJ156" s="224"/>
      <c r="AK156" s="224"/>
      <c r="AL156" s="225"/>
      <c r="AM156" s="225"/>
      <c r="AN156" s="225"/>
      <c r="AO156" s="98"/>
      <c r="AP156" s="155"/>
      <c r="AQ156" s="155"/>
      <c r="AR156" s="224"/>
    </row>
    <row r="157" spans="31:44" ht="15" customHeight="1" x14ac:dyDescent="0.15">
      <c r="AG157" s="85" t="s">
        <v>51</v>
      </c>
    </row>
  </sheetData>
  <mergeCells count="136">
    <mergeCell ref="AR110:AR114"/>
    <mergeCell ref="AR138:AR142"/>
    <mergeCell ref="AI143:AK146"/>
    <mergeCell ref="AL143:AN146"/>
    <mergeCell ref="AR143:AR146"/>
    <mergeCell ref="AG128:AH128"/>
    <mergeCell ref="AI128:AK128"/>
    <mergeCell ref="AL128:AN128"/>
    <mergeCell ref="AO128:AP128"/>
    <mergeCell ref="AG129:AH137"/>
    <mergeCell ref="AI129:AK133"/>
    <mergeCell ref="AL129:AN133"/>
    <mergeCell ref="AR129:AR133"/>
    <mergeCell ref="AI134:AK137"/>
    <mergeCell ref="AL134:AN137"/>
    <mergeCell ref="AR134:AR137"/>
    <mergeCell ref="AR115:AR117"/>
    <mergeCell ref="AR118:AR120"/>
    <mergeCell ref="AR121:AR123"/>
    <mergeCell ref="D2:E2"/>
    <mergeCell ref="B54:B58"/>
    <mergeCell ref="C58:D58"/>
    <mergeCell ref="C64:D64"/>
    <mergeCell ref="B59:B64"/>
    <mergeCell ref="AG138:AH146"/>
    <mergeCell ref="AI138:AK142"/>
    <mergeCell ref="AL138:AN142"/>
    <mergeCell ref="AG118:AH123"/>
    <mergeCell ref="AI118:AK120"/>
    <mergeCell ref="AL118:AN120"/>
    <mergeCell ref="AI121:AK123"/>
    <mergeCell ref="AL121:AN123"/>
    <mergeCell ref="AG109:AH109"/>
    <mergeCell ref="AI109:AK109"/>
    <mergeCell ref="AL109:AN109"/>
    <mergeCell ref="B36:B38"/>
    <mergeCell ref="B39:B41"/>
    <mergeCell ref="B42:B43"/>
    <mergeCell ref="AG47:AH47"/>
    <mergeCell ref="AI51:AK53"/>
    <mergeCell ref="AL51:AN53"/>
    <mergeCell ref="AG48:AH50"/>
    <mergeCell ref="C56:D56"/>
    <mergeCell ref="AG151:AH156"/>
    <mergeCell ref="AI151:AK153"/>
    <mergeCell ref="AL151:AN153"/>
    <mergeCell ref="AR151:AR153"/>
    <mergeCell ref="AI154:AK156"/>
    <mergeCell ref="AL154:AN156"/>
    <mergeCell ref="AR154:AR156"/>
    <mergeCell ref="AG147:AH147"/>
    <mergeCell ref="AI147:AK147"/>
    <mergeCell ref="AL147:AN147"/>
    <mergeCell ref="AO147:AP147"/>
    <mergeCell ref="AG148:AH150"/>
    <mergeCell ref="AI148:AK149"/>
    <mergeCell ref="AL148:AN149"/>
    <mergeCell ref="AR148:AR149"/>
    <mergeCell ref="AI150:AK150"/>
    <mergeCell ref="AL150:AN150"/>
    <mergeCell ref="AO109:AP109"/>
    <mergeCell ref="AG110:AH117"/>
    <mergeCell ref="AI110:AK114"/>
    <mergeCell ref="AL110:AN114"/>
    <mergeCell ref="AI93:AK96"/>
    <mergeCell ref="AL93:AN96"/>
    <mergeCell ref="AI115:AK117"/>
    <mergeCell ref="AL115:AN117"/>
    <mergeCell ref="AG78:AH83"/>
    <mergeCell ref="AI78:AK81"/>
    <mergeCell ref="AL78:AN81"/>
    <mergeCell ref="AR78:AR81"/>
    <mergeCell ref="AI82:AK83"/>
    <mergeCell ref="AL82:AN83"/>
    <mergeCell ref="AR93:AR96"/>
    <mergeCell ref="AG97:AH104"/>
    <mergeCell ref="AI97:AK100"/>
    <mergeCell ref="AL97:AN100"/>
    <mergeCell ref="AR97:AR100"/>
    <mergeCell ref="AI101:AK104"/>
    <mergeCell ref="AL101:AN104"/>
    <mergeCell ref="AR101:AR104"/>
    <mergeCell ref="AR82:AR83"/>
    <mergeCell ref="AG90:AH90"/>
    <mergeCell ref="AI90:AK90"/>
    <mergeCell ref="AL90:AN90"/>
    <mergeCell ref="AO90:AP90"/>
    <mergeCell ref="AG91:AH96"/>
    <mergeCell ref="AI91:AK92"/>
    <mergeCell ref="AL91:AN92"/>
    <mergeCell ref="AO91:AP92"/>
    <mergeCell ref="AR91:AR92"/>
    <mergeCell ref="C62:D62"/>
    <mergeCell ref="AR51:AR53"/>
    <mergeCell ref="AG72:AH77"/>
    <mergeCell ref="AI72:AK73"/>
    <mergeCell ref="AL72:AN73"/>
    <mergeCell ref="C53:D53"/>
    <mergeCell ref="AI54:AK56"/>
    <mergeCell ref="AL54:AN56"/>
    <mergeCell ref="AR72:AR73"/>
    <mergeCell ref="AI74:AK77"/>
    <mergeCell ref="AL74:AN77"/>
    <mergeCell ref="AR74:AR77"/>
    <mergeCell ref="AR54:AR56"/>
    <mergeCell ref="C57:D57"/>
    <mergeCell ref="C63:D63"/>
    <mergeCell ref="AG71:AH71"/>
    <mergeCell ref="AI71:AK71"/>
    <mergeCell ref="AL71:AN71"/>
    <mergeCell ref="AO71:AP71"/>
    <mergeCell ref="AG51:AH56"/>
    <mergeCell ref="AI48:AK49"/>
    <mergeCell ref="AL48:AN49"/>
    <mergeCell ref="B44:B50"/>
    <mergeCell ref="AQ21:AQ29"/>
    <mergeCell ref="AQ18:AQ20"/>
    <mergeCell ref="AQ15:AQ17"/>
    <mergeCell ref="AQ30:AQ38"/>
    <mergeCell ref="AQ39:AQ47"/>
    <mergeCell ref="U8:V8"/>
    <mergeCell ref="C35:D35"/>
    <mergeCell ref="AQ9:AS9"/>
    <mergeCell ref="AQ11:AR11"/>
    <mergeCell ref="AQ12:AQ14"/>
    <mergeCell ref="T9:T12"/>
    <mergeCell ref="AI47:AK47"/>
    <mergeCell ref="AL47:AN47"/>
    <mergeCell ref="AO47:AP47"/>
    <mergeCell ref="T13:T16"/>
    <mergeCell ref="T17:T18"/>
    <mergeCell ref="T26:T32"/>
    <mergeCell ref="T19:T20"/>
    <mergeCell ref="AR48:AR49"/>
    <mergeCell ref="AI50:AK50"/>
    <mergeCell ref="AL50:AN50"/>
  </mergeCells>
  <phoneticPr fontId="2"/>
  <pageMargins left="1.2598425196850394" right="0.59055118110236227" top="0.51181102362204722" bottom="7.874015748031496E-2" header="0.19685039370078741" footer="7.874015748031496E-2"/>
  <pageSetup paperSize="8" scale="89" fitToWidth="2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35"/>
  <sheetViews>
    <sheetView zoomScale="130" zoomScaleNormal="130" workbookViewId="0">
      <selection activeCell="C8" sqref="C8"/>
    </sheetView>
  </sheetViews>
  <sheetFormatPr defaultRowHeight="13.5" x14ac:dyDescent="0.15"/>
  <cols>
    <col min="2" max="2" width="9.5" customWidth="1"/>
  </cols>
  <sheetData>
    <row r="1" spans="1:4" x14ac:dyDescent="0.15">
      <c r="A1" t="s">
        <v>187</v>
      </c>
    </row>
    <row r="3" spans="1:4" x14ac:dyDescent="0.15">
      <c r="A3" s="153" t="s">
        <v>191</v>
      </c>
    </row>
    <row r="5" spans="1:4" x14ac:dyDescent="0.15">
      <c r="A5" s="187" t="s">
        <v>188</v>
      </c>
    </row>
    <row r="6" spans="1:4" x14ac:dyDescent="0.15">
      <c r="C6" s="189" t="str">
        <f>カルテ作成!$B$4</f>
        <v>A市</v>
      </c>
      <c r="D6" s="189" t="s">
        <v>176</v>
      </c>
    </row>
    <row r="7" spans="1:4" x14ac:dyDescent="0.15">
      <c r="A7" s="185" t="s">
        <v>60</v>
      </c>
      <c r="B7" s="186" t="s">
        <v>156</v>
      </c>
      <c r="C7" s="100">
        <f>カルテ作成!AU27</f>
        <v>1.4955125903177378</v>
      </c>
      <c r="D7">
        <v>1</v>
      </c>
    </row>
    <row r="8" spans="1:4" x14ac:dyDescent="0.15">
      <c r="A8" s="186"/>
      <c r="B8" s="186" t="s">
        <v>157</v>
      </c>
      <c r="C8" s="100">
        <f>カルテ作成!AU28</f>
        <v>1.0069861415696273</v>
      </c>
      <c r="D8">
        <v>1</v>
      </c>
    </row>
    <row r="9" spans="1:4" x14ac:dyDescent="0.15">
      <c r="A9" s="186"/>
      <c r="B9" s="186" t="s">
        <v>158</v>
      </c>
      <c r="C9" s="100">
        <f>カルテ作成!AU29</f>
        <v>1.5059604529928567</v>
      </c>
      <c r="D9">
        <v>1</v>
      </c>
    </row>
    <row r="10" spans="1:4" x14ac:dyDescent="0.15">
      <c r="A10" s="186" t="s">
        <v>17</v>
      </c>
      <c r="B10" s="186" t="s">
        <v>159</v>
      </c>
      <c r="C10" s="100">
        <f>カルテ作成!AU36</f>
        <v>0.47187086562713088</v>
      </c>
      <c r="D10">
        <v>1</v>
      </c>
    </row>
    <row r="11" spans="1:4" x14ac:dyDescent="0.15">
      <c r="A11" s="186"/>
      <c r="B11" s="186" t="s">
        <v>160</v>
      </c>
      <c r="C11" s="100">
        <f>カルテ作成!AU37</f>
        <v>1.0650660827476957</v>
      </c>
      <c r="D11">
        <v>1</v>
      </c>
    </row>
    <row r="12" spans="1:4" x14ac:dyDescent="0.15">
      <c r="A12" s="186"/>
      <c r="B12" s="186" t="s">
        <v>161</v>
      </c>
      <c r="C12" s="100">
        <f>カルテ作成!AU38</f>
        <v>0.75530374899106612</v>
      </c>
      <c r="D12">
        <v>1</v>
      </c>
    </row>
    <row r="13" spans="1:4" x14ac:dyDescent="0.15">
      <c r="A13" s="186" t="s">
        <v>155</v>
      </c>
      <c r="B13" s="186" t="s">
        <v>162</v>
      </c>
      <c r="C13" s="100">
        <f>カルテ作成!AU45</f>
        <v>1.6068859940341682</v>
      </c>
      <c r="D13">
        <v>1</v>
      </c>
    </row>
    <row r="14" spans="1:4" x14ac:dyDescent="0.15">
      <c r="A14" s="186"/>
      <c r="B14" s="186" t="s">
        <v>163</v>
      </c>
      <c r="C14" s="100">
        <f>カルテ作成!AU46</f>
        <v>1.1502388144543274</v>
      </c>
      <c r="D14">
        <v>1</v>
      </c>
    </row>
    <row r="15" spans="1:4" x14ac:dyDescent="0.15">
      <c r="A15" s="186"/>
      <c r="B15" s="186" t="s">
        <v>164</v>
      </c>
      <c r="C15" s="100">
        <f>カルテ作成!AU47</f>
        <v>1.8668783911026827</v>
      </c>
      <c r="D15">
        <v>1</v>
      </c>
    </row>
    <row r="16" spans="1:4" x14ac:dyDescent="0.15">
      <c r="A16" s="186"/>
      <c r="B16" s="186"/>
      <c r="C16" s="100"/>
    </row>
    <row r="18" spans="1:4" x14ac:dyDescent="0.15">
      <c r="A18" s="187" t="s">
        <v>189</v>
      </c>
    </row>
    <row r="19" spans="1:4" ht="33.75" x14ac:dyDescent="0.15">
      <c r="B19" s="130" t="s">
        <v>92</v>
      </c>
      <c r="C19" s="142" t="s">
        <v>186</v>
      </c>
    </row>
    <row r="20" spans="1:4" x14ac:dyDescent="0.15">
      <c r="A20" t="str">
        <f>カルテ作成!$B$4</f>
        <v>A市</v>
      </c>
      <c r="B20" s="1">
        <f>カルテ作成!$AU$14</f>
        <v>3750</v>
      </c>
      <c r="C20" s="2">
        <f>カルテ作成!$AU$23</f>
        <v>212.5</v>
      </c>
    </row>
    <row r="21" spans="1:4" x14ac:dyDescent="0.15">
      <c r="B21" s="1"/>
      <c r="C21" s="2"/>
    </row>
    <row r="23" spans="1:4" x14ac:dyDescent="0.15">
      <c r="A23" t="s">
        <v>181</v>
      </c>
    </row>
    <row r="24" spans="1:4" ht="24" x14ac:dyDescent="0.15">
      <c r="B24" s="190" t="s">
        <v>178</v>
      </c>
      <c r="C24" s="188" t="s">
        <v>179</v>
      </c>
      <c r="D24" s="191" t="s">
        <v>17</v>
      </c>
    </row>
    <row r="25" spans="1:4" x14ac:dyDescent="0.15">
      <c r="A25" t="str">
        <f>カルテ作成!$B$4</f>
        <v>A市</v>
      </c>
      <c r="B25" s="3">
        <f>カルテ作成!$E$50</f>
        <v>1</v>
      </c>
      <c r="C25" s="3">
        <f>カルテ作成!$E$64</f>
        <v>2</v>
      </c>
      <c r="D25" s="3">
        <f>カルテ作成!$E$58</f>
        <v>3.5</v>
      </c>
    </row>
    <row r="26" spans="1:4" x14ac:dyDescent="0.15">
      <c r="B26" s="3"/>
      <c r="C26" s="3"/>
      <c r="D26" s="3"/>
    </row>
    <row r="27" spans="1:4" ht="14.25" customHeight="1" x14ac:dyDescent="0.15"/>
    <row r="28" spans="1:4" x14ac:dyDescent="0.15">
      <c r="A28" s="36" t="s">
        <v>190</v>
      </c>
    </row>
    <row r="29" spans="1:4" ht="22.5" x14ac:dyDescent="0.15">
      <c r="B29" s="130" t="s">
        <v>92</v>
      </c>
      <c r="C29" s="143" t="s">
        <v>52</v>
      </c>
    </row>
    <row r="30" spans="1:4" x14ac:dyDescent="0.15">
      <c r="A30" t="str">
        <f>カルテ作成!$B$4</f>
        <v>A市</v>
      </c>
      <c r="B30" s="1">
        <f>カルテ作成!$AU$14</f>
        <v>3750</v>
      </c>
      <c r="C30" s="140">
        <f>カルテ作成!$W$26</f>
        <v>0.4</v>
      </c>
    </row>
    <row r="33" spans="1:3" x14ac:dyDescent="0.15">
      <c r="A33" t="s">
        <v>165</v>
      </c>
    </row>
    <row r="34" spans="1:3" ht="31.5" x14ac:dyDescent="0.15">
      <c r="B34" s="144" t="s">
        <v>87</v>
      </c>
      <c r="C34" s="145" t="s">
        <v>88</v>
      </c>
    </row>
    <row r="35" spans="1:3" x14ac:dyDescent="0.15">
      <c r="A35" t="str">
        <f>カルテ作成!$B$4</f>
        <v>A市</v>
      </c>
      <c r="B35" s="141">
        <f>カルテ作成!AU27</f>
        <v>1.4955125903177378</v>
      </c>
      <c r="C35" s="192">
        <f>カルテ作成!AU28</f>
        <v>1.0069861415696273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カルテ作成</vt:lpstr>
      <vt:lpstr>グラフ用</vt:lpstr>
      <vt:lpstr>カルテ作成!OLE_LINK2</vt:lpstr>
      <vt:lpstr>カルテ作成!Print_Area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なし</cp:lastModifiedBy>
  <cp:lastPrinted>2017-03-31T05:49:48Z</cp:lastPrinted>
  <dcterms:created xsi:type="dcterms:W3CDTF">2013-03-18T10:23:08Z</dcterms:created>
  <dcterms:modified xsi:type="dcterms:W3CDTF">2017-04-04T07:09:35Z</dcterms:modified>
</cp:coreProperties>
</file>