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16_HP公表（燃費評価、低排認定）\2-1_燃費公表\R7\1月\"/>
    </mc:Choice>
  </mc:AlternateContent>
  <xr:revisionPtr revIDLastSave="0" documentId="8_{465C7DB1-0F04-4C4C-AAE9-6D5960079376}" xr6:coauthVersionLast="47" xr6:coauthVersionMax="47" xr10:uidLastSave="{00000000-0000-0000-0000-000000000000}"/>
  <bookViews>
    <workbookView xWindow="-3390" yWindow="-16320" windowWidth="29040" windowHeight="15720" xr2:uid="{2245EA90-6886-4145-A839-B05BF6C3EE8E}"/>
  </bookViews>
  <sheets>
    <sheet name="1-1(普通・小型)＜国内＞" sheetId="1" r:id="rId1"/>
  </sheets>
  <externalReferences>
    <externalReference r:id="rId2"/>
    <externalReference r:id="rId3"/>
    <externalReference r:id="rId4"/>
  </externalReferences>
  <definedNames>
    <definedName name="Module1.社内配布用印刷">[1]!Module1.社内配布用印刷</definedName>
    <definedName name="Module1.提出用印刷">[1]!Module1.提出用印刷</definedName>
    <definedName name="_xlnm.Print_Area" localSheetId="0">'1-1(普通・小型)＜国内＞'!$A$1:$X$41</definedName>
    <definedName name="_xlnm.Print_Titles">[2]乗用・ＲＶ車!$1:$7</definedName>
    <definedName name="っｄ">[3]!社内配布用印刷</definedName>
    <definedName name="社内配布用印刷">[3]!社内配布用印刷</definedName>
    <definedName name="新型構変選択">[1]!新型構変選択</definedName>
    <definedName name="製作者選択">[1]!製作者選択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40" i="1" l="1"/>
  <c r="AF40" i="1" s="1"/>
  <c r="AG40" i="1" s="1"/>
  <c r="AB40" i="1"/>
  <c r="O40" i="1" s="1"/>
  <c r="N40" i="1"/>
  <c r="V40" i="1" s="1"/>
  <c r="M40" i="1"/>
  <c r="U40" i="1" s="1"/>
  <c r="L40" i="1"/>
  <c r="I40" i="1"/>
  <c r="AE39" i="1"/>
  <c r="AF39" i="1" s="1"/>
  <c r="AG39" i="1" s="1"/>
  <c r="AB39" i="1"/>
  <c r="O39" i="1" s="1"/>
  <c r="N39" i="1"/>
  <c r="V39" i="1" s="1"/>
  <c r="M39" i="1"/>
  <c r="U39" i="1" s="1"/>
  <c r="L39" i="1"/>
  <c r="I39" i="1"/>
  <c r="AE38" i="1"/>
  <c r="AF38" i="1" s="1"/>
  <c r="AC38" i="1"/>
  <c r="AD38" i="1" s="1"/>
  <c r="AB38" i="1"/>
  <c r="O38" i="1" s="1"/>
  <c r="V38" i="1"/>
  <c r="N38" i="1"/>
  <c r="M38" i="1"/>
  <c r="U38" i="1" s="1"/>
  <c r="L38" i="1"/>
  <c r="I38" i="1"/>
  <c r="AG37" i="1"/>
  <c r="AF37" i="1"/>
  <c r="AE37" i="1"/>
  <c r="AB37" i="1"/>
  <c r="AC37" i="1" s="1"/>
  <c r="V37" i="1"/>
  <c r="U37" i="1"/>
  <c r="N37" i="1"/>
  <c r="M37" i="1"/>
  <c r="L37" i="1"/>
  <c r="I37" i="1"/>
  <c r="AF36" i="1"/>
  <c r="AG36" i="1" s="1"/>
  <c r="AE36" i="1"/>
  <c r="AC36" i="1"/>
  <c r="W36" i="1" s="1"/>
  <c r="AB36" i="1"/>
  <c r="V36" i="1"/>
  <c r="U36" i="1"/>
  <c r="O36" i="1"/>
  <c r="N36" i="1"/>
  <c r="M36" i="1"/>
  <c r="L36" i="1"/>
  <c r="I36" i="1"/>
  <c r="AE35" i="1"/>
  <c r="AF35" i="1" s="1"/>
  <c r="AG35" i="1" s="1"/>
  <c r="AB35" i="1"/>
  <c r="AC35" i="1" s="1"/>
  <c r="U35" i="1"/>
  <c r="N35" i="1"/>
  <c r="V35" i="1" s="1"/>
  <c r="M35" i="1"/>
  <c r="L35" i="1"/>
  <c r="I35" i="1"/>
  <c r="AE34" i="1"/>
  <c r="AF34" i="1" s="1"/>
  <c r="AG34" i="1" s="1"/>
  <c r="AD34" i="1"/>
  <c r="AC34" i="1"/>
  <c r="X34" i="1" s="1"/>
  <c r="AB34" i="1"/>
  <c r="W34" i="1"/>
  <c r="O34" i="1"/>
  <c r="N34" i="1"/>
  <c r="V34" i="1" s="1"/>
  <c r="M34" i="1"/>
  <c r="U34" i="1" s="1"/>
  <c r="L34" i="1"/>
  <c r="I34" i="1"/>
  <c r="AG33" i="1"/>
  <c r="AF33" i="1"/>
  <c r="AE33" i="1"/>
  <c r="AC33" i="1"/>
  <c r="W33" i="1" s="1"/>
  <c r="AB33" i="1"/>
  <c r="O33" i="1" s="1"/>
  <c r="V33" i="1"/>
  <c r="N33" i="1"/>
  <c r="M33" i="1"/>
  <c r="U33" i="1" s="1"/>
  <c r="L33" i="1"/>
  <c r="I33" i="1"/>
  <c r="AF32" i="1"/>
  <c r="AG32" i="1" s="1"/>
  <c r="AE32" i="1"/>
  <c r="AB32" i="1"/>
  <c r="O32" i="1" s="1"/>
  <c r="V32" i="1"/>
  <c r="U32" i="1"/>
  <c r="N32" i="1"/>
  <c r="M32" i="1"/>
  <c r="L32" i="1"/>
  <c r="I32" i="1"/>
  <c r="AE31" i="1"/>
  <c r="AF31" i="1" s="1"/>
  <c r="AG31" i="1" s="1"/>
  <c r="AB31" i="1"/>
  <c r="AC31" i="1" s="1"/>
  <c r="U31" i="1"/>
  <c r="N31" i="1"/>
  <c r="V31" i="1" s="1"/>
  <c r="M31" i="1"/>
  <c r="L31" i="1"/>
  <c r="I31" i="1"/>
  <c r="AE30" i="1"/>
  <c r="AF30" i="1" s="1"/>
  <c r="AG30" i="1" s="1"/>
  <c r="AD30" i="1"/>
  <c r="AC30" i="1"/>
  <c r="X30" i="1" s="1"/>
  <c r="AB30" i="1"/>
  <c r="W30" i="1"/>
  <c r="O30" i="1"/>
  <c r="N30" i="1"/>
  <c r="V30" i="1" s="1"/>
  <c r="M30" i="1"/>
  <c r="U30" i="1" s="1"/>
  <c r="L30" i="1"/>
  <c r="I30" i="1"/>
  <c r="AG29" i="1"/>
  <c r="AF29" i="1"/>
  <c r="AE29" i="1"/>
  <c r="AC29" i="1"/>
  <c r="AD29" i="1" s="1"/>
  <c r="AB29" i="1"/>
  <c r="O29" i="1" s="1"/>
  <c r="V29" i="1"/>
  <c r="N29" i="1"/>
  <c r="M29" i="1"/>
  <c r="U29" i="1" s="1"/>
  <c r="L29" i="1"/>
  <c r="I29" i="1"/>
  <c r="AF28" i="1"/>
  <c r="AG28" i="1" s="1"/>
  <c r="AE28" i="1"/>
  <c r="AB28" i="1"/>
  <c r="AC28" i="1" s="1"/>
  <c r="V28" i="1"/>
  <c r="U28" i="1"/>
  <c r="N28" i="1"/>
  <c r="M28" i="1"/>
  <c r="L28" i="1"/>
  <c r="I28" i="1"/>
  <c r="AE27" i="1"/>
  <c r="AF27" i="1" s="1"/>
  <c r="AG27" i="1" s="1"/>
  <c r="AB27" i="1"/>
  <c r="AC27" i="1" s="1"/>
  <c r="U27" i="1"/>
  <c r="O27" i="1"/>
  <c r="N27" i="1"/>
  <c r="V27" i="1" s="1"/>
  <c r="M27" i="1"/>
  <c r="L27" i="1"/>
  <c r="I27" i="1"/>
  <c r="AE26" i="1"/>
  <c r="AF26" i="1" s="1"/>
  <c r="AG26" i="1" s="1"/>
  <c r="AD26" i="1"/>
  <c r="AC26" i="1"/>
  <c r="X26" i="1" s="1"/>
  <c r="AB26" i="1"/>
  <c r="W26" i="1"/>
  <c r="O26" i="1"/>
  <c r="N26" i="1"/>
  <c r="V26" i="1" s="1"/>
  <c r="M26" i="1"/>
  <c r="U26" i="1" s="1"/>
  <c r="L26" i="1"/>
  <c r="I26" i="1"/>
  <c r="AG25" i="1"/>
  <c r="AF25" i="1"/>
  <c r="AE25" i="1"/>
  <c r="AC25" i="1"/>
  <c r="W25" i="1" s="1"/>
  <c r="AB25" i="1"/>
  <c r="O25" i="1" s="1"/>
  <c r="V25" i="1"/>
  <c r="N25" i="1"/>
  <c r="M25" i="1"/>
  <c r="U25" i="1" s="1"/>
  <c r="L25" i="1"/>
  <c r="I25" i="1"/>
  <c r="AF24" i="1"/>
  <c r="AG24" i="1" s="1"/>
  <c r="AE24" i="1"/>
  <c r="AB24" i="1"/>
  <c r="O24" i="1" s="1"/>
  <c r="V24" i="1"/>
  <c r="U24" i="1"/>
  <c r="N24" i="1"/>
  <c r="M24" i="1"/>
  <c r="L24" i="1"/>
  <c r="I24" i="1"/>
  <c r="AE23" i="1"/>
  <c r="AF23" i="1" s="1"/>
  <c r="AG23" i="1" s="1"/>
  <c r="AB23" i="1"/>
  <c r="AC23" i="1" s="1"/>
  <c r="U23" i="1"/>
  <c r="N23" i="1"/>
  <c r="V23" i="1" s="1"/>
  <c r="M23" i="1"/>
  <c r="L23" i="1"/>
  <c r="I23" i="1"/>
  <c r="AE22" i="1"/>
  <c r="AF22" i="1" s="1"/>
  <c r="AG22" i="1" s="1"/>
  <c r="AD22" i="1"/>
  <c r="X22" i="1" s="1"/>
  <c r="AC22" i="1"/>
  <c r="AB22" i="1"/>
  <c r="W22" i="1"/>
  <c r="O22" i="1"/>
  <c r="N22" i="1"/>
  <c r="V22" i="1" s="1"/>
  <c r="M22" i="1"/>
  <c r="U22" i="1" s="1"/>
  <c r="L22" i="1"/>
  <c r="I22" i="1"/>
  <c r="AG21" i="1"/>
  <c r="AF21" i="1"/>
  <c r="AE21" i="1"/>
  <c r="AC21" i="1"/>
  <c r="AD21" i="1" s="1"/>
  <c r="AB21" i="1"/>
  <c r="O21" i="1" s="1"/>
  <c r="V21" i="1"/>
  <c r="N21" i="1"/>
  <c r="M21" i="1"/>
  <c r="U21" i="1" s="1"/>
  <c r="L21" i="1"/>
  <c r="I21" i="1"/>
  <c r="AF20" i="1"/>
  <c r="AG20" i="1" s="1"/>
  <c r="AE20" i="1"/>
  <c r="AB20" i="1"/>
  <c r="AC20" i="1" s="1"/>
  <c r="V20" i="1"/>
  <c r="U20" i="1"/>
  <c r="N20" i="1"/>
  <c r="M20" i="1"/>
  <c r="L20" i="1"/>
  <c r="I20" i="1"/>
  <c r="AE19" i="1"/>
  <c r="AF19" i="1" s="1"/>
  <c r="AG19" i="1" s="1"/>
  <c r="AB19" i="1"/>
  <c r="AC19" i="1" s="1"/>
  <c r="U19" i="1"/>
  <c r="O19" i="1"/>
  <c r="N19" i="1"/>
  <c r="V19" i="1" s="1"/>
  <c r="M19" i="1"/>
  <c r="L19" i="1"/>
  <c r="I19" i="1"/>
  <c r="AE18" i="1"/>
  <c r="AF18" i="1" s="1"/>
  <c r="AG18" i="1" s="1"/>
  <c r="AD18" i="1"/>
  <c r="AC18" i="1"/>
  <c r="X18" i="1" s="1"/>
  <c r="AB18" i="1"/>
  <c r="W18" i="1"/>
  <c r="O18" i="1"/>
  <c r="N18" i="1"/>
  <c r="V18" i="1" s="1"/>
  <c r="M18" i="1"/>
  <c r="U18" i="1" s="1"/>
  <c r="L18" i="1"/>
  <c r="I18" i="1"/>
  <c r="AG17" i="1"/>
  <c r="AF17" i="1"/>
  <c r="AE17" i="1"/>
  <c r="AC17" i="1"/>
  <c r="W17" i="1" s="1"/>
  <c r="AB17" i="1"/>
  <c r="O17" i="1" s="1"/>
  <c r="V17" i="1"/>
  <c r="N17" i="1"/>
  <c r="M17" i="1"/>
  <c r="U17" i="1" s="1"/>
  <c r="L17" i="1"/>
  <c r="I17" i="1"/>
  <c r="AF16" i="1"/>
  <c r="AG16" i="1" s="1"/>
  <c r="AE16" i="1"/>
  <c r="AB16" i="1"/>
  <c r="O16" i="1" s="1"/>
  <c r="V16" i="1"/>
  <c r="U16" i="1"/>
  <c r="N16" i="1"/>
  <c r="M16" i="1"/>
  <c r="L16" i="1"/>
  <c r="I16" i="1"/>
  <c r="AE15" i="1"/>
  <c r="AF15" i="1" s="1"/>
  <c r="AG15" i="1" s="1"/>
  <c r="AB15" i="1"/>
  <c r="AC15" i="1" s="1"/>
  <c r="U15" i="1"/>
  <c r="N15" i="1"/>
  <c r="V15" i="1" s="1"/>
  <c r="M15" i="1"/>
  <c r="L15" i="1"/>
  <c r="I15" i="1"/>
  <c r="AE14" i="1"/>
  <c r="AF14" i="1" s="1"/>
  <c r="AG14" i="1" s="1"/>
  <c r="AD14" i="1"/>
  <c r="X14" i="1" s="1"/>
  <c r="AC14" i="1"/>
  <c r="AB14" i="1"/>
  <c r="W14" i="1"/>
  <c r="O14" i="1"/>
  <c r="N14" i="1"/>
  <c r="V14" i="1" s="1"/>
  <c r="M14" i="1"/>
  <c r="U14" i="1" s="1"/>
  <c r="L14" i="1"/>
  <c r="I14" i="1"/>
  <c r="AG13" i="1"/>
  <c r="AF13" i="1"/>
  <c r="AE13" i="1"/>
  <c r="AC13" i="1"/>
  <c r="AB13" i="1"/>
  <c r="O13" i="1" s="1"/>
  <c r="V13" i="1"/>
  <c r="N13" i="1"/>
  <c r="M13" i="1"/>
  <c r="U13" i="1" s="1"/>
  <c r="L13" i="1"/>
  <c r="I13" i="1"/>
  <c r="AF12" i="1"/>
  <c r="AG12" i="1" s="1"/>
  <c r="AE12" i="1"/>
  <c r="AB12" i="1"/>
  <c r="O12" i="1" s="1"/>
  <c r="V12" i="1"/>
  <c r="U12" i="1"/>
  <c r="N12" i="1"/>
  <c r="M12" i="1"/>
  <c r="L12" i="1"/>
  <c r="I12" i="1"/>
  <c r="AE11" i="1"/>
  <c r="O11" i="1" s="1"/>
  <c r="AB11" i="1"/>
  <c r="AC11" i="1" s="1"/>
  <c r="U11" i="1"/>
  <c r="N11" i="1"/>
  <c r="V11" i="1" s="1"/>
  <c r="M11" i="1"/>
  <c r="L11" i="1"/>
  <c r="I11" i="1"/>
  <c r="AE10" i="1"/>
  <c r="AF10" i="1" s="1"/>
  <c r="AG10" i="1" s="1"/>
  <c r="AD10" i="1"/>
  <c r="AC10" i="1"/>
  <c r="X10" i="1" s="1"/>
  <c r="AB10" i="1"/>
  <c r="W10" i="1"/>
  <c r="O10" i="1"/>
  <c r="N10" i="1"/>
  <c r="V10" i="1" s="1"/>
  <c r="M10" i="1"/>
  <c r="U10" i="1" s="1"/>
  <c r="L10" i="1"/>
  <c r="I10" i="1"/>
  <c r="AG9" i="1"/>
  <c r="AF9" i="1"/>
  <c r="AE9" i="1"/>
  <c r="AC9" i="1"/>
  <c r="W9" i="1" s="1"/>
  <c r="AB9" i="1"/>
  <c r="O9" i="1" s="1"/>
  <c r="V9" i="1"/>
  <c r="N9" i="1"/>
  <c r="M9" i="1"/>
  <c r="U9" i="1" s="1"/>
  <c r="L9" i="1"/>
  <c r="I9" i="1"/>
  <c r="W38" i="1" l="1"/>
  <c r="AG38" i="1"/>
  <c r="AD23" i="1"/>
  <c r="X23" i="1"/>
  <c r="W23" i="1"/>
  <c r="X19" i="1"/>
  <c r="W19" i="1"/>
  <c r="AD19" i="1"/>
  <c r="W20" i="1"/>
  <c r="AD20" i="1"/>
  <c r="X20" i="1" s="1"/>
  <c r="AD11" i="1"/>
  <c r="X11" i="1" s="1"/>
  <c r="X27" i="1"/>
  <c r="W27" i="1"/>
  <c r="AD27" i="1"/>
  <c r="W28" i="1"/>
  <c r="AD28" i="1"/>
  <c r="X28" i="1" s="1"/>
  <c r="W35" i="1"/>
  <c r="AD35" i="1"/>
  <c r="X35" i="1" s="1"/>
  <c r="AD37" i="1"/>
  <c r="X37" i="1"/>
  <c r="W37" i="1"/>
  <c r="AD31" i="1"/>
  <c r="X31" i="1"/>
  <c r="W31" i="1"/>
  <c r="AD15" i="1"/>
  <c r="X15" i="1" s="1"/>
  <c r="W15" i="1"/>
  <c r="O31" i="1"/>
  <c r="AC12" i="1"/>
  <c r="AD13" i="1"/>
  <c r="X13" i="1" s="1"/>
  <c r="X33" i="1"/>
  <c r="AD36" i="1"/>
  <c r="X36" i="1" s="1"/>
  <c r="O37" i="1"/>
  <c r="O15" i="1"/>
  <c r="O20" i="1"/>
  <c r="O28" i="1"/>
  <c r="O35" i="1"/>
  <c r="AD9" i="1"/>
  <c r="X9" i="1" s="1"/>
  <c r="W21" i="1"/>
  <c r="AC24" i="1"/>
  <c r="AD25" i="1"/>
  <c r="X25" i="1" s="1"/>
  <c r="W29" i="1"/>
  <c r="AC32" i="1"/>
  <c r="AD33" i="1"/>
  <c r="X38" i="1"/>
  <c r="AC40" i="1"/>
  <c r="AF11" i="1"/>
  <c r="AG11" i="1" s="1"/>
  <c r="W13" i="1"/>
  <c r="AC16" i="1"/>
  <c r="AD17" i="1"/>
  <c r="X17" i="1" s="1"/>
  <c r="X21" i="1"/>
  <c r="X29" i="1"/>
  <c r="AC39" i="1"/>
  <c r="O23" i="1"/>
  <c r="AD40" i="1" l="1"/>
  <c r="X40" i="1" s="1"/>
  <c r="W40" i="1"/>
  <c r="AD39" i="1"/>
  <c r="X39" i="1" s="1"/>
  <c r="W39" i="1"/>
  <c r="W11" i="1"/>
  <c r="AD32" i="1"/>
  <c r="X32" i="1" s="1"/>
  <c r="W32" i="1"/>
  <c r="W12" i="1"/>
  <c r="AD12" i="1"/>
  <c r="X12" i="1" s="1"/>
  <c r="AD16" i="1"/>
  <c r="X16" i="1" s="1"/>
  <c r="W16" i="1"/>
  <c r="AD24" i="1"/>
  <c r="X24" i="1"/>
  <c r="W24" i="1"/>
</calcChain>
</file>

<file path=xl/sharedStrings.xml><?xml version="1.0" encoding="utf-8"?>
<sst xmlns="http://schemas.openxmlformats.org/spreadsheetml/2006/main" count="307" uniqueCount="109">
  <si>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</si>
  <si>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t>マツダ株式会社</t>
    <phoneticPr fontId="2"/>
  </si>
  <si>
    <t>ガソリン乗用車（普通・小型）</t>
    <rPh sb="4" eb="7">
      <t>ジョウヨウシャ</t>
    </rPh>
    <rPh sb="8" eb="10">
      <t>フツウ</t>
    </rPh>
    <rPh sb="11" eb="13">
      <t>コガタ</t>
    </rPh>
    <phoneticPr fontId="2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</si>
  <si>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12</t>
    </r>
    <r>
      <rPr>
        <sz val="8"/>
        <rFont val="ＭＳ Ｐゴシック"/>
        <family val="3"/>
        <charset val="128"/>
      </rPr>
      <t>年度）</t>
    </r>
    <rPh sb="12" eb="14">
      <t>レイワ</t>
    </rPh>
    <rPh sb="15" eb="17">
      <t>ネンド</t>
    </rPh>
    <rPh sb="17" eb="19">
      <t>ヘイネンド</t>
    </rPh>
    <rPh sb="18" eb="20">
      <t>レイワ</t>
    </rPh>
    <rPh sb="22" eb="24">
      <t>ネンド</t>
    </rPh>
    <phoneticPr fontId="2"/>
  </si>
  <si>
    <t>メーカー入力欄</t>
    <rPh sb="4" eb="6">
      <t>ニュウリョク</t>
    </rPh>
    <rPh sb="6" eb="7">
      <t>ラン</t>
    </rPh>
    <phoneticPr fontId="2"/>
  </si>
  <si>
    <t>最小車両重量（自動計算）</t>
    <rPh sb="0" eb="2">
      <t>サイショウ</t>
    </rPh>
    <rPh sb="2" eb="4">
      <t>シャリョウ</t>
    </rPh>
    <rPh sb="4" eb="6">
      <t>ジュウリョウ</t>
    </rPh>
    <rPh sb="7" eb="9">
      <t>ジドウ</t>
    </rPh>
    <rPh sb="9" eb="11">
      <t>ケイサン</t>
    </rPh>
    <phoneticPr fontId="2"/>
  </si>
  <si>
    <t>最大車両重量（自動計算）</t>
    <rPh sb="1" eb="2">
      <t>ダイ</t>
    </rPh>
    <rPh sb="7" eb="9">
      <t>ジドウ</t>
    </rPh>
    <phoneticPr fontId="2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</si>
  <si>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2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</si>
  <si>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</si>
  <si>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</si>
  <si>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2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</si>
  <si>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2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</si>
  <si>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2"/>
  </si>
  <si>
    <r>
      <t>W</t>
    </r>
    <r>
      <rPr>
        <sz val="8"/>
        <rFont val="Arial"/>
        <family val="2"/>
      </rPr>
      <t>LTC</t>
    </r>
    <r>
      <rPr>
        <sz val="8"/>
        <rFont val="ＭＳ Ｐゴシック"/>
        <family val="3"/>
        <charset val="128"/>
      </rPr>
      <t>モード</t>
    </r>
    <phoneticPr fontId="2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</si>
  <si>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2"/>
  </si>
  <si>
    <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2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</si>
  <si>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2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</si>
  <si>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2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</si>
  <si>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2"/>
  </si>
  <si>
    <t>令和12年度</t>
    <rPh sb="0" eb="2">
      <t>レイワ</t>
    </rPh>
    <rPh sb="4" eb="6">
      <t>ネンド</t>
    </rPh>
    <phoneticPr fontId="2"/>
  </si>
  <si>
    <r>
      <rPr>
        <sz val="8"/>
        <color rgb="FF0070C0"/>
        <rFont val="ＭＳ Ｐゴシック"/>
        <family val="3"/>
        <charset val="128"/>
      </rPr>
      <t>車両重量
（</t>
    </r>
    <r>
      <rPr>
        <sz val="8"/>
        <color rgb="FF0070C0"/>
        <rFont val="Arial"/>
        <family val="2"/>
      </rPr>
      <t>kg</t>
    </r>
    <r>
      <rPr>
        <sz val="8"/>
        <color rgb="FF0070C0"/>
        <rFont val="ＭＳ Ｐゴシック"/>
        <family val="3"/>
        <charset val="128"/>
      </rPr>
      <t xml:space="preserve">）
</t>
    </r>
    <r>
      <rPr>
        <sz val="8"/>
        <color rgb="FF0070C0"/>
        <rFont val="Arial"/>
        <family val="2"/>
      </rPr>
      <t>1</t>
    </r>
    <r>
      <rPr>
        <sz val="8"/>
        <color rgb="FF0070C0"/>
        <rFont val="ＭＳ Ｐゴシック"/>
        <family val="3"/>
        <charset val="128"/>
      </rPr>
      <t>車種のみ
または
複数の場合最小</t>
    </r>
    <rPh sb="11" eb="13">
      <t>シャシュ</t>
    </rPh>
    <rPh sb="20" eb="22">
      <t>フクスウ</t>
    </rPh>
    <rPh sb="23" eb="25">
      <t>バアイ</t>
    </rPh>
    <rPh sb="25" eb="27">
      <t>サイショウ</t>
    </rPh>
    <phoneticPr fontId="2"/>
  </si>
  <si>
    <r>
      <rPr>
        <sz val="8"/>
        <color rgb="FF0070C0"/>
        <rFont val="ＭＳ Ｐゴシック"/>
        <family val="3"/>
        <charset val="128"/>
      </rPr>
      <t>車両重量
（</t>
    </r>
    <r>
      <rPr>
        <sz val="8"/>
        <color rgb="FF0070C0"/>
        <rFont val="Arial"/>
        <family val="2"/>
      </rPr>
      <t>kg</t>
    </r>
    <r>
      <rPr>
        <sz val="8"/>
        <color rgb="FF0070C0"/>
        <rFont val="ＭＳ Ｐゴシック"/>
        <family val="3"/>
        <charset val="128"/>
      </rPr>
      <t>）
最大
（1車種のみの場合記入不要）</t>
    </r>
    <rPh sb="10" eb="12">
      <t>サイダイ</t>
    </rPh>
    <rPh sb="15" eb="16">
      <t>シャ</t>
    </rPh>
    <rPh sb="16" eb="17">
      <t>シュ</t>
    </rPh>
    <rPh sb="20" eb="22">
      <t>バアイ</t>
    </rPh>
    <rPh sb="22" eb="24">
      <t>キニュウ</t>
    </rPh>
    <rPh sb="24" eb="26">
      <t>フヨウ</t>
    </rPh>
    <phoneticPr fontId="2"/>
  </si>
  <si>
    <r>
      <t>令</t>
    </r>
    <r>
      <rPr>
        <sz val="8"/>
        <rFont val="ＭＳ Ｐゴシック"/>
        <family val="3"/>
        <charset val="128"/>
      </rPr>
      <t>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1" eb="12">
      <t>チ</t>
    </rPh>
    <phoneticPr fontId="2"/>
  </si>
  <si>
    <t>燃費基準
達成・向上
達成レベル</t>
    <rPh sb="0" eb="2">
      <t>ネンピ</t>
    </rPh>
    <rPh sb="2" eb="4">
      <t>キジュン</t>
    </rPh>
    <rPh sb="5" eb="7">
      <t>タッセイ</t>
    </rPh>
    <rPh sb="8" eb="10">
      <t>コウジョウ</t>
    </rPh>
    <rPh sb="11" eb="13">
      <t>タッセイ</t>
    </rPh>
    <phoneticPr fontId="2"/>
  </si>
  <si>
    <t>多段階評価</t>
    <rPh sb="0" eb="1">
      <t>タ</t>
    </rPh>
    <rPh sb="1" eb="3">
      <t>ダンカイ</t>
    </rPh>
    <rPh sb="3" eb="5">
      <t>ヒョウカ</t>
    </rPh>
    <phoneticPr fontId="2"/>
  </si>
  <si>
    <t>多段階評価2</t>
    <rPh sb="0" eb="1">
      <t>タ</t>
    </rPh>
    <rPh sb="1" eb="3">
      <t>ダンカイ</t>
    </rPh>
    <rPh sb="3" eb="5">
      <t>ヒョウカ</t>
    </rPh>
    <phoneticPr fontId="2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</si>
  <si>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2"/>
  </si>
  <si>
    <r>
      <t>1</t>
    </r>
    <r>
      <rPr>
        <sz val="8"/>
        <rFont val="Arial"/>
        <family val="2"/>
      </rPr>
      <t>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2"/>
  </si>
  <si>
    <r>
      <t>平</t>
    </r>
    <r>
      <rPr>
        <sz val="8"/>
        <rFont val="ＭＳ Ｐゴシック"/>
        <family val="3"/>
        <charset val="128"/>
      </rPr>
      <t>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1" eb="12">
      <t>チ</t>
    </rPh>
    <phoneticPr fontId="2"/>
  </si>
  <si>
    <r>
      <t>令</t>
    </r>
    <r>
      <rPr>
        <sz val="8"/>
        <rFont val="ＭＳ Ｐゴシック"/>
        <family val="3"/>
        <charset val="128"/>
      </rPr>
      <t>和２年度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0" eb="11">
      <t>チ</t>
    </rPh>
    <phoneticPr fontId="2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</si>
  <si>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</si>
  <si>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2"/>
  </si>
  <si>
    <r>
      <rPr>
        <sz val="8"/>
        <rFont val="ＭＳ Ｐゴシック"/>
        <family val="3"/>
        <charset val="128"/>
      </rPr>
      <t>総</t>
    </r>
    <r>
      <rPr>
        <sz val="8"/>
        <rFont val="ＭＳ Ｐゴシック"/>
        <family val="3"/>
        <charset val="128"/>
      </rPr>
      <t>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2"/>
  </si>
  <si>
    <t>主要排出
ガス対策</t>
    <phoneticPr fontId="2"/>
  </si>
  <si>
    <t>駆動
形式</t>
    <rPh sb="3" eb="5">
      <t>ケイシキ</t>
    </rPh>
    <phoneticPr fontId="2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</si>
  <si>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</si>
  <si>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2"/>
  </si>
  <si>
    <t>マツダ</t>
  </si>
  <si>
    <t>MAZDA 2</t>
  </si>
  <si>
    <t>5BA-DJLFS</t>
  </si>
  <si>
    <t>0151,0152,0153,0154,
0155,0156,0157,0158,
0159,0160,0161,0162,
0163,0164,0165,0166</t>
    <phoneticPr fontId="2"/>
  </si>
  <si>
    <t>P5</t>
  </si>
  <si>
    <t>6AT(E･LTC)</t>
  </si>
  <si>
    <t>I,D,V,MC,EP,B</t>
  </si>
  <si>
    <t>3W+EGR</t>
  </si>
  <si>
    <t>F</t>
  </si>
  <si>
    <t>☆☆☆☆</t>
  </si>
  <si>
    <t>0101,0102,0103,0105,
0106,0107,0109,0113</t>
    <phoneticPr fontId="2"/>
  </si>
  <si>
    <t>6MT</t>
  </si>
  <si>
    <t>0104,0108,0110,0111,
0112,0114,0115,0116</t>
    <phoneticPr fontId="2"/>
  </si>
  <si>
    <t>3BA-DJLFS</t>
  </si>
  <si>
    <t>0101,0102,0103,0104</t>
  </si>
  <si>
    <t>3W</t>
  </si>
  <si>
    <t>5BA-DJLAS</t>
  </si>
  <si>
    <t>0101,0102,0103,0104,
0105,0106,0107,0108,
0109,0110,0111,0112,
0113,0114,0115,0116</t>
    <phoneticPr fontId="2"/>
  </si>
  <si>
    <t>A</t>
  </si>
  <si>
    <r>
      <rPr>
        <sz val="8"/>
        <rFont val="ＭＳ Ｐゴシック"/>
        <family val="3"/>
        <charset val="128"/>
      </rPr>
      <t>マツダ教習車</t>
    </r>
    <rPh sb="3" eb="6">
      <t>キョウシュウシャ</t>
    </rPh>
    <phoneticPr fontId="3"/>
  </si>
  <si>
    <t>4BA-DJLFJ</t>
  </si>
  <si>
    <t>0002</t>
  </si>
  <si>
    <t>D,V,MC,EP,B</t>
  </si>
  <si>
    <t>☆☆☆</t>
  </si>
  <si>
    <t>0052</t>
  </si>
  <si>
    <t>MAZDA 3</t>
  </si>
  <si>
    <t>5AA-BPEK3R</t>
  </si>
  <si>
    <t>0101,0102</t>
    <phoneticPr fontId="2"/>
  </si>
  <si>
    <t>HF-MK</t>
  </si>
  <si>
    <t>H,I,D,L,V,EP,B</t>
  </si>
  <si>
    <t>0151,0152</t>
    <phoneticPr fontId="2"/>
  </si>
  <si>
    <t>5AA-BPFJ3R</t>
  </si>
  <si>
    <t>0001</t>
  </si>
  <si>
    <t>PE-MJ</t>
  </si>
  <si>
    <t>H,I,D,V,MC,EP,B</t>
  </si>
  <si>
    <t>1001</t>
  </si>
  <si>
    <t>0051</t>
  </si>
  <si>
    <t>0101</t>
  </si>
  <si>
    <t>6BA-BP5R</t>
  </si>
  <si>
    <t>☆☆☆☆☆</t>
  </si>
  <si>
    <t>MAZDA ROADSTER</t>
    <phoneticPr fontId="2"/>
  </si>
  <si>
    <t>5BA-ND5RE</t>
    <phoneticPr fontId="2"/>
  </si>
  <si>
    <t>0051,0052</t>
    <phoneticPr fontId="2"/>
  </si>
  <si>
    <t>R</t>
  </si>
  <si>
    <t>0001,0002,0003,0004,
0005</t>
    <phoneticPr fontId="2"/>
  </si>
  <si>
    <t>5BA-NDERE</t>
    <phoneticPr fontId="2"/>
  </si>
  <si>
    <t>0001,0002,0003</t>
    <phoneticPr fontId="2"/>
  </si>
  <si>
    <t>PE</t>
  </si>
  <si>
    <t>MAZDA CX-30</t>
    <phoneticPr fontId="2"/>
  </si>
  <si>
    <t>5AA-DMEJ3R</t>
    <phoneticPr fontId="2"/>
  </si>
  <si>
    <t>0001</t>
    <phoneticPr fontId="2"/>
  </si>
  <si>
    <t>0101</t>
    <phoneticPr fontId="2"/>
  </si>
  <si>
    <t>MAZDA MX-30</t>
    <phoneticPr fontId="2"/>
  </si>
  <si>
    <t>5AA-DREJ3R</t>
    <phoneticPr fontId="2"/>
  </si>
  <si>
    <t>MAZDA CX-5</t>
    <phoneticPr fontId="2"/>
  </si>
  <si>
    <t>6BA-KFEP</t>
  </si>
  <si>
    <t>0105,0106</t>
    <phoneticPr fontId="2"/>
  </si>
  <si>
    <t>0207,0208,0209</t>
    <phoneticPr fontId="2"/>
  </si>
  <si>
    <t>6BA-KF5P</t>
  </si>
  <si>
    <t>0105</t>
    <phoneticPr fontId="2"/>
  </si>
  <si>
    <t>PY</t>
  </si>
  <si>
    <t>0205</t>
    <phoneticPr fontId="2"/>
  </si>
  <si>
    <t>MAZDA CX-60</t>
    <phoneticPr fontId="2"/>
  </si>
  <si>
    <t>5BA-KH5P</t>
  </si>
  <si>
    <t>0011,0012</t>
    <phoneticPr fontId="2"/>
  </si>
  <si>
    <t>8AT(E)</t>
  </si>
  <si>
    <t>I,D,V,MC,EP,B,AM</t>
  </si>
  <si>
    <t>0013,0014,0015</t>
    <phoneticPr fontId="2"/>
  </si>
  <si>
    <t>0016</t>
    <phoneticPr fontId="2"/>
  </si>
  <si>
    <t>0111,0112</t>
    <phoneticPr fontId="2"/>
  </si>
  <si>
    <t>0114</t>
    <phoneticPr fontId="2"/>
  </si>
  <si>
    <t>0113,0115,0116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</si>
</sst>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0_);[Red]\(0\)"/>
    <numFmt numFmtId="178" formatCode="0_ "/>
    <numFmt numFmtId="179" formatCode="0.0_ "/>
  </numFmts>
  <fonts count="16" x14ac:knownFonts="1">
    <font>
      <sz val="11"/>
      <color theme="1"/>
      <name val="ＭＳ Ｐゴシック"/>
      <family val="3"/>
      <charset val="128"/>
    </font>
    <font>
      <b/>
      <u/>
      <sz val="12"/>
      <name val="Arial"/>
      <family val="2"/>
    </font>
    <font>
      <sz val="6"/>
      <name val="ＭＳ Ｐゴシック"/>
      <family val="3"/>
      <charset val="128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11"/>
      <name val="ＭＳ Ｐゴシック"/>
      <family val="3"/>
      <charset val="128"/>
    </font>
    <font>
      <sz val="11"/>
      <name val="Arial"/>
      <family val="2"/>
    </font>
    <font>
      <sz val="8"/>
      <color rgb="FF0070C0"/>
      <name val="Arial"/>
      <family val="2"/>
    </font>
    <font>
      <sz val="8"/>
      <color rgb="FF0070C0"/>
      <name val="ＭＳ Ｐゴシック"/>
      <family val="3"/>
      <charset val="128"/>
    </font>
    <font>
      <b/>
      <sz val="10"/>
      <name val="Arial"/>
      <family val="2"/>
    </font>
    <font>
      <u/>
      <sz val="8"/>
      <name val="ＭＳ Ｐゴシック"/>
      <family val="3"/>
      <charset val="128"/>
    </font>
    <font>
      <b/>
      <sz val="10"/>
      <color theme="1"/>
      <name val="Arial"/>
      <family val="2"/>
    </font>
    <font>
      <sz val="8"/>
      <name val="Arial"/>
      <family val="3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13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/>
  </cellStyleXfs>
  <cellXfs count="114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 applyAlignment="1"/>
    <xf numFmtId="0" fontId="3" fillId="2" borderId="0" xfId="0" applyFont="1" applyFill="1" applyAlignment="1"/>
    <xf numFmtId="0" fontId="4" fillId="0" borderId="0" xfId="0" applyFont="1" applyAlignment="1">
      <alignment horizontal="right"/>
    </xf>
    <xf numFmtId="0" fontId="4" fillId="0" borderId="0" xfId="0" applyFont="1" applyAlignment="1"/>
    <xf numFmtId="0" fontId="3" fillId="0" borderId="1" xfId="0" applyFont="1" applyBorder="1" applyAlignment="1">
      <alignment horizontal="left"/>
    </xf>
    <xf numFmtId="0" fontId="3" fillId="0" borderId="1" xfId="0" applyFont="1" applyBorder="1" applyAlignment="1"/>
    <xf numFmtId="0" fontId="5" fillId="0" borderId="1" xfId="0" applyFont="1" applyBorder="1" applyAlignment="1" applyProtection="1">
      <protection locked="0"/>
    </xf>
    <xf numFmtId="0" fontId="3" fillId="0" borderId="1" xfId="0" applyFont="1" applyBorder="1" applyAlignment="1" applyProtection="1">
      <protection locked="0"/>
    </xf>
    <xf numFmtId="0" fontId="6" fillId="0" borderId="0" xfId="0" applyFont="1" applyAlignment="1"/>
    <xf numFmtId="0" fontId="7" fillId="0" borderId="0" xfId="0" applyFont="1" applyAlignment="1"/>
    <xf numFmtId="0" fontId="3" fillId="0" borderId="0" xfId="0" applyFont="1" applyAlignment="1">
      <alignment horizontal="right"/>
    </xf>
    <xf numFmtId="0" fontId="3" fillId="0" borderId="2" xfId="0" applyFont="1" applyBorder="1" applyAlignment="1">
      <alignment horizontal="right"/>
    </xf>
    <xf numFmtId="0" fontId="5" fillId="0" borderId="3" xfId="1" applyFont="1" applyBorder="1" applyAlignment="1">
      <alignment horizontal="centerContinuous"/>
    </xf>
    <xf numFmtId="0" fontId="3" fillId="0" borderId="4" xfId="1" applyFont="1" applyBorder="1" applyAlignment="1">
      <alignment horizontal="centerContinuous"/>
    </xf>
    <xf numFmtId="0" fontId="5" fillId="0" borderId="3" xfId="0" applyFont="1" applyBorder="1" applyAlignment="1">
      <alignment horizontal="centerContinuous" wrapText="1"/>
    </xf>
    <xf numFmtId="0" fontId="3" fillId="0" borderId="2" xfId="0" applyFont="1" applyBorder="1" applyAlignment="1">
      <alignment horizontal="centerContinuous"/>
    </xf>
    <xf numFmtId="0" fontId="5" fillId="0" borderId="3" xfId="0" applyFont="1" applyBorder="1" applyAlignment="1">
      <alignment horizontal="centerContinuous"/>
    </xf>
    <xf numFmtId="0" fontId="3" fillId="0" borderId="4" xfId="0" applyFont="1" applyBorder="1" applyAlignment="1">
      <alignment horizontal="centerContinuous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9" fillId="0" borderId="7" xfId="0" applyFont="1" applyBorder="1" applyAlignment="1"/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0" borderId="6" xfId="0" applyFont="1" applyBorder="1" applyAlignment="1">
      <alignment horizontal="center" shrinkToFit="1"/>
    </xf>
    <xf numFmtId="0" fontId="3" fillId="0" borderId="7" xfId="0" applyFont="1" applyBorder="1" applyAlignment="1">
      <alignment horizontal="center" shrinkToFit="1"/>
    </xf>
    <xf numFmtId="0" fontId="3" fillId="0" borderId="8" xfId="0" applyFont="1" applyBorder="1" applyAlignment="1">
      <alignment horizontal="center" shrinkToFit="1"/>
    </xf>
    <xf numFmtId="0" fontId="3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/>
    <xf numFmtId="0" fontId="3" fillId="0" borderId="11" xfId="0" applyFont="1" applyBorder="1" applyAlignment="1">
      <alignment horizontal="center" vertical="center"/>
    </xf>
    <xf numFmtId="0" fontId="9" fillId="0" borderId="12" xfId="0" applyFont="1" applyBorder="1" applyAlignment="1"/>
    <xf numFmtId="0" fontId="9" fillId="0" borderId="0" xfId="0" applyFont="1" applyAlignment="1"/>
    <xf numFmtId="0" fontId="3" fillId="0" borderId="1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shrinkToFit="1"/>
    </xf>
    <xf numFmtId="0" fontId="3" fillId="0" borderId="1" xfId="0" applyFont="1" applyBorder="1" applyAlignment="1">
      <alignment horizontal="center" shrinkToFit="1"/>
    </xf>
    <xf numFmtId="0" fontId="3" fillId="0" borderId="13" xfId="0" applyFont="1" applyBorder="1" applyAlignment="1">
      <alignment horizontal="center" shrinkToFit="1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9" fillId="0" borderId="14" xfId="0" applyFont="1" applyBorder="1" applyAlignment="1"/>
    <xf numFmtId="0" fontId="9" fillId="0" borderId="1" xfId="0" applyFont="1" applyBorder="1" applyAlignment="1"/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3" fillId="0" borderId="5" xfId="0" applyFont="1" applyBorder="1" applyProtection="1">
      <alignment vertical="center"/>
      <protection locked="0"/>
    </xf>
    <xf numFmtId="0" fontId="3" fillId="0" borderId="6" xfId="0" applyFont="1" applyBorder="1" applyProtection="1">
      <alignment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3" fillId="0" borderId="28" xfId="0" applyFont="1" applyBorder="1" applyAlignment="1" applyProtection="1">
      <alignment horizontal="left" vertical="center"/>
      <protection locked="0"/>
    </xf>
    <xf numFmtId="49" fontId="3" fillId="0" borderId="28" xfId="0" quotePrefix="1" applyNumberFormat="1" applyFont="1" applyBorder="1" applyAlignment="1" applyProtection="1">
      <alignment horizontal="left" vertical="center" wrapText="1"/>
      <protection locked="0"/>
    </xf>
    <xf numFmtId="0" fontId="3" fillId="0" borderId="28" xfId="0" applyFont="1" applyBorder="1" applyAlignment="1" applyProtection="1">
      <alignment horizontal="center" vertical="center" wrapText="1"/>
      <protection locked="0"/>
    </xf>
    <xf numFmtId="0" fontId="3" fillId="0" borderId="28" xfId="0" applyFont="1" applyBorder="1" applyAlignment="1" applyProtection="1">
      <alignment horizontal="center" vertical="center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3" fillId="2" borderId="29" xfId="0" applyFont="1" applyFill="1" applyBorder="1" applyAlignment="1" applyProtection="1">
      <alignment horizontal="center" vertical="center"/>
      <protection locked="0"/>
    </xf>
    <xf numFmtId="176" fontId="12" fillId="2" borderId="30" xfId="0" quotePrefix="1" applyNumberFormat="1" applyFont="1" applyFill="1" applyBorder="1" applyAlignment="1" applyProtection="1">
      <alignment horizontal="center" vertical="center" wrapText="1"/>
      <protection locked="0"/>
    </xf>
    <xf numFmtId="177" fontId="12" fillId="2" borderId="29" xfId="0" applyNumberFormat="1" applyFont="1" applyFill="1" applyBorder="1" applyAlignment="1" applyProtection="1">
      <alignment horizontal="center" vertical="center" wrapText="1"/>
      <protection locked="0"/>
    </xf>
    <xf numFmtId="176" fontId="12" fillId="2" borderId="28" xfId="0" quotePrefix="1" applyNumberFormat="1" applyFont="1" applyFill="1" applyBorder="1" applyAlignment="1" applyProtection="1">
      <alignment horizontal="center" vertical="center" wrapText="1"/>
      <protection locked="0"/>
    </xf>
    <xf numFmtId="176" fontId="12" fillId="2" borderId="28" xfId="0" quotePrefix="1" applyNumberFormat="1" applyFont="1" applyFill="1" applyBorder="1" applyAlignment="1" applyProtection="1">
      <alignment horizontal="center" vertical="center"/>
      <protection locked="0"/>
    </xf>
    <xf numFmtId="0" fontId="3" fillId="2" borderId="28" xfId="0" applyFont="1" applyFill="1" applyBorder="1" applyAlignment="1" applyProtection="1">
      <alignment horizontal="center" vertical="center"/>
      <protection locked="0"/>
    </xf>
    <xf numFmtId="0" fontId="3" fillId="2" borderId="28" xfId="0" applyFont="1" applyFill="1" applyBorder="1" applyAlignment="1" applyProtection="1">
      <alignment horizontal="center" vertical="center" wrapText="1"/>
      <protection locked="0"/>
    </xf>
    <xf numFmtId="0" fontId="3" fillId="2" borderId="28" xfId="0" applyFont="1" applyFill="1" applyBorder="1" applyAlignment="1" applyProtection="1">
      <alignment horizontal="left" vertical="center"/>
      <protection locked="0"/>
    </xf>
    <xf numFmtId="0" fontId="13" fillId="2" borderId="31" xfId="0" applyFont="1" applyFill="1" applyBorder="1" applyAlignment="1" applyProtection="1">
      <alignment horizontal="center" vertical="center" wrapText="1"/>
      <protection locked="0"/>
    </xf>
    <xf numFmtId="178" fontId="3" fillId="2" borderId="32" xfId="0" applyNumberFormat="1" applyFont="1" applyFill="1" applyBorder="1" applyAlignment="1" applyProtection="1">
      <alignment horizontal="center" vertical="center"/>
      <protection locked="0"/>
    </xf>
    <xf numFmtId="178" fontId="3" fillId="2" borderId="28" xfId="0" applyNumberFormat="1" applyFont="1" applyFill="1" applyBorder="1" applyAlignment="1" applyProtection="1">
      <alignment horizontal="center" vertical="center"/>
      <protection locked="0"/>
    </xf>
    <xf numFmtId="178" fontId="3" fillId="2" borderId="28" xfId="0" quotePrefix="1" applyNumberFormat="1" applyFont="1" applyFill="1" applyBorder="1" applyAlignment="1" applyProtection="1">
      <alignment horizontal="center" vertical="center"/>
      <protection locked="0"/>
    </xf>
    <xf numFmtId="3" fontId="3" fillId="0" borderId="28" xfId="0" applyNumberFormat="1" applyFont="1" applyBorder="1" applyAlignment="1" applyProtection="1">
      <alignment horizontal="center" vertical="center"/>
      <protection locked="0"/>
    </xf>
    <xf numFmtId="179" fontId="14" fillId="0" borderId="28" xfId="0" applyNumberFormat="1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0" borderId="11" xfId="0" applyFont="1" applyBorder="1" applyProtection="1">
      <alignment vertical="center"/>
      <protection locked="0"/>
    </xf>
    <xf numFmtId="0" fontId="3" fillId="0" borderId="12" xfId="0" applyFont="1" applyBorder="1" applyProtection="1">
      <alignment vertical="center"/>
      <protection locked="0"/>
    </xf>
    <xf numFmtId="0" fontId="3" fillId="0" borderId="22" xfId="0" applyFont="1" applyBorder="1" applyAlignment="1" applyProtection="1">
      <alignment horizontal="left" vertical="center"/>
      <protection locked="0"/>
    </xf>
    <xf numFmtId="0" fontId="3" fillId="0" borderId="14" xfId="0" applyFont="1" applyBorder="1" applyProtection="1">
      <alignment vertical="center"/>
      <protection locked="0"/>
    </xf>
    <xf numFmtId="0" fontId="3" fillId="0" borderId="13" xfId="0" applyFont="1" applyBorder="1" applyAlignment="1" applyProtection="1">
      <alignment horizontal="left" vertical="center"/>
      <protection locked="0"/>
    </xf>
    <xf numFmtId="0" fontId="15" fillId="0" borderId="8" xfId="1" applyFont="1" applyBorder="1" applyAlignment="1" applyProtection="1">
      <alignment horizontal="left" vertical="center"/>
      <protection locked="0"/>
    </xf>
    <xf numFmtId="0" fontId="3" fillId="0" borderId="24" xfId="0" applyFont="1" applyBorder="1" applyProtection="1">
      <alignment vertical="center"/>
      <protection locked="0"/>
    </xf>
    <xf numFmtId="176" fontId="12" fillId="2" borderId="33" xfId="0" quotePrefix="1" applyNumberFormat="1" applyFont="1" applyFill="1" applyBorder="1" applyAlignment="1" applyProtection="1">
      <alignment horizontal="center" vertical="center" wrapText="1"/>
      <protection locked="0"/>
    </xf>
    <xf numFmtId="177" fontId="12" fillId="2" borderId="34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>
      <alignment vertical="center"/>
    </xf>
    <xf numFmtId="0" fontId="3" fillId="4" borderId="0" xfId="0" applyFont="1" applyFill="1" applyAlignment="1"/>
  </cellXfs>
  <cellStyles count="2">
    <cellStyle name="標準" xfId="0" builtinId="0"/>
    <cellStyle name="標準 2" xfId="1" xr:uid="{DDDB5259-B45D-49A4-85FD-D63EC856EA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Relationship Id="rId8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file://///XF1/&#35469;&#35388;&#65319;/&#21407;&#30000;/&#20055;&#29992;&#65293;&#29123;&#36027;&#20844;&#34920;&#29992;&#32025;99.8.27.xls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//H03399/&#35519;&#26619;&#22577;&#21578;/Eudora/Tanaka/attach/P(g%5e.xls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file://///H03399/&#24115;&#31080;/eudora/tanaka/attach/&#29123;&#36027;&#20844;&#34920;(&#27083;&#22793;&#12289;&#22269;&#29987;)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－燃費公表用紙99.8.27"/>
      <sheetName val="DATA"/>
      <sheetName val="C3_N DC改造投資"/>
      <sheetName val="CPS Gr分担表"/>
      <sheetName val="Sheet1"/>
    </sheetNames>
    <definedNames>
      <definedName name="Module1.社内配布用印刷"/>
      <definedName name="Module1.提出用印刷"/>
      <definedName name="新型構変選択"/>
      <definedName name="製作者選択"/>
    </definedNames>
    <sheetDataSet>
      <sheetData sheetId="0" refreshError="1"/>
      <sheetData sheetId="1"/>
      <sheetData sheetId="2" refreshError="1"/>
      <sheetData sheetId="3" refreshError="1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燃費公表(構変、国産)"/>
      <sheetName val="ＴＦ関連Ｐｒｊ日程表"/>
      <sheetName val="Sheet1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VN12-2陣"/>
      <sheetName val="WLTP結果シート"/>
    </sheetNames>
    <definedNames>
      <definedName name="社内配布用印刷"/>
      <definedName name="提出用印刷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B12466-594B-4C27-94DB-DD49B4CF8916}">
  <sheetPr>
    <tabColor rgb="FFFFFF00"/>
  </sheetPr>
  <dimension ref="A1:AH41"/>
  <sheetViews>
    <sheetView tabSelected="1" view="pageBreakPreview" zoomScaleNormal="100" zoomScaleSheetLayoutView="100" workbookViewId="0">
      <selection activeCell="A3" sqref="A3"/>
    </sheetView>
  </sheetViews>
  <sheetFormatPr defaultColWidth="9" defaultRowHeight="10" x14ac:dyDescent="0.2"/>
  <cols>
    <col min="1" max="1" width="15.90625" style="112" customWidth="1"/>
    <col min="2" max="2" width="3.90625" style="2" bestFit="1" customWidth="1"/>
    <col min="3" max="3" width="38.26953125" style="2" customWidth="1"/>
    <col min="4" max="4" width="13.90625" style="2" bestFit="1" customWidth="1"/>
    <col min="5" max="5" width="16.90625" style="113" customWidth="1"/>
    <col min="6" max="6" width="13.08984375" style="2" bestFit="1" customWidth="1"/>
    <col min="7" max="7" width="7.36328125" style="2" customWidth="1"/>
    <col min="8" max="8" width="12.08984375" style="2" bestFit="1" customWidth="1"/>
    <col min="9" max="9" width="10.6328125" style="2" customWidth="1"/>
    <col min="10" max="10" width="7" style="2" bestFit="1" customWidth="1"/>
    <col min="11" max="11" width="6.36328125" style="2" bestFit="1" customWidth="1"/>
    <col min="12" max="12" width="8.7265625" style="2" bestFit="1" customWidth="1"/>
    <col min="13" max="13" width="8.453125" style="2" bestFit="1" customWidth="1"/>
    <col min="14" max="14" width="8.6328125" style="2" bestFit="1" customWidth="1"/>
    <col min="15" max="15" width="8.6328125" style="2" customWidth="1"/>
    <col min="16" max="16" width="14.36328125" style="2" bestFit="1" customWidth="1"/>
    <col min="17" max="17" width="10" style="2" bestFit="1" customWidth="1"/>
    <col min="18" max="18" width="6" style="2" customWidth="1"/>
    <col min="19" max="19" width="25.26953125" style="2" bestFit="1" customWidth="1"/>
    <col min="20" max="20" width="11" style="2" bestFit="1" customWidth="1"/>
    <col min="21" max="22" width="8.26953125" style="2" bestFit="1" customWidth="1"/>
    <col min="23" max="24" width="9" style="2"/>
    <col min="25" max="25" width="9" style="2" customWidth="1"/>
    <col min="26" max="27" width="10.6328125" style="2" customWidth="1"/>
    <col min="28" max="33" width="9" style="2" hidden="1" customWidth="1"/>
    <col min="34" max="34" width="9" style="2" customWidth="1"/>
    <col min="35" max="16384" width="9" style="2"/>
  </cols>
  <sheetData>
    <row r="1" spans="1:34" ht="15.5" x14ac:dyDescent="0.35">
      <c r="A1" s="1"/>
      <c r="B1" s="1"/>
      <c r="E1" s="3"/>
      <c r="R1" s="4"/>
    </row>
    <row r="2" spans="1:34" ht="15.5" x14ac:dyDescent="0.35">
      <c r="A2" s="2"/>
      <c r="E2" s="2"/>
      <c r="F2" s="5"/>
      <c r="J2" s="6" t="s">
        <v>0</v>
      </c>
      <c r="K2" s="6"/>
      <c r="L2" s="6"/>
      <c r="M2" s="6"/>
      <c r="N2" s="6"/>
      <c r="O2" s="6"/>
      <c r="P2" s="6"/>
      <c r="Q2" s="7"/>
      <c r="R2" s="8" t="s">
        <v>1</v>
      </c>
      <c r="S2" s="9"/>
      <c r="T2" s="9"/>
      <c r="U2" s="9"/>
      <c r="V2" s="9"/>
    </row>
    <row r="3" spans="1:34" ht="15.75" customHeight="1" x14ac:dyDescent="0.35">
      <c r="A3" s="10" t="s">
        <v>2</v>
      </c>
      <c r="B3" s="11"/>
      <c r="E3" s="2"/>
      <c r="J3" s="7"/>
      <c r="R3" s="12"/>
      <c r="S3" s="13" t="s">
        <v>3</v>
      </c>
      <c r="T3" s="13"/>
      <c r="U3" s="13"/>
      <c r="V3" s="13"/>
      <c r="W3" s="13"/>
      <c r="X3" s="13"/>
      <c r="Z3" s="14" t="s">
        <v>4</v>
      </c>
      <c r="AA3" s="15"/>
      <c r="AB3" s="16" t="s">
        <v>5</v>
      </c>
      <c r="AC3" s="17"/>
      <c r="AD3" s="17"/>
      <c r="AE3" s="18" t="s">
        <v>6</v>
      </c>
      <c r="AF3" s="17"/>
      <c r="AG3" s="19"/>
    </row>
    <row r="4" spans="1:34" ht="14.25" customHeight="1" thickBot="1" x14ac:dyDescent="0.25">
      <c r="A4" s="20" t="s">
        <v>7</v>
      </c>
      <c r="B4" s="21" t="s">
        <v>8</v>
      </c>
      <c r="C4" s="22"/>
      <c r="D4" s="23"/>
      <c r="E4" s="24"/>
      <c r="F4" s="21" t="s">
        <v>9</v>
      </c>
      <c r="G4" s="25"/>
      <c r="H4" s="26" t="s">
        <v>10</v>
      </c>
      <c r="I4" s="27" t="s">
        <v>11</v>
      </c>
      <c r="J4" s="28" t="s">
        <v>12</v>
      </c>
      <c r="K4" s="29" t="s">
        <v>13</v>
      </c>
      <c r="L4" s="30"/>
      <c r="M4" s="30"/>
      <c r="N4" s="30"/>
      <c r="O4" s="31"/>
      <c r="P4" s="26" t="s">
        <v>14</v>
      </c>
      <c r="Q4" s="32" t="s">
        <v>15</v>
      </c>
      <c r="R4" s="33"/>
      <c r="S4" s="34"/>
      <c r="T4" s="35" t="s">
        <v>16</v>
      </c>
      <c r="U4" s="36" t="s">
        <v>17</v>
      </c>
      <c r="V4" s="26" t="s">
        <v>18</v>
      </c>
      <c r="W4" s="37" t="s">
        <v>19</v>
      </c>
      <c r="X4" s="38"/>
      <c r="Z4" s="39" t="s">
        <v>20</v>
      </c>
      <c r="AA4" s="39" t="s">
        <v>21</v>
      </c>
      <c r="AB4" s="27" t="s">
        <v>22</v>
      </c>
      <c r="AC4" s="26" t="s">
        <v>23</v>
      </c>
      <c r="AD4" s="26" t="s">
        <v>24</v>
      </c>
      <c r="AE4" s="27" t="s">
        <v>22</v>
      </c>
      <c r="AF4" s="26" t="s">
        <v>23</v>
      </c>
      <c r="AG4" s="26" t="s">
        <v>25</v>
      </c>
      <c r="AH4" s="40"/>
    </row>
    <row r="5" spans="1:34" ht="11.25" customHeight="1" x14ac:dyDescent="0.2">
      <c r="A5" s="41"/>
      <c r="B5" s="42"/>
      <c r="C5" s="43"/>
      <c r="D5" s="44"/>
      <c r="E5" s="45"/>
      <c r="F5" s="46"/>
      <c r="G5" s="47"/>
      <c r="H5" s="41"/>
      <c r="I5" s="48"/>
      <c r="J5" s="49"/>
      <c r="K5" s="50" t="s">
        <v>26</v>
      </c>
      <c r="L5" s="51" t="s">
        <v>27</v>
      </c>
      <c r="M5" s="52" t="s">
        <v>28</v>
      </c>
      <c r="N5" s="53" t="s">
        <v>29</v>
      </c>
      <c r="O5" s="53" t="s">
        <v>22</v>
      </c>
      <c r="P5" s="54"/>
      <c r="Q5" s="55"/>
      <c r="R5" s="56"/>
      <c r="S5" s="57"/>
      <c r="T5" s="58"/>
      <c r="U5" s="59"/>
      <c r="V5" s="41"/>
      <c r="W5" s="26" t="s">
        <v>23</v>
      </c>
      <c r="X5" s="26" t="s">
        <v>24</v>
      </c>
      <c r="Z5" s="39"/>
      <c r="AA5" s="39"/>
      <c r="AB5" s="48"/>
      <c r="AC5" s="60"/>
      <c r="AD5" s="60"/>
      <c r="AE5" s="48"/>
      <c r="AF5" s="60"/>
      <c r="AG5" s="60"/>
      <c r="AH5" s="61"/>
    </row>
    <row r="6" spans="1:34" x14ac:dyDescent="0.2">
      <c r="A6" s="41"/>
      <c r="B6" s="42"/>
      <c r="C6" s="43"/>
      <c r="D6" s="20" t="s">
        <v>30</v>
      </c>
      <c r="E6" s="62" t="s">
        <v>31</v>
      </c>
      <c r="F6" s="20" t="s">
        <v>30</v>
      </c>
      <c r="G6" s="27" t="s">
        <v>32</v>
      </c>
      <c r="H6" s="41"/>
      <c r="I6" s="48"/>
      <c r="J6" s="49"/>
      <c r="K6" s="63"/>
      <c r="L6" s="64"/>
      <c r="M6" s="63"/>
      <c r="N6" s="65"/>
      <c r="O6" s="65"/>
      <c r="P6" s="54"/>
      <c r="Q6" s="26" t="s">
        <v>33</v>
      </c>
      <c r="R6" s="26" t="s">
        <v>34</v>
      </c>
      <c r="S6" s="20" t="s">
        <v>35</v>
      </c>
      <c r="T6" s="66" t="s">
        <v>36</v>
      </c>
      <c r="U6" s="59"/>
      <c r="V6" s="41"/>
      <c r="W6" s="60"/>
      <c r="X6" s="60"/>
      <c r="Z6" s="39"/>
      <c r="AA6" s="39"/>
      <c r="AB6" s="48"/>
      <c r="AC6" s="60"/>
      <c r="AD6" s="60"/>
      <c r="AE6" s="48"/>
      <c r="AF6" s="60"/>
      <c r="AG6" s="60"/>
      <c r="AH6" s="61"/>
    </row>
    <row r="7" spans="1:34" x14ac:dyDescent="0.2">
      <c r="A7" s="41"/>
      <c r="B7" s="42"/>
      <c r="C7" s="43"/>
      <c r="D7" s="41"/>
      <c r="E7" s="41"/>
      <c r="F7" s="41"/>
      <c r="G7" s="41"/>
      <c r="H7" s="41"/>
      <c r="I7" s="48"/>
      <c r="J7" s="49"/>
      <c r="K7" s="63"/>
      <c r="L7" s="64"/>
      <c r="M7" s="63"/>
      <c r="N7" s="65"/>
      <c r="O7" s="65"/>
      <c r="P7" s="54"/>
      <c r="Q7" s="54"/>
      <c r="R7" s="54"/>
      <c r="S7" s="41"/>
      <c r="T7" s="67"/>
      <c r="U7" s="59"/>
      <c r="V7" s="41"/>
      <c r="W7" s="60"/>
      <c r="X7" s="60"/>
      <c r="Z7" s="39"/>
      <c r="AA7" s="39"/>
      <c r="AB7" s="48"/>
      <c r="AC7" s="60"/>
      <c r="AD7" s="60"/>
      <c r="AE7" s="48"/>
      <c r="AF7" s="60"/>
      <c r="AG7" s="60"/>
      <c r="AH7" s="61"/>
    </row>
    <row r="8" spans="1:34" x14ac:dyDescent="0.2">
      <c r="A8" s="68"/>
      <c r="B8" s="69"/>
      <c r="C8" s="70"/>
      <c r="D8" s="68"/>
      <c r="E8" s="68"/>
      <c r="F8" s="68"/>
      <c r="G8" s="68"/>
      <c r="H8" s="68"/>
      <c r="I8" s="71"/>
      <c r="J8" s="46"/>
      <c r="K8" s="72"/>
      <c r="L8" s="73"/>
      <c r="M8" s="72"/>
      <c r="N8" s="47"/>
      <c r="O8" s="47"/>
      <c r="P8" s="74"/>
      <c r="Q8" s="74"/>
      <c r="R8" s="74"/>
      <c r="S8" s="68"/>
      <c r="T8" s="75"/>
      <c r="U8" s="76"/>
      <c r="V8" s="68"/>
      <c r="W8" s="77"/>
      <c r="X8" s="77"/>
      <c r="Z8" s="78"/>
      <c r="AA8" s="78"/>
      <c r="AB8" s="71"/>
      <c r="AC8" s="77"/>
      <c r="AD8" s="77"/>
      <c r="AE8" s="71"/>
      <c r="AF8" s="77"/>
      <c r="AG8" s="77"/>
      <c r="AH8" s="61"/>
    </row>
    <row r="9" spans="1:34" ht="48" customHeight="1" x14ac:dyDescent="0.2">
      <c r="A9" s="79" t="s">
        <v>37</v>
      </c>
      <c r="B9" s="80"/>
      <c r="C9" s="81" t="s">
        <v>38</v>
      </c>
      <c r="D9" s="82" t="s">
        <v>39</v>
      </c>
      <c r="E9" s="83" t="s">
        <v>40</v>
      </c>
      <c r="F9" s="84" t="s">
        <v>41</v>
      </c>
      <c r="G9" s="85">
        <v>1.496</v>
      </c>
      <c r="H9" s="84" t="s">
        <v>42</v>
      </c>
      <c r="I9" s="86" t="str">
        <f t="shared" ref="I9:I40" si="0">IF(Z9="","",(IF(AA9-Z9&gt;0,CONCATENATE(TEXT(Z9,"#,##0"),"~",TEXT(AA9,"#,##0")),TEXT(Z9,"#,##0"))))</f>
        <v>1,090~1,100</v>
      </c>
      <c r="J9" s="87">
        <v>5</v>
      </c>
      <c r="K9" s="88">
        <v>20.3</v>
      </c>
      <c r="L9" s="89">
        <f t="shared" ref="L9:L40" si="1">IF(K9&gt;0,1/K9*34.6*67.1,"")</f>
        <v>114.36748768472904</v>
      </c>
      <c r="M9" s="88">
        <f t="shared" ref="M9:M40" si="2">IFERROR(VALUE(IF(Z9="","",(IF(Z9&gt;=2271,"7.4",IF(Z9&gt;=2101,"8.7",IF(Z9&gt;=1991,"9.4",IF(Z9&gt;=1871,"10.2",IF(Z9&gt;=1761,"11.1",IF(Z9&gt;=1651,"12.2",IF(Z9&gt;=1531,"13.2",IF(Z9&gt;=1421,"14.4",IF(Z9&gt;=1311,"15.8",IF(Z9&gt;=1196,"17.2",IF(Z9&gt;=1081,"18.7",IF(Z9&gt;=971,"20.5",IF(Z9&gt;=856,"20.8",IF(Z9&gt;=741,"21.0",IF(Z9&gt;=601,"21.8","22.5")))))))))))))))))),"")</f>
        <v>18.7</v>
      </c>
      <c r="N9" s="90">
        <f t="shared" ref="N9:N40" si="3">IFERROR(VALUE(IF(Z9="","",(IF(Z9&gt;=2271,"10.6",IF(Z9&gt;=2101,"11.9",IF(Z9&gt;=1991,"12.7",IF(Z9&gt;=1871,"13.5",IF(Z9&gt;=1761,"14.4",IF(Z9&gt;=1651,"15.4",IF(Z9&gt;=1531,"16.5",IF(Z9&gt;=1421,"17.6",IF(Z9&gt;=1311,"19.0",IF(Z9&gt;=1196,"20.3",IF(Z9&gt;=1081,"21.8",IF(Z9&gt;=971,"23.4",IF(Z9&gt;=856,"23.7",IF(Z9&gt;=741,"24.5","24.6"))))))))))))))))),"")</f>
        <v>21.8</v>
      </c>
      <c r="O9" s="91" t="str">
        <f t="shared" ref="O9:O40" si="4">IF(Z9="","",IF(AE9="",TEXT(AB9,"#,##0.0"),IF(AB9-AE9&gt;0,CONCATENATE(TEXT(AE9,"#,##0.0"),"~",TEXT(AB9,"#,##0.0")),TEXT(AB9,"#,##0.0"))))</f>
        <v>26.7~26.8</v>
      </c>
      <c r="P9" s="92" t="s">
        <v>43</v>
      </c>
      <c r="Q9" s="93" t="s">
        <v>44</v>
      </c>
      <c r="R9" s="92" t="s">
        <v>45</v>
      </c>
      <c r="S9" s="94"/>
      <c r="T9" s="95" t="s">
        <v>46</v>
      </c>
      <c r="U9" s="96">
        <f t="shared" ref="U9:U40" si="5">IFERROR(IF(K9&lt;M9,"",(ROUNDDOWN(K9/M9*100,0))),"")</f>
        <v>108</v>
      </c>
      <c r="V9" s="97" t="str">
        <f t="shared" ref="V9:V40" si="6">IFERROR(IF(K9&lt;N9,"",(ROUNDDOWN(K9/N9*100,0))),"")</f>
        <v/>
      </c>
      <c r="W9" s="97" t="str">
        <f t="shared" ref="W9:W40" si="7">IF(AC9&lt;55,"",IF(AA9="",AC9,IF(AF9-AC9&gt;0,CONCATENATE(AC9,"~",AF9),AC9)))</f>
        <v>75~76</v>
      </c>
      <c r="X9" s="98" t="str">
        <f t="shared" ref="X9:X40" si="8">IF(AC9&lt;55,"",AD9)</f>
        <v>★2.5</v>
      </c>
      <c r="Z9" s="99">
        <v>1090</v>
      </c>
      <c r="AA9" s="99">
        <v>1100</v>
      </c>
      <c r="AB9" s="100">
        <f t="shared" ref="AB9:AB40" si="9">IF(Z9="","",(ROUND(IF(Z9&gt;=2759,9.5,IF(Z9&lt;2759,(-2.47/1000000*Z9*Z9)-(8.52/10000*Z9)+30.65)),1)))</f>
        <v>26.8</v>
      </c>
      <c r="AC9" s="101">
        <f t="shared" ref="AC9:AC40" si="10">IF(K9="","",ROUNDDOWN(K9/AB9*100,0))</f>
        <v>75</v>
      </c>
      <c r="AD9" s="101" t="str">
        <f t="shared" ref="AD9:AD40" si="11">IF(AC9="","",IF(AC9&gt;=125,"★7.5",IF(AC9&gt;=120,"★7.0",IF(AC9&gt;=115,"★6.5",IF(AC9&gt;=110,"★6.0",IF(AC9&gt;=105,"★5.5",IF(AC9&gt;=100,"★5.0",IF(AC9&gt;=95,"★4.5",IF(AC9&gt;=90,"★4.0",IF(AC9&gt;=85,"★3.5",IF(AC9&gt;=80,"★3.0",IF(AC9&gt;=75,"★2.5",IF(AC9&gt;=70,"★2.0",IF(AC9&gt;=65,"★1.5",IF(AC9&gt;=60,"★1.0",IF(AC9&gt;=55,"★0.5"," "))))))))))))))))</f>
        <v>★2.5</v>
      </c>
      <c r="AE9" s="100">
        <f t="shared" ref="AE9:AE40" si="12">IF(AA9="","",(ROUND(IF(AA9&gt;=2759,9.5,IF(AA9&lt;2759,(-2.47/1000000*AA9*AA9)-(8.52/10000*AA9)+30.65)),1)))</f>
        <v>26.7</v>
      </c>
      <c r="AF9" s="101">
        <f t="shared" ref="AF9:AF40" si="13">IF(AE9="","",IF(K9="","",ROUNDDOWN(K9/AE9*100,0)))</f>
        <v>76</v>
      </c>
      <c r="AG9" s="101" t="str">
        <f t="shared" ref="AG9:AG40" si="14">IF(AF9="","",IF(AF9&gt;=125,"★7.5",IF(AF9&gt;=120,"★7.0",IF(AF9&gt;=115,"★6.5",IF(AF9&gt;=110,"★6.0",IF(AF9&gt;=105,"★5.5",IF(AF9&gt;=100,"★5.0",IF(AF9&gt;=95,"★4.5",IF(AF9&gt;=90,"★4.0",IF(AF9&gt;=85,"★3.5",IF(AF9&gt;=80,"★3.0",IF(AF9&gt;=75,"★2.5",IF(AF9&gt;=70,"★2.0",IF(AF9&gt;=65,"★1.5",IF(AF9&gt;=60,"★1.0",IF(AF9&gt;=55,"★0.5"," "))))))))))))))))</f>
        <v>★2.5</v>
      </c>
      <c r="AH9" s="102"/>
    </row>
    <row r="10" spans="1:34" ht="24" customHeight="1" x14ac:dyDescent="0.2">
      <c r="A10" s="103"/>
      <c r="B10" s="104"/>
      <c r="C10" s="105"/>
      <c r="D10" s="82" t="s">
        <v>39</v>
      </c>
      <c r="E10" s="83" t="s">
        <v>47</v>
      </c>
      <c r="F10" s="84" t="s">
        <v>41</v>
      </c>
      <c r="G10" s="85">
        <v>1.496</v>
      </c>
      <c r="H10" s="84" t="s">
        <v>48</v>
      </c>
      <c r="I10" s="86" t="str">
        <f t="shared" si="0"/>
        <v>1,060</v>
      </c>
      <c r="J10" s="87">
        <v>5</v>
      </c>
      <c r="K10" s="88">
        <v>20.2</v>
      </c>
      <c r="L10" s="89">
        <f t="shared" si="1"/>
        <v>114.93366336633663</v>
      </c>
      <c r="M10" s="88">
        <f t="shared" si="2"/>
        <v>20.5</v>
      </c>
      <c r="N10" s="90">
        <f t="shared" si="3"/>
        <v>23.4</v>
      </c>
      <c r="O10" s="91" t="str">
        <f t="shared" si="4"/>
        <v>27.0</v>
      </c>
      <c r="P10" s="92" t="s">
        <v>43</v>
      </c>
      <c r="Q10" s="93" t="s">
        <v>44</v>
      </c>
      <c r="R10" s="92" t="s">
        <v>45</v>
      </c>
      <c r="S10" s="94"/>
      <c r="T10" s="95" t="s">
        <v>46</v>
      </c>
      <c r="U10" s="96" t="str">
        <f t="shared" si="5"/>
        <v/>
      </c>
      <c r="V10" s="97" t="str">
        <f t="shared" si="6"/>
        <v/>
      </c>
      <c r="W10" s="97">
        <f t="shared" si="7"/>
        <v>74</v>
      </c>
      <c r="X10" s="98" t="str">
        <f t="shared" si="8"/>
        <v>★2.0</v>
      </c>
      <c r="Z10" s="99">
        <v>1060</v>
      </c>
      <c r="AA10" s="99"/>
      <c r="AB10" s="100">
        <f t="shared" si="9"/>
        <v>27</v>
      </c>
      <c r="AC10" s="101">
        <f t="shared" si="10"/>
        <v>74</v>
      </c>
      <c r="AD10" s="101" t="str">
        <f t="shared" si="11"/>
        <v>★2.0</v>
      </c>
      <c r="AE10" s="100" t="str">
        <f t="shared" si="12"/>
        <v/>
      </c>
      <c r="AF10" s="101" t="str">
        <f t="shared" si="13"/>
        <v/>
      </c>
      <c r="AG10" s="101" t="str">
        <f t="shared" si="14"/>
        <v/>
      </c>
      <c r="AH10" s="102"/>
    </row>
    <row r="11" spans="1:34" ht="24" customHeight="1" x14ac:dyDescent="0.2">
      <c r="A11" s="103"/>
      <c r="B11" s="104"/>
      <c r="C11" s="105"/>
      <c r="D11" s="82" t="s">
        <v>39</v>
      </c>
      <c r="E11" s="83" t="s">
        <v>49</v>
      </c>
      <c r="F11" s="84" t="s">
        <v>41</v>
      </c>
      <c r="G11" s="85">
        <v>1.496</v>
      </c>
      <c r="H11" s="84" t="s">
        <v>48</v>
      </c>
      <c r="I11" s="86" t="str">
        <f t="shared" si="0"/>
        <v>1,070~1,080</v>
      </c>
      <c r="J11" s="87">
        <v>5</v>
      </c>
      <c r="K11" s="88">
        <v>20.2</v>
      </c>
      <c r="L11" s="89">
        <f t="shared" si="1"/>
        <v>114.93366336633663</v>
      </c>
      <c r="M11" s="88">
        <f t="shared" si="2"/>
        <v>20.5</v>
      </c>
      <c r="N11" s="90">
        <f t="shared" si="3"/>
        <v>23.4</v>
      </c>
      <c r="O11" s="91" t="str">
        <f>IF(Z11="","",IF(AE11="",TEXT(AB11,"#,##0.0"),IF(AB11-AE11&gt;0,CONCATENATE(TEXT(AE11,"#,##0.0"),"~",TEXT(AB11,"#,##0.0")),TEXT(AB11,"#,##0.0"))))</f>
        <v>26.8~26.9</v>
      </c>
      <c r="P11" s="92" t="s">
        <v>43</v>
      </c>
      <c r="Q11" s="93" t="s">
        <v>44</v>
      </c>
      <c r="R11" s="92" t="s">
        <v>45</v>
      </c>
      <c r="S11" s="94"/>
      <c r="T11" s="95" t="s">
        <v>46</v>
      </c>
      <c r="U11" s="96" t="str">
        <f t="shared" si="5"/>
        <v/>
      </c>
      <c r="V11" s="97" t="str">
        <f t="shared" si="6"/>
        <v/>
      </c>
      <c r="W11" s="97">
        <f t="shared" si="7"/>
        <v>75</v>
      </c>
      <c r="X11" s="98" t="str">
        <f t="shared" si="8"/>
        <v>★2.5</v>
      </c>
      <c r="Z11" s="99">
        <v>1070</v>
      </c>
      <c r="AA11" s="99">
        <v>1080</v>
      </c>
      <c r="AB11" s="100">
        <f t="shared" si="9"/>
        <v>26.9</v>
      </c>
      <c r="AC11" s="101">
        <f t="shared" si="10"/>
        <v>75</v>
      </c>
      <c r="AD11" s="101" t="str">
        <f t="shared" si="11"/>
        <v>★2.5</v>
      </c>
      <c r="AE11" s="100">
        <f t="shared" si="12"/>
        <v>26.8</v>
      </c>
      <c r="AF11" s="101">
        <f t="shared" si="13"/>
        <v>75</v>
      </c>
      <c r="AG11" s="101" t="str">
        <f t="shared" si="14"/>
        <v>★2.5</v>
      </c>
      <c r="AH11" s="102"/>
    </row>
    <row r="12" spans="1:34" ht="24" customHeight="1" x14ac:dyDescent="0.2">
      <c r="A12" s="103"/>
      <c r="B12" s="104"/>
      <c r="C12" s="105"/>
      <c r="D12" s="82" t="s">
        <v>50</v>
      </c>
      <c r="E12" s="83" t="s">
        <v>51</v>
      </c>
      <c r="F12" s="84" t="s">
        <v>41</v>
      </c>
      <c r="G12" s="85">
        <v>1.496</v>
      </c>
      <c r="H12" s="84" t="s">
        <v>48</v>
      </c>
      <c r="I12" s="86" t="str">
        <f t="shared" si="0"/>
        <v>1,020~1,040</v>
      </c>
      <c r="J12" s="87">
        <v>5</v>
      </c>
      <c r="K12" s="88">
        <v>20.2</v>
      </c>
      <c r="L12" s="89">
        <f t="shared" si="1"/>
        <v>114.93366336633663</v>
      </c>
      <c r="M12" s="88">
        <f t="shared" si="2"/>
        <v>20.5</v>
      </c>
      <c r="N12" s="90">
        <f t="shared" si="3"/>
        <v>23.4</v>
      </c>
      <c r="O12" s="91" t="str">
        <f t="shared" si="4"/>
        <v>27.1~27.2</v>
      </c>
      <c r="P12" s="92" t="s">
        <v>43</v>
      </c>
      <c r="Q12" s="93" t="s">
        <v>52</v>
      </c>
      <c r="R12" s="92" t="s">
        <v>45</v>
      </c>
      <c r="S12" s="94"/>
      <c r="T12" s="95"/>
      <c r="U12" s="96" t="str">
        <f t="shared" si="5"/>
        <v/>
      </c>
      <c r="V12" s="97" t="str">
        <f t="shared" si="6"/>
        <v/>
      </c>
      <c r="W12" s="97">
        <f t="shared" si="7"/>
        <v>74</v>
      </c>
      <c r="X12" s="98" t="str">
        <f t="shared" si="8"/>
        <v>★2.0</v>
      </c>
      <c r="Z12" s="99">
        <v>1020</v>
      </c>
      <c r="AA12" s="99">
        <v>1040</v>
      </c>
      <c r="AB12" s="100">
        <f t="shared" si="9"/>
        <v>27.2</v>
      </c>
      <c r="AC12" s="101">
        <f t="shared" si="10"/>
        <v>74</v>
      </c>
      <c r="AD12" s="101" t="str">
        <f t="shared" si="11"/>
        <v>★2.0</v>
      </c>
      <c r="AE12" s="100">
        <f t="shared" si="12"/>
        <v>27.1</v>
      </c>
      <c r="AF12" s="101">
        <f t="shared" si="13"/>
        <v>74</v>
      </c>
      <c r="AG12" s="101" t="str">
        <f t="shared" si="14"/>
        <v>★2.0</v>
      </c>
      <c r="AH12" s="102"/>
    </row>
    <row r="13" spans="1:34" ht="47.25" customHeight="1" x14ac:dyDescent="0.2">
      <c r="A13" s="103"/>
      <c r="B13" s="106"/>
      <c r="C13" s="107"/>
      <c r="D13" s="82" t="s">
        <v>53</v>
      </c>
      <c r="E13" s="83" t="s">
        <v>54</v>
      </c>
      <c r="F13" s="84" t="s">
        <v>41</v>
      </c>
      <c r="G13" s="85">
        <v>1.496</v>
      </c>
      <c r="H13" s="84" t="s">
        <v>42</v>
      </c>
      <c r="I13" s="86" t="str">
        <f t="shared" si="0"/>
        <v>1,160~1,180</v>
      </c>
      <c r="J13" s="87">
        <v>5</v>
      </c>
      <c r="K13" s="88">
        <v>18.100000000000001</v>
      </c>
      <c r="L13" s="89">
        <f t="shared" si="1"/>
        <v>128.2685082872928</v>
      </c>
      <c r="M13" s="88">
        <f t="shared" si="2"/>
        <v>18.7</v>
      </c>
      <c r="N13" s="90">
        <f t="shared" si="3"/>
        <v>21.8</v>
      </c>
      <c r="O13" s="91" t="str">
        <f t="shared" si="4"/>
        <v>26.2~26.3</v>
      </c>
      <c r="P13" s="92" t="s">
        <v>43</v>
      </c>
      <c r="Q13" s="93" t="s">
        <v>44</v>
      </c>
      <c r="R13" s="92" t="s">
        <v>55</v>
      </c>
      <c r="S13" s="94"/>
      <c r="T13" s="95" t="s">
        <v>46</v>
      </c>
      <c r="U13" s="96" t="str">
        <f t="shared" si="5"/>
        <v/>
      </c>
      <c r="V13" s="97" t="str">
        <f t="shared" si="6"/>
        <v/>
      </c>
      <c r="W13" s="97" t="str">
        <f t="shared" si="7"/>
        <v>68~69</v>
      </c>
      <c r="X13" s="98" t="str">
        <f t="shared" si="8"/>
        <v>★1.5</v>
      </c>
      <c r="Z13" s="99">
        <v>1160</v>
      </c>
      <c r="AA13" s="99">
        <v>1180</v>
      </c>
      <c r="AB13" s="100">
        <f t="shared" si="9"/>
        <v>26.3</v>
      </c>
      <c r="AC13" s="101">
        <f t="shared" si="10"/>
        <v>68</v>
      </c>
      <c r="AD13" s="101" t="str">
        <f t="shared" si="11"/>
        <v>★1.5</v>
      </c>
      <c r="AE13" s="100">
        <f t="shared" si="12"/>
        <v>26.2</v>
      </c>
      <c r="AF13" s="101">
        <f t="shared" si="13"/>
        <v>69</v>
      </c>
      <c r="AG13" s="101" t="str">
        <f t="shared" si="14"/>
        <v>★1.5</v>
      </c>
      <c r="AH13" s="102"/>
    </row>
    <row r="14" spans="1:34" ht="24" customHeight="1" x14ac:dyDescent="0.2">
      <c r="A14" s="103"/>
      <c r="B14" s="80"/>
      <c r="C14" s="81" t="s">
        <v>56</v>
      </c>
      <c r="D14" s="82" t="s">
        <v>57</v>
      </c>
      <c r="E14" s="83" t="s">
        <v>58</v>
      </c>
      <c r="F14" s="84" t="s">
        <v>41</v>
      </c>
      <c r="G14" s="85">
        <v>1.496</v>
      </c>
      <c r="H14" s="84" t="s">
        <v>48</v>
      </c>
      <c r="I14" s="86" t="str">
        <f t="shared" si="0"/>
        <v>1,050</v>
      </c>
      <c r="J14" s="87">
        <v>5</v>
      </c>
      <c r="K14" s="88">
        <v>18.600000000000001</v>
      </c>
      <c r="L14" s="89">
        <f t="shared" si="1"/>
        <v>124.82043010752686</v>
      </c>
      <c r="M14" s="88">
        <f t="shared" si="2"/>
        <v>20.5</v>
      </c>
      <c r="N14" s="90">
        <f t="shared" si="3"/>
        <v>23.4</v>
      </c>
      <c r="O14" s="91" t="str">
        <f t="shared" si="4"/>
        <v>27.0</v>
      </c>
      <c r="P14" s="92" t="s">
        <v>59</v>
      </c>
      <c r="Q14" s="93" t="s">
        <v>52</v>
      </c>
      <c r="R14" s="92" t="s">
        <v>45</v>
      </c>
      <c r="S14" s="94"/>
      <c r="T14" s="95" t="s">
        <v>60</v>
      </c>
      <c r="U14" s="96" t="str">
        <f t="shared" si="5"/>
        <v/>
      </c>
      <c r="V14" s="97" t="str">
        <f t="shared" si="6"/>
        <v/>
      </c>
      <c r="W14" s="97">
        <f t="shared" si="7"/>
        <v>68</v>
      </c>
      <c r="X14" s="98" t="str">
        <f t="shared" si="8"/>
        <v>★1.5</v>
      </c>
      <c r="Z14" s="99">
        <v>1050</v>
      </c>
      <c r="AA14" s="99"/>
      <c r="AB14" s="100">
        <f t="shared" si="9"/>
        <v>27</v>
      </c>
      <c r="AC14" s="101">
        <f t="shared" si="10"/>
        <v>68</v>
      </c>
      <c r="AD14" s="101" t="str">
        <f t="shared" si="11"/>
        <v>★1.5</v>
      </c>
      <c r="AE14" s="100" t="str">
        <f t="shared" si="12"/>
        <v/>
      </c>
      <c r="AF14" s="101" t="str">
        <f t="shared" si="13"/>
        <v/>
      </c>
      <c r="AG14" s="101" t="str">
        <f t="shared" si="14"/>
        <v/>
      </c>
      <c r="AH14" s="102"/>
    </row>
    <row r="15" spans="1:34" ht="24" customHeight="1" x14ac:dyDescent="0.2">
      <c r="A15" s="103"/>
      <c r="B15" s="106"/>
      <c r="C15" s="107"/>
      <c r="D15" s="82" t="s">
        <v>57</v>
      </c>
      <c r="E15" s="83" t="s">
        <v>61</v>
      </c>
      <c r="F15" s="84" t="s">
        <v>41</v>
      </c>
      <c r="G15" s="85">
        <v>1.496</v>
      </c>
      <c r="H15" s="84" t="s">
        <v>42</v>
      </c>
      <c r="I15" s="86" t="str">
        <f t="shared" si="0"/>
        <v>1,080</v>
      </c>
      <c r="J15" s="87">
        <v>5</v>
      </c>
      <c r="K15" s="88">
        <v>17.399999999999999</v>
      </c>
      <c r="L15" s="89">
        <f t="shared" si="1"/>
        <v>133.42873563218393</v>
      </c>
      <c r="M15" s="88">
        <f t="shared" si="2"/>
        <v>20.5</v>
      </c>
      <c r="N15" s="90">
        <f t="shared" si="3"/>
        <v>23.4</v>
      </c>
      <c r="O15" s="91" t="str">
        <f t="shared" si="4"/>
        <v>26.8</v>
      </c>
      <c r="P15" s="92" t="s">
        <v>59</v>
      </c>
      <c r="Q15" s="93" t="s">
        <v>52</v>
      </c>
      <c r="R15" s="92" t="s">
        <v>45</v>
      </c>
      <c r="S15" s="94"/>
      <c r="T15" s="95" t="s">
        <v>60</v>
      </c>
      <c r="U15" s="96" t="str">
        <f t="shared" si="5"/>
        <v/>
      </c>
      <c r="V15" s="97" t="str">
        <f t="shared" si="6"/>
        <v/>
      </c>
      <c r="W15" s="97">
        <f t="shared" si="7"/>
        <v>64</v>
      </c>
      <c r="X15" s="98" t="str">
        <f t="shared" si="8"/>
        <v>★1.0</v>
      </c>
      <c r="Z15" s="99">
        <v>1080</v>
      </c>
      <c r="AA15" s="99"/>
      <c r="AB15" s="100">
        <f t="shared" si="9"/>
        <v>26.8</v>
      </c>
      <c r="AC15" s="101">
        <f t="shared" si="10"/>
        <v>64</v>
      </c>
      <c r="AD15" s="101" t="str">
        <f t="shared" si="11"/>
        <v>★1.0</v>
      </c>
      <c r="AE15" s="100" t="str">
        <f t="shared" si="12"/>
        <v/>
      </c>
      <c r="AF15" s="101" t="str">
        <f t="shared" si="13"/>
        <v/>
      </c>
      <c r="AG15" s="101" t="str">
        <f t="shared" si="14"/>
        <v/>
      </c>
      <c r="AH15" s="102"/>
    </row>
    <row r="16" spans="1:34" ht="24" customHeight="1" x14ac:dyDescent="0.2">
      <c r="A16" s="103"/>
      <c r="B16" s="80"/>
      <c r="C16" s="81" t="s">
        <v>62</v>
      </c>
      <c r="D16" s="82" t="s">
        <v>63</v>
      </c>
      <c r="E16" s="83" t="s">
        <v>64</v>
      </c>
      <c r="F16" s="84" t="s">
        <v>65</v>
      </c>
      <c r="G16" s="85">
        <v>1.9970000000000001</v>
      </c>
      <c r="H16" s="84" t="s">
        <v>48</v>
      </c>
      <c r="I16" s="86" t="str">
        <f t="shared" si="0"/>
        <v>1,470~1,500</v>
      </c>
      <c r="J16" s="87">
        <v>5</v>
      </c>
      <c r="K16" s="88">
        <v>17.7</v>
      </c>
      <c r="L16" s="89">
        <f t="shared" si="1"/>
        <v>131.16723163841806</v>
      </c>
      <c r="M16" s="88">
        <f t="shared" si="2"/>
        <v>14.4</v>
      </c>
      <c r="N16" s="90">
        <f t="shared" si="3"/>
        <v>17.600000000000001</v>
      </c>
      <c r="O16" s="91" t="str">
        <f t="shared" si="4"/>
        <v>23.8~24.1</v>
      </c>
      <c r="P16" s="92" t="s">
        <v>66</v>
      </c>
      <c r="Q16" s="93" t="s">
        <v>44</v>
      </c>
      <c r="R16" s="92" t="s">
        <v>55</v>
      </c>
      <c r="S16" s="94"/>
      <c r="T16" s="95" t="s">
        <v>46</v>
      </c>
      <c r="U16" s="96">
        <f t="shared" si="5"/>
        <v>122</v>
      </c>
      <c r="V16" s="97">
        <f t="shared" si="6"/>
        <v>100</v>
      </c>
      <c r="W16" s="97" t="str">
        <f t="shared" si="7"/>
        <v>73~74</v>
      </c>
      <c r="X16" s="98" t="str">
        <f t="shared" si="8"/>
        <v>★2.0</v>
      </c>
      <c r="Z16" s="99">
        <v>1470</v>
      </c>
      <c r="AA16" s="99">
        <v>1500</v>
      </c>
      <c r="AB16" s="100">
        <f t="shared" si="9"/>
        <v>24.1</v>
      </c>
      <c r="AC16" s="101">
        <f t="shared" si="10"/>
        <v>73</v>
      </c>
      <c r="AD16" s="101" t="str">
        <f t="shared" si="11"/>
        <v>★2.0</v>
      </c>
      <c r="AE16" s="100">
        <f t="shared" si="12"/>
        <v>23.8</v>
      </c>
      <c r="AF16" s="101">
        <f t="shared" si="13"/>
        <v>74</v>
      </c>
      <c r="AG16" s="101" t="str">
        <f t="shared" si="14"/>
        <v>★2.0</v>
      </c>
      <c r="AH16" s="102"/>
    </row>
    <row r="17" spans="1:34" ht="24" customHeight="1" x14ac:dyDescent="0.2">
      <c r="A17" s="103"/>
      <c r="B17" s="104"/>
      <c r="C17" s="105"/>
      <c r="D17" s="82" t="s">
        <v>63</v>
      </c>
      <c r="E17" s="83" t="s">
        <v>67</v>
      </c>
      <c r="F17" s="84" t="s">
        <v>65</v>
      </c>
      <c r="G17" s="85">
        <v>1.9970000000000001</v>
      </c>
      <c r="H17" s="84" t="s">
        <v>42</v>
      </c>
      <c r="I17" s="86" t="str">
        <f t="shared" si="0"/>
        <v>1,500~1,530</v>
      </c>
      <c r="J17" s="87">
        <v>5</v>
      </c>
      <c r="K17" s="88">
        <v>16.7</v>
      </c>
      <c r="L17" s="89">
        <f t="shared" si="1"/>
        <v>139.02155688622753</v>
      </c>
      <c r="M17" s="88">
        <f t="shared" si="2"/>
        <v>14.4</v>
      </c>
      <c r="N17" s="90">
        <f t="shared" si="3"/>
        <v>17.600000000000001</v>
      </c>
      <c r="O17" s="91" t="str">
        <f t="shared" si="4"/>
        <v>23.6~23.8</v>
      </c>
      <c r="P17" s="92" t="s">
        <v>66</v>
      </c>
      <c r="Q17" s="93" t="s">
        <v>44</v>
      </c>
      <c r="R17" s="92" t="s">
        <v>55</v>
      </c>
      <c r="S17" s="94"/>
      <c r="T17" s="95" t="s">
        <v>46</v>
      </c>
      <c r="U17" s="96">
        <f t="shared" si="5"/>
        <v>115</v>
      </c>
      <c r="V17" s="97" t="str">
        <f t="shared" si="6"/>
        <v/>
      </c>
      <c r="W17" s="97">
        <f t="shared" si="7"/>
        <v>70</v>
      </c>
      <c r="X17" s="98" t="str">
        <f t="shared" si="8"/>
        <v>★2.0</v>
      </c>
      <c r="Z17" s="99">
        <v>1500</v>
      </c>
      <c r="AA17" s="99">
        <v>1530</v>
      </c>
      <c r="AB17" s="100">
        <f t="shared" si="9"/>
        <v>23.8</v>
      </c>
      <c r="AC17" s="101">
        <f t="shared" si="10"/>
        <v>70</v>
      </c>
      <c r="AD17" s="101" t="str">
        <f t="shared" si="11"/>
        <v>★2.0</v>
      </c>
      <c r="AE17" s="100">
        <f t="shared" si="12"/>
        <v>23.6</v>
      </c>
      <c r="AF17" s="101">
        <f t="shared" si="13"/>
        <v>70</v>
      </c>
      <c r="AG17" s="101" t="str">
        <f t="shared" si="14"/>
        <v>★2.0</v>
      </c>
      <c r="AH17" s="102"/>
    </row>
    <row r="18" spans="1:34" ht="24" customHeight="1" x14ac:dyDescent="0.2">
      <c r="A18" s="103"/>
      <c r="B18" s="104"/>
      <c r="C18" s="105"/>
      <c r="D18" s="82" t="s">
        <v>68</v>
      </c>
      <c r="E18" s="83" t="s">
        <v>69</v>
      </c>
      <c r="F18" s="84" t="s">
        <v>70</v>
      </c>
      <c r="G18" s="85">
        <v>1.9970000000000001</v>
      </c>
      <c r="H18" s="84" t="s">
        <v>48</v>
      </c>
      <c r="I18" s="86" t="str">
        <f t="shared" si="0"/>
        <v>1,360</v>
      </c>
      <c r="J18" s="87">
        <v>5</v>
      </c>
      <c r="K18" s="88">
        <v>17.5</v>
      </c>
      <c r="L18" s="89">
        <f t="shared" si="1"/>
        <v>132.66628571428569</v>
      </c>
      <c r="M18" s="88">
        <f t="shared" si="2"/>
        <v>15.8</v>
      </c>
      <c r="N18" s="90">
        <f t="shared" si="3"/>
        <v>19</v>
      </c>
      <c r="O18" s="91" t="str">
        <f t="shared" si="4"/>
        <v>24.9</v>
      </c>
      <c r="P18" s="92" t="s">
        <v>71</v>
      </c>
      <c r="Q18" s="93" t="s">
        <v>52</v>
      </c>
      <c r="R18" s="92" t="s">
        <v>45</v>
      </c>
      <c r="S18" s="94"/>
      <c r="T18" s="95" t="s">
        <v>46</v>
      </c>
      <c r="U18" s="96">
        <f t="shared" si="5"/>
        <v>110</v>
      </c>
      <c r="V18" s="97" t="str">
        <f t="shared" si="6"/>
        <v/>
      </c>
      <c r="W18" s="97">
        <f t="shared" si="7"/>
        <v>70</v>
      </c>
      <c r="X18" s="98" t="str">
        <f t="shared" si="8"/>
        <v>★2.0</v>
      </c>
      <c r="Z18" s="99">
        <v>1360</v>
      </c>
      <c r="AA18" s="99"/>
      <c r="AB18" s="100">
        <f t="shared" si="9"/>
        <v>24.9</v>
      </c>
      <c r="AC18" s="101">
        <f t="shared" si="10"/>
        <v>70</v>
      </c>
      <c r="AD18" s="101" t="str">
        <f t="shared" si="11"/>
        <v>★2.0</v>
      </c>
      <c r="AE18" s="100" t="str">
        <f t="shared" si="12"/>
        <v/>
      </c>
      <c r="AF18" s="101" t="str">
        <f t="shared" si="13"/>
        <v/>
      </c>
      <c r="AG18" s="101" t="str">
        <f t="shared" si="14"/>
        <v/>
      </c>
      <c r="AH18" s="102"/>
    </row>
    <row r="19" spans="1:34" ht="24" customHeight="1" x14ac:dyDescent="0.2">
      <c r="A19" s="103"/>
      <c r="B19" s="104"/>
      <c r="C19" s="105"/>
      <c r="D19" s="82" t="s">
        <v>68</v>
      </c>
      <c r="E19" s="83" t="s">
        <v>72</v>
      </c>
      <c r="F19" s="84" t="s">
        <v>70</v>
      </c>
      <c r="G19" s="85">
        <v>1.9970000000000001</v>
      </c>
      <c r="H19" s="84" t="s">
        <v>42</v>
      </c>
      <c r="I19" s="86" t="str">
        <f t="shared" si="0"/>
        <v>1,380</v>
      </c>
      <c r="J19" s="87">
        <v>5</v>
      </c>
      <c r="K19" s="88">
        <v>16.7</v>
      </c>
      <c r="L19" s="89">
        <f t="shared" si="1"/>
        <v>139.02155688622753</v>
      </c>
      <c r="M19" s="88">
        <f t="shared" si="2"/>
        <v>15.8</v>
      </c>
      <c r="N19" s="90">
        <f t="shared" si="3"/>
        <v>19</v>
      </c>
      <c r="O19" s="91" t="str">
        <f t="shared" si="4"/>
        <v>24.8</v>
      </c>
      <c r="P19" s="92" t="s">
        <v>71</v>
      </c>
      <c r="Q19" s="93" t="s">
        <v>52</v>
      </c>
      <c r="R19" s="92" t="s">
        <v>45</v>
      </c>
      <c r="S19" s="94"/>
      <c r="T19" s="95" t="s">
        <v>46</v>
      </c>
      <c r="U19" s="96">
        <f t="shared" si="5"/>
        <v>105</v>
      </c>
      <c r="V19" s="97" t="str">
        <f t="shared" si="6"/>
        <v/>
      </c>
      <c r="W19" s="97">
        <f t="shared" si="7"/>
        <v>67</v>
      </c>
      <c r="X19" s="98" t="str">
        <f t="shared" si="8"/>
        <v>★1.5</v>
      </c>
      <c r="Z19" s="99">
        <v>1380</v>
      </c>
      <c r="AA19" s="99"/>
      <c r="AB19" s="100">
        <f t="shared" si="9"/>
        <v>24.8</v>
      </c>
      <c r="AC19" s="101">
        <f t="shared" si="10"/>
        <v>67</v>
      </c>
      <c r="AD19" s="101" t="str">
        <f t="shared" si="11"/>
        <v>★1.5</v>
      </c>
      <c r="AE19" s="100" t="str">
        <f t="shared" si="12"/>
        <v/>
      </c>
      <c r="AF19" s="101" t="str">
        <f t="shared" si="13"/>
        <v/>
      </c>
      <c r="AG19" s="101" t="str">
        <f t="shared" si="14"/>
        <v/>
      </c>
      <c r="AH19" s="102"/>
    </row>
    <row r="20" spans="1:34" ht="24" customHeight="1" x14ac:dyDescent="0.2">
      <c r="A20" s="103"/>
      <c r="B20" s="104"/>
      <c r="C20" s="105"/>
      <c r="D20" s="82" t="s">
        <v>68</v>
      </c>
      <c r="E20" s="83" t="s">
        <v>73</v>
      </c>
      <c r="F20" s="84" t="s">
        <v>70</v>
      </c>
      <c r="G20" s="85">
        <v>1.9970000000000001</v>
      </c>
      <c r="H20" s="84" t="s">
        <v>42</v>
      </c>
      <c r="I20" s="86" t="str">
        <f t="shared" si="0"/>
        <v>1,380</v>
      </c>
      <c r="J20" s="87">
        <v>5</v>
      </c>
      <c r="K20" s="88">
        <v>16.399999999999999</v>
      </c>
      <c r="L20" s="89">
        <f t="shared" si="1"/>
        <v>141.56463414634146</v>
      </c>
      <c r="M20" s="88">
        <f t="shared" si="2"/>
        <v>15.8</v>
      </c>
      <c r="N20" s="90">
        <f t="shared" si="3"/>
        <v>19</v>
      </c>
      <c r="O20" s="91" t="str">
        <f t="shared" si="4"/>
        <v>24.8</v>
      </c>
      <c r="P20" s="92" t="s">
        <v>71</v>
      </c>
      <c r="Q20" s="93" t="s">
        <v>52</v>
      </c>
      <c r="R20" s="92" t="s">
        <v>45</v>
      </c>
      <c r="S20" s="94"/>
      <c r="T20" s="95" t="s">
        <v>46</v>
      </c>
      <c r="U20" s="96">
        <f t="shared" si="5"/>
        <v>103</v>
      </c>
      <c r="V20" s="97" t="str">
        <f t="shared" si="6"/>
        <v/>
      </c>
      <c r="W20" s="97">
        <f t="shared" si="7"/>
        <v>66</v>
      </c>
      <c r="X20" s="98" t="str">
        <f t="shared" si="8"/>
        <v>★1.5</v>
      </c>
      <c r="Z20" s="99">
        <v>1380</v>
      </c>
      <c r="AA20" s="99"/>
      <c r="AB20" s="100">
        <f t="shared" si="9"/>
        <v>24.8</v>
      </c>
      <c r="AC20" s="101">
        <f t="shared" si="10"/>
        <v>66</v>
      </c>
      <c r="AD20" s="101" t="str">
        <f t="shared" si="11"/>
        <v>★1.5</v>
      </c>
      <c r="AE20" s="100" t="str">
        <f t="shared" si="12"/>
        <v/>
      </c>
      <c r="AF20" s="101" t="str">
        <f t="shared" si="13"/>
        <v/>
      </c>
      <c r="AG20" s="101" t="str">
        <f t="shared" si="14"/>
        <v/>
      </c>
      <c r="AH20" s="102"/>
    </row>
    <row r="21" spans="1:34" ht="24" customHeight="1" x14ac:dyDescent="0.2">
      <c r="A21" s="103"/>
      <c r="B21" s="104"/>
      <c r="C21" s="105"/>
      <c r="D21" s="82" t="s">
        <v>68</v>
      </c>
      <c r="E21" s="83" t="s">
        <v>74</v>
      </c>
      <c r="F21" s="84" t="s">
        <v>70</v>
      </c>
      <c r="G21" s="85">
        <v>1.9970000000000001</v>
      </c>
      <c r="H21" s="84" t="s">
        <v>42</v>
      </c>
      <c r="I21" s="86" t="str">
        <f t="shared" si="0"/>
        <v>1,450</v>
      </c>
      <c r="J21" s="87">
        <v>5</v>
      </c>
      <c r="K21" s="88">
        <v>15.9</v>
      </c>
      <c r="L21" s="89">
        <f t="shared" si="1"/>
        <v>146.01635220125786</v>
      </c>
      <c r="M21" s="88">
        <f t="shared" si="2"/>
        <v>14.4</v>
      </c>
      <c r="N21" s="90">
        <f t="shared" si="3"/>
        <v>17.600000000000001</v>
      </c>
      <c r="O21" s="91" t="str">
        <f t="shared" si="4"/>
        <v>24.2</v>
      </c>
      <c r="P21" s="92" t="s">
        <v>71</v>
      </c>
      <c r="Q21" s="93" t="s">
        <v>52</v>
      </c>
      <c r="R21" s="92" t="s">
        <v>55</v>
      </c>
      <c r="S21" s="94"/>
      <c r="T21" s="95" t="s">
        <v>46</v>
      </c>
      <c r="U21" s="96">
        <f t="shared" si="5"/>
        <v>110</v>
      </c>
      <c r="V21" s="97" t="str">
        <f t="shared" si="6"/>
        <v/>
      </c>
      <c r="W21" s="97">
        <f t="shared" si="7"/>
        <v>65</v>
      </c>
      <c r="X21" s="98" t="str">
        <f t="shared" si="8"/>
        <v>★1.5</v>
      </c>
      <c r="Z21" s="99">
        <v>1450</v>
      </c>
      <c r="AA21" s="99"/>
      <c r="AB21" s="100">
        <f t="shared" si="9"/>
        <v>24.2</v>
      </c>
      <c r="AC21" s="101">
        <f t="shared" si="10"/>
        <v>65</v>
      </c>
      <c r="AD21" s="101" t="str">
        <f t="shared" si="11"/>
        <v>★1.5</v>
      </c>
      <c r="AE21" s="100" t="str">
        <f t="shared" si="12"/>
        <v/>
      </c>
      <c r="AF21" s="101" t="str">
        <f t="shared" si="13"/>
        <v/>
      </c>
      <c r="AG21" s="101" t="str">
        <f t="shared" si="14"/>
        <v/>
      </c>
      <c r="AH21" s="102"/>
    </row>
    <row r="22" spans="1:34" ht="24" customHeight="1" x14ac:dyDescent="0.2">
      <c r="A22" s="103"/>
      <c r="B22" s="106"/>
      <c r="C22" s="107"/>
      <c r="D22" s="82" t="s">
        <v>75</v>
      </c>
      <c r="E22" s="83" t="s">
        <v>69</v>
      </c>
      <c r="F22" s="84" t="s">
        <v>41</v>
      </c>
      <c r="G22" s="85">
        <v>1.496</v>
      </c>
      <c r="H22" s="84" t="s">
        <v>42</v>
      </c>
      <c r="I22" s="86" t="str">
        <f t="shared" si="0"/>
        <v>1,340</v>
      </c>
      <c r="J22" s="87">
        <v>5</v>
      </c>
      <c r="K22" s="88">
        <v>16.600000000000001</v>
      </c>
      <c r="L22" s="89">
        <f t="shared" si="1"/>
        <v>139.85903614457828</v>
      </c>
      <c r="M22" s="88">
        <f t="shared" si="2"/>
        <v>15.8</v>
      </c>
      <c r="N22" s="90">
        <f t="shared" si="3"/>
        <v>19</v>
      </c>
      <c r="O22" s="91" t="str">
        <f t="shared" si="4"/>
        <v>25.1</v>
      </c>
      <c r="P22" s="92" t="s">
        <v>43</v>
      </c>
      <c r="Q22" s="93" t="s">
        <v>52</v>
      </c>
      <c r="R22" s="92" t="s">
        <v>45</v>
      </c>
      <c r="S22" s="94"/>
      <c r="T22" s="95" t="s">
        <v>76</v>
      </c>
      <c r="U22" s="96">
        <f t="shared" si="5"/>
        <v>105</v>
      </c>
      <c r="V22" s="97" t="str">
        <f t="shared" si="6"/>
        <v/>
      </c>
      <c r="W22" s="97">
        <f t="shared" si="7"/>
        <v>66</v>
      </c>
      <c r="X22" s="98" t="str">
        <f t="shared" si="8"/>
        <v>★1.5</v>
      </c>
      <c r="Z22" s="99">
        <v>1340</v>
      </c>
      <c r="AA22" s="99"/>
      <c r="AB22" s="100">
        <f t="shared" si="9"/>
        <v>25.1</v>
      </c>
      <c r="AC22" s="101">
        <f t="shared" si="10"/>
        <v>66</v>
      </c>
      <c r="AD22" s="101" t="str">
        <f t="shared" si="11"/>
        <v>★1.5</v>
      </c>
      <c r="AE22" s="100" t="str">
        <f t="shared" si="12"/>
        <v/>
      </c>
      <c r="AF22" s="101" t="str">
        <f t="shared" si="13"/>
        <v/>
      </c>
      <c r="AG22" s="101" t="str">
        <f t="shared" si="14"/>
        <v/>
      </c>
      <c r="AH22" s="102"/>
    </row>
    <row r="23" spans="1:34" ht="24" customHeight="1" x14ac:dyDescent="0.2">
      <c r="A23" s="103"/>
      <c r="B23" s="104"/>
      <c r="C23" s="105" t="s">
        <v>77</v>
      </c>
      <c r="D23" s="82" t="s">
        <v>78</v>
      </c>
      <c r="E23" s="83" t="s">
        <v>79</v>
      </c>
      <c r="F23" s="84" t="s">
        <v>41</v>
      </c>
      <c r="G23" s="85">
        <v>1.496</v>
      </c>
      <c r="H23" s="84" t="s">
        <v>42</v>
      </c>
      <c r="I23" s="86" t="str">
        <f t="shared" si="0"/>
        <v>1,060~1,070</v>
      </c>
      <c r="J23" s="87">
        <v>2</v>
      </c>
      <c r="K23" s="88">
        <v>17.2</v>
      </c>
      <c r="L23" s="89">
        <f t="shared" si="1"/>
        <v>134.98023255813953</v>
      </c>
      <c r="M23" s="88">
        <f t="shared" si="2"/>
        <v>20.5</v>
      </c>
      <c r="N23" s="90">
        <f t="shared" si="3"/>
        <v>23.4</v>
      </c>
      <c r="O23" s="91" t="str">
        <f t="shared" si="4"/>
        <v>26.9~27.0</v>
      </c>
      <c r="P23" s="92" t="s">
        <v>43</v>
      </c>
      <c r="Q23" s="93" t="s">
        <v>52</v>
      </c>
      <c r="R23" s="92" t="s">
        <v>80</v>
      </c>
      <c r="S23" s="94"/>
      <c r="T23" s="95" t="s">
        <v>46</v>
      </c>
      <c r="U23" s="96" t="str">
        <f t="shared" si="5"/>
        <v/>
      </c>
      <c r="V23" s="97" t="str">
        <f t="shared" si="6"/>
        <v/>
      </c>
      <c r="W23" s="97">
        <f t="shared" si="7"/>
        <v>63</v>
      </c>
      <c r="X23" s="98" t="str">
        <f t="shared" si="8"/>
        <v>★1.0</v>
      </c>
      <c r="Z23" s="99">
        <v>1060</v>
      </c>
      <c r="AA23" s="99">
        <v>1070</v>
      </c>
      <c r="AB23" s="100">
        <f t="shared" si="9"/>
        <v>27</v>
      </c>
      <c r="AC23" s="101">
        <f t="shared" si="10"/>
        <v>63</v>
      </c>
      <c r="AD23" s="101" t="str">
        <f t="shared" si="11"/>
        <v>★1.0</v>
      </c>
      <c r="AE23" s="100">
        <f t="shared" si="12"/>
        <v>26.9</v>
      </c>
      <c r="AF23" s="101">
        <f t="shared" si="13"/>
        <v>63</v>
      </c>
      <c r="AG23" s="101" t="str">
        <f t="shared" si="14"/>
        <v>★1.0</v>
      </c>
      <c r="AH23" s="102"/>
    </row>
    <row r="24" spans="1:34" ht="24" customHeight="1" x14ac:dyDescent="0.2">
      <c r="A24" s="103"/>
      <c r="B24" s="104"/>
      <c r="C24" s="105"/>
      <c r="D24" s="82" t="s">
        <v>78</v>
      </c>
      <c r="E24" s="83" t="s">
        <v>81</v>
      </c>
      <c r="F24" s="84" t="s">
        <v>41</v>
      </c>
      <c r="G24" s="85">
        <v>1.496</v>
      </c>
      <c r="H24" s="84" t="s">
        <v>48</v>
      </c>
      <c r="I24" s="86" t="str">
        <f t="shared" si="0"/>
        <v>1,010~1,040</v>
      </c>
      <c r="J24" s="87">
        <v>2</v>
      </c>
      <c r="K24" s="88">
        <v>16.8</v>
      </c>
      <c r="L24" s="89">
        <f t="shared" si="1"/>
        <v>138.19404761904758</v>
      </c>
      <c r="M24" s="88">
        <f t="shared" si="2"/>
        <v>20.5</v>
      </c>
      <c r="N24" s="90">
        <f t="shared" si="3"/>
        <v>23.4</v>
      </c>
      <c r="O24" s="91" t="str">
        <f t="shared" si="4"/>
        <v>27.1~27.3</v>
      </c>
      <c r="P24" s="92" t="s">
        <v>59</v>
      </c>
      <c r="Q24" s="93" t="s">
        <v>52</v>
      </c>
      <c r="R24" s="92" t="s">
        <v>80</v>
      </c>
      <c r="S24" s="94"/>
      <c r="T24" s="95" t="s">
        <v>46</v>
      </c>
      <c r="U24" s="96" t="str">
        <f t="shared" si="5"/>
        <v/>
      </c>
      <c r="V24" s="97" t="str">
        <f t="shared" si="6"/>
        <v/>
      </c>
      <c r="W24" s="97">
        <f t="shared" si="7"/>
        <v>61</v>
      </c>
      <c r="X24" s="98" t="str">
        <f t="shared" si="8"/>
        <v>★1.0</v>
      </c>
      <c r="Z24" s="99">
        <v>1010</v>
      </c>
      <c r="AA24" s="99">
        <v>1040</v>
      </c>
      <c r="AB24" s="100">
        <f t="shared" si="9"/>
        <v>27.3</v>
      </c>
      <c r="AC24" s="101">
        <f t="shared" si="10"/>
        <v>61</v>
      </c>
      <c r="AD24" s="101" t="str">
        <f t="shared" si="11"/>
        <v>★1.0</v>
      </c>
      <c r="AE24" s="100">
        <f t="shared" si="12"/>
        <v>27.1</v>
      </c>
      <c r="AF24" s="101">
        <f t="shared" si="13"/>
        <v>61</v>
      </c>
      <c r="AG24" s="101" t="str">
        <f t="shared" si="14"/>
        <v>★1.0</v>
      </c>
      <c r="AH24" s="102"/>
    </row>
    <row r="25" spans="1:34" ht="24" customHeight="1" x14ac:dyDescent="0.2">
      <c r="A25" s="103"/>
      <c r="B25" s="104"/>
      <c r="C25" s="105"/>
      <c r="D25" s="82" t="s">
        <v>82</v>
      </c>
      <c r="E25" s="83" t="s">
        <v>83</v>
      </c>
      <c r="F25" s="84" t="s">
        <v>84</v>
      </c>
      <c r="G25" s="85">
        <v>1.9970000000000001</v>
      </c>
      <c r="H25" s="84" t="s">
        <v>48</v>
      </c>
      <c r="I25" s="86" t="str">
        <f t="shared" si="0"/>
        <v>1,110</v>
      </c>
      <c r="J25" s="87">
        <v>2</v>
      </c>
      <c r="K25" s="88">
        <v>15.8</v>
      </c>
      <c r="L25" s="89">
        <f t="shared" si="1"/>
        <v>146.9405063291139</v>
      </c>
      <c r="M25" s="88">
        <f t="shared" si="2"/>
        <v>18.7</v>
      </c>
      <c r="N25" s="90">
        <f t="shared" si="3"/>
        <v>21.8</v>
      </c>
      <c r="O25" s="91" t="str">
        <f t="shared" si="4"/>
        <v>26.7</v>
      </c>
      <c r="P25" s="92" t="s">
        <v>43</v>
      </c>
      <c r="Q25" s="93" t="s">
        <v>52</v>
      </c>
      <c r="R25" s="92" t="s">
        <v>80</v>
      </c>
      <c r="S25" s="94"/>
      <c r="T25" s="95" t="s">
        <v>46</v>
      </c>
      <c r="U25" s="96" t="str">
        <f t="shared" si="5"/>
        <v/>
      </c>
      <c r="V25" s="97" t="str">
        <f t="shared" si="6"/>
        <v/>
      </c>
      <c r="W25" s="97">
        <f t="shared" si="7"/>
        <v>59</v>
      </c>
      <c r="X25" s="98" t="str">
        <f t="shared" si="8"/>
        <v>★0.5</v>
      </c>
      <c r="Z25" s="99">
        <v>1110</v>
      </c>
      <c r="AA25" s="99"/>
      <c r="AB25" s="100">
        <f t="shared" si="9"/>
        <v>26.7</v>
      </c>
      <c r="AC25" s="101">
        <f t="shared" si="10"/>
        <v>59</v>
      </c>
      <c r="AD25" s="101" t="str">
        <f t="shared" si="11"/>
        <v>★0.5</v>
      </c>
      <c r="AE25" s="100" t="str">
        <f t="shared" si="12"/>
        <v/>
      </c>
      <c r="AF25" s="101" t="str">
        <f t="shared" si="13"/>
        <v/>
      </c>
      <c r="AG25" s="101" t="str">
        <f t="shared" si="14"/>
        <v/>
      </c>
      <c r="AH25" s="102"/>
    </row>
    <row r="26" spans="1:34" ht="24" customHeight="1" x14ac:dyDescent="0.2">
      <c r="A26" s="103"/>
      <c r="B26" s="106"/>
      <c r="C26" s="107"/>
      <c r="D26" s="82" t="s">
        <v>82</v>
      </c>
      <c r="E26" s="83" t="s">
        <v>79</v>
      </c>
      <c r="F26" s="84" t="s">
        <v>84</v>
      </c>
      <c r="G26" s="85">
        <v>1.9970000000000001</v>
      </c>
      <c r="H26" s="84" t="s">
        <v>42</v>
      </c>
      <c r="I26" s="86" t="str">
        <f t="shared" si="0"/>
        <v>1,130</v>
      </c>
      <c r="J26" s="87">
        <v>2</v>
      </c>
      <c r="K26" s="88">
        <v>15.2</v>
      </c>
      <c r="L26" s="89">
        <f t="shared" si="1"/>
        <v>152.74078947368417</v>
      </c>
      <c r="M26" s="88">
        <f t="shared" si="2"/>
        <v>18.7</v>
      </c>
      <c r="N26" s="90">
        <f t="shared" si="3"/>
        <v>21.8</v>
      </c>
      <c r="O26" s="91" t="str">
        <f t="shared" si="4"/>
        <v>26.5</v>
      </c>
      <c r="P26" s="92" t="s">
        <v>43</v>
      </c>
      <c r="Q26" s="93" t="s">
        <v>52</v>
      </c>
      <c r="R26" s="92" t="s">
        <v>80</v>
      </c>
      <c r="S26" s="94"/>
      <c r="T26" s="95" t="s">
        <v>46</v>
      </c>
      <c r="U26" s="96" t="str">
        <f t="shared" si="5"/>
        <v/>
      </c>
      <c r="V26" s="97" t="str">
        <f t="shared" si="6"/>
        <v/>
      </c>
      <c r="W26" s="97">
        <f t="shared" si="7"/>
        <v>57</v>
      </c>
      <c r="X26" s="98" t="str">
        <f t="shared" si="8"/>
        <v>★0.5</v>
      </c>
      <c r="Z26" s="99">
        <v>1130</v>
      </c>
      <c r="AA26" s="99"/>
      <c r="AB26" s="100">
        <f t="shared" si="9"/>
        <v>26.5</v>
      </c>
      <c r="AC26" s="101">
        <f t="shared" si="10"/>
        <v>57</v>
      </c>
      <c r="AD26" s="101" t="str">
        <f t="shared" si="11"/>
        <v>★0.5</v>
      </c>
      <c r="AE26" s="100" t="str">
        <f t="shared" si="12"/>
        <v/>
      </c>
      <c r="AF26" s="101" t="str">
        <f t="shared" si="13"/>
        <v/>
      </c>
      <c r="AG26" s="101" t="str">
        <f t="shared" si="14"/>
        <v/>
      </c>
      <c r="AH26" s="102"/>
    </row>
    <row r="27" spans="1:34" ht="24" customHeight="1" x14ac:dyDescent="0.2">
      <c r="A27" s="103"/>
      <c r="B27" s="104"/>
      <c r="C27" s="105" t="s">
        <v>85</v>
      </c>
      <c r="D27" s="82" t="s">
        <v>86</v>
      </c>
      <c r="E27" s="83" t="s">
        <v>87</v>
      </c>
      <c r="F27" s="84" t="s">
        <v>70</v>
      </c>
      <c r="G27" s="85">
        <v>1.9970000000000001</v>
      </c>
      <c r="H27" s="84" t="s">
        <v>42</v>
      </c>
      <c r="I27" s="86" t="str">
        <f t="shared" si="0"/>
        <v>1,420</v>
      </c>
      <c r="J27" s="87">
        <v>5</v>
      </c>
      <c r="K27" s="88">
        <v>16.2</v>
      </c>
      <c r="L27" s="89">
        <f t="shared" si="1"/>
        <v>143.31234567901234</v>
      </c>
      <c r="M27" s="88">
        <f t="shared" si="2"/>
        <v>15.8</v>
      </c>
      <c r="N27" s="90">
        <f t="shared" si="3"/>
        <v>19</v>
      </c>
      <c r="O27" s="91" t="str">
        <f t="shared" si="4"/>
        <v>24.5</v>
      </c>
      <c r="P27" s="92" t="s">
        <v>71</v>
      </c>
      <c r="Q27" s="93" t="s">
        <v>52</v>
      </c>
      <c r="R27" s="92" t="s">
        <v>45</v>
      </c>
      <c r="S27" s="94"/>
      <c r="T27" s="95" t="s">
        <v>46</v>
      </c>
      <c r="U27" s="96">
        <f t="shared" si="5"/>
        <v>102</v>
      </c>
      <c r="V27" s="97" t="str">
        <f t="shared" si="6"/>
        <v/>
      </c>
      <c r="W27" s="97">
        <f t="shared" si="7"/>
        <v>66</v>
      </c>
      <c r="X27" s="98" t="str">
        <f t="shared" si="8"/>
        <v>★1.5</v>
      </c>
      <c r="Z27" s="99">
        <v>1420</v>
      </c>
      <c r="AA27" s="99"/>
      <c r="AB27" s="100">
        <f t="shared" si="9"/>
        <v>24.5</v>
      </c>
      <c r="AC27" s="101">
        <f t="shared" si="10"/>
        <v>66</v>
      </c>
      <c r="AD27" s="101" t="str">
        <f t="shared" si="11"/>
        <v>★1.5</v>
      </c>
      <c r="AE27" s="100" t="str">
        <f t="shared" si="12"/>
        <v/>
      </c>
      <c r="AF27" s="101" t="str">
        <f t="shared" si="13"/>
        <v/>
      </c>
      <c r="AG27" s="101" t="str">
        <f t="shared" si="14"/>
        <v/>
      </c>
      <c r="AH27" s="102"/>
    </row>
    <row r="28" spans="1:34" ht="24" customHeight="1" x14ac:dyDescent="0.2">
      <c r="A28" s="103"/>
      <c r="B28" s="106"/>
      <c r="C28" s="107"/>
      <c r="D28" s="82" t="s">
        <v>86</v>
      </c>
      <c r="E28" s="83" t="s">
        <v>88</v>
      </c>
      <c r="F28" s="84" t="s">
        <v>70</v>
      </c>
      <c r="G28" s="85">
        <v>1.9970000000000001</v>
      </c>
      <c r="H28" s="84" t="s">
        <v>42</v>
      </c>
      <c r="I28" s="86" t="str">
        <f t="shared" si="0"/>
        <v>1,500</v>
      </c>
      <c r="J28" s="87">
        <v>5</v>
      </c>
      <c r="K28" s="88">
        <v>15.5</v>
      </c>
      <c r="L28" s="89">
        <f t="shared" si="1"/>
        <v>149.78451612903226</v>
      </c>
      <c r="M28" s="88">
        <f t="shared" si="2"/>
        <v>14.4</v>
      </c>
      <c r="N28" s="90">
        <f t="shared" si="3"/>
        <v>17.600000000000001</v>
      </c>
      <c r="O28" s="91" t="str">
        <f t="shared" si="4"/>
        <v>23.8</v>
      </c>
      <c r="P28" s="92" t="s">
        <v>71</v>
      </c>
      <c r="Q28" s="93" t="s">
        <v>52</v>
      </c>
      <c r="R28" s="92" t="s">
        <v>55</v>
      </c>
      <c r="S28" s="94"/>
      <c r="T28" s="95" t="s">
        <v>46</v>
      </c>
      <c r="U28" s="96">
        <f t="shared" si="5"/>
        <v>107</v>
      </c>
      <c r="V28" s="97" t="str">
        <f t="shared" si="6"/>
        <v/>
      </c>
      <c r="W28" s="97">
        <f t="shared" si="7"/>
        <v>65</v>
      </c>
      <c r="X28" s="98" t="str">
        <f t="shared" si="8"/>
        <v>★1.5</v>
      </c>
      <c r="Z28" s="99">
        <v>1500</v>
      </c>
      <c r="AA28" s="99"/>
      <c r="AB28" s="100">
        <f t="shared" si="9"/>
        <v>23.8</v>
      </c>
      <c r="AC28" s="101">
        <f t="shared" si="10"/>
        <v>65</v>
      </c>
      <c r="AD28" s="101" t="str">
        <f t="shared" si="11"/>
        <v>★1.5</v>
      </c>
      <c r="AE28" s="100" t="str">
        <f t="shared" si="12"/>
        <v/>
      </c>
      <c r="AF28" s="101" t="str">
        <f t="shared" si="13"/>
        <v/>
      </c>
      <c r="AG28" s="101" t="str">
        <f t="shared" si="14"/>
        <v/>
      </c>
      <c r="AH28" s="102"/>
    </row>
    <row r="29" spans="1:34" ht="24" customHeight="1" x14ac:dyDescent="0.2">
      <c r="A29" s="103"/>
      <c r="B29" s="80"/>
      <c r="C29" s="81" t="s">
        <v>89</v>
      </c>
      <c r="D29" s="82" t="s">
        <v>90</v>
      </c>
      <c r="E29" s="83" t="s">
        <v>87</v>
      </c>
      <c r="F29" s="84" t="s">
        <v>70</v>
      </c>
      <c r="G29" s="85">
        <v>1.9970000000000001</v>
      </c>
      <c r="H29" s="84" t="s">
        <v>42</v>
      </c>
      <c r="I29" s="86" t="str">
        <f t="shared" si="0"/>
        <v>1,460</v>
      </c>
      <c r="J29" s="87">
        <v>5</v>
      </c>
      <c r="K29" s="88">
        <v>15.6</v>
      </c>
      <c r="L29" s="89">
        <f t="shared" si="1"/>
        <v>148.824358974359</v>
      </c>
      <c r="M29" s="88">
        <f t="shared" si="2"/>
        <v>14.4</v>
      </c>
      <c r="N29" s="90">
        <f t="shared" si="3"/>
        <v>17.600000000000001</v>
      </c>
      <c r="O29" s="91" t="str">
        <f t="shared" si="4"/>
        <v>24.1</v>
      </c>
      <c r="P29" s="92" t="s">
        <v>71</v>
      </c>
      <c r="Q29" s="93" t="s">
        <v>52</v>
      </c>
      <c r="R29" s="92" t="s">
        <v>45</v>
      </c>
      <c r="S29" s="94"/>
      <c r="T29" s="95" t="s">
        <v>46</v>
      </c>
      <c r="U29" s="96">
        <f t="shared" si="5"/>
        <v>108</v>
      </c>
      <c r="V29" s="97" t="str">
        <f t="shared" si="6"/>
        <v/>
      </c>
      <c r="W29" s="97">
        <f t="shared" si="7"/>
        <v>64</v>
      </c>
      <c r="X29" s="98" t="str">
        <f t="shared" si="8"/>
        <v>★1.0</v>
      </c>
      <c r="Z29" s="99">
        <v>1460</v>
      </c>
      <c r="AA29" s="99"/>
      <c r="AB29" s="100">
        <f t="shared" si="9"/>
        <v>24.1</v>
      </c>
      <c r="AC29" s="101">
        <f t="shared" si="10"/>
        <v>64</v>
      </c>
      <c r="AD29" s="101" t="str">
        <f t="shared" si="11"/>
        <v>★1.0</v>
      </c>
      <c r="AE29" s="100" t="str">
        <f t="shared" si="12"/>
        <v/>
      </c>
      <c r="AF29" s="101" t="str">
        <f t="shared" si="13"/>
        <v/>
      </c>
      <c r="AG29" s="101" t="str">
        <f t="shared" si="14"/>
        <v/>
      </c>
      <c r="AH29" s="102"/>
    </row>
    <row r="30" spans="1:34" ht="24" customHeight="1" x14ac:dyDescent="0.2">
      <c r="A30" s="103"/>
      <c r="B30" s="106"/>
      <c r="C30" s="107"/>
      <c r="D30" s="82" t="s">
        <v>90</v>
      </c>
      <c r="E30" s="83" t="s">
        <v>88</v>
      </c>
      <c r="F30" s="84" t="s">
        <v>70</v>
      </c>
      <c r="G30" s="85">
        <v>1.9970000000000001</v>
      </c>
      <c r="H30" s="84" t="s">
        <v>42</v>
      </c>
      <c r="I30" s="86" t="str">
        <f t="shared" si="0"/>
        <v>1,520</v>
      </c>
      <c r="J30" s="87">
        <v>5</v>
      </c>
      <c r="K30" s="88">
        <v>15.1</v>
      </c>
      <c r="L30" s="89">
        <f t="shared" si="1"/>
        <v>153.75231788079469</v>
      </c>
      <c r="M30" s="88">
        <f t="shared" si="2"/>
        <v>14.4</v>
      </c>
      <c r="N30" s="90">
        <f t="shared" si="3"/>
        <v>17.600000000000001</v>
      </c>
      <c r="O30" s="91" t="str">
        <f t="shared" si="4"/>
        <v>23.6</v>
      </c>
      <c r="P30" s="92" t="s">
        <v>71</v>
      </c>
      <c r="Q30" s="93" t="s">
        <v>52</v>
      </c>
      <c r="R30" s="92" t="s">
        <v>55</v>
      </c>
      <c r="S30" s="94"/>
      <c r="T30" s="95" t="s">
        <v>46</v>
      </c>
      <c r="U30" s="96">
        <f t="shared" si="5"/>
        <v>104</v>
      </c>
      <c r="V30" s="97" t="str">
        <f t="shared" si="6"/>
        <v/>
      </c>
      <c r="W30" s="97">
        <f t="shared" si="7"/>
        <v>63</v>
      </c>
      <c r="X30" s="98" t="str">
        <f t="shared" si="8"/>
        <v>★1.0</v>
      </c>
      <c r="Z30" s="99">
        <v>1520</v>
      </c>
      <c r="AA30" s="99"/>
      <c r="AB30" s="100">
        <f t="shared" si="9"/>
        <v>23.6</v>
      </c>
      <c r="AC30" s="101">
        <f t="shared" si="10"/>
        <v>63</v>
      </c>
      <c r="AD30" s="101" t="str">
        <f t="shared" si="11"/>
        <v>★1.0</v>
      </c>
      <c r="AE30" s="100" t="str">
        <f t="shared" si="12"/>
        <v/>
      </c>
      <c r="AF30" s="101" t="str">
        <f t="shared" si="13"/>
        <v/>
      </c>
      <c r="AG30" s="101" t="str">
        <f t="shared" si="14"/>
        <v/>
      </c>
      <c r="AH30" s="102"/>
    </row>
    <row r="31" spans="1:34" ht="24" customHeight="1" x14ac:dyDescent="0.2">
      <c r="A31" s="103"/>
      <c r="B31" s="80"/>
      <c r="C31" s="108" t="s">
        <v>91</v>
      </c>
      <c r="D31" s="82" t="s">
        <v>92</v>
      </c>
      <c r="E31" s="83" t="s">
        <v>93</v>
      </c>
      <c r="F31" s="84" t="s">
        <v>84</v>
      </c>
      <c r="G31" s="85">
        <v>1.9970000000000001</v>
      </c>
      <c r="H31" s="84" t="s">
        <v>42</v>
      </c>
      <c r="I31" s="86" t="str">
        <f t="shared" si="0"/>
        <v>1,540~1,550</v>
      </c>
      <c r="J31" s="87">
        <v>5</v>
      </c>
      <c r="K31" s="88">
        <v>14.6</v>
      </c>
      <c r="L31" s="89">
        <f t="shared" si="1"/>
        <v>159.01780821917808</v>
      </c>
      <c r="M31" s="88">
        <f t="shared" si="2"/>
        <v>13.2</v>
      </c>
      <c r="N31" s="90">
        <f t="shared" si="3"/>
        <v>16.5</v>
      </c>
      <c r="O31" s="91" t="str">
        <f t="shared" si="4"/>
        <v>23.4~23.5</v>
      </c>
      <c r="P31" s="92" t="s">
        <v>43</v>
      </c>
      <c r="Q31" s="93" t="s">
        <v>52</v>
      </c>
      <c r="R31" s="92" t="s">
        <v>45</v>
      </c>
      <c r="S31" s="94"/>
      <c r="T31" s="95" t="s">
        <v>76</v>
      </c>
      <c r="U31" s="96">
        <f t="shared" si="5"/>
        <v>110</v>
      </c>
      <c r="V31" s="97" t="str">
        <f t="shared" si="6"/>
        <v/>
      </c>
      <c r="W31" s="97">
        <f t="shared" si="7"/>
        <v>62</v>
      </c>
      <c r="X31" s="98" t="str">
        <f t="shared" si="8"/>
        <v>★1.0</v>
      </c>
      <c r="Z31" s="99">
        <v>1540</v>
      </c>
      <c r="AA31" s="99">
        <v>1550</v>
      </c>
      <c r="AB31" s="100">
        <f t="shared" si="9"/>
        <v>23.5</v>
      </c>
      <c r="AC31" s="101">
        <f t="shared" si="10"/>
        <v>62</v>
      </c>
      <c r="AD31" s="101" t="str">
        <f t="shared" si="11"/>
        <v>★1.0</v>
      </c>
      <c r="AE31" s="100">
        <f t="shared" si="12"/>
        <v>23.4</v>
      </c>
      <c r="AF31" s="101">
        <f t="shared" si="13"/>
        <v>62</v>
      </c>
      <c r="AG31" s="101" t="str">
        <f t="shared" si="14"/>
        <v>★1.0</v>
      </c>
      <c r="AH31" s="102"/>
    </row>
    <row r="32" spans="1:34" ht="24" customHeight="1" x14ac:dyDescent="0.2">
      <c r="A32" s="103"/>
      <c r="B32" s="104"/>
      <c r="C32" s="105"/>
      <c r="D32" s="82" t="s">
        <v>92</v>
      </c>
      <c r="E32" s="83" t="s">
        <v>94</v>
      </c>
      <c r="F32" s="84" t="s">
        <v>84</v>
      </c>
      <c r="G32" s="85">
        <v>1.9970000000000001</v>
      </c>
      <c r="H32" s="84" t="s">
        <v>42</v>
      </c>
      <c r="I32" s="86" t="str">
        <f t="shared" si="0"/>
        <v>1,600~1,610</v>
      </c>
      <c r="J32" s="87">
        <v>5</v>
      </c>
      <c r="K32" s="88">
        <v>14</v>
      </c>
      <c r="L32" s="89">
        <f t="shared" si="1"/>
        <v>165.83285714285714</v>
      </c>
      <c r="M32" s="88">
        <f t="shared" si="2"/>
        <v>13.2</v>
      </c>
      <c r="N32" s="90">
        <f t="shared" si="3"/>
        <v>16.5</v>
      </c>
      <c r="O32" s="91" t="str">
        <f t="shared" si="4"/>
        <v>22.9~23.0</v>
      </c>
      <c r="P32" s="92" t="s">
        <v>43</v>
      </c>
      <c r="Q32" s="93" t="s">
        <v>52</v>
      </c>
      <c r="R32" s="92" t="s">
        <v>55</v>
      </c>
      <c r="S32" s="94"/>
      <c r="T32" s="95" t="s">
        <v>76</v>
      </c>
      <c r="U32" s="96">
        <f t="shared" si="5"/>
        <v>106</v>
      </c>
      <c r="V32" s="97" t="str">
        <f t="shared" si="6"/>
        <v/>
      </c>
      <c r="W32" s="97" t="str">
        <f t="shared" si="7"/>
        <v>60~61</v>
      </c>
      <c r="X32" s="98" t="str">
        <f t="shared" si="8"/>
        <v>★1.0</v>
      </c>
      <c r="Z32" s="99">
        <v>1600</v>
      </c>
      <c r="AA32" s="99">
        <v>1610</v>
      </c>
      <c r="AB32" s="100">
        <f t="shared" si="9"/>
        <v>23</v>
      </c>
      <c r="AC32" s="101">
        <f t="shared" si="10"/>
        <v>60</v>
      </c>
      <c r="AD32" s="101" t="str">
        <f t="shared" si="11"/>
        <v>★1.0</v>
      </c>
      <c r="AE32" s="100">
        <f t="shared" si="12"/>
        <v>22.9</v>
      </c>
      <c r="AF32" s="101">
        <f t="shared" si="13"/>
        <v>61</v>
      </c>
      <c r="AG32" s="101" t="str">
        <f t="shared" si="14"/>
        <v>★1.0</v>
      </c>
      <c r="AH32" s="102"/>
    </row>
    <row r="33" spans="1:34" ht="24" customHeight="1" x14ac:dyDescent="0.2">
      <c r="A33" s="103"/>
      <c r="B33" s="104"/>
      <c r="C33" s="105"/>
      <c r="D33" s="82" t="s">
        <v>95</v>
      </c>
      <c r="E33" s="83" t="s">
        <v>96</v>
      </c>
      <c r="F33" s="84" t="s">
        <v>97</v>
      </c>
      <c r="G33" s="85">
        <v>2.488</v>
      </c>
      <c r="H33" s="84" t="s">
        <v>42</v>
      </c>
      <c r="I33" s="86" t="str">
        <f t="shared" si="0"/>
        <v>1,590</v>
      </c>
      <c r="J33" s="87">
        <v>5</v>
      </c>
      <c r="K33" s="88">
        <v>13.8</v>
      </c>
      <c r="L33" s="89">
        <f t="shared" si="1"/>
        <v>168.23623188405796</v>
      </c>
      <c r="M33" s="88">
        <f t="shared" si="2"/>
        <v>13.2</v>
      </c>
      <c r="N33" s="90">
        <f t="shared" si="3"/>
        <v>16.5</v>
      </c>
      <c r="O33" s="91" t="str">
        <f t="shared" si="4"/>
        <v>23.1</v>
      </c>
      <c r="P33" s="92" t="s">
        <v>43</v>
      </c>
      <c r="Q33" s="93" t="s">
        <v>52</v>
      </c>
      <c r="R33" s="92" t="s">
        <v>45</v>
      </c>
      <c r="S33" s="94"/>
      <c r="T33" s="95" t="s">
        <v>76</v>
      </c>
      <c r="U33" s="96">
        <f t="shared" si="5"/>
        <v>104</v>
      </c>
      <c r="V33" s="97" t="str">
        <f t="shared" si="6"/>
        <v/>
      </c>
      <c r="W33" s="97">
        <f t="shared" si="7"/>
        <v>59</v>
      </c>
      <c r="X33" s="98" t="str">
        <f t="shared" si="8"/>
        <v>★0.5</v>
      </c>
      <c r="Z33" s="99">
        <v>1590</v>
      </c>
      <c r="AA33" s="99"/>
      <c r="AB33" s="100">
        <f t="shared" si="9"/>
        <v>23.1</v>
      </c>
      <c r="AC33" s="101">
        <f t="shared" si="10"/>
        <v>59</v>
      </c>
      <c r="AD33" s="101" t="str">
        <f t="shared" si="11"/>
        <v>★0.5</v>
      </c>
      <c r="AE33" s="100" t="str">
        <f t="shared" si="12"/>
        <v/>
      </c>
      <c r="AF33" s="101" t="str">
        <f t="shared" si="13"/>
        <v/>
      </c>
      <c r="AG33" s="101" t="str">
        <f t="shared" si="14"/>
        <v/>
      </c>
      <c r="AH33" s="102"/>
    </row>
    <row r="34" spans="1:34" ht="24" customHeight="1" x14ac:dyDescent="0.2">
      <c r="A34" s="103"/>
      <c r="B34" s="106"/>
      <c r="C34" s="107"/>
      <c r="D34" s="82" t="s">
        <v>95</v>
      </c>
      <c r="E34" s="83" t="s">
        <v>98</v>
      </c>
      <c r="F34" s="84" t="s">
        <v>97</v>
      </c>
      <c r="G34" s="85">
        <v>2.488</v>
      </c>
      <c r="H34" s="84" t="s">
        <v>42</v>
      </c>
      <c r="I34" s="86" t="str">
        <f t="shared" si="0"/>
        <v>1,650</v>
      </c>
      <c r="J34" s="87">
        <v>5</v>
      </c>
      <c r="K34" s="88">
        <v>13</v>
      </c>
      <c r="L34" s="89">
        <f t="shared" si="1"/>
        <v>178.58923076923077</v>
      </c>
      <c r="M34" s="88">
        <f t="shared" si="2"/>
        <v>13.2</v>
      </c>
      <c r="N34" s="90">
        <f t="shared" si="3"/>
        <v>16.5</v>
      </c>
      <c r="O34" s="91" t="str">
        <f t="shared" si="4"/>
        <v>22.5</v>
      </c>
      <c r="P34" s="92" t="s">
        <v>43</v>
      </c>
      <c r="Q34" s="93" t="s">
        <v>52</v>
      </c>
      <c r="R34" s="92" t="s">
        <v>55</v>
      </c>
      <c r="S34" s="94"/>
      <c r="T34" s="95" t="s">
        <v>76</v>
      </c>
      <c r="U34" s="96" t="str">
        <f t="shared" si="5"/>
        <v/>
      </c>
      <c r="V34" s="97" t="str">
        <f t="shared" si="6"/>
        <v/>
      </c>
      <c r="W34" s="97">
        <f t="shared" si="7"/>
        <v>57</v>
      </c>
      <c r="X34" s="98" t="str">
        <f t="shared" si="8"/>
        <v>★0.5</v>
      </c>
      <c r="Z34" s="99">
        <v>1650</v>
      </c>
      <c r="AA34" s="99"/>
      <c r="AB34" s="100">
        <f t="shared" si="9"/>
        <v>22.5</v>
      </c>
      <c r="AC34" s="101">
        <f t="shared" si="10"/>
        <v>57</v>
      </c>
      <c r="AD34" s="101" t="str">
        <f t="shared" si="11"/>
        <v>★0.5</v>
      </c>
      <c r="AE34" s="100" t="str">
        <f t="shared" si="12"/>
        <v/>
      </c>
      <c r="AF34" s="101" t="str">
        <f t="shared" si="13"/>
        <v/>
      </c>
      <c r="AG34" s="101" t="str">
        <f t="shared" si="14"/>
        <v/>
      </c>
      <c r="AH34" s="102"/>
    </row>
    <row r="35" spans="1:34" ht="24" customHeight="1" x14ac:dyDescent="0.2">
      <c r="A35" s="103"/>
      <c r="B35" s="80"/>
      <c r="C35" s="81" t="s">
        <v>99</v>
      </c>
      <c r="D35" s="82" t="s">
        <v>100</v>
      </c>
      <c r="E35" s="83" t="s">
        <v>101</v>
      </c>
      <c r="F35" s="84" t="s">
        <v>97</v>
      </c>
      <c r="G35" s="85">
        <v>2.488</v>
      </c>
      <c r="H35" s="84" t="s">
        <v>102</v>
      </c>
      <c r="I35" s="86" t="str">
        <f t="shared" si="0"/>
        <v>1,690~1,710</v>
      </c>
      <c r="J35" s="87">
        <v>5</v>
      </c>
      <c r="K35" s="88">
        <v>14.2</v>
      </c>
      <c r="L35" s="89">
        <f t="shared" si="1"/>
        <v>163.49718309859156</v>
      </c>
      <c r="M35" s="88">
        <f t="shared" si="2"/>
        <v>12.2</v>
      </c>
      <c r="N35" s="90">
        <f t="shared" si="3"/>
        <v>15.4</v>
      </c>
      <c r="O35" s="91" t="str">
        <f t="shared" si="4"/>
        <v>22.0~22.2</v>
      </c>
      <c r="P35" s="92" t="s">
        <v>103</v>
      </c>
      <c r="Q35" s="93" t="s">
        <v>52</v>
      </c>
      <c r="R35" s="92" t="s">
        <v>80</v>
      </c>
      <c r="S35" s="94"/>
      <c r="T35" s="95" t="s">
        <v>46</v>
      </c>
      <c r="U35" s="96">
        <f t="shared" si="5"/>
        <v>116</v>
      </c>
      <c r="V35" s="97" t="str">
        <f t="shared" si="6"/>
        <v/>
      </c>
      <c r="W35" s="97" t="str">
        <f t="shared" si="7"/>
        <v>63~64</v>
      </c>
      <c r="X35" s="98" t="str">
        <f t="shared" si="8"/>
        <v>★1.0</v>
      </c>
      <c r="Z35" s="99">
        <v>1690</v>
      </c>
      <c r="AA35" s="99">
        <v>1710</v>
      </c>
      <c r="AB35" s="100">
        <f t="shared" si="9"/>
        <v>22.2</v>
      </c>
      <c r="AC35" s="101">
        <f t="shared" si="10"/>
        <v>63</v>
      </c>
      <c r="AD35" s="101" t="str">
        <f t="shared" si="11"/>
        <v>★1.0</v>
      </c>
      <c r="AE35" s="100">
        <f t="shared" si="12"/>
        <v>22</v>
      </c>
      <c r="AF35" s="101">
        <f t="shared" si="13"/>
        <v>64</v>
      </c>
      <c r="AG35" s="101" t="str">
        <f t="shared" si="14"/>
        <v>★1.0</v>
      </c>
      <c r="AH35" s="102"/>
    </row>
    <row r="36" spans="1:34" ht="24" customHeight="1" x14ac:dyDescent="0.2">
      <c r="A36" s="103"/>
      <c r="B36" s="104"/>
      <c r="C36" s="105"/>
      <c r="D36" s="82" t="s">
        <v>100</v>
      </c>
      <c r="E36" s="83" t="s">
        <v>104</v>
      </c>
      <c r="F36" s="84" t="s">
        <v>97</v>
      </c>
      <c r="G36" s="85">
        <v>2.488</v>
      </c>
      <c r="H36" s="84" t="s">
        <v>102</v>
      </c>
      <c r="I36" s="86" t="str">
        <f t="shared" si="0"/>
        <v>1,720~1,740</v>
      </c>
      <c r="J36" s="87">
        <v>5</v>
      </c>
      <c r="K36" s="88">
        <v>14.1</v>
      </c>
      <c r="L36" s="89">
        <f t="shared" si="1"/>
        <v>164.65673758865248</v>
      </c>
      <c r="M36" s="88">
        <f t="shared" si="2"/>
        <v>12.2</v>
      </c>
      <c r="N36" s="90">
        <f t="shared" si="3"/>
        <v>15.4</v>
      </c>
      <c r="O36" s="91" t="str">
        <f t="shared" si="4"/>
        <v>21.7~21.9</v>
      </c>
      <c r="P36" s="92" t="s">
        <v>103</v>
      </c>
      <c r="Q36" s="93" t="s">
        <v>52</v>
      </c>
      <c r="R36" s="92" t="s">
        <v>80</v>
      </c>
      <c r="S36" s="94"/>
      <c r="T36" s="95" t="s">
        <v>46</v>
      </c>
      <c r="U36" s="96">
        <f t="shared" si="5"/>
        <v>115</v>
      </c>
      <c r="V36" s="97" t="str">
        <f t="shared" si="6"/>
        <v/>
      </c>
      <c r="W36" s="97">
        <f t="shared" si="7"/>
        <v>64</v>
      </c>
      <c r="X36" s="98" t="str">
        <f t="shared" si="8"/>
        <v>★1.0</v>
      </c>
      <c r="Z36" s="99">
        <v>1720</v>
      </c>
      <c r="AA36" s="99">
        <v>1740</v>
      </c>
      <c r="AB36" s="100">
        <f t="shared" si="9"/>
        <v>21.9</v>
      </c>
      <c r="AC36" s="101">
        <f t="shared" si="10"/>
        <v>64</v>
      </c>
      <c r="AD36" s="101" t="str">
        <f t="shared" si="11"/>
        <v>★1.0</v>
      </c>
      <c r="AE36" s="100">
        <f t="shared" si="12"/>
        <v>21.7</v>
      </c>
      <c r="AF36" s="101">
        <f t="shared" si="13"/>
        <v>64</v>
      </c>
      <c r="AG36" s="101" t="str">
        <f t="shared" si="14"/>
        <v>★1.0</v>
      </c>
      <c r="AH36" s="102"/>
    </row>
    <row r="37" spans="1:34" ht="24" customHeight="1" x14ac:dyDescent="0.2">
      <c r="A37" s="103"/>
      <c r="B37" s="104"/>
      <c r="C37" s="105"/>
      <c r="D37" s="82" t="s">
        <v>100</v>
      </c>
      <c r="E37" s="83" t="s">
        <v>105</v>
      </c>
      <c r="F37" s="84" t="s">
        <v>97</v>
      </c>
      <c r="G37" s="85">
        <v>2.488</v>
      </c>
      <c r="H37" s="84" t="s">
        <v>102</v>
      </c>
      <c r="I37" s="86" t="str">
        <f t="shared" si="0"/>
        <v>1,750</v>
      </c>
      <c r="J37" s="87">
        <v>5</v>
      </c>
      <c r="K37" s="88">
        <v>14</v>
      </c>
      <c r="L37" s="89">
        <f t="shared" si="1"/>
        <v>165.83285714285714</v>
      </c>
      <c r="M37" s="88">
        <f t="shared" si="2"/>
        <v>12.2</v>
      </c>
      <c r="N37" s="90">
        <f t="shared" si="3"/>
        <v>15.4</v>
      </c>
      <c r="O37" s="91" t="str">
        <f t="shared" si="4"/>
        <v>21.6</v>
      </c>
      <c r="P37" s="92" t="s">
        <v>103</v>
      </c>
      <c r="Q37" s="93" t="s">
        <v>52</v>
      </c>
      <c r="R37" s="92" t="s">
        <v>80</v>
      </c>
      <c r="S37" s="94"/>
      <c r="T37" s="95" t="s">
        <v>46</v>
      </c>
      <c r="U37" s="96">
        <f t="shared" si="5"/>
        <v>114</v>
      </c>
      <c r="V37" s="97" t="str">
        <f t="shared" si="6"/>
        <v/>
      </c>
      <c r="W37" s="97">
        <f t="shared" si="7"/>
        <v>64</v>
      </c>
      <c r="X37" s="98" t="str">
        <f t="shared" si="8"/>
        <v>★1.0</v>
      </c>
      <c r="Z37" s="99">
        <v>1750</v>
      </c>
      <c r="AA37" s="99"/>
      <c r="AB37" s="100">
        <f t="shared" si="9"/>
        <v>21.6</v>
      </c>
      <c r="AC37" s="101">
        <f t="shared" si="10"/>
        <v>64</v>
      </c>
      <c r="AD37" s="101" t="str">
        <f t="shared" si="11"/>
        <v>★1.0</v>
      </c>
      <c r="AE37" s="100" t="str">
        <f t="shared" si="12"/>
        <v/>
      </c>
      <c r="AF37" s="101" t="str">
        <f t="shared" si="13"/>
        <v/>
      </c>
      <c r="AG37" s="101" t="str">
        <f t="shared" si="14"/>
        <v/>
      </c>
      <c r="AH37" s="102"/>
    </row>
    <row r="38" spans="1:34" ht="24" customHeight="1" x14ac:dyDescent="0.2">
      <c r="A38" s="103"/>
      <c r="B38" s="104"/>
      <c r="C38" s="105"/>
      <c r="D38" s="82" t="s">
        <v>100</v>
      </c>
      <c r="E38" s="83" t="s">
        <v>106</v>
      </c>
      <c r="F38" s="84" t="s">
        <v>97</v>
      </c>
      <c r="G38" s="85">
        <v>2.488</v>
      </c>
      <c r="H38" s="84" t="s">
        <v>102</v>
      </c>
      <c r="I38" s="86" t="str">
        <f t="shared" si="0"/>
        <v>1,730~1,750</v>
      </c>
      <c r="J38" s="87">
        <v>5</v>
      </c>
      <c r="K38" s="88">
        <v>13.1</v>
      </c>
      <c r="L38" s="89">
        <f t="shared" si="1"/>
        <v>177.22595419847329</v>
      </c>
      <c r="M38" s="88">
        <f t="shared" si="2"/>
        <v>12.2</v>
      </c>
      <c r="N38" s="90">
        <f t="shared" si="3"/>
        <v>15.4</v>
      </c>
      <c r="O38" s="91" t="str">
        <f t="shared" si="4"/>
        <v>21.6~21.8</v>
      </c>
      <c r="P38" s="92" t="s">
        <v>103</v>
      </c>
      <c r="Q38" s="93" t="s">
        <v>52</v>
      </c>
      <c r="R38" s="92" t="s">
        <v>55</v>
      </c>
      <c r="S38" s="94"/>
      <c r="T38" s="95" t="s">
        <v>46</v>
      </c>
      <c r="U38" s="96">
        <f t="shared" si="5"/>
        <v>107</v>
      </c>
      <c r="V38" s="97" t="str">
        <f t="shared" si="6"/>
        <v/>
      </c>
      <c r="W38" s="97">
        <f t="shared" si="7"/>
        <v>60</v>
      </c>
      <c r="X38" s="98" t="str">
        <f t="shared" si="8"/>
        <v>★1.0</v>
      </c>
      <c r="Z38" s="99">
        <v>1730</v>
      </c>
      <c r="AA38" s="99">
        <v>1750</v>
      </c>
      <c r="AB38" s="100">
        <f t="shared" si="9"/>
        <v>21.8</v>
      </c>
      <c r="AC38" s="101">
        <f t="shared" si="10"/>
        <v>60</v>
      </c>
      <c r="AD38" s="101" t="str">
        <f t="shared" si="11"/>
        <v>★1.0</v>
      </c>
      <c r="AE38" s="100">
        <f t="shared" si="12"/>
        <v>21.6</v>
      </c>
      <c r="AF38" s="101">
        <f t="shared" si="13"/>
        <v>60</v>
      </c>
      <c r="AG38" s="101" t="str">
        <f t="shared" si="14"/>
        <v>★1.0</v>
      </c>
      <c r="AH38" s="102"/>
    </row>
    <row r="39" spans="1:34" ht="24" customHeight="1" x14ac:dyDescent="0.2">
      <c r="A39" s="103"/>
      <c r="B39" s="104"/>
      <c r="C39" s="105"/>
      <c r="D39" s="82" t="s">
        <v>100</v>
      </c>
      <c r="E39" s="83" t="s">
        <v>107</v>
      </c>
      <c r="F39" s="84" t="s">
        <v>97</v>
      </c>
      <c r="G39" s="85">
        <v>2.488</v>
      </c>
      <c r="H39" s="84" t="s">
        <v>102</v>
      </c>
      <c r="I39" s="86" t="str">
        <f t="shared" si="0"/>
        <v>1,760</v>
      </c>
      <c r="J39" s="87">
        <v>5</v>
      </c>
      <c r="K39" s="88">
        <v>13</v>
      </c>
      <c r="L39" s="89">
        <f t="shared" si="1"/>
        <v>178.58923076923077</v>
      </c>
      <c r="M39" s="88">
        <f t="shared" si="2"/>
        <v>12.2</v>
      </c>
      <c r="N39" s="90">
        <f t="shared" si="3"/>
        <v>15.4</v>
      </c>
      <c r="O39" s="91" t="str">
        <f t="shared" si="4"/>
        <v>21.5</v>
      </c>
      <c r="P39" s="92" t="s">
        <v>103</v>
      </c>
      <c r="Q39" s="93" t="s">
        <v>52</v>
      </c>
      <c r="R39" s="92" t="s">
        <v>55</v>
      </c>
      <c r="S39" s="94"/>
      <c r="T39" s="95" t="s">
        <v>46</v>
      </c>
      <c r="U39" s="96">
        <f t="shared" si="5"/>
        <v>106</v>
      </c>
      <c r="V39" s="97" t="str">
        <f t="shared" si="6"/>
        <v/>
      </c>
      <c r="W39" s="97">
        <f t="shared" si="7"/>
        <v>60</v>
      </c>
      <c r="X39" s="98" t="str">
        <f t="shared" si="8"/>
        <v>★1.0</v>
      </c>
      <c r="Z39" s="99">
        <v>1760</v>
      </c>
      <c r="AA39" s="99"/>
      <c r="AB39" s="100">
        <f t="shared" si="9"/>
        <v>21.5</v>
      </c>
      <c r="AC39" s="101">
        <f t="shared" si="10"/>
        <v>60</v>
      </c>
      <c r="AD39" s="101" t="str">
        <f t="shared" si="11"/>
        <v>★1.0</v>
      </c>
      <c r="AE39" s="100" t="str">
        <f t="shared" si="12"/>
        <v/>
      </c>
      <c r="AF39" s="101" t="str">
        <f t="shared" si="13"/>
        <v/>
      </c>
      <c r="AG39" s="101" t="str">
        <f t="shared" si="14"/>
        <v/>
      </c>
      <c r="AH39" s="102"/>
    </row>
    <row r="40" spans="1:34" ht="24" customHeight="1" thickBot="1" x14ac:dyDescent="0.25">
      <c r="A40" s="109"/>
      <c r="B40" s="106"/>
      <c r="C40" s="107"/>
      <c r="D40" s="82" t="s">
        <v>100</v>
      </c>
      <c r="E40" s="83" t="s">
        <v>108</v>
      </c>
      <c r="F40" s="84" t="s">
        <v>97</v>
      </c>
      <c r="G40" s="85">
        <v>2.488</v>
      </c>
      <c r="H40" s="84" t="s">
        <v>102</v>
      </c>
      <c r="I40" s="86" t="str">
        <f t="shared" si="0"/>
        <v>1,770~1,790</v>
      </c>
      <c r="J40" s="87">
        <v>5</v>
      </c>
      <c r="K40" s="110">
        <v>13</v>
      </c>
      <c r="L40" s="111">
        <f t="shared" si="1"/>
        <v>178.58923076923077</v>
      </c>
      <c r="M40" s="88">
        <f t="shared" si="2"/>
        <v>11.1</v>
      </c>
      <c r="N40" s="90">
        <f t="shared" si="3"/>
        <v>14.4</v>
      </c>
      <c r="O40" s="91" t="str">
        <f t="shared" si="4"/>
        <v>21.2~21.4</v>
      </c>
      <c r="P40" s="92" t="s">
        <v>103</v>
      </c>
      <c r="Q40" s="93" t="s">
        <v>52</v>
      </c>
      <c r="R40" s="92" t="s">
        <v>55</v>
      </c>
      <c r="S40" s="94"/>
      <c r="T40" s="95" t="s">
        <v>46</v>
      </c>
      <c r="U40" s="96">
        <f t="shared" si="5"/>
        <v>117</v>
      </c>
      <c r="V40" s="97" t="str">
        <f t="shared" si="6"/>
        <v/>
      </c>
      <c r="W40" s="97" t="str">
        <f t="shared" si="7"/>
        <v>60~61</v>
      </c>
      <c r="X40" s="98" t="str">
        <f t="shared" si="8"/>
        <v>★1.0</v>
      </c>
      <c r="Z40" s="99">
        <v>1770</v>
      </c>
      <c r="AA40" s="99">
        <v>1790</v>
      </c>
      <c r="AB40" s="100">
        <f t="shared" si="9"/>
        <v>21.4</v>
      </c>
      <c r="AC40" s="101">
        <f t="shared" si="10"/>
        <v>60</v>
      </c>
      <c r="AD40" s="101" t="str">
        <f t="shared" si="11"/>
        <v>★1.0</v>
      </c>
      <c r="AE40" s="100">
        <f t="shared" si="12"/>
        <v>21.2</v>
      </c>
      <c r="AF40" s="101">
        <f t="shared" si="13"/>
        <v>61</v>
      </c>
      <c r="AG40" s="101" t="str">
        <f t="shared" si="14"/>
        <v>★1.0</v>
      </c>
      <c r="AH40" s="102"/>
    </row>
    <row r="41" spans="1:34" x14ac:dyDescent="0.2">
      <c r="E41" s="2"/>
    </row>
  </sheetData>
  <sheetProtection formatCells="0" formatColumns="0" formatRows="0" insertColumns="0" insertRows="0" insertHyperlinks="0" deleteColumns="0" deleteRows="0" sort="0" autoFilter="0" pivotTables="0"/>
  <mergeCells count="42">
    <mergeCell ref="AH5:AH8"/>
    <mergeCell ref="D6:D8"/>
    <mergeCell ref="E6:E8"/>
    <mergeCell ref="F6:F8"/>
    <mergeCell ref="G6:G8"/>
    <mergeCell ref="Q6:Q8"/>
    <mergeCell ref="R6:R8"/>
    <mergeCell ref="S6:S8"/>
    <mergeCell ref="T6:T8"/>
    <mergeCell ref="AD4:AD8"/>
    <mergeCell ref="AE4:AE8"/>
    <mergeCell ref="AF4:AF8"/>
    <mergeCell ref="AG4:AG8"/>
    <mergeCell ref="K5:K8"/>
    <mergeCell ref="L5:L8"/>
    <mergeCell ref="M5:M8"/>
    <mergeCell ref="N5:N8"/>
    <mergeCell ref="O5:O8"/>
    <mergeCell ref="W5:W8"/>
    <mergeCell ref="V4:V8"/>
    <mergeCell ref="W4:X4"/>
    <mergeCell ref="Z4:Z8"/>
    <mergeCell ref="AA4:AA8"/>
    <mergeCell ref="AB4:AB8"/>
    <mergeCell ref="AC4:AC8"/>
    <mergeCell ref="X5:X8"/>
    <mergeCell ref="J4:J8"/>
    <mergeCell ref="K4:O4"/>
    <mergeCell ref="P4:P8"/>
    <mergeCell ref="Q4:S5"/>
    <mergeCell ref="T4:T5"/>
    <mergeCell ref="U4:U8"/>
    <mergeCell ref="J2:P2"/>
    <mergeCell ref="R2:V2"/>
    <mergeCell ref="S3:X3"/>
    <mergeCell ref="A4:A8"/>
    <mergeCell ref="B4:C8"/>
    <mergeCell ref="D4:D5"/>
    <mergeCell ref="E4:E5"/>
    <mergeCell ref="F4:G5"/>
    <mergeCell ref="H4:H8"/>
    <mergeCell ref="I4:I8"/>
  </mergeCells>
  <phoneticPr fontId="2"/>
  <pageMargins left="0.70866141732283472" right="0.70866141732283472" top="0.74803149606299213" bottom="0.74803149606299213" header="0.31496062992125984" footer="0.31496062992125984"/>
  <pageSetup paperSize="9" scale="31" orientation="portrait" r:id="rId1"/>
  <headerFooter>
    <oddHeader>&amp;L&amp;10
発出元 → 発出先&amp;R&amp;10【機密性２】 
作成日_作成担当課_用途_保存期間</oddHead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32" id="{8B9C6667-EAD8-4ADF-99D6-2AEDB07668EF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AH9</xm:sqref>
        </x14:conditionalFormatting>
        <x14:conditionalFormatting xmlns:xm="http://schemas.microsoft.com/office/excel/2006/main">
          <x14:cfRule type="iconSet" priority="31" id="{88F0EBAD-286D-4514-8CC7-84EF0C0802AE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AH10</xm:sqref>
        </x14:conditionalFormatting>
        <x14:conditionalFormatting xmlns:xm="http://schemas.microsoft.com/office/excel/2006/main">
          <x14:cfRule type="iconSet" priority="30" id="{9FE9980B-47D7-4F2B-8E4E-0D63DFD52EC3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AH11</xm:sqref>
        </x14:conditionalFormatting>
        <x14:conditionalFormatting xmlns:xm="http://schemas.microsoft.com/office/excel/2006/main">
          <x14:cfRule type="iconSet" priority="29" id="{B4AC2DE0-12F6-474F-B611-F6BCCEE972CF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AH12</xm:sqref>
        </x14:conditionalFormatting>
        <x14:conditionalFormatting xmlns:xm="http://schemas.microsoft.com/office/excel/2006/main">
          <x14:cfRule type="iconSet" priority="28" id="{E0CC0CAE-9BE4-41A1-8772-74584BCEA1DC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AH13</xm:sqref>
        </x14:conditionalFormatting>
        <x14:conditionalFormatting xmlns:xm="http://schemas.microsoft.com/office/excel/2006/main">
          <x14:cfRule type="iconSet" priority="27" id="{7809556D-64A2-4B92-83AE-BFAD845BCCB7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AH14</xm:sqref>
        </x14:conditionalFormatting>
        <x14:conditionalFormatting xmlns:xm="http://schemas.microsoft.com/office/excel/2006/main">
          <x14:cfRule type="iconSet" priority="26" id="{77778739-FCBD-41BB-9FDC-ED695CB537AB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AH15</xm:sqref>
        </x14:conditionalFormatting>
        <x14:conditionalFormatting xmlns:xm="http://schemas.microsoft.com/office/excel/2006/main">
          <x14:cfRule type="iconSet" priority="25" id="{3DCAF9FB-EE5D-4919-A20C-569CA30FC167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AH16</xm:sqref>
        </x14:conditionalFormatting>
        <x14:conditionalFormatting xmlns:xm="http://schemas.microsoft.com/office/excel/2006/main">
          <x14:cfRule type="iconSet" priority="24" id="{03A69666-AC16-484D-A29C-C2C908CCF0DB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AH17</xm:sqref>
        </x14:conditionalFormatting>
        <x14:conditionalFormatting xmlns:xm="http://schemas.microsoft.com/office/excel/2006/main">
          <x14:cfRule type="iconSet" priority="23" id="{A2A3A4AA-FAB6-4DD5-9E64-48D02DC72020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AH18</xm:sqref>
        </x14:conditionalFormatting>
        <x14:conditionalFormatting xmlns:xm="http://schemas.microsoft.com/office/excel/2006/main">
          <x14:cfRule type="iconSet" priority="22" id="{DFA52572-ADA5-45EB-8DB8-74023BD92489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AH19</xm:sqref>
        </x14:conditionalFormatting>
        <x14:conditionalFormatting xmlns:xm="http://schemas.microsoft.com/office/excel/2006/main">
          <x14:cfRule type="iconSet" priority="21" id="{1D0913B3-390F-4027-B731-EFF672A3F7CC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AH20</xm:sqref>
        </x14:conditionalFormatting>
        <x14:conditionalFormatting xmlns:xm="http://schemas.microsoft.com/office/excel/2006/main">
          <x14:cfRule type="iconSet" priority="20" id="{59530486-50BB-4FA7-8555-EAF985FDEAB7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AH21</xm:sqref>
        </x14:conditionalFormatting>
        <x14:conditionalFormatting xmlns:xm="http://schemas.microsoft.com/office/excel/2006/main">
          <x14:cfRule type="iconSet" priority="19" id="{1721FC75-A28D-4D9E-9AD4-25A3614C4DCA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AH22</xm:sqref>
        </x14:conditionalFormatting>
        <x14:conditionalFormatting xmlns:xm="http://schemas.microsoft.com/office/excel/2006/main">
          <x14:cfRule type="iconSet" priority="18" id="{4A38372B-69A0-4ADE-A1D3-4EE9DC633B4A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AH31</xm:sqref>
        </x14:conditionalFormatting>
        <x14:conditionalFormatting xmlns:xm="http://schemas.microsoft.com/office/excel/2006/main">
          <x14:cfRule type="iconSet" priority="17" id="{056131FB-3FE7-494E-AD24-4FD72CF4D086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AH32</xm:sqref>
        </x14:conditionalFormatting>
        <x14:conditionalFormatting xmlns:xm="http://schemas.microsoft.com/office/excel/2006/main">
          <x14:cfRule type="iconSet" priority="16" id="{307E4F4F-883D-48EC-B21F-082CD368C81D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AH33</xm:sqref>
        </x14:conditionalFormatting>
        <x14:conditionalFormatting xmlns:xm="http://schemas.microsoft.com/office/excel/2006/main">
          <x14:cfRule type="iconSet" priority="15" id="{3FADE039-275A-4142-AADE-B6855DAC24D3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AH34</xm:sqref>
        </x14:conditionalFormatting>
        <x14:conditionalFormatting xmlns:xm="http://schemas.microsoft.com/office/excel/2006/main">
          <x14:cfRule type="iconSet" priority="14" id="{065D7C8D-B642-4A0F-84A2-7808B8E86918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AH35</xm:sqref>
        </x14:conditionalFormatting>
        <x14:conditionalFormatting xmlns:xm="http://schemas.microsoft.com/office/excel/2006/main">
          <x14:cfRule type="iconSet" priority="13" id="{8DFB00C1-F615-411C-8E89-F541588B6C21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AH36</xm:sqref>
        </x14:conditionalFormatting>
        <x14:conditionalFormatting xmlns:xm="http://schemas.microsoft.com/office/excel/2006/main">
          <x14:cfRule type="iconSet" priority="12" id="{E7AEC79C-C475-45C2-9A8E-E53E74EEC1C0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AH37</xm:sqref>
        </x14:conditionalFormatting>
        <x14:conditionalFormatting xmlns:xm="http://schemas.microsoft.com/office/excel/2006/main">
          <x14:cfRule type="iconSet" priority="11" id="{53E401A5-F8E4-4358-A191-AA0C96945B93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AH38</xm:sqref>
        </x14:conditionalFormatting>
        <x14:conditionalFormatting xmlns:xm="http://schemas.microsoft.com/office/excel/2006/main">
          <x14:cfRule type="iconSet" priority="10" id="{81AC42DB-AC18-4C8F-BE55-1A3E469B5123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AH39</xm:sqref>
        </x14:conditionalFormatting>
        <x14:conditionalFormatting xmlns:xm="http://schemas.microsoft.com/office/excel/2006/main">
          <x14:cfRule type="iconSet" priority="9" id="{4D849EDA-09E4-44D2-AC11-42360B2CF41E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AH40</xm:sqref>
        </x14:conditionalFormatting>
        <x14:conditionalFormatting xmlns:xm="http://schemas.microsoft.com/office/excel/2006/main">
          <x14:cfRule type="iconSet" priority="8" id="{CCDD9F40-DBDF-43C5-9187-470BA84E023A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AH27</xm:sqref>
        </x14:conditionalFormatting>
        <x14:conditionalFormatting xmlns:xm="http://schemas.microsoft.com/office/excel/2006/main">
          <x14:cfRule type="iconSet" priority="7" id="{A3173508-C1BC-4F40-936A-FDA08B29F77A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AH28</xm:sqref>
        </x14:conditionalFormatting>
        <x14:conditionalFormatting xmlns:xm="http://schemas.microsoft.com/office/excel/2006/main">
          <x14:cfRule type="iconSet" priority="6" id="{D78A28CB-381A-46AB-9E61-6B2F1264CE85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AH23</xm:sqref>
        </x14:conditionalFormatting>
        <x14:conditionalFormatting xmlns:xm="http://schemas.microsoft.com/office/excel/2006/main">
          <x14:cfRule type="iconSet" priority="5" id="{FE2F1388-25D9-490B-9956-9EE8C737193B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AH24</xm:sqref>
        </x14:conditionalFormatting>
        <x14:conditionalFormatting xmlns:xm="http://schemas.microsoft.com/office/excel/2006/main">
          <x14:cfRule type="iconSet" priority="4" id="{DFC9D389-58F5-4BA7-A4F2-544C7FCFA014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AH25</xm:sqref>
        </x14:conditionalFormatting>
        <x14:conditionalFormatting xmlns:xm="http://schemas.microsoft.com/office/excel/2006/main">
          <x14:cfRule type="iconSet" priority="3" id="{8275CC98-5F99-45E6-8902-64ADEBD26A06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AH26</xm:sqref>
        </x14:conditionalFormatting>
        <x14:conditionalFormatting xmlns:xm="http://schemas.microsoft.com/office/excel/2006/main">
          <x14:cfRule type="iconSet" priority="2" id="{DA30BCD6-4159-4F83-B97F-4DA474E32B3F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AH29</xm:sqref>
        </x14:conditionalFormatting>
        <x14:conditionalFormatting xmlns:xm="http://schemas.microsoft.com/office/excel/2006/main">
          <x14:cfRule type="iconSet" priority="1" id="{B55A8930-2A2B-4D9F-8B5B-B047AC54C86E}">
            <x14:iconSet iconSet="3Symbols" custom="1">
              <x14:cfvo type="percent">
                <xm:f>0</xm:f>
              </x14:cfvo>
              <x14:cfvo type="num">
                <xm:f>0</xm:f>
              </x14:cfvo>
              <x14:cfvo type="num" gte="0">
                <xm:f>0</xm:f>
              </x14:cfvo>
              <x14:cfIcon iconSet="3Symbols" iconId="2"/>
              <x14:cfIcon iconSet="3Symbols" iconId="2"/>
              <x14:cfIcon iconSet="3Symbols" iconId="0"/>
            </x14:iconSet>
          </x14:cfRule>
          <xm:sqref>AH30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1-1(普通・小型)＜国内＞</vt:lpstr>
      <vt:lpstr>'1-1(普通・小型)＜国内＞'!Print_Area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