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1 軽自動車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 軽自動車'!$A$2:$AA$44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'1-1 軽自動車'!$1:$8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<sst xmlns="http://schemas.openxmlformats.org/spreadsheetml/2006/main" count="203" uniqueCount="84">
  <si>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</si>
  <si>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r>
      <rPr>
        <sz val="8"/>
        <rFont val="ＭＳ Ｐゴシック"/>
        <family val="3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3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</si>
  <si>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</si>
  <si>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</si>
  <si>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</si>
  <si>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</si>
  <si>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3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</si>
  <si>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</si>
  <si>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</si>
  <si>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</si>
  <si>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</si>
  <si>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</si>
  <si>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</si>
  <si>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</si>
  <si>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</si>
  <si>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</si>
  <si>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</si>
  <si>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</si>
  <si>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</si>
  <si>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</si>
  <si>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</si>
  <si>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</si>
  <si>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</si>
  <si>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</si>
  <si>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</si>
  <si>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</si>
  <si>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3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</si>
  <si>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</si>
  <si>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</si>
  <si>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</si>
  <si>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</si>
  <si>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3"/>
  </si>
  <si>
    <t>主要排出
ガス対策</t>
  </si>
  <si>
    <t>駆動
形式</t>
    <rPh sb="3" eb="5">
      <t>ケイシキ</t>
    </rPh>
    <phoneticPr fontId="3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</si>
  <si>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</si>
  <si>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3"/>
  </si>
  <si>
    <t>スバル</t>
  </si>
  <si>
    <t>※</t>
  </si>
  <si>
    <t xml:space="preserve">プレオ プラス </t>
  </si>
  <si>
    <t>5BA-LA350F</t>
  </si>
  <si>
    <t>0001～0002、0004、0006</t>
  </si>
  <si>
    <t>KF</t>
  </si>
  <si>
    <t>CVT
(E･LTC)</t>
  </si>
  <si>
    <t>I,V,EP,B,C</t>
  </si>
  <si>
    <t>3W,EGR</t>
  </si>
  <si>
    <t>F</t>
  </si>
  <si>
    <t>☆☆☆☆</t>
  </si>
  <si>
    <t>5BA-LA360F</t>
  </si>
  <si>
    <t>A</t>
  </si>
  <si>
    <t>シフォン</t>
  </si>
  <si>
    <t>6BA-LA650F</t>
  </si>
  <si>
    <t>0001、0003、0005、0008</t>
  </si>
  <si>
    <t>☆☆☆☆☆</t>
  </si>
  <si>
    <t>0011～0032</t>
  </si>
  <si>
    <t>5BA-LA650F</t>
  </si>
  <si>
    <t>0001～0004、0011～0016</t>
  </si>
  <si>
    <t>3W</t>
  </si>
  <si>
    <t>0101～0103</t>
  </si>
  <si>
    <t>0104～0105、0108～0109</t>
  </si>
  <si>
    <t>0106～0107、0110～0111</t>
  </si>
  <si>
    <t>0112～0113</t>
  </si>
  <si>
    <t>0114～0116</t>
  </si>
  <si>
    <t>0117～0118</t>
  </si>
  <si>
    <t>6BA-LA660F</t>
  </si>
  <si>
    <t>0001、0003、0005</t>
  </si>
  <si>
    <t>0011～0024</t>
  </si>
  <si>
    <t>5BA-LA660F</t>
  </si>
  <si>
    <t>0101～0103、0106～0107、0110～0111</t>
  </si>
  <si>
    <t>0104～0105</t>
  </si>
  <si>
    <t>0108～0109、0112～0113</t>
  </si>
  <si>
    <t>ステラ</t>
  </si>
  <si>
    <t>5BA-LA150F</t>
  </si>
  <si>
    <t>0002、0004、0006～0018</t>
  </si>
  <si>
    <t>5BA-LA160F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</si>
  <si>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※印の付いている通称名については、ダイハツ工業株式会社が製造事業者です。</t>
    </r>
    <rPh sb="4" eb="5">
      <t>シルシ</t>
    </rPh>
    <phoneticPr fontId="3"/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</si>
  <si>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</si>
  <si>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</si>
  <si>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</si>
  <si>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</si>
  <si>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</si>
  <si>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</si>
  <si>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</si>
  <si>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</si>
  <si>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b/>
        <sz val="12"/>
        <rFont val="ＭＳ Ｐゴシック"/>
        <family val="3"/>
      </rPr>
      <t>ガ</t>
    </r>
    <r>
      <rPr>
        <b/>
        <sz val="12"/>
        <rFont val="ＭＳ Ｐゴシック"/>
        <family val="3"/>
      </rPr>
      <t>ソリン乗用車（軽自動車）</t>
    </r>
    <rPh sb="8" eb="12">
      <t>ケイジドウシャ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</si>
</sst>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3">
    <font>
      <sz val="11"/>
      <color theme="1"/>
      <name val="ＭＳ Ｐゴシック"/>
      <family val="3"/>
    </font>
    <font>
      <sz val="10"/>
      <name val="Arial"/>
      <family val="2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6" fillId="0" borderId="3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>
      <alignment horizontal="centerContinuous"/>
      <protection/>
    </xf>
    <xf numFmtId="0" fontId="6" fillId="0" borderId="3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49" fontId="4" fillId="0" borderId="28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176" fontId="11" fillId="3" borderId="30" xfId="0" applyNumberFormat="1" applyFont="1" applyFill="1" applyBorder="1" applyAlignment="1" applyProtection="1" quotePrefix="1">
      <alignment horizontal="center" vertical="center" wrapText="1"/>
      <protection locked="0"/>
    </xf>
    <xf numFmtId="177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76" fontId="11" fillId="3" borderId="28" xfId="0" applyNumberFormat="1" applyFont="1" applyFill="1" applyBorder="1" applyAlignment="1" applyProtection="1" quotePrefix="1">
      <alignment horizontal="center" vertical="center" wrapText="1"/>
      <protection locked="0"/>
    </xf>
    <xf numFmtId="176" fontId="11" fillId="3" borderId="28" xfId="0" applyNumberFormat="1" applyFont="1" applyFill="1" applyBorder="1" applyAlignment="1" applyProtection="1" quotePrefix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left" vertical="center"/>
      <protection locked="0"/>
    </xf>
    <xf numFmtId="0" fontId="12" fillId="3" borderId="31" xfId="0" applyFont="1" applyFill="1" applyBorder="1" applyAlignment="1" applyProtection="1">
      <alignment horizontal="center" vertical="center" wrapText="1"/>
      <protection locked="0"/>
    </xf>
    <xf numFmtId="178" fontId="4" fillId="3" borderId="32" xfId="0" applyNumberFormat="1" applyFont="1" applyFill="1" applyBorder="1" applyAlignment="1" applyProtection="1">
      <alignment horizontal="center" vertical="center"/>
      <protection locked="0"/>
    </xf>
    <xf numFmtId="178" fontId="4" fillId="3" borderId="28" xfId="0" applyNumberFormat="1" applyFont="1" applyFill="1" applyBorder="1" applyAlignment="1" applyProtection="1">
      <alignment horizontal="center" vertical="center"/>
      <protection locked="0"/>
    </xf>
    <xf numFmtId="178" fontId="4" fillId="3" borderId="28" xfId="0" applyNumberFormat="1" applyFont="1" applyFill="1" applyBorder="1" applyAlignment="1" applyProtection="1" quotePrefix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179" fontId="11" fillId="0" borderId="28" xfId="0" applyNumberFormat="1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176" fontId="11" fillId="3" borderId="33" xfId="0" applyNumberFormat="1" applyFont="1" applyFill="1" applyBorder="1" applyAlignment="1" applyProtection="1" quotePrefix="1">
      <alignment horizontal="center" vertical="center" wrapText="1"/>
      <protection locked="0"/>
    </xf>
    <xf numFmtId="177" fontId="1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4"/>
  <sheetViews>
    <sheetView tabSelected="1" view="pageBreakPreview" zoomScale="55" zoomScaleSheetLayoutView="55" workbookViewId="0" topLeftCell="A1">
      <selection activeCell="F24" sqref="F24"/>
    </sheetView>
  </sheetViews>
  <sheetFormatPr defaultColWidth="9.00390625" defaultRowHeight="13.5"/>
  <cols>
    <col min="1" max="1" width="13.75390625" style="105" customWidth="1"/>
    <col min="2" max="2" width="2.75390625" style="2" customWidth="1"/>
    <col min="3" max="3" width="18.75390625" style="2" customWidth="1"/>
    <col min="4" max="4" width="13.75390625" style="2" customWidth="1"/>
    <col min="5" max="5" width="24.75390625" style="2" customWidth="1"/>
    <col min="6" max="6" width="15.75390625" style="2" customWidth="1"/>
    <col min="7" max="7" width="6.75390625" style="2" customWidth="1"/>
    <col min="8" max="8" width="11.75390625" style="2" customWidth="1"/>
    <col min="9" max="9" width="9.75390625" style="2" customWidth="1"/>
    <col min="10" max="11" width="6.75390625" style="2" customWidth="1"/>
    <col min="12" max="12" width="9.75390625" style="2" customWidth="1"/>
    <col min="13" max="14" width="8.75390625" style="2" customWidth="1"/>
    <col min="15" max="15" width="9.75390625" style="2" customWidth="1"/>
    <col min="16" max="16" width="13.75390625" style="2" customWidth="1"/>
    <col min="17" max="17" width="10.75390625" style="2" customWidth="1"/>
    <col min="18" max="18" width="5.75390625" style="2" customWidth="1"/>
    <col min="19" max="19" width="17.75390625" style="2" customWidth="1"/>
    <col min="20" max="20" width="10.75390625" style="2" customWidth="1"/>
    <col min="21" max="24" width="8.75390625" style="2" customWidth="1"/>
    <col min="25" max="25" width="9.00390625" style="2" customWidth="1"/>
    <col min="26" max="27" width="10.625" style="2" customWidth="1"/>
    <col min="28" max="33" width="9.00390625" style="2" hidden="1" customWidth="1"/>
    <col min="34" max="34" width="9.00390625" style="2" customWidth="1"/>
    <col min="35" max="16384" width="9.00390625" style="2" customWidth="1"/>
  </cols>
  <sheetData>
    <row r="1" spans="1:18" ht="15.75">
      <c r="A1" s="1"/>
      <c r="B1" s="1"/>
      <c r="R1" s="3"/>
    </row>
    <row r="2" spans="1:22" s="4" customFormat="1" ht="15">
      <c r="A2" s="2"/>
      <c r="B2" s="2"/>
      <c r="C2" s="2"/>
      <c r="F2" s="5"/>
      <c r="J2" s="6" t="s">
        <v>0</v>
      </c>
      <c r="K2" s="6"/>
      <c r="L2" s="6"/>
      <c r="M2" s="6"/>
      <c r="N2" s="6"/>
      <c r="O2" s="6"/>
      <c r="P2" s="6"/>
      <c r="Q2" s="7"/>
      <c r="R2" s="8" t="s">
        <v>1</v>
      </c>
      <c r="S2" s="8"/>
      <c r="T2" s="8"/>
      <c r="U2" s="8"/>
      <c r="V2" s="8"/>
    </row>
    <row r="3" spans="1:33" s="4" customFormat="1" ht="15.75" customHeight="1">
      <c r="A3" s="106" t="s">
        <v>83</v>
      </c>
      <c r="B3" s="9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0"/>
      <c r="S3" s="11" t="s">
        <v>2</v>
      </c>
      <c r="T3" s="11"/>
      <c r="U3" s="11"/>
      <c r="V3" s="11"/>
      <c r="W3" s="11"/>
      <c r="X3" s="11"/>
      <c r="Z3" s="12" t="s">
        <v>3</v>
      </c>
      <c r="AA3" s="13"/>
      <c r="AB3" s="14" t="s">
        <v>4</v>
      </c>
      <c r="AC3" s="15"/>
      <c r="AD3" s="15"/>
      <c r="AE3" s="16" t="s">
        <v>5</v>
      </c>
      <c r="AF3" s="15"/>
      <c r="AG3" s="17"/>
    </row>
    <row r="4" spans="1:34" s="4" customFormat="1" ht="14.25" customHeight="1" thickBot="1">
      <c r="A4" s="18" t="s">
        <v>6</v>
      </c>
      <c r="B4" s="19" t="s">
        <v>7</v>
      </c>
      <c r="C4" s="20"/>
      <c r="D4" s="21"/>
      <c r="E4" s="22"/>
      <c r="F4" s="19" t="s">
        <v>8</v>
      </c>
      <c r="G4" s="23"/>
      <c r="H4" s="24" t="s">
        <v>9</v>
      </c>
      <c r="I4" s="25" t="s">
        <v>10</v>
      </c>
      <c r="J4" s="26" t="s">
        <v>11</v>
      </c>
      <c r="K4" s="27" t="s">
        <v>12</v>
      </c>
      <c r="L4" s="28"/>
      <c r="M4" s="28"/>
      <c r="N4" s="28"/>
      <c r="O4" s="29"/>
      <c r="P4" s="24" t="s">
        <v>13</v>
      </c>
      <c r="Q4" s="30" t="s">
        <v>14</v>
      </c>
      <c r="R4" s="31"/>
      <c r="S4" s="32"/>
      <c r="T4" s="33" t="s">
        <v>15</v>
      </c>
      <c r="U4" s="34" t="s">
        <v>16</v>
      </c>
      <c r="V4" s="24" t="s">
        <v>17</v>
      </c>
      <c r="W4" s="35" t="s">
        <v>18</v>
      </c>
      <c r="X4" s="36"/>
      <c r="Z4" s="37" t="s">
        <v>19</v>
      </c>
      <c r="AA4" s="37" t="s">
        <v>20</v>
      </c>
      <c r="AB4" s="25" t="s">
        <v>21</v>
      </c>
      <c r="AC4" s="24" t="s">
        <v>22</v>
      </c>
      <c r="AD4" s="24" t="s">
        <v>23</v>
      </c>
      <c r="AE4" s="25" t="s">
        <v>21</v>
      </c>
      <c r="AF4" s="24" t="s">
        <v>22</v>
      </c>
      <c r="AG4" s="24" t="s">
        <v>24</v>
      </c>
      <c r="AH4" s="38"/>
    </row>
    <row r="5" spans="1:35" s="4" customFormat="1" ht="11.25" customHeight="1">
      <c r="A5" s="39"/>
      <c r="B5" s="40"/>
      <c r="C5" s="41"/>
      <c r="D5" s="42"/>
      <c r="E5" s="43"/>
      <c r="F5" s="44"/>
      <c r="G5" s="45"/>
      <c r="H5" s="39"/>
      <c r="I5" s="37"/>
      <c r="J5" s="46"/>
      <c r="K5" s="47" t="s">
        <v>25</v>
      </c>
      <c r="L5" s="48" t="s">
        <v>26</v>
      </c>
      <c r="M5" s="49" t="s">
        <v>27</v>
      </c>
      <c r="N5" s="50" t="s">
        <v>28</v>
      </c>
      <c r="O5" s="50" t="s">
        <v>21</v>
      </c>
      <c r="P5" s="51"/>
      <c r="Q5" s="52"/>
      <c r="R5" s="53"/>
      <c r="S5" s="54"/>
      <c r="T5" s="55"/>
      <c r="U5" s="56"/>
      <c r="V5" s="39"/>
      <c r="W5" s="24" t="s">
        <v>22</v>
      </c>
      <c r="X5" s="24" t="s">
        <v>23</v>
      </c>
      <c r="Z5" s="37"/>
      <c r="AA5" s="37"/>
      <c r="AB5" s="37"/>
      <c r="AC5" s="57"/>
      <c r="AD5" s="57"/>
      <c r="AE5" s="37"/>
      <c r="AF5" s="57"/>
      <c r="AG5" s="57"/>
      <c r="AH5" s="58"/>
      <c r="AI5" s="2"/>
    </row>
    <row r="6" spans="1:34" s="4" customFormat="1" ht="13.5">
      <c r="A6" s="39"/>
      <c r="B6" s="40"/>
      <c r="C6" s="41"/>
      <c r="D6" s="18" t="s">
        <v>29</v>
      </c>
      <c r="E6" s="59" t="s">
        <v>30</v>
      </c>
      <c r="F6" s="18" t="s">
        <v>29</v>
      </c>
      <c r="G6" s="25" t="s">
        <v>31</v>
      </c>
      <c r="H6" s="39"/>
      <c r="I6" s="37"/>
      <c r="J6" s="46"/>
      <c r="K6" s="60"/>
      <c r="L6" s="61"/>
      <c r="M6" s="60"/>
      <c r="N6" s="62"/>
      <c r="O6" s="62"/>
      <c r="P6" s="51"/>
      <c r="Q6" s="24" t="s">
        <v>32</v>
      </c>
      <c r="R6" s="24" t="s">
        <v>33</v>
      </c>
      <c r="S6" s="18" t="s">
        <v>34</v>
      </c>
      <c r="T6" s="63" t="s">
        <v>35</v>
      </c>
      <c r="U6" s="56"/>
      <c r="V6" s="39"/>
      <c r="W6" s="57"/>
      <c r="X6" s="57"/>
      <c r="Z6" s="37"/>
      <c r="AA6" s="37"/>
      <c r="AB6" s="37"/>
      <c r="AC6" s="57"/>
      <c r="AD6" s="57"/>
      <c r="AE6" s="37"/>
      <c r="AF6" s="57"/>
      <c r="AG6" s="57"/>
      <c r="AH6" s="58"/>
    </row>
    <row r="7" spans="1:34" s="4" customFormat="1" ht="13.5">
      <c r="A7" s="39"/>
      <c r="B7" s="40"/>
      <c r="C7" s="41"/>
      <c r="D7" s="39"/>
      <c r="E7" s="39"/>
      <c r="F7" s="39"/>
      <c r="G7" s="39"/>
      <c r="H7" s="39"/>
      <c r="I7" s="37"/>
      <c r="J7" s="46"/>
      <c r="K7" s="60"/>
      <c r="L7" s="61"/>
      <c r="M7" s="60"/>
      <c r="N7" s="62"/>
      <c r="O7" s="62"/>
      <c r="P7" s="51"/>
      <c r="Q7" s="51"/>
      <c r="R7" s="51"/>
      <c r="S7" s="39"/>
      <c r="T7" s="64"/>
      <c r="U7" s="56"/>
      <c r="V7" s="39"/>
      <c r="W7" s="57"/>
      <c r="X7" s="57"/>
      <c r="Z7" s="37"/>
      <c r="AA7" s="37"/>
      <c r="AB7" s="37"/>
      <c r="AC7" s="57"/>
      <c r="AD7" s="57"/>
      <c r="AE7" s="37"/>
      <c r="AF7" s="57"/>
      <c r="AG7" s="57"/>
      <c r="AH7" s="58"/>
    </row>
    <row r="8" spans="1:34" s="4" customFormat="1" ht="13.5">
      <c r="A8" s="65"/>
      <c r="B8" s="66"/>
      <c r="C8" s="67"/>
      <c r="D8" s="65"/>
      <c r="E8" s="65"/>
      <c r="F8" s="65"/>
      <c r="G8" s="65"/>
      <c r="H8" s="65"/>
      <c r="I8" s="68"/>
      <c r="J8" s="44"/>
      <c r="K8" s="69"/>
      <c r="L8" s="70"/>
      <c r="M8" s="69"/>
      <c r="N8" s="45"/>
      <c r="O8" s="45"/>
      <c r="P8" s="71"/>
      <c r="Q8" s="71"/>
      <c r="R8" s="71"/>
      <c r="S8" s="65"/>
      <c r="T8" s="72"/>
      <c r="U8" s="73"/>
      <c r="V8" s="65"/>
      <c r="W8" s="74"/>
      <c r="X8" s="74"/>
      <c r="Z8" s="68"/>
      <c r="AA8" s="68"/>
      <c r="AB8" s="68"/>
      <c r="AC8" s="74"/>
      <c r="AD8" s="74"/>
      <c r="AE8" s="68"/>
      <c r="AF8" s="74"/>
      <c r="AG8" s="74"/>
      <c r="AH8" s="58"/>
    </row>
    <row r="9" spans="1:34" s="4" customFormat="1" ht="24" customHeight="1">
      <c r="A9" s="75" t="s">
        <v>36</v>
      </c>
      <c r="B9" s="76" t="s">
        <v>37</v>
      </c>
      <c r="C9" s="77" t="s">
        <v>38</v>
      </c>
      <c r="D9" s="78" t="s">
        <v>39</v>
      </c>
      <c r="E9" s="79" t="s">
        <v>40</v>
      </c>
      <c r="F9" s="80" t="s">
        <v>41</v>
      </c>
      <c r="G9" s="81">
        <v>0.658</v>
      </c>
      <c r="H9" s="80" t="s">
        <v>42</v>
      </c>
      <c r="I9" s="82" t="str">
        <f>IF(Z9="","",(IF(AA9-Z9&gt;0,CONCATENATE(TEXT(Z9,"#,##0"),"~",TEXT(AA9,"#,##0")),TEXT(Z9,"#,##0"))))</f>
        <v>650~670</v>
      </c>
      <c r="J9" s="83">
        <v>4</v>
      </c>
      <c r="K9" s="84">
        <v>25</v>
      </c>
      <c r="L9" s="85">
        <f>IF(K9&gt;0,1/K9*34.6*67.1,"")</f>
        <v>92.8664</v>
      </c>
      <c r="M9" s="84">
        <f>_xlfn.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86">
        <f>_xlfn.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87" t="str">
        <f>IF(Z9="","",IF(AE9="",TEXT(AB9,"#,##0.0"),IF(AB9-AE9&gt;0,CONCATENATE(TEXT(AE9,"#,##0.0"),"~",TEXT(AB9,"#,##0.0")),TEXT(AB9,"#,##0.0"))))</f>
        <v>29.0~29.1</v>
      </c>
      <c r="P9" s="88" t="s">
        <v>43</v>
      </c>
      <c r="Q9" s="89" t="s">
        <v>44</v>
      </c>
      <c r="R9" s="88" t="s">
        <v>45</v>
      </c>
      <c r="S9" s="90"/>
      <c r="T9" s="91" t="s">
        <v>46</v>
      </c>
      <c r="U9" s="92">
        <f>_xlfn.IFERROR(IF(K9&lt;M9,"",(ROUNDDOWN(K9/M9*100,0))),"")</f>
        <v>114</v>
      </c>
      <c r="V9" s="93">
        <f>_xlfn.IFERROR(IF(K9&lt;N9,"",(ROUNDDOWN(K9/N9*100,0))),"")</f>
        <v>101</v>
      </c>
      <c r="W9" s="93" t="str">
        <f>IF(AC9&lt;55,"",IF(AA9="",AC9,IF(AF9-AC9&gt;0,CONCATENATE(AC9,"~",AF9),AC9)))</f>
        <v>85~86</v>
      </c>
      <c r="X9" s="94" t="str">
        <f>IF(AC9&lt;55,"",AD9)</f>
        <v>★3.5</v>
      </c>
      <c r="Z9" s="95">
        <v>650</v>
      </c>
      <c r="AA9" s="95">
        <v>670</v>
      </c>
      <c r="AB9" s="96">
        <f>IF(Z9="","",(ROUND(IF(Z9&gt;=2759,9.5,IF(Z9&lt;2759,(-2.47/1000000*Z9*Z9)-(8.52/10000*Z9)+30.65)),1)))</f>
        <v>29.1</v>
      </c>
      <c r="AC9" s="97">
        <f>IF(K9="","",ROUNDDOWN(K9/AB9*100,0))</f>
        <v>85</v>
      </c>
      <c r="AD9" s="97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96">
        <f>IF(AA9="","",(ROUND(IF(AA9&gt;=2759,9.5,IF(AA9&lt;2759,(-2.47/1000000*AA9*AA9)-(8.52/10000*AA9)+30.65)),1)))</f>
        <v>29</v>
      </c>
      <c r="AF9" s="97">
        <f>IF(AE9="","",IF(K9="","",ROUNDDOWN(K9/AE9*100,0)))</f>
        <v>86</v>
      </c>
      <c r="AG9" s="97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  <c r="AH9" s="98"/>
    </row>
    <row r="10" spans="1:34" s="4" customFormat="1" ht="24" customHeight="1">
      <c r="A10" s="75"/>
      <c r="B10" s="99"/>
      <c r="C10" s="100"/>
      <c r="D10" s="78" t="s">
        <v>47</v>
      </c>
      <c r="E10" s="79" t="s">
        <v>40</v>
      </c>
      <c r="F10" s="80" t="s">
        <v>41</v>
      </c>
      <c r="G10" s="81">
        <v>0.658</v>
      </c>
      <c r="H10" s="80" t="s">
        <v>42</v>
      </c>
      <c r="I10" s="82" t="str">
        <f aca="true" t="shared" si="0" ref="I10:I26">IF(Z10="","",(IF(AA10-Z10&gt;0,CONCATENATE(TEXT(Z10,"#,##0"),"~",TEXT(AA10,"#,##0")),TEXT(Z10,"#,##0"))))</f>
        <v>720~740</v>
      </c>
      <c r="J10" s="83">
        <v>4</v>
      </c>
      <c r="K10" s="84">
        <v>23.2</v>
      </c>
      <c r="L10" s="85">
        <f aca="true" t="shared" si="1" ref="L10:L26">IF(K10&gt;0,1/K10*34.6*67.1,"")</f>
        <v>100.07155172413793</v>
      </c>
      <c r="M10" s="84">
        <f aca="true" t="shared" si="2" ref="M10:M26">_xlfn.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21.8</v>
      </c>
      <c r="N10" s="86">
        <f aca="true" t="shared" si="3" ref="N10:N26">_xlfn.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24.6</v>
      </c>
      <c r="O10" s="87" t="str">
        <f aca="true" t="shared" si="4" ref="O10:O26">IF(Z10="","",IF(AE10="",TEXT(AB10,"#,##0.0"),IF(AB10-AE10&gt;0,CONCATENATE(TEXT(AE10,"#,##0.0"),"~",TEXT(AB10,"#,##0.0")),TEXT(AB10,"#,##0.0"))))</f>
        <v>28.7~28.8</v>
      </c>
      <c r="P10" s="88" t="s">
        <v>43</v>
      </c>
      <c r="Q10" s="89" t="s">
        <v>44</v>
      </c>
      <c r="R10" s="88" t="s">
        <v>48</v>
      </c>
      <c r="S10" s="90"/>
      <c r="T10" s="91" t="s">
        <v>46</v>
      </c>
      <c r="U10" s="92">
        <f aca="true" t="shared" si="5" ref="U10:U26">_xlfn.IFERROR(IF(K10&lt;M10,"",(ROUNDDOWN(K10/M10*100,0))),"")</f>
        <v>106</v>
      </c>
      <c r="V10" s="93" t="str">
        <f aca="true" t="shared" si="6" ref="V10:V26">_xlfn.IFERROR(IF(K10&lt;N10,"",(ROUNDDOWN(K10/N10*100,0))),"")</f>
        <v/>
      </c>
      <c r="W10" s="93">
        <f aca="true" t="shared" si="7" ref="W10:W26">IF(AC10&lt;55,"",IF(AA10="",AC10,IF(AF10-AC10&gt;0,CONCATENATE(AC10,"~",AF10),AC10)))</f>
        <v>80</v>
      </c>
      <c r="X10" s="94" t="str">
        <f aca="true" t="shared" si="8" ref="X10:X26">IF(AC10&lt;55,"",AD10)</f>
        <v>★3.0</v>
      </c>
      <c r="Z10" s="95">
        <v>720</v>
      </c>
      <c r="AA10" s="95">
        <v>740</v>
      </c>
      <c r="AB10" s="96">
        <f aca="true" t="shared" si="9" ref="AB10:AB26">IF(Z10="","",(ROUND(IF(Z10&gt;=2759,9.5,IF(Z10&lt;2759,(-2.47/1000000*Z10*Z10)-(8.52/10000*Z10)+30.65)),1)))</f>
        <v>28.8</v>
      </c>
      <c r="AC10" s="97">
        <f aca="true" t="shared" si="10" ref="AC10:AC26">IF(K10="","",ROUNDDOWN(K10/AB10*100,0))</f>
        <v>80</v>
      </c>
      <c r="AD10" s="97" t="str">
        <f aca="true" t="shared" si="11" ref="AD10:AD26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★3.0</v>
      </c>
      <c r="AE10" s="96">
        <f aca="true" t="shared" si="12" ref="AE10:AE26">IF(AA10="","",(ROUND(IF(AA10&gt;=2759,9.5,IF(AA10&lt;2759,(-2.47/1000000*AA10*AA10)-(8.52/10000*AA10)+30.65)),1)))</f>
        <v>28.7</v>
      </c>
      <c r="AF10" s="97">
        <f aca="true" t="shared" si="13" ref="AF10:AF26">IF(AE10="","",IF(K10="","",ROUNDDOWN(K10/AE10*100,0)))</f>
        <v>80</v>
      </c>
      <c r="AG10" s="97" t="str">
        <f aca="true" t="shared" si="14" ref="AG10:AG26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★3.0</v>
      </c>
      <c r="AH10" s="98"/>
    </row>
    <row r="11" spans="1:34" s="4" customFormat="1" ht="22.5">
      <c r="A11" s="75"/>
      <c r="B11" s="76" t="s">
        <v>37</v>
      </c>
      <c r="C11" s="77" t="s">
        <v>49</v>
      </c>
      <c r="D11" s="78" t="s">
        <v>50</v>
      </c>
      <c r="E11" s="79" t="s">
        <v>51</v>
      </c>
      <c r="F11" s="80" t="s">
        <v>41</v>
      </c>
      <c r="G11" s="81">
        <v>0.658</v>
      </c>
      <c r="H11" s="80" t="s">
        <v>42</v>
      </c>
      <c r="I11" s="82" t="str">
        <f t="shared" si="0"/>
        <v>880~950</v>
      </c>
      <c r="J11" s="83">
        <v>4</v>
      </c>
      <c r="K11" s="84">
        <v>21.2</v>
      </c>
      <c r="L11" s="85">
        <f t="shared" si="1"/>
        <v>109.5122641509434</v>
      </c>
      <c r="M11" s="84">
        <f t="shared" si="2"/>
        <v>20.8</v>
      </c>
      <c r="N11" s="86">
        <f t="shared" si="3"/>
        <v>23.7</v>
      </c>
      <c r="O11" s="87" t="str">
        <f t="shared" si="4"/>
        <v>27.6~28.0</v>
      </c>
      <c r="P11" s="88" t="s">
        <v>43</v>
      </c>
      <c r="Q11" s="89" t="s">
        <v>44</v>
      </c>
      <c r="R11" s="88" t="s">
        <v>45</v>
      </c>
      <c r="S11" s="101"/>
      <c r="T11" s="91" t="s">
        <v>52</v>
      </c>
      <c r="U11" s="92">
        <f t="shared" si="5"/>
        <v>101</v>
      </c>
      <c r="V11" s="93" t="str">
        <f t="shared" si="6"/>
        <v/>
      </c>
      <c r="W11" s="93" t="str">
        <f t="shared" si="7"/>
        <v>75~76</v>
      </c>
      <c r="X11" s="94" t="str">
        <f t="shared" si="8"/>
        <v>★2.5</v>
      </c>
      <c r="Z11" s="95">
        <v>880</v>
      </c>
      <c r="AA11" s="95">
        <v>950</v>
      </c>
      <c r="AB11" s="96">
        <f t="shared" si="9"/>
        <v>28</v>
      </c>
      <c r="AC11" s="97">
        <f t="shared" si="10"/>
        <v>75</v>
      </c>
      <c r="AD11" s="97" t="str">
        <f t="shared" si="11"/>
        <v>★2.5</v>
      </c>
      <c r="AE11" s="96">
        <f t="shared" si="12"/>
        <v>27.6</v>
      </c>
      <c r="AF11" s="97">
        <f t="shared" si="13"/>
        <v>76</v>
      </c>
      <c r="AG11" s="97" t="str">
        <f t="shared" si="14"/>
        <v>★2.5</v>
      </c>
      <c r="AH11" s="98"/>
    </row>
    <row r="12" spans="1:34" s="4" customFormat="1" ht="22.5">
      <c r="A12" s="75"/>
      <c r="B12" s="76"/>
      <c r="C12" s="77"/>
      <c r="D12" s="78" t="s">
        <v>50</v>
      </c>
      <c r="E12" s="79" t="s">
        <v>53</v>
      </c>
      <c r="F12" s="80" t="s">
        <v>41</v>
      </c>
      <c r="G12" s="81">
        <v>0.658</v>
      </c>
      <c r="H12" s="80" t="s">
        <v>42</v>
      </c>
      <c r="I12" s="82" t="str">
        <f t="shared" si="0"/>
        <v>880~960</v>
      </c>
      <c r="J12" s="83">
        <v>4</v>
      </c>
      <c r="K12" s="84">
        <v>21</v>
      </c>
      <c r="L12" s="85">
        <f t="shared" si="1"/>
        <v>110.55523809523808</v>
      </c>
      <c r="M12" s="84">
        <f t="shared" si="2"/>
        <v>20.8</v>
      </c>
      <c r="N12" s="86">
        <f t="shared" si="3"/>
        <v>23.7</v>
      </c>
      <c r="O12" s="87" t="str">
        <f t="shared" si="4"/>
        <v>27.6~28.0</v>
      </c>
      <c r="P12" s="88" t="s">
        <v>43</v>
      </c>
      <c r="Q12" s="89" t="s">
        <v>44</v>
      </c>
      <c r="R12" s="88" t="s">
        <v>45</v>
      </c>
      <c r="S12" s="90"/>
      <c r="T12" s="91" t="s">
        <v>52</v>
      </c>
      <c r="U12" s="92">
        <f t="shared" si="5"/>
        <v>100</v>
      </c>
      <c r="V12" s="93" t="str">
        <f t="shared" si="6"/>
        <v/>
      </c>
      <c r="W12" s="93" t="str">
        <f t="shared" si="7"/>
        <v>75~76</v>
      </c>
      <c r="X12" s="94" t="str">
        <f t="shared" si="8"/>
        <v>★2.5</v>
      </c>
      <c r="Z12" s="95">
        <v>880</v>
      </c>
      <c r="AA12" s="95">
        <v>960</v>
      </c>
      <c r="AB12" s="96">
        <f t="shared" si="9"/>
        <v>28</v>
      </c>
      <c r="AC12" s="97">
        <f t="shared" si="10"/>
        <v>75</v>
      </c>
      <c r="AD12" s="97" t="str">
        <f t="shared" si="11"/>
        <v>★2.5</v>
      </c>
      <c r="AE12" s="96">
        <f t="shared" si="12"/>
        <v>27.6</v>
      </c>
      <c r="AF12" s="97">
        <f t="shared" si="13"/>
        <v>76</v>
      </c>
      <c r="AG12" s="97" t="str">
        <f t="shared" si="14"/>
        <v>★2.5</v>
      </c>
      <c r="AH12" s="98"/>
    </row>
    <row r="13" spans="1:34" s="4" customFormat="1" ht="24" customHeight="1">
      <c r="A13" s="75"/>
      <c r="B13" s="76"/>
      <c r="C13" s="77"/>
      <c r="D13" s="78" t="s">
        <v>54</v>
      </c>
      <c r="E13" s="79" t="s">
        <v>55</v>
      </c>
      <c r="F13" s="80" t="s">
        <v>41</v>
      </c>
      <c r="G13" s="81">
        <v>0.658</v>
      </c>
      <c r="H13" s="80" t="s">
        <v>42</v>
      </c>
      <c r="I13" s="82" t="str">
        <f t="shared" si="0"/>
        <v>910~980</v>
      </c>
      <c r="J13" s="83">
        <v>4</v>
      </c>
      <c r="K13" s="84">
        <v>20</v>
      </c>
      <c r="L13" s="85">
        <f t="shared" si="1"/>
        <v>116.083</v>
      </c>
      <c r="M13" s="84">
        <f t="shared" si="2"/>
        <v>20.8</v>
      </c>
      <c r="N13" s="86">
        <f t="shared" si="3"/>
        <v>23.7</v>
      </c>
      <c r="O13" s="87" t="str">
        <f t="shared" si="4"/>
        <v>27.4~27.8</v>
      </c>
      <c r="P13" s="88" t="s">
        <v>43</v>
      </c>
      <c r="Q13" s="89" t="s">
        <v>56</v>
      </c>
      <c r="R13" s="88" t="s">
        <v>45</v>
      </c>
      <c r="S13" s="90"/>
      <c r="T13" s="91" t="s">
        <v>46</v>
      </c>
      <c r="U13" s="92" t="str">
        <f t="shared" si="5"/>
        <v/>
      </c>
      <c r="V13" s="93" t="str">
        <f t="shared" si="6"/>
        <v/>
      </c>
      <c r="W13" s="93" t="str">
        <f t="shared" si="7"/>
        <v>71~72</v>
      </c>
      <c r="X13" s="94" t="str">
        <f t="shared" si="8"/>
        <v>★2.0</v>
      </c>
      <c r="Z13" s="95">
        <v>910</v>
      </c>
      <c r="AA13" s="95">
        <v>980</v>
      </c>
      <c r="AB13" s="96">
        <f t="shared" si="9"/>
        <v>27.8</v>
      </c>
      <c r="AC13" s="97">
        <f t="shared" si="10"/>
        <v>71</v>
      </c>
      <c r="AD13" s="97" t="str">
        <f t="shared" si="11"/>
        <v>★2.0</v>
      </c>
      <c r="AE13" s="96">
        <f t="shared" si="12"/>
        <v>27.4</v>
      </c>
      <c r="AF13" s="97">
        <f t="shared" si="13"/>
        <v>72</v>
      </c>
      <c r="AG13" s="97" t="str">
        <f t="shared" si="14"/>
        <v>★2.0</v>
      </c>
      <c r="AH13" s="98"/>
    </row>
    <row r="14" spans="1:34" s="4" customFormat="1" ht="24" customHeight="1">
      <c r="A14" s="75"/>
      <c r="B14" s="76"/>
      <c r="C14" s="77"/>
      <c r="D14" s="78" t="s">
        <v>54</v>
      </c>
      <c r="E14" s="79" t="s">
        <v>57</v>
      </c>
      <c r="F14" s="80" t="s">
        <v>41</v>
      </c>
      <c r="G14" s="81">
        <v>0.658</v>
      </c>
      <c r="H14" s="80" t="s">
        <v>42</v>
      </c>
      <c r="I14" s="82" t="str">
        <f t="shared" si="0"/>
        <v>880~910</v>
      </c>
      <c r="J14" s="83">
        <v>4</v>
      </c>
      <c r="K14" s="84">
        <v>22.7</v>
      </c>
      <c r="L14" s="85">
        <f t="shared" si="1"/>
        <v>102.27577092511012</v>
      </c>
      <c r="M14" s="84">
        <f t="shared" si="2"/>
        <v>20.8</v>
      </c>
      <c r="N14" s="86">
        <f t="shared" si="3"/>
        <v>23.7</v>
      </c>
      <c r="O14" s="87" t="str">
        <f t="shared" si="4"/>
        <v>27.8~28.0</v>
      </c>
      <c r="P14" s="88" t="s">
        <v>43</v>
      </c>
      <c r="Q14" s="89" t="s">
        <v>44</v>
      </c>
      <c r="R14" s="88" t="s">
        <v>45</v>
      </c>
      <c r="S14" s="90"/>
      <c r="T14" s="91" t="s">
        <v>46</v>
      </c>
      <c r="U14" s="92">
        <f t="shared" si="5"/>
        <v>109</v>
      </c>
      <c r="V14" s="93" t="str">
        <f t="shared" si="6"/>
        <v/>
      </c>
      <c r="W14" s="93">
        <f t="shared" si="7"/>
        <v>81</v>
      </c>
      <c r="X14" s="94" t="str">
        <f t="shared" si="8"/>
        <v>★3.0</v>
      </c>
      <c r="Z14" s="95">
        <v>880</v>
      </c>
      <c r="AA14" s="95">
        <v>910</v>
      </c>
      <c r="AB14" s="96">
        <f t="shared" si="9"/>
        <v>28</v>
      </c>
      <c r="AC14" s="97">
        <f t="shared" si="10"/>
        <v>81</v>
      </c>
      <c r="AD14" s="97" t="str">
        <f t="shared" si="11"/>
        <v>★3.0</v>
      </c>
      <c r="AE14" s="96">
        <f t="shared" si="12"/>
        <v>27.8</v>
      </c>
      <c r="AF14" s="97">
        <f t="shared" si="13"/>
        <v>81</v>
      </c>
      <c r="AG14" s="97" t="str">
        <f t="shared" si="14"/>
        <v>★3.0</v>
      </c>
      <c r="AH14" s="98"/>
    </row>
    <row r="15" spans="1:34" s="4" customFormat="1" ht="24" customHeight="1">
      <c r="A15" s="75"/>
      <c r="B15" s="76"/>
      <c r="C15" s="77"/>
      <c r="D15" s="78" t="s">
        <v>54</v>
      </c>
      <c r="E15" s="79" t="s">
        <v>58</v>
      </c>
      <c r="F15" s="80" t="s">
        <v>41</v>
      </c>
      <c r="G15" s="81">
        <v>0.658</v>
      </c>
      <c r="H15" s="80" t="s">
        <v>42</v>
      </c>
      <c r="I15" s="82" t="str">
        <f t="shared" si="0"/>
        <v>920~930</v>
      </c>
      <c r="J15" s="83">
        <v>4</v>
      </c>
      <c r="K15" s="84">
        <v>21.2</v>
      </c>
      <c r="L15" s="85">
        <f t="shared" si="1"/>
        <v>109.5122641509434</v>
      </c>
      <c r="M15" s="84">
        <f t="shared" si="2"/>
        <v>20.8</v>
      </c>
      <c r="N15" s="86">
        <f t="shared" si="3"/>
        <v>23.7</v>
      </c>
      <c r="O15" s="87" t="str">
        <f t="shared" si="4"/>
        <v>27.7~27.8</v>
      </c>
      <c r="P15" s="88" t="s">
        <v>43</v>
      </c>
      <c r="Q15" s="89" t="s">
        <v>56</v>
      </c>
      <c r="R15" s="88" t="s">
        <v>45</v>
      </c>
      <c r="S15" s="90"/>
      <c r="T15" s="91" t="s">
        <v>46</v>
      </c>
      <c r="U15" s="92">
        <f t="shared" si="5"/>
        <v>101</v>
      </c>
      <c r="V15" s="93" t="str">
        <f t="shared" si="6"/>
        <v/>
      </c>
      <c r="W15" s="93">
        <f t="shared" si="7"/>
        <v>76</v>
      </c>
      <c r="X15" s="94" t="str">
        <f t="shared" si="8"/>
        <v>★2.5</v>
      </c>
      <c r="Z15" s="95">
        <v>920</v>
      </c>
      <c r="AA15" s="95">
        <v>930</v>
      </c>
      <c r="AB15" s="96">
        <f t="shared" si="9"/>
        <v>27.8</v>
      </c>
      <c r="AC15" s="97">
        <f t="shared" si="10"/>
        <v>76</v>
      </c>
      <c r="AD15" s="97" t="str">
        <f t="shared" si="11"/>
        <v>★2.5</v>
      </c>
      <c r="AE15" s="96">
        <f t="shared" si="12"/>
        <v>27.7</v>
      </c>
      <c r="AF15" s="97">
        <f t="shared" si="13"/>
        <v>76</v>
      </c>
      <c r="AG15" s="97" t="str">
        <f t="shared" si="14"/>
        <v>★2.5</v>
      </c>
      <c r="AH15" s="98"/>
    </row>
    <row r="16" spans="1:34" s="4" customFormat="1" ht="24" customHeight="1">
      <c r="A16" s="75"/>
      <c r="B16" s="76"/>
      <c r="C16" s="77"/>
      <c r="D16" s="78" t="s">
        <v>54</v>
      </c>
      <c r="E16" s="79" t="s">
        <v>59</v>
      </c>
      <c r="F16" s="80" t="s">
        <v>41</v>
      </c>
      <c r="G16" s="81">
        <v>0.658</v>
      </c>
      <c r="H16" s="80" t="s">
        <v>42</v>
      </c>
      <c r="I16" s="82" t="str">
        <f t="shared" si="0"/>
        <v>920</v>
      </c>
      <c r="J16" s="83">
        <v>4</v>
      </c>
      <c r="K16" s="84">
        <v>21.9</v>
      </c>
      <c r="L16" s="85">
        <f t="shared" si="1"/>
        <v>106.01187214611873</v>
      </c>
      <c r="M16" s="84">
        <f t="shared" si="2"/>
        <v>20.8</v>
      </c>
      <c r="N16" s="86">
        <f t="shared" si="3"/>
        <v>23.7</v>
      </c>
      <c r="O16" s="87" t="str">
        <f t="shared" si="4"/>
        <v>27.8</v>
      </c>
      <c r="P16" s="88" t="s">
        <v>43</v>
      </c>
      <c r="Q16" s="89" t="s">
        <v>44</v>
      </c>
      <c r="R16" s="88" t="s">
        <v>45</v>
      </c>
      <c r="S16" s="90"/>
      <c r="T16" s="91" t="s">
        <v>46</v>
      </c>
      <c r="U16" s="92">
        <f t="shared" si="5"/>
        <v>105</v>
      </c>
      <c r="V16" s="93" t="str">
        <f t="shared" si="6"/>
        <v/>
      </c>
      <c r="W16" s="93">
        <f t="shared" si="7"/>
        <v>78</v>
      </c>
      <c r="X16" s="94" t="str">
        <f t="shared" si="8"/>
        <v>★2.5</v>
      </c>
      <c r="Z16" s="95">
        <v>920</v>
      </c>
      <c r="AA16" s="95"/>
      <c r="AB16" s="96">
        <f t="shared" si="9"/>
        <v>27.8</v>
      </c>
      <c r="AC16" s="97">
        <f t="shared" si="10"/>
        <v>78</v>
      </c>
      <c r="AD16" s="97" t="str">
        <f t="shared" si="11"/>
        <v>★2.5</v>
      </c>
      <c r="AE16" s="96" t="str">
        <f t="shared" si="12"/>
        <v/>
      </c>
      <c r="AF16" s="97" t="str">
        <f t="shared" si="13"/>
        <v/>
      </c>
      <c r="AG16" s="97" t="str">
        <f t="shared" si="14"/>
        <v/>
      </c>
      <c r="AH16" s="98"/>
    </row>
    <row r="17" spans="1:34" s="4" customFormat="1" ht="24" customHeight="1">
      <c r="A17" s="75"/>
      <c r="B17" s="76"/>
      <c r="C17" s="77"/>
      <c r="D17" s="78" t="s">
        <v>54</v>
      </c>
      <c r="E17" s="79" t="s">
        <v>60</v>
      </c>
      <c r="F17" s="80" t="s">
        <v>41</v>
      </c>
      <c r="G17" s="81">
        <v>0.658</v>
      </c>
      <c r="H17" s="80" t="s">
        <v>42</v>
      </c>
      <c r="I17" s="82" t="str">
        <f t="shared" si="0"/>
        <v>940</v>
      </c>
      <c r="J17" s="83">
        <v>4</v>
      </c>
      <c r="K17" s="84">
        <v>20.6</v>
      </c>
      <c r="L17" s="85">
        <f t="shared" si="1"/>
        <v>112.70194174757282</v>
      </c>
      <c r="M17" s="84">
        <f t="shared" si="2"/>
        <v>20.8</v>
      </c>
      <c r="N17" s="86">
        <f t="shared" si="3"/>
        <v>23.7</v>
      </c>
      <c r="O17" s="87" t="str">
        <f t="shared" si="4"/>
        <v>27.7</v>
      </c>
      <c r="P17" s="88" t="s">
        <v>43</v>
      </c>
      <c r="Q17" s="89" t="s">
        <v>56</v>
      </c>
      <c r="R17" s="88" t="s">
        <v>45</v>
      </c>
      <c r="S17" s="90"/>
      <c r="T17" s="91" t="s">
        <v>46</v>
      </c>
      <c r="U17" s="92" t="str">
        <f t="shared" si="5"/>
        <v/>
      </c>
      <c r="V17" s="93" t="str">
        <f t="shared" si="6"/>
        <v/>
      </c>
      <c r="W17" s="93">
        <f t="shared" si="7"/>
        <v>74</v>
      </c>
      <c r="X17" s="94" t="str">
        <f t="shared" si="8"/>
        <v>★2.0</v>
      </c>
      <c r="Z17" s="95">
        <v>940</v>
      </c>
      <c r="AA17" s="95"/>
      <c r="AB17" s="96">
        <f t="shared" si="9"/>
        <v>27.7</v>
      </c>
      <c r="AC17" s="97">
        <f t="shared" si="10"/>
        <v>74</v>
      </c>
      <c r="AD17" s="97" t="str">
        <f t="shared" si="11"/>
        <v>★2.0</v>
      </c>
      <c r="AE17" s="96" t="str">
        <f t="shared" si="12"/>
        <v/>
      </c>
      <c r="AF17" s="97" t="str">
        <f t="shared" si="13"/>
        <v/>
      </c>
      <c r="AG17" s="97" t="str">
        <f t="shared" si="14"/>
        <v/>
      </c>
      <c r="AH17" s="98"/>
    </row>
    <row r="18" spans="1:34" s="4" customFormat="1" ht="24" customHeight="1">
      <c r="A18" s="75"/>
      <c r="B18" s="76"/>
      <c r="C18" s="77"/>
      <c r="D18" s="78" t="s">
        <v>54</v>
      </c>
      <c r="E18" s="79" t="s">
        <v>61</v>
      </c>
      <c r="F18" s="80" t="s">
        <v>41</v>
      </c>
      <c r="G18" s="81">
        <v>0.658</v>
      </c>
      <c r="H18" s="80" t="s">
        <v>42</v>
      </c>
      <c r="I18" s="82" t="str">
        <f t="shared" si="0"/>
        <v>940~960</v>
      </c>
      <c r="J18" s="83">
        <v>4</v>
      </c>
      <c r="K18" s="84">
        <v>21.9</v>
      </c>
      <c r="L18" s="85">
        <f t="shared" si="1"/>
        <v>106.01187214611873</v>
      </c>
      <c r="M18" s="84">
        <f t="shared" si="2"/>
        <v>20.8</v>
      </c>
      <c r="N18" s="86">
        <f t="shared" si="3"/>
        <v>23.7</v>
      </c>
      <c r="O18" s="87" t="str">
        <f t="shared" si="4"/>
        <v>27.6~27.7</v>
      </c>
      <c r="P18" s="88" t="s">
        <v>43</v>
      </c>
      <c r="Q18" s="89" t="s">
        <v>44</v>
      </c>
      <c r="R18" s="88" t="s">
        <v>45</v>
      </c>
      <c r="S18" s="90"/>
      <c r="T18" s="91" t="s">
        <v>46</v>
      </c>
      <c r="U18" s="92">
        <f t="shared" si="5"/>
        <v>105</v>
      </c>
      <c r="V18" s="93" t="str">
        <f t="shared" si="6"/>
        <v/>
      </c>
      <c r="W18" s="93">
        <f t="shared" si="7"/>
        <v>79</v>
      </c>
      <c r="X18" s="94" t="str">
        <f t="shared" si="8"/>
        <v>★2.5</v>
      </c>
      <c r="Z18" s="95">
        <v>940</v>
      </c>
      <c r="AA18" s="95">
        <v>960</v>
      </c>
      <c r="AB18" s="96">
        <f t="shared" si="9"/>
        <v>27.7</v>
      </c>
      <c r="AC18" s="97">
        <f t="shared" si="10"/>
        <v>79</v>
      </c>
      <c r="AD18" s="97" t="str">
        <f t="shared" si="11"/>
        <v>★2.5</v>
      </c>
      <c r="AE18" s="96">
        <f t="shared" si="12"/>
        <v>27.6</v>
      </c>
      <c r="AF18" s="97">
        <f t="shared" si="13"/>
        <v>79</v>
      </c>
      <c r="AG18" s="97" t="str">
        <f t="shared" si="14"/>
        <v>★2.5</v>
      </c>
      <c r="AH18" s="98"/>
    </row>
    <row r="19" spans="1:34" s="4" customFormat="1" ht="24" customHeight="1">
      <c r="A19" s="75"/>
      <c r="B19" s="76"/>
      <c r="C19" s="77"/>
      <c r="D19" s="78" t="s">
        <v>54</v>
      </c>
      <c r="E19" s="79" t="s">
        <v>62</v>
      </c>
      <c r="F19" s="80" t="s">
        <v>41</v>
      </c>
      <c r="G19" s="81">
        <v>0.658</v>
      </c>
      <c r="H19" s="80" t="s">
        <v>42</v>
      </c>
      <c r="I19" s="82" t="str">
        <f t="shared" si="0"/>
        <v>980</v>
      </c>
      <c r="J19" s="83">
        <v>4</v>
      </c>
      <c r="K19" s="84">
        <v>20.6</v>
      </c>
      <c r="L19" s="85">
        <f t="shared" si="1"/>
        <v>112.70194174757282</v>
      </c>
      <c r="M19" s="84">
        <f t="shared" si="2"/>
        <v>20.5</v>
      </c>
      <c r="N19" s="86">
        <f t="shared" si="3"/>
        <v>23.4</v>
      </c>
      <c r="O19" s="87" t="str">
        <f t="shared" si="4"/>
        <v>27.4</v>
      </c>
      <c r="P19" s="88" t="s">
        <v>43</v>
      </c>
      <c r="Q19" s="89" t="s">
        <v>56</v>
      </c>
      <c r="R19" s="88" t="s">
        <v>45</v>
      </c>
      <c r="S19" s="90"/>
      <c r="T19" s="91" t="s">
        <v>46</v>
      </c>
      <c r="U19" s="92">
        <f t="shared" si="5"/>
        <v>100</v>
      </c>
      <c r="V19" s="93" t="str">
        <f t="shared" si="6"/>
        <v/>
      </c>
      <c r="W19" s="93">
        <f t="shared" si="7"/>
        <v>75</v>
      </c>
      <c r="X19" s="94" t="str">
        <f t="shared" si="8"/>
        <v>★2.5</v>
      </c>
      <c r="Z19" s="95">
        <v>980</v>
      </c>
      <c r="AA19" s="95"/>
      <c r="AB19" s="96">
        <f t="shared" si="9"/>
        <v>27.4</v>
      </c>
      <c r="AC19" s="97">
        <f t="shared" si="10"/>
        <v>75</v>
      </c>
      <c r="AD19" s="97" t="str">
        <f t="shared" si="11"/>
        <v>★2.5</v>
      </c>
      <c r="AE19" s="96" t="str">
        <f t="shared" si="12"/>
        <v/>
      </c>
      <c r="AF19" s="97" t="str">
        <f t="shared" si="13"/>
        <v/>
      </c>
      <c r="AG19" s="97" t="str">
        <f t="shared" si="14"/>
        <v/>
      </c>
      <c r="AH19" s="98"/>
    </row>
    <row r="20" spans="1:34" s="4" customFormat="1" ht="24" customHeight="1">
      <c r="A20" s="75"/>
      <c r="B20" s="76"/>
      <c r="C20" s="77"/>
      <c r="D20" s="78" t="s">
        <v>63</v>
      </c>
      <c r="E20" s="79" t="s">
        <v>64</v>
      </c>
      <c r="F20" s="80" t="s">
        <v>41</v>
      </c>
      <c r="G20" s="81">
        <v>0.658</v>
      </c>
      <c r="H20" s="80" t="s">
        <v>42</v>
      </c>
      <c r="I20" s="82" t="str">
        <f t="shared" si="0"/>
        <v>930~950</v>
      </c>
      <c r="J20" s="83">
        <v>4</v>
      </c>
      <c r="K20" s="84">
        <v>20.2</v>
      </c>
      <c r="L20" s="85">
        <f t="shared" si="1"/>
        <v>114.93366336633663</v>
      </c>
      <c r="M20" s="84">
        <f t="shared" si="2"/>
        <v>20.8</v>
      </c>
      <c r="N20" s="86">
        <f t="shared" si="3"/>
        <v>23.7</v>
      </c>
      <c r="O20" s="87" t="str">
        <f t="shared" si="4"/>
        <v>27.6~27.7</v>
      </c>
      <c r="P20" s="88" t="s">
        <v>43</v>
      </c>
      <c r="Q20" s="89" t="s">
        <v>44</v>
      </c>
      <c r="R20" s="88" t="s">
        <v>48</v>
      </c>
      <c r="S20" s="90"/>
      <c r="T20" s="91" t="s">
        <v>52</v>
      </c>
      <c r="U20" s="92" t="str">
        <f t="shared" si="5"/>
        <v/>
      </c>
      <c r="V20" s="93" t="str">
        <f t="shared" si="6"/>
        <v/>
      </c>
      <c r="W20" s="93" t="str">
        <f t="shared" si="7"/>
        <v>72~73</v>
      </c>
      <c r="X20" s="94" t="str">
        <f t="shared" si="8"/>
        <v>★2.0</v>
      </c>
      <c r="Z20" s="95">
        <v>930</v>
      </c>
      <c r="AA20" s="95">
        <v>950</v>
      </c>
      <c r="AB20" s="96">
        <f t="shared" si="9"/>
        <v>27.7</v>
      </c>
      <c r="AC20" s="97">
        <f t="shared" si="10"/>
        <v>72</v>
      </c>
      <c r="AD20" s="97" t="str">
        <f t="shared" si="11"/>
        <v>★2.0</v>
      </c>
      <c r="AE20" s="96">
        <f t="shared" si="12"/>
        <v>27.6</v>
      </c>
      <c r="AF20" s="97">
        <f t="shared" si="13"/>
        <v>73</v>
      </c>
      <c r="AG20" s="97" t="str">
        <f t="shared" si="14"/>
        <v>★2.0</v>
      </c>
      <c r="AH20" s="98"/>
    </row>
    <row r="21" spans="1:34" s="4" customFormat="1" ht="24" customHeight="1">
      <c r="A21" s="75"/>
      <c r="B21" s="76"/>
      <c r="C21" s="77"/>
      <c r="D21" s="78" t="s">
        <v>63</v>
      </c>
      <c r="E21" s="79" t="s">
        <v>65</v>
      </c>
      <c r="F21" s="80" t="s">
        <v>41</v>
      </c>
      <c r="G21" s="81">
        <v>0.658</v>
      </c>
      <c r="H21" s="80" t="s">
        <v>42</v>
      </c>
      <c r="I21" s="82" t="str">
        <f t="shared" si="0"/>
        <v>930~960</v>
      </c>
      <c r="J21" s="83">
        <v>4</v>
      </c>
      <c r="K21" s="84">
        <v>20</v>
      </c>
      <c r="L21" s="85">
        <f t="shared" si="1"/>
        <v>116.083</v>
      </c>
      <c r="M21" s="84">
        <f t="shared" si="2"/>
        <v>20.8</v>
      </c>
      <c r="N21" s="86">
        <f t="shared" si="3"/>
        <v>23.7</v>
      </c>
      <c r="O21" s="87" t="str">
        <f t="shared" si="4"/>
        <v>27.6~27.7</v>
      </c>
      <c r="P21" s="88" t="s">
        <v>43</v>
      </c>
      <c r="Q21" s="89" t="s">
        <v>44</v>
      </c>
      <c r="R21" s="88" t="s">
        <v>48</v>
      </c>
      <c r="S21" s="90"/>
      <c r="T21" s="91" t="s">
        <v>52</v>
      </c>
      <c r="U21" s="92" t="str">
        <f>_xlfn.IFERROR(IF(K21&lt;M21,"",(ROUNDDOWN(K21/M21*100,0))),"")</f>
        <v/>
      </c>
      <c r="V21" s="93" t="str">
        <f t="shared" si="6"/>
        <v/>
      </c>
      <c r="W21" s="93">
        <f t="shared" si="7"/>
        <v>72</v>
      </c>
      <c r="X21" s="94" t="str">
        <f t="shared" si="8"/>
        <v>★2.0</v>
      </c>
      <c r="Z21" s="95">
        <v>930</v>
      </c>
      <c r="AA21" s="95">
        <v>960</v>
      </c>
      <c r="AB21" s="96">
        <f t="shared" si="9"/>
        <v>27.7</v>
      </c>
      <c r="AC21" s="97">
        <f t="shared" si="10"/>
        <v>72</v>
      </c>
      <c r="AD21" s="97" t="str">
        <f t="shared" si="11"/>
        <v>★2.0</v>
      </c>
      <c r="AE21" s="96">
        <f t="shared" si="12"/>
        <v>27.6</v>
      </c>
      <c r="AF21" s="97">
        <f t="shared" si="13"/>
        <v>72</v>
      </c>
      <c r="AG21" s="97" t="str">
        <f t="shared" si="14"/>
        <v>★2.0</v>
      </c>
      <c r="AH21" s="98"/>
    </row>
    <row r="22" spans="1:34" s="4" customFormat="1" ht="24" customHeight="1">
      <c r="A22" s="75"/>
      <c r="B22" s="76"/>
      <c r="C22" s="77"/>
      <c r="D22" s="78" t="s">
        <v>66</v>
      </c>
      <c r="E22" s="79" t="s">
        <v>67</v>
      </c>
      <c r="F22" s="80" t="s">
        <v>41</v>
      </c>
      <c r="G22" s="81">
        <v>0.658</v>
      </c>
      <c r="H22" s="80" t="s">
        <v>42</v>
      </c>
      <c r="I22" s="82" t="str">
        <f t="shared" si="0"/>
        <v>930~970</v>
      </c>
      <c r="J22" s="83">
        <v>4</v>
      </c>
      <c r="K22" s="84">
        <v>21.4</v>
      </c>
      <c r="L22" s="85">
        <f t="shared" si="1"/>
        <v>108.48878504672898</v>
      </c>
      <c r="M22" s="84">
        <f t="shared" si="2"/>
        <v>20.8</v>
      </c>
      <c r="N22" s="86">
        <f t="shared" si="3"/>
        <v>23.7</v>
      </c>
      <c r="O22" s="87" t="str">
        <f t="shared" si="4"/>
        <v>27.5~27.7</v>
      </c>
      <c r="P22" s="88" t="s">
        <v>43</v>
      </c>
      <c r="Q22" s="89" t="s">
        <v>44</v>
      </c>
      <c r="R22" s="88" t="s">
        <v>48</v>
      </c>
      <c r="S22" s="90"/>
      <c r="T22" s="91" t="s">
        <v>46</v>
      </c>
      <c r="U22" s="92">
        <f>_xlfn.IFERROR(IF(K22&lt;M22,"",(ROUNDDOWN(K22/M22*100,0))),"")</f>
        <v>102</v>
      </c>
      <c r="V22" s="93" t="str">
        <f t="shared" si="6"/>
        <v/>
      </c>
      <c r="W22" s="93">
        <f t="shared" si="7"/>
        <v>77</v>
      </c>
      <c r="X22" s="94" t="str">
        <f t="shared" si="8"/>
        <v>★2.5</v>
      </c>
      <c r="Z22" s="95">
        <v>930</v>
      </c>
      <c r="AA22" s="95">
        <v>970</v>
      </c>
      <c r="AB22" s="96">
        <f t="shared" si="9"/>
        <v>27.7</v>
      </c>
      <c r="AC22" s="97">
        <f t="shared" si="10"/>
        <v>77</v>
      </c>
      <c r="AD22" s="97" t="str">
        <f t="shared" si="11"/>
        <v>★2.5</v>
      </c>
      <c r="AE22" s="96">
        <f t="shared" si="12"/>
        <v>27.5</v>
      </c>
      <c r="AF22" s="97">
        <f t="shared" si="13"/>
        <v>77</v>
      </c>
      <c r="AG22" s="97" t="str">
        <f t="shared" si="14"/>
        <v>★2.5</v>
      </c>
      <c r="AH22" s="98"/>
    </row>
    <row r="23" spans="1:34" s="4" customFormat="1" ht="24" customHeight="1">
      <c r="A23" s="75"/>
      <c r="B23" s="76"/>
      <c r="C23" s="77"/>
      <c r="D23" s="78" t="s">
        <v>66</v>
      </c>
      <c r="E23" s="79" t="s">
        <v>68</v>
      </c>
      <c r="F23" s="80" t="s">
        <v>41</v>
      </c>
      <c r="G23" s="81">
        <v>0.658</v>
      </c>
      <c r="H23" s="80" t="s">
        <v>42</v>
      </c>
      <c r="I23" s="82" t="str">
        <f t="shared" si="0"/>
        <v>970</v>
      </c>
      <c r="J23" s="83">
        <v>4</v>
      </c>
      <c r="K23" s="84">
        <v>19.6</v>
      </c>
      <c r="L23" s="85">
        <f t="shared" si="1"/>
        <v>118.45204081632652</v>
      </c>
      <c r="M23" s="84">
        <f t="shared" si="2"/>
        <v>20.8</v>
      </c>
      <c r="N23" s="86">
        <f t="shared" si="3"/>
        <v>23.7</v>
      </c>
      <c r="O23" s="87" t="str">
        <f t="shared" si="4"/>
        <v>27.5</v>
      </c>
      <c r="P23" s="88" t="s">
        <v>43</v>
      </c>
      <c r="Q23" s="89" t="s">
        <v>56</v>
      </c>
      <c r="R23" s="88" t="s">
        <v>48</v>
      </c>
      <c r="S23" s="90"/>
      <c r="T23" s="91" t="s">
        <v>46</v>
      </c>
      <c r="U23" s="92"/>
      <c r="V23" s="93"/>
      <c r="W23" s="93">
        <f t="shared" si="7"/>
        <v>71</v>
      </c>
      <c r="X23" s="94" t="str">
        <f t="shared" si="8"/>
        <v>★2.0</v>
      </c>
      <c r="Z23" s="95">
        <v>970</v>
      </c>
      <c r="AA23" s="95"/>
      <c r="AB23" s="96">
        <f t="shared" si="9"/>
        <v>27.5</v>
      </c>
      <c r="AC23" s="97">
        <f t="shared" si="10"/>
        <v>71</v>
      </c>
      <c r="AD23" s="97" t="str">
        <f t="shared" si="11"/>
        <v>★2.0</v>
      </c>
      <c r="AE23" s="96" t="str">
        <f t="shared" si="12"/>
        <v/>
      </c>
      <c r="AF23" s="97" t="str">
        <f t="shared" si="13"/>
        <v/>
      </c>
      <c r="AG23" s="97" t="str">
        <f t="shared" si="14"/>
        <v/>
      </c>
      <c r="AH23" s="98"/>
    </row>
    <row r="24" spans="1:34" s="4" customFormat="1" ht="24" customHeight="1">
      <c r="A24" s="75"/>
      <c r="B24" s="99"/>
      <c r="C24" s="100"/>
      <c r="D24" s="78" t="s">
        <v>66</v>
      </c>
      <c r="E24" s="79" t="s">
        <v>69</v>
      </c>
      <c r="F24" s="80" t="s">
        <v>41</v>
      </c>
      <c r="G24" s="81">
        <v>0.658</v>
      </c>
      <c r="H24" s="80" t="s">
        <v>42</v>
      </c>
      <c r="I24" s="82" t="str">
        <f t="shared" si="0"/>
        <v>980~990</v>
      </c>
      <c r="J24" s="83">
        <v>4</v>
      </c>
      <c r="K24" s="84">
        <v>19.6</v>
      </c>
      <c r="L24" s="85">
        <f t="shared" si="1"/>
        <v>118.45204081632652</v>
      </c>
      <c r="M24" s="84">
        <f t="shared" si="2"/>
        <v>20.5</v>
      </c>
      <c r="N24" s="86">
        <f t="shared" si="3"/>
        <v>23.4</v>
      </c>
      <c r="O24" s="87" t="str">
        <f t="shared" si="4"/>
        <v>27.4</v>
      </c>
      <c r="P24" s="88" t="s">
        <v>43</v>
      </c>
      <c r="Q24" s="89" t="s">
        <v>56</v>
      </c>
      <c r="R24" s="88" t="s">
        <v>48</v>
      </c>
      <c r="S24" s="90"/>
      <c r="T24" s="91" t="s">
        <v>46</v>
      </c>
      <c r="U24" s="92"/>
      <c r="V24" s="93"/>
      <c r="W24" s="93">
        <f t="shared" si="7"/>
        <v>71</v>
      </c>
      <c r="X24" s="94" t="str">
        <f t="shared" si="8"/>
        <v>★2.0</v>
      </c>
      <c r="Z24" s="95">
        <v>980</v>
      </c>
      <c r="AA24" s="95">
        <v>990</v>
      </c>
      <c r="AB24" s="96">
        <f t="shared" si="9"/>
        <v>27.4</v>
      </c>
      <c r="AC24" s="97">
        <f t="shared" si="10"/>
        <v>71</v>
      </c>
      <c r="AD24" s="97" t="str">
        <f t="shared" si="11"/>
        <v>★2.0</v>
      </c>
      <c r="AE24" s="96">
        <f t="shared" si="12"/>
        <v>27.4</v>
      </c>
      <c r="AF24" s="97">
        <f t="shared" si="13"/>
        <v>71</v>
      </c>
      <c r="AG24" s="97" t="str">
        <f t="shared" si="14"/>
        <v>★2.0</v>
      </c>
      <c r="AH24" s="98"/>
    </row>
    <row r="25" spans="1:34" s="4" customFormat="1" ht="24" customHeight="1">
      <c r="A25" s="75"/>
      <c r="B25" s="76" t="s">
        <v>37</v>
      </c>
      <c r="C25" s="77" t="s">
        <v>70</v>
      </c>
      <c r="D25" s="78" t="s">
        <v>71</v>
      </c>
      <c r="E25" s="79" t="s">
        <v>72</v>
      </c>
      <c r="F25" s="80" t="s">
        <v>41</v>
      </c>
      <c r="G25" s="81">
        <v>0.658</v>
      </c>
      <c r="H25" s="80" t="s">
        <v>42</v>
      </c>
      <c r="I25" s="82" t="str">
        <f t="shared" si="0"/>
        <v>820~830</v>
      </c>
      <c r="J25" s="83">
        <v>4</v>
      </c>
      <c r="K25" s="84">
        <v>20.7</v>
      </c>
      <c r="L25" s="85">
        <f t="shared" si="1"/>
        <v>112.15748792270531</v>
      </c>
      <c r="M25" s="84">
        <f t="shared" si="2"/>
        <v>21</v>
      </c>
      <c r="N25" s="86">
        <f t="shared" si="3"/>
        <v>24.5</v>
      </c>
      <c r="O25" s="87" t="str">
        <f t="shared" si="4"/>
        <v>28.2~28.3</v>
      </c>
      <c r="P25" s="88" t="s">
        <v>43</v>
      </c>
      <c r="Q25" s="89" t="s">
        <v>44</v>
      </c>
      <c r="R25" s="88" t="s">
        <v>45</v>
      </c>
      <c r="S25" s="90"/>
      <c r="T25" s="91" t="s">
        <v>46</v>
      </c>
      <c r="U25" s="92"/>
      <c r="V25" s="93"/>
      <c r="W25" s="93">
        <f t="shared" si="7"/>
        <v>73</v>
      </c>
      <c r="X25" s="94" t="str">
        <f t="shared" si="8"/>
        <v>★2.0</v>
      </c>
      <c r="Z25" s="95">
        <v>820</v>
      </c>
      <c r="AA25" s="95">
        <v>830</v>
      </c>
      <c r="AB25" s="96">
        <f t="shared" si="9"/>
        <v>28.3</v>
      </c>
      <c r="AC25" s="97">
        <f t="shared" si="10"/>
        <v>73</v>
      </c>
      <c r="AD25" s="97" t="str">
        <f t="shared" si="11"/>
        <v>★2.0</v>
      </c>
      <c r="AE25" s="96">
        <f t="shared" si="12"/>
        <v>28.2</v>
      </c>
      <c r="AF25" s="97">
        <f t="shared" si="13"/>
        <v>73</v>
      </c>
      <c r="AG25" s="97" t="str">
        <f t="shared" si="14"/>
        <v>★2.0</v>
      </c>
      <c r="AH25" s="98"/>
    </row>
    <row r="26" spans="1:34" s="4" customFormat="1" ht="24" customHeight="1" thickBot="1">
      <c r="A26" s="102"/>
      <c r="B26" s="99"/>
      <c r="C26" s="100"/>
      <c r="D26" s="78" t="s">
        <v>73</v>
      </c>
      <c r="E26" s="79" t="s">
        <v>72</v>
      </c>
      <c r="F26" s="80" t="s">
        <v>41</v>
      </c>
      <c r="G26" s="81">
        <v>0.658</v>
      </c>
      <c r="H26" s="80" t="s">
        <v>42</v>
      </c>
      <c r="I26" s="82" t="str">
        <f t="shared" si="0"/>
        <v>880~890</v>
      </c>
      <c r="J26" s="83">
        <v>4</v>
      </c>
      <c r="K26" s="103">
        <v>20</v>
      </c>
      <c r="L26" s="104">
        <f t="shared" si="1"/>
        <v>116.083</v>
      </c>
      <c r="M26" s="84">
        <f t="shared" si="2"/>
        <v>20.8</v>
      </c>
      <c r="N26" s="86">
        <f t="shared" si="3"/>
        <v>23.7</v>
      </c>
      <c r="O26" s="87" t="str">
        <f t="shared" si="4"/>
        <v>27.9~28.0</v>
      </c>
      <c r="P26" s="88" t="s">
        <v>43</v>
      </c>
      <c r="Q26" s="89" t="s">
        <v>44</v>
      </c>
      <c r="R26" s="88" t="s">
        <v>48</v>
      </c>
      <c r="S26" s="90"/>
      <c r="T26" s="91" t="s">
        <v>46</v>
      </c>
      <c r="U26" s="92" t="str">
        <f t="shared" si="5"/>
        <v/>
      </c>
      <c r="V26" s="93" t="str">
        <f t="shared" si="6"/>
        <v/>
      </c>
      <c r="W26" s="93">
        <f t="shared" si="7"/>
        <v>71</v>
      </c>
      <c r="X26" s="94" t="str">
        <f t="shared" si="8"/>
        <v>★2.0</v>
      </c>
      <c r="Z26" s="95">
        <v>880</v>
      </c>
      <c r="AA26" s="95">
        <v>890</v>
      </c>
      <c r="AB26" s="96">
        <f t="shared" si="9"/>
        <v>28</v>
      </c>
      <c r="AC26" s="97">
        <f t="shared" si="10"/>
        <v>71</v>
      </c>
      <c r="AD26" s="97" t="str">
        <f t="shared" si="11"/>
        <v>★2.0</v>
      </c>
      <c r="AE26" s="96">
        <f t="shared" si="12"/>
        <v>27.9</v>
      </c>
      <c r="AF26" s="97">
        <f t="shared" si="13"/>
        <v>71</v>
      </c>
      <c r="AG26" s="97" t="str">
        <f t="shared" si="14"/>
        <v>★2.0</v>
      </c>
      <c r="AH26" s="98"/>
    </row>
    <row r="27" ht="13.5">
      <c r="B27" s="2" t="s">
        <v>74</v>
      </c>
    </row>
    <row r="37" spans="2:3" ht="13.5">
      <c r="B37" s="4" t="s">
        <v>75</v>
      </c>
      <c r="C37" s="4"/>
    </row>
    <row r="38" spans="2:3" ht="13.5">
      <c r="B38" s="4" t="s">
        <v>76</v>
      </c>
      <c r="C38" s="4"/>
    </row>
    <row r="39" spans="2:3" ht="13.5">
      <c r="B39" s="2" t="s">
        <v>77</v>
      </c>
      <c r="C39" s="4"/>
    </row>
    <row r="40" ht="13.5">
      <c r="B40" s="2" t="s">
        <v>78</v>
      </c>
    </row>
    <row r="41" ht="13.5">
      <c r="B41" s="2" t="s">
        <v>79</v>
      </c>
    </row>
    <row r="42" ht="13.5">
      <c r="B42" s="2" t="s">
        <v>80</v>
      </c>
    </row>
    <row r="43" ht="13.5">
      <c r="B43" s="2" t="s">
        <v>81</v>
      </c>
    </row>
    <row r="44" ht="13.5">
      <c r="B44" s="2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horizontalDpi="600" verticalDpi="600" orientation="landscape" paperSize="9" scale="52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AH13:AH19</xm:sqref>
        </x14:conditionalFormatting>
        <x14:conditionalFormatting xmlns:xm="http://schemas.microsoft.com/office/excel/2006/main">
          <x14:cfRule type="iconSet" priority="2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AH20:AH26</xm:sqref>
        </x14:conditionalFormatting>
        <x14:conditionalFormatting xmlns:xm="http://schemas.microsoft.com/office/excel/2006/main">
          <x14:cfRule type="iconSet" priority="3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AH9:AH12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2023-06-29T02:05:12Z</dcterms:created>
  <dcterms:modified xsi:type="dcterms:W3CDTF">2023-06-29T02:06:39Z</dcterms:modified>
  <cp:category/>
  <cp:version/>
  <cp:contentType/>
  <cp:contentStatus/>
</cp:coreProperties>
</file>