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1　普通・小型【済】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　普通・小型【済】'!$A$1:$X$22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1" l="1"/>
  <c r="AF20" i="1" s="1"/>
  <c r="AG20" i="1" s="1"/>
  <c r="AB20" i="1"/>
  <c r="AC20" i="1" s="1"/>
  <c r="O20" i="1"/>
  <c r="N20" i="1"/>
  <c r="V20" i="1" s="1"/>
  <c r="M20" i="1"/>
  <c r="U20" i="1" s="1"/>
  <c r="L20" i="1"/>
  <c r="AE19" i="1"/>
  <c r="AF19" i="1" s="1"/>
  <c r="AG19" i="1" s="1"/>
  <c r="AC19" i="1"/>
  <c r="AB19" i="1"/>
  <c r="V19" i="1"/>
  <c r="O19" i="1"/>
  <c r="N19" i="1"/>
  <c r="M19" i="1"/>
  <c r="U19" i="1" s="1"/>
  <c r="L19" i="1"/>
  <c r="AE18" i="1"/>
  <c r="AF18" i="1" s="1"/>
  <c r="AG18" i="1" s="1"/>
  <c r="AC18" i="1"/>
  <c r="AD18" i="1" s="1"/>
  <c r="X18" i="1" s="1"/>
  <c r="AB18" i="1"/>
  <c r="V18" i="1"/>
  <c r="O18" i="1"/>
  <c r="N18" i="1"/>
  <c r="M18" i="1"/>
  <c r="U18" i="1" s="1"/>
  <c r="L18" i="1"/>
  <c r="AE17" i="1"/>
  <c r="AF17" i="1" s="1"/>
  <c r="AG17" i="1" s="1"/>
  <c r="AC17" i="1"/>
  <c r="AB17" i="1"/>
  <c r="V17" i="1"/>
  <c r="O17" i="1"/>
  <c r="N17" i="1"/>
  <c r="M17" i="1"/>
  <c r="U17" i="1" s="1"/>
  <c r="L17" i="1"/>
  <c r="AE16" i="1"/>
  <c r="AF16" i="1" s="1"/>
  <c r="AG16" i="1" s="1"/>
  <c r="AC16" i="1"/>
  <c r="AD16" i="1" s="1"/>
  <c r="X16" i="1" s="1"/>
  <c r="AB16" i="1"/>
  <c r="V16" i="1"/>
  <c r="O16" i="1"/>
  <c r="N16" i="1"/>
  <c r="M16" i="1"/>
  <c r="U16" i="1" s="1"/>
  <c r="L16" i="1"/>
  <c r="AE15" i="1"/>
  <c r="AF15" i="1" s="1"/>
  <c r="AG15" i="1" s="1"/>
  <c r="AC15" i="1"/>
  <c r="AD15" i="1" s="1"/>
  <c r="AB15" i="1"/>
  <c r="V15" i="1"/>
  <c r="O15" i="1"/>
  <c r="N15" i="1"/>
  <c r="M15" i="1"/>
  <c r="U15" i="1" s="1"/>
  <c r="L15" i="1"/>
  <c r="AE14" i="1"/>
  <c r="AF14" i="1" s="1"/>
  <c r="AG14" i="1" s="1"/>
  <c r="AC14" i="1"/>
  <c r="AD14" i="1" s="1"/>
  <c r="X14" i="1" s="1"/>
  <c r="AB14" i="1"/>
  <c r="V14" i="1"/>
  <c r="O14" i="1"/>
  <c r="N14" i="1"/>
  <c r="M14" i="1"/>
  <c r="U14" i="1" s="1"/>
  <c r="L14" i="1"/>
  <c r="AE13" i="1"/>
  <c r="AF13" i="1" s="1"/>
  <c r="AG13" i="1" s="1"/>
  <c r="AC13" i="1"/>
  <c r="AD13" i="1" s="1"/>
  <c r="AB13" i="1"/>
  <c r="V13" i="1"/>
  <c r="O13" i="1"/>
  <c r="N13" i="1"/>
  <c r="M13" i="1"/>
  <c r="U13" i="1" s="1"/>
  <c r="L13" i="1"/>
  <c r="AE12" i="1"/>
  <c r="AF12" i="1" s="1"/>
  <c r="AG12" i="1" s="1"/>
  <c r="AC12" i="1"/>
  <c r="AD12" i="1" s="1"/>
  <c r="X12" i="1" s="1"/>
  <c r="AB12" i="1"/>
  <c r="V12" i="1"/>
  <c r="O12" i="1"/>
  <c r="N12" i="1"/>
  <c r="M12" i="1"/>
  <c r="U12" i="1" s="1"/>
  <c r="L12" i="1"/>
  <c r="AE11" i="1"/>
  <c r="AF11" i="1" s="1"/>
  <c r="AG11" i="1" s="1"/>
  <c r="AC11" i="1"/>
  <c r="AD11" i="1" s="1"/>
  <c r="AB11" i="1"/>
  <c r="V11" i="1"/>
  <c r="O11" i="1"/>
  <c r="N11" i="1"/>
  <c r="M11" i="1"/>
  <c r="U11" i="1" s="1"/>
  <c r="L11" i="1"/>
  <c r="AE10" i="1"/>
  <c r="AF10" i="1" s="1"/>
  <c r="AG10" i="1" s="1"/>
  <c r="AC10" i="1"/>
  <c r="AD10" i="1" s="1"/>
  <c r="X10" i="1" s="1"/>
  <c r="AB10" i="1"/>
  <c r="V10" i="1"/>
  <c r="O10" i="1"/>
  <c r="N10" i="1"/>
  <c r="M10" i="1"/>
  <c r="U10" i="1" s="1"/>
  <c r="L10" i="1"/>
  <c r="AE9" i="1"/>
  <c r="AF9" i="1" s="1"/>
  <c r="AG9" i="1" s="1"/>
  <c r="AC9" i="1"/>
  <c r="AD9" i="1" s="1"/>
  <c r="AB9" i="1"/>
  <c r="V9" i="1"/>
  <c r="O9" i="1"/>
  <c r="N9" i="1"/>
  <c r="M9" i="1"/>
  <c r="U9" i="1" s="1"/>
  <c r="L9" i="1"/>
  <c r="AD20" i="1" l="1"/>
  <c r="X20" i="1" s="1"/>
  <c r="W20" i="1"/>
  <c r="X9" i="1"/>
  <c r="X11" i="1"/>
  <c r="X13" i="1"/>
  <c r="X15" i="1"/>
  <c r="W10" i="1"/>
  <c r="W12" i="1"/>
  <c r="W14" i="1"/>
  <c r="W16" i="1"/>
  <c r="W18" i="1"/>
  <c r="W9" i="1"/>
  <c r="W11" i="1"/>
  <c r="W13" i="1"/>
  <c r="W15" i="1"/>
  <c r="W17" i="1"/>
  <c r="AD17" i="1"/>
  <c r="X17" i="1" s="1"/>
  <c r="W19" i="1"/>
  <c r="AD19" i="1"/>
  <c r="X19" i="1" s="1"/>
</calcChain>
</file>

<file path=xl/sharedStrings.xml><?xml version="1.0" encoding="utf-8"?>
<sst xmlns="http://schemas.openxmlformats.org/spreadsheetml/2006/main" count="155" uniqueCount="93">
  <si>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</si>
  <si>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ダイハツ工業株式会社</t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</si>
  <si>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</si>
  <si>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</si>
  <si>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</si>
  <si>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</si>
  <si>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</si>
  <si>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</si>
  <si>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</si>
  <si>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</si>
  <si>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</si>
  <si>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</si>
  <si>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</si>
  <si>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</si>
  <si>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</si>
  <si>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</si>
  <si>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</si>
  <si>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</si>
  <si>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</si>
  <si>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</si>
  <si>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</si>
  <si>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</si>
  <si>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</si>
  <si>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</si>
  <si>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</si>
  <si>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</si>
  <si>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</si>
  <si>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</si>
  <si>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</si>
  <si>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</si>
  <si>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</si>
  <si>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</si>
  <si>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</si>
  <si>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</si>
  <si>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</si>
  <si>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</si>
  <si>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</si>
  <si>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ダイハツ</t>
  </si>
  <si>
    <t>ﾌﾞｰﾝ</t>
  </si>
  <si>
    <t>5BA-M700S</t>
  </si>
  <si>
    <t>0001,0002,0005,0006,0007,0008</t>
  </si>
  <si>
    <t>1KR</t>
  </si>
  <si>
    <t>CVT
（E･LTC）</t>
  </si>
  <si>
    <t>I,V,EP,B,C</t>
  </si>
  <si>
    <t>3W,EGR</t>
  </si>
  <si>
    <t>F</t>
  </si>
  <si>
    <t>☆☆☆☆</t>
  </si>
  <si>
    <t>5BA-M710S</t>
  </si>
  <si>
    <t>A</t>
  </si>
  <si>
    <t>※</t>
  </si>
  <si>
    <t>ｱﾙﾃｨｽ</t>
  </si>
  <si>
    <t>6AA-AXVH70N</t>
  </si>
  <si>
    <t>0004</t>
  </si>
  <si>
    <t>A25A
（内燃機関）
3NM
（電動機）</t>
  </si>
  <si>
    <t>CVT
(E)</t>
  </si>
  <si>
    <t>D,V,I,EP,H,B,C</t>
  </si>
  <si>
    <t>EGR
3W</t>
  </si>
  <si>
    <t>☆☆☆☆☆</t>
  </si>
  <si>
    <t>6AA-AXVH75N</t>
  </si>
  <si>
    <t>0002</t>
  </si>
  <si>
    <t>A25A
（内燃機関）
3NM
（電動機）
1MM
（電動機）</t>
  </si>
  <si>
    <t>トール</t>
  </si>
  <si>
    <t>5BA-M900S</t>
  </si>
  <si>
    <t>0001</t>
  </si>
  <si>
    <t>I.V,EP,B,C</t>
  </si>
  <si>
    <t>0002,0005</t>
  </si>
  <si>
    <t>4BA-M900S</t>
  </si>
  <si>
    <t>0003,0004</t>
  </si>
  <si>
    <t>3W</t>
  </si>
  <si>
    <t>☆☆☆</t>
  </si>
  <si>
    <t>5BA-M910S</t>
  </si>
  <si>
    <t>0001,0002</t>
  </si>
  <si>
    <t>ロッキー</t>
  </si>
  <si>
    <t>5AA-A202S</t>
  </si>
  <si>
    <t>0001,0002,0003</t>
  </si>
  <si>
    <t>WA-E1A</t>
  </si>
  <si>
    <t>－</t>
  </si>
  <si>
    <t>1060～1070</t>
  </si>
  <si>
    <t>H,I,V,EP,B</t>
  </si>
  <si>
    <t>5BA-A201S</t>
  </si>
  <si>
    <t>WA</t>
  </si>
  <si>
    <t>3BA-A210S</t>
  </si>
  <si>
    <t>0001,0002,0003,0004</t>
  </si>
  <si>
    <t>1040～1050</t>
  </si>
  <si>
    <t>(注) ※ 印の付いている通称名については､トヨタ自動車株式会社が製造事業者である｡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</si>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</sst>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5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/>
    <xf numFmtId="0" fontId="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1" xfId="0" applyFont="1" applyFill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2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0"/>
  <sheetViews>
    <sheetView tabSelected="1" view="pageBreakPreview" zoomScale="85" zoomScaleNormal="100" zoomScaleSheetLayoutView="85" workbookViewId="0">
      <selection activeCell="A11" sqref="A11:XFD11"/>
    </sheetView>
  </sheetViews>
  <sheetFormatPr defaultColWidth="9" defaultRowHeight="11.25" x14ac:dyDescent="0.2"/>
  <cols>
    <col min="1" max="1" width="15.875" style="112" customWidth="1"/>
    <col min="2" max="2" width="3.875" style="2" bestFit="1" customWidth="1"/>
    <col min="3" max="3" width="23.625" style="2" customWidth="1"/>
    <col min="4" max="4" width="13.875" style="2" bestFit="1" customWidth="1"/>
    <col min="5" max="5" width="19.5" style="113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 x14ac:dyDescent="0.25">
      <c r="A1" s="1"/>
      <c r="B1" s="1"/>
      <c r="E1" s="3"/>
      <c r="R1" s="4"/>
    </row>
    <row r="2" spans="1:35" s="5" customFormat="1" ht="15" x14ac:dyDescent="0.2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/>
      <c r="S2" s="10"/>
      <c r="T2" s="10"/>
      <c r="U2" s="10"/>
      <c r="V2" s="10"/>
      <c r="X2" s="11" t="s">
        <v>1</v>
      </c>
    </row>
    <row r="3" spans="1:35" s="5" customFormat="1" ht="15.75" customHeight="1" x14ac:dyDescent="0.25">
      <c r="A3" s="12" t="s">
        <v>2</v>
      </c>
      <c r="B3" s="13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4"/>
      <c r="S3" s="15" t="s">
        <v>3</v>
      </c>
      <c r="T3" s="15"/>
      <c r="U3" s="15"/>
      <c r="V3" s="15"/>
      <c r="W3" s="15"/>
      <c r="X3" s="15"/>
      <c r="Z3" s="16" t="s">
        <v>4</v>
      </c>
      <c r="AA3" s="17"/>
      <c r="AB3" s="18" t="s">
        <v>5</v>
      </c>
      <c r="AC3" s="19"/>
      <c r="AD3" s="19"/>
      <c r="AE3" s="20" t="s">
        <v>6</v>
      </c>
      <c r="AF3" s="19"/>
      <c r="AG3" s="21"/>
    </row>
    <row r="4" spans="1:35" s="5" customFormat="1" ht="14.25" customHeight="1" thickBot="1" x14ac:dyDescent="0.25">
      <c r="A4" s="22" t="s">
        <v>7</v>
      </c>
      <c r="B4" s="23" t="s">
        <v>8</v>
      </c>
      <c r="C4" s="24"/>
      <c r="D4" s="25"/>
      <c r="E4" s="26"/>
      <c r="F4" s="23" t="s">
        <v>9</v>
      </c>
      <c r="G4" s="27"/>
      <c r="H4" s="28" t="s">
        <v>10</v>
      </c>
      <c r="I4" s="29" t="s">
        <v>11</v>
      </c>
      <c r="J4" s="30" t="s">
        <v>12</v>
      </c>
      <c r="K4" s="31" t="s">
        <v>13</v>
      </c>
      <c r="L4" s="32"/>
      <c r="M4" s="32"/>
      <c r="N4" s="32"/>
      <c r="O4" s="33"/>
      <c r="P4" s="28" t="s">
        <v>14</v>
      </c>
      <c r="Q4" s="34" t="s">
        <v>15</v>
      </c>
      <c r="R4" s="35"/>
      <c r="S4" s="36"/>
      <c r="T4" s="37" t="s">
        <v>16</v>
      </c>
      <c r="U4" s="38" t="s">
        <v>17</v>
      </c>
      <c r="V4" s="28" t="s">
        <v>18</v>
      </c>
      <c r="W4" s="39" t="s">
        <v>19</v>
      </c>
      <c r="X4" s="40"/>
      <c r="Z4" s="41" t="s">
        <v>20</v>
      </c>
      <c r="AA4" s="41" t="s">
        <v>21</v>
      </c>
      <c r="AB4" s="29" t="s">
        <v>22</v>
      </c>
      <c r="AC4" s="28" t="s">
        <v>23</v>
      </c>
      <c r="AD4" s="28" t="s">
        <v>24</v>
      </c>
      <c r="AE4" s="29" t="s">
        <v>22</v>
      </c>
      <c r="AF4" s="28" t="s">
        <v>23</v>
      </c>
      <c r="AG4" s="28" t="s">
        <v>25</v>
      </c>
      <c r="AH4" s="42"/>
    </row>
    <row r="5" spans="1:35" s="5" customFormat="1" ht="11.25" customHeight="1" x14ac:dyDescent="0.2">
      <c r="A5" s="43"/>
      <c r="B5" s="44"/>
      <c r="C5" s="45"/>
      <c r="D5" s="46"/>
      <c r="E5" s="47"/>
      <c r="F5" s="48"/>
      <c r="G5" s="49"/>
      <c r="H5" s="43"/>
      <c r="I5" s="50"/>
      <c r="J5" s="51"/>
      <c r="K5" s="52" t="s">
        <v>26</v>
      </c>
      <c r="L5" s="53" t="s">
        <v>27</v>
      </c>
      <c r="M5" s="54" t="s">
        <v>28</v>
      </c>
      <c r="N5" s="55" t="s">
        <v>29</v>
      </c>
      <c r="O5" s="55" t="s">
        <v>22</v>
      </c>
      <c r="P5" s="56"/>
      <c r="Q5" s="57"/>
      <c r="R5" s="58"/>
      <c r="S5" s="59"/>
      <c r="T5" s="60"/>
      <c r="U5" s="61"/>
      <c r="V5" s="43"/>
      <c r="W5" s="28" t="s">
        <v>23</v>
      </c>
      <c r="X5" s="28" t="s">
        <v>24</v>
      </c>
      <c r="Z5" s="62"/>
      <c r="AA5" s="62"/>
      <c r="AB5" s="50"/>
      <c r="AC5" s="63"/>
      <c r="AD5" s="63"/>
      <c r="AE5" s="50"/>
      <c r="AF5" s="63"/>
      <c r="AG5" s="63"/>
      <c r="AH5" s="64"/>
      <c r="AI5" s="2"/>
    </row>
    <row r="6" spans="1:35" s="5" customFormat="1" x14ac:dyDescent="0.2">
      <c r="A6" s="43"/>
      <c r="B6" s="44"/>
      <c r="C6" s="45"/>
      <c r="D6" s="22" t="s">
        <v>30</v>
      </c>
      <c r="E6" s="65" t="s">
        <v>31</v>
      </c>
      <c r="F6" s="22" t="s">
        <v>30</v>
      </c>
      <c r="G6" s="29" t="s">
        <v>32</v>
      </c>
      <c r="H6" s="43"/>
      <c r="I6" s="50"/>
      <c r="J6" s="51"/>
      <c r="K6" s="66"/>
      <c r="L6" s="67"/>
      <c r="M6" s="66"/>
      <c r="N6" s="68"/>
      <c r="O6" s="68"/>
      <c r="P6" s="56"/>
      <c r="Q6" s="28" t="s">
        <v>33</v>
      </c>
      <c r="R6" s="28" t="s">
        <v>34</v>
      </c>
      <c r="S6" s="22" t="s">
        <v>35</v>
      </c>
      <c r="T6" s="69" t="s">
        <v>36</v>
      </c>
      <c r="U6" s="61"/>
      <c r="V6" s="43"/>
      <c r="W6" s="63"/>
      <c r="X6" s="63"/>
      <c r="Z6" s="62"/>
      <c r="AA6" s="62"/>
      <c r="AB6" s="50"/>
      <c r="AC6" s="63"/>
      <c r="AD6" s="63"/>
      <c r="AE6" s="50"/>
      <c r="AF6" s="63"/>
      <c r="AG6" s="63"/>
      <c r="AH6" s="64"/>
    </row>
    <row r="7" spans="1:35" s="5" customFormat="1" x14ac:dyDescent="0.2">
      <c r="A7" s="43"/>
      <c r="B7" s="44"/>
      <c r="C7" s="45"/>
      <c r="D7" s="43"/>
      <c r="E7" s="43"/>
      <c r="F7" s="43"/>
      <c r="G7" s="43"/>
      <c r="H7" s="43"/>
      <c r="I7" s="50"/>
      <c r="J7" s="51"/>
      <c r="K7" s="66"/>
      <c r="L7" s="67"/>
      <c r="M7" s="66"/>
      <c r="N7" s="68"/>
      <c r="O7" s="68"/>
      <c r="P7" s="56"/>
      <c r="Q7" s="56"/>
      <c r="R7" s="56"/>
      <c r="S7" s="43"/>
      <c r="T7" s="70"/>
      <c r="U7" s="61"/>
      <c r="V7" s="43"/>
      <c r="W7" s="63"/>
      <c r="X7" s="63"/>
      <c r="Z7" s="62"/>
      <c r="AA7" s="62"/>
      <c r="AB7" s="50"/>
      <c r="AC7" s="63"/>
      <c r="AD7" s="63"/>
      <c r="AE7" s="50"/>
      <c r="AF7" s="63"/>
      <c r="AG7" s="63"/>
      <c r="AH7" s="64"/>
    </row>
    <row r="8" spans="1:35" s="5" customFormat="1" x14ac:dyDescent="0.2">
      <c r="A8" s="71"/>
      <c r="B8" s="72"/>
      <c r="C8" s="73"/>
      <c r="D8" s="71"/>
      <c r="E8" s="71"/>
      <c r="F8" s="71"/>
      <c r="G8" s="71"/>
      <c r="H8" s="71"/>
      <c r="I8" s="74"/>
      <c r="J8" s="48"/>
      <c r="K8" s="75"/>
      <c r="L8" s="76"/>
      <c r="M8" s="75"/>
      <c r="N8" s="49"/>
      <c r="O8" s="49"/>
      <c r="P8" s="77"/>
      <c r="Q8" s="77"/>
      <c r="R8" s="77"/>
      <c r="S8" s="71"/>
      <c r="T8" s="78"/>
      <c r="U8" s="79"/>
      <c r="V8" s="71"/>
      <c r="W8" s="80"/>
      <c r="X8" s="80"/>
      <c r="Z8" s="81"/>
      <c r="AA8" s="81"/>
      <c r="AB8" s="74"/>
      <c r="AC8" s="80"/>
      <c r="AD8" s="80"/>
      <c r="AE8" s="74"/>
      <c r="AF8" s="80"/>
      <c r="AG8" s="80"/>
      <c r="AH8" s="64"/>
    </row>
    <row r="9" spans="1:35" s="5" customFormat="1" ht="24" customHeight="1" x14ac:dyDescent="0.2">
      <c r="A9" s="82" t="s">
        <v>37</v>
      </c>
      <c r="B9" s="83"/>
      <c r="C9" s="84" t="s">
        <v>38</v>
      </c>
      <c r="D9" s="85" t="s">
        <v>39</v>
      </c>
      <c r="E9" s="86" t="s">
        <v>40</v>
      </c>
      <c r="F9" s="87" t="s">
        <v>41</v>
      </c>
      <c r="G9" s="88">
        <v>0.996</v>
      </c>
      <c r="H9" s="87" t="s">
        <v>42</v>
      </c>
      <c r="I9" s="89">
        <v>910</v>
      </c>
      <c r="J9" s="90">
        <v>5</v>
      </c>
      <c r="K9" s="91">
        <v>21</v>
      </c>
      <c r="L9" s="92">
        <f t="shared" ref="L9:L20" si="0">IF(K9&gt;0,1/K9*34.6*67.1,"")</f>
        <v>110.55523809523808</v>
      </c>
      <c r="M9" s="91">
        <f t="shared" ref="M9:M20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93">
        <f t="shared" ref="N9:N20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94" t="str">
        <f t="shared" ref="O9:O20" si="3">IF(Z9="","",IF(AE9="",TEXT(AB9,"#,##0.0"),IF(AB9-AE9&gt;0,CONCATENATE(TEXT(AE9,"#,##0.0"),"~",TEXT(AB9,"#,##0.0")),TEXT(AB9,"#,##0.0"))))</f>
        <v>27.8</v>
      </c>
      <c r="P9" s="95" t="s">
        <v>43</v>
      </c>
      <c r="Q9" s="96" t="s">
        <v>44</v>
      </c>
      <c r="R9" s="95" t="s">
        <v>45</v>
      </c>
      <c r="S9" s="97"/>
      <c r="T9" s="98" t="s">
        <v>46</v>
      </c>
      <c r="U9" s="99">
        <f t="shared" ref="U9:U20" si="4">IFERROR(IF(K9&lt;M9,"",(ROUNDDOWN(K9/M9*100,0))),"")</f>
        <v>100</v>
      </c>
      <c r="V9" s="100" t="str">
        <f t="shared" ref="V9:V20" si="5">IFERROR(IF(K9&lt;N9,"",(ROUNDDOWN(K9/N9*100,0))),"")</f>
        <v/>
      </c>
      <c r="W9" s="100">
        <f t="shared" ref="W9:W20" si="6">IF(AC9&lt;55,"",IF(AA9="",AC9,IF(AF9-AC9&gt;0,CONCATENATE(AC9,"~",AF9),AC9)))</f>
        <v>75</v>
      </c>
      <c r="X9" s="101" t="str">
        <f t="shared" ref="X9:X20" si="7">IF(AC9&lt;55,"",AD9)</f>
        <v>★2.5</v>
      </c>
      <c r="Z9" s="102">
        <v>910</v>
      </c>
      <c r="AA9" s="102"/>
      <c r="AB9" s="103">
        <f t="shared" ref="AB9:AB20" si="8">IF(Z9="","",(ROUND(IF(Z9&gt;=2759,9.5,IF(Z9&lt;2759,(-2.47/1000000*Z9*Z9)-(8.52/10000*Z9)+30.65)),1)))</f>
        <v>27.8</v>
      </c>
      <c r="AC9" s="104">
        <f t="shared" ref="AC9:AC20" si="9">IF(K9="","",ROUNDDOWN(K9/AB9*100,0))</f>
        <v>75</v>
      </c>
      <c r="AD9" s="104" t="str">
        <f t="shared" ref="AD9:AD20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03" t="str">
        <f t="shared" ref="AE9:AE20" si="11">IF(AA9="","",(ROUND(IF(AA9&gt;=2759,9.5,IF(AA9&lt;2759,(-2.47/1000000*AA9*AA9)-(8.52/10000*AA9)+30.65)),1)))</f>
        <v/>
      </c>
      <c r="AF9" s="104" t="str">
        <f t="shared" ref="AF9:AF20" si="12">IF(AE9="","",IF(K9="","",ROUNDDOWN(K9/AE9*100,0)))</f>
        <v/>
      </c>
      <c r="AG9" s="104" t="str">
        <f t="shared" ref="AG9:AG20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05"/>
    </row>
    <row r="10" spans="1:35" s="5" customFormat="1" ht="24" customHeight="1" x14ac:dyDescent="0.2">
      <c r="A10" s="106"/>
      <c r="B10" s="107"/>
      <c r="C10" s="108"/>
      <c r="D10" s="85" t="s">
        <v>47</v>
      </c>
      <c r="E10" s="86" t="s">
        <v>40</v>
      </c>
      <c r="F10" s="87" t="s">
        <v>41</v>
      </c>
      <c r="G10" s="88">
        <v>0.996</v>
      </c>
      <c r="H10" s="87" t="s">
        <v>42</v>
      </c>
      <c r="I10" s="89">
        <v>960</v>
      </c>
      <c r="J10" s="90">
        <v>5</v>
      </c>
      <c r="K10" s="91">
        <v>19</v>
      </c>
      <c r="L10" s="92">
        <f t="shared" si="0"/>
        <v>122.19263157894736</v>
      </c>
      <c r="M10" s="91">
        <f t="shared" si="1"/>
        <v>20.8</v>
      </c>
      <c r="N10" s="93">
        <f t="shared" si="2"/>
        <v>23.7</v>
      </c>
      <c r="O10" s="94" t="str">
        <f t="shared" si="3"/>
        <v>27.6</v>
      </c>
      <c r="P10" s="95" t="s">
        <v>43</v>
      </c>
      <c r="Q10" s="96" t="s">
        <v>44</v>
      </c>
      <c r="R10" s="95" t="s">
        <v>48</v>
      </c>
      <c r="S10" s="97"/>
      <c r="T10" s="98" t="s">
        <v>46</v>
      </c>
      <c r="U10" s="99" t="str">
        <f t="shared" si="4"/>
        <v/>
      </c>
      <c r="V10" s="100" t="str">
        <f t="shared" si="5"/>
        <v/>
      </c>
      <c r="W10" s="100">
        <f t="shared" si="6"/>
        <v>68</v>
      </c>
      <c r="X10" s="101" t="str">
        <f t="shared" si="7"/>
        <v>★1.5</v>
      </c>
      <c r="Z10" s="102">
        <v>960</v>
      </c>
      <c r="AA10" s="102"/>
      <c r="AB10" s="103">
        <f t="shared" si="8"/>
        <v>27.6</v>
      </c>
      <c r="AC10" s="104">
        <f t="shared" si="9"/>
        <v>68</v>
      </c>
      <c r="AD10" s="104" t="str">
        <f t="shared" si="10"/>
        <v>★1.5</v>
      </c>
      <c r="AE10" s="103" t="str">
        <f t="shared" si="11"/>
        <v/>
      </c>
      <c r="AF10" s="104" t="str">
        <f t="shared" si="12"/>
        <v/>
      </c>
      <c r="AG10" s="104" t="str">
        <f t="shared" si="13"/>
        <v/>
      </c>
      <c r="AH10" s="105"/>
    </row>
    <row r="11" spans="1:35" s="5" customFormat="1" ht="50.45" customHeight="1" x14ac:dyDescent="0.2">
      <c r="A11" s="106"/>
      <c r="B11" s="83" t="s">
        <v>49</v>
      </c>
      <c r="C11" s="84" t="s">
        <v>50</v>
      </c>
      <c r="D11" s="85" t="s">
        <v>51</v>
      </c>
      <c r="E11" s="86" t="s">
        <v>52</v>
      </c>
      <c r="F11" s="87" t="s">
        <v>53</v>
      </c>
      <c r="G11" s="88">
        <v>2.4870000000000001</v>
      </c>
      <c r="H11" s="87" t="s">
        <v>54</v>
      </c>
      <c r="I11" s="89">
        <v>1590</v>
      </c>
      <c r="J11" s="90">
        <v>5</v>
      </c>
      <c r="K11" s="91">
        <v>24.3</v>
      </c>
      <c r="L11" s="92">
        <f t="shared" si="0"/>
        <v>95.541563786008226</v>
      </c>
      <c r="M11" s="91">
        <f t="shared" si="1"/>
        <v>13.2</v>
      </c>
      <c r="N11" s="93">
        <f t="shared" si="2"/>
        <v>16.5</v>
      </c>
      <c r="O11" s="94" t="str">
        <f t="shared" si="3"/>
        <v>23.1</v>
      </c>
      <c r="P11" s="95" t="s">
        <v>55</v>
      </c>
      <c r="Q11" s="96" t="s">
        <v>56</v>
      </c>
      <c r="R11" s="95" t="s">
        <v>45</v>
      </c>
      <c r="S11" s="97"/>
      <c r="T11" s="98" t="s">
        <v>57</v>
      </c>
      <c r="U11" s="99">
        <f t="shared" si="4"/>
        <v>184</v>
      </c>
      <c r="V11" s="100">
        <f t="shared" si="5"/>
        <v>147</v>
      </c>
      <c r="W11" s="100">
        <f t="shared" si="6"/>
        <v>105</v>
      </c>
      <c r="X11" s="101" t="str">
        <f t="shared" si="7"/>
        <v>★5.5</v>
      </c>
      <c r="Z11" s="102">
        <v>1590</v>
      </c>
      <c r="AA11" s="102"/>
      <c r="AB11" s="103">
        <f t="shared" si="8"/>
        <v>23.1</v>
      </c>
      <c r="AC11" s="104">
        <f t="shared" si="9"/>
        <v>105</v>
      </c>
      <c r="AD11" s="104" t="str">
        <f t="shared" si="10"/>
        <v>★5.5</v>
      </c>
      <c r="AE11" s="103" t="str">
        <f t="shared" si="11"/>
        <v/>
      </c>
      <c r="AF11" s="104" t="str">
        <f t="shared" si="12"/>
        <v/>
      </c>
      <c r="AG11" s="104" t="str">
        <f t="shared" si="13"/>
        <v/>
      </c>
      <c r="AH11" s="105"/>
    </row>
    <row r="12" spans="1:35" s="5" customFormat="1" ht="67.5" x14ac:dyDescent="0.2">
      <c r="A12" s="106"/>
      <c r="B12" s="107"/>
      <c r="C12" s="108"/>
      <c r="D12" s="85" t="s">
        <v>58</v>
      </c>
      <c r="E12" s="86" t="s">
        <v>59</v>
      </c>
      <c r="F12" s="87" t="s">
        <v>60</v>
      </c>
      <c r="G12" s="88">
        <v>2.4870000000000001</v>
      </c>
      <c r="H12" s="87" t="s">
        <v>54</v>
      </c>
      <c r="I12" s="89">
        <v>1670</v>
      </c>
      <c r="J12" s="90">
        <v>5</v>
      </c>
      <c r="K12" s="91">
        <v>21.6</v>
      </c>
      <c r="L12" s="92">
        <f t="shared" si="0"/>
        <v>107.48425925925925</v>
      </c>
      <c r="M12" s="91">
        <f t="shared" si="1"/>
        <v>12.2</v>
      </c>
      <c r="N12" s="93">
        <f t="shared" si="2"/>
        <v>15.4</v>
      </c>
      <c r="O12" s="94" t="str">
        <f t="shared" si="3"/>
        <v>22.3</v>
      </c>
      <c r="P12" s="95" t="s">
        <v>55</v>
      </c>
      <c r="Q12" s="96" t="s">
        <v>56</v>
      </c>
      <c r="R12" s="95" t="s">
        <v>48</v>
      </c>
      <c r="S12" s="97"/>
      <c r="T12" s="98" t="s">
        <v>57</v>
      </c>
      <c r="U12" s="99">
        <f t="shared" si="4"/>
        <v>177</v>
      </c>
      <c r="V12" s="100">
        <f t="shared" si="5"/>
        <v>140</v>
      </c>
      <c r="W12" s="100">
        <f t="shared" si="6"/>
        <v>96</v>
      </c>
      <c r="X12" s="101" t="str">
        <f t="shared" si="7"/>
        <v>★4.5</v>
      </c>
      <c r="Z12" s="102">
        <v>1670</v>
      </c>
      <c r="AA12" s="102"/>
      <c r="AB12" s="103">
        <f t="shared" si="8"/>
        <v>22.3</v>
      </c>
      <c r="AC12" s="104">
        <f t="shared" si="9"/>
        <v>96</v>
      </c>
      <c r="AD12" s="104" t="str">
        <f t="shared" si="10"/>
        <v>★4.5</v>
      </c>
      <c r="AE12" s="103" t="str">
        <f t="shared" si="11"/>
        <v/>
      </c>
      <c r="AF12" s="104" t="str">
        <f t="shared" si="12"/>
        <v/>
      </c>
      <c r="AG12" s="104" t="str">
        <f t="shared" si="13"/>
        <v/>
      </c>
      <c r="AH12" s="105"/>
    </row>
    <row r="13" spans="1:35" s="5" customFormat="1" ht="24" customHeight="1" x14ac:dyDescent="0.2">
      <c r="A13" s="106"/>
      <c r="B13" s="83"/>
      <c r="C13" s="84" t="s">
        <v>61</v>
      </c>
      <c r="D13" s="85" t="s">
        <v>62</v>
      </c>
      <c r="E13" s="86" t="s">
        <v>63</v>
      </c>
      <c r="F13" s="87" t="s">
        <v>41</v>
      </c>
      <c r="G13" s="88">
        <v>0.996</v>
      </c>
      <c r="H13" s="87" t="s">
        <v>42</v>
      </c>
      <c r="I13" s="89">
        <v>1080</v>
      </c>
      <c r="J13" s="90">
        <v>5</v>
      </c>
      <c r="K13" s="91">
        <v>18.399999999999999</v>
      </c>
      <c r="L13" s="92">
        <f t="shared" si="0"/>
        <v>126.17717391304349</v>
      </c>
      <c r="M13" s="91">
        <f t="shared" si="1"/>
        <v>20.5</v>
      </c>
      <c r="N13" s="93">
        <f t="shared" si="2"/>
        <v>23.4</v>
      </c>
      <c r="O13" s="94" t="str">
        <f t="shared" si="3"/>
        <v>26.8</v>
      </c>
      <c r="P13" s="95" t="s">
        <v>64</v>
      </c>
      <c r="Q13" s="96" t="s">
        <v>44</v>
      </c>
      <c r="R13" s="95" t="s">
        <v>45</v>
      </c>
      <c r="S13" s="97"/>
      <c r="T13" s="98" t="s">
        <v>46</v>
      </c>
      <c r="U13" s="99" t="str">
        <f t="shared" si="4"/>
        <v/>
      </c>
      <c r="V13" s="100" t="str">
        <f t="shared" si="5"/>
        <v/>
      </c>
      <c r="W13" s="100">
        <f t="shared" si="6"/>
        <v>68</v>
      </c>
      <c r="X13" s="101" t="str">
        <f t="shared" si="7"/>
        <v>★1.5</v>
      </c>
      <c r="Z13" s="102">
        <v>1080</v>
      </c>
      <c r="AA13" s="102"/>
      <c r="AB13" s="103">
        <f t="shared" si="8"/>
        <v>26.8</v>
      </c>
      <c r="AC13" s="104">
        <f t="shared" si="9"/>
        <v>68</v>
      </c>
      <c r="AD13" s="104" t="str">
        <f t="shared" si="10"/>
        <v>★1.5</v>
      </c>
      <c r="AE13" s="103" t="str">
        <f t="shared" si="11"/>
        <v/>
      </c>
      <c r="AF13" s="104" t="str">
        <f t="shared" si="12"/>
        <v/>
      </c>
      <c r="AG13" s="104" t="str">
        <f t="shared" si="13"/>
        <v/>
      </c>
      <c r="AH13" s="105"/>
    </row>
    <row r="14" spans="1:35" s="5" customFormat="1" ht="24" customHeight="1" x14ac:dyDescent="0.2">
      <c r="A14" s="106"/>
      <c r="B14" s="109"/>
      <c r="C14" s="110"/>
      <c r="D14" s="85" t="s">
        <v>62</v>
      </c>
      <c r="E14" s="86" t="s">
        <v>65</v>
      </c>
      <c r="F14" s="87" t="s">
        <v>41</v>
      </c>
      <c r="G14" s="88">
        <v>0.996</v>
      </c>
      <c r="H14" s="87" t="s">
        <v>42</v>
      </c>
      <c r="I14" s="89">
        <v>1090</v>
      </c>
      <c r="J14" s="90">
        <v>5</v>
      </c>
      <c r="K14" s="91">
        <v>18.399999999999999</v>
      </c>
      <c r="L14" s="92">
        <f t="shared" si="0"/>
        <v>126.17717391304349</v>
      </c>
      <c r="M14" s="91">
        <f t="shared" si="1"/>
        <v>18.7</v>
      </c>
      <c r="N14" s="93">
        <f t="shared" si="2"/>
        <v>21.8</v>
      </c>
      <c r="O14" s="94" t="str">
        <f t="shared" si="3"/>
        <v>26.8</v>
      </c>
      <c r="P14" s="95" t="s">
        <v>64</v>
      </c>
      <c r="Q14" s="96" t="s">
        <v>44</v>
      </c>
      <c r="R14" s="95" t="s">
        <v>45</v>
      </c>
      <c r="S14" s="97"/>
      <c r="T14" s="98" t="s">
        <v>46</v>
      </c>
      <c r="U14" s="99" t="str">
        <f t="shared" si="4"/>
        <v/>
      </c>
      <c r="V14" s="100" t="str">
        <f t="shared" si="5"/>
        <v/>
      </c>
      <c r="W14" s="100">
        <f t="shared" si="6"/>
        <v>68</v>
      </c>
      <c r="X14" s="101" t="str">
        <f t="shared" si="7"/>
        <v>★1.5</v>
      </c>
      <c r="Z14" s="102">
        <v>1090</v>
      </c>
      <c r="AA14" s="102"/>
      <c r="AB14" s="103">
        <f t="shared" si="8"/>
        <v>26.8</v>
      </c>
      <c r="AC14" s="104">
        <f t="shared" si="9"/>
        <v>68</v>
      </c>
      <c r="AD14" s="104" t="str">
        <f t="shared" si="10"/>
        <v>★1.5</v>
      </c>
      <c r="AE14" s="103" t="str">
        <f t="shared" si="11"/>
        <v/>
      </c>
      <c r="AF14" s="104" t="str">
        <f t="shared" si="12"/>
        <v/>
      </c>
      <c r="AG14" s="104" t="str">
        <f t="shared" si="13"/>
        <v/>
      </c>
      <c r="AH14" s="105"/>
    </row>
    <row r="15" spans="1:35" s="5" customFormat="1" ht="24" customHeight="1" x14ac:dyDescent="0.2">
      <c r="A15" s="106"/>
      <c r="B15" s="109"/>
      <c r="C15" s="110"/>
      <c r="D15" s="85" t="s">
        <v>66</v>
      </c>
      <c r="E15" s="86" t="s">
        <v>67</v>
      </c>
      <c r="F15" s="87" t="s">
        <v>41</v>
      </c>
      <c r="G15" s="88">
        <v>0.996</v>
      </c>
      <c r="H15" s="87" t="s">
        <v>42</v>
      </c>
      <c r="I15" s="89">
        <v>1110</v>
      </c>
      <c r="J15" s="90">
        <v>5</v>
      </c>
      <c r="K15" s="91">
        <v>16.8</v>
      </c>
      <c r="L15" s="92">
        <f t="shared" si="0"/>
        <v>138.19404761904758</v>
      </c>
      <c r="M15" s="91">
        <f t="shared" si="1"/>
        <v>18.7</v>
      </c>
      <c r="N15" s="93">
        <f t="shared" si="2"/>
        <v>21.8</v>
      </c>
      <c r="O15" s="94" t="str">
        <f t="shared" si="3"/>
        <v>26.7</v>
      </c>
      <c r="P15" s="95" t="s">
        <v>64</v>
      </c>
      <c r="Q15" s="96" t="s">
        <v>68</v>
      </c>
      <c r="R15" s="95" t="s">
        <v>45</v>
      </c>
      <c r="S15" s="97"/>
      <c r="T15" s="98" t="s">
        <v>69</v>
      </c>
      <c r="U15" s="99" t="str">
        <f t="shared" si="4"/>
        <v/>
      </c>
      <c r="V15" s="100" t="str">
        <f t="shared" si="5"/>
        <v/>
      </c>
      <c r="W15" s="100">
        <f t="shared" si="6"/>
        <v>62</v>
      </c>
      <c r="X15" s="101" t="str">
        <f t="shared" si="7"/>
        <v>★1.0</v>
      </c>
      <c r="Z15" s="102">
        <v>1110</v>
      </c>
      <c r="AA15" s="102"/>
      <c r="AB15" s="103">
        <f t="shared" si="8"/>
        <v>26.7</v>
      </c>
      <c r="AC15" s="104">
        <f t="shared" si="9"/>
        <v>62</v>
      </c>
      <c r="AD15" s="104" t="str">
        <f t="shared" si="10"/>
        <v>★1.0</v>
      </c>
      <c r="AE15" s="103" t="str">
        <f t="shared" si="11"/>
        <v/>
      </c>
      <c r="AF15" s="104" t="str">
        <f t="shared" si="12"/>
        <v/>
      </c>
      <c r="AG15" s="104" t="str">
        <f t="shared" si="13"/>
        <v/>
      </c>
      <c r="AH15" s="105"/>
    </row>
    <row r="16" spans="1:35" s="5" customFormat="1" ht="24" customHeight="1" x14ac:dyDescent="0.2">
      <c r="A16" s="106"/>
      <c r="B16" s="107"/>
      <c r="C16" s="108"/>
      <c r="D16" s="85" t="s">
        <v>70</v>
      </c>
      <c r="E16" s="86" t="s">
        <v>71</v>
      </c>
      <c r="F16" s="87" t="s">
        <v>41</v>
      </c>
      <c r="G16" s="88">
        <v>0.996</v>
      </c>
      <c r="H16" s="87" t="s">
        <v>42</v>
      </c>
      <c r="I16" s="89">
        <v>1140</v>
      </c>
      <c r="J16" s="90">
        <v>5</v>
      </c>
      <c r="K16" s="91">
        <v>16.8</v>
      </c>
      <c r="L16" s="92">
        <f t="shared" si="0"/>
        <v>138.19404761904758</v>
      </c>
      <c r="M16" s="91">
        <f t="shared" si="1"/>
        <v>18.7</v>
      </c>
      <c r="N16" s="93">
        <f t="shared" si="2"/>
        <v>21.8</v>
      </c>
      <c r="O16" s="94" t="str">
        <f t="shared" si="3"/>
        <v>26.5</v>
      </c>
      <c r="P16" s="95" t="s">
        <v>64</v>
      </c>
      <c r="Q16" s="96" t="s">
        <v>44</v>
      </c>
      <c r="R16" s="95" t="s">
        <v>48</v>
      </c>
      <c r="S16" s="97"/>
      <c r="T16" s="98" t="s">
        <v>46</v>
      </c>
      <c r="U16" s="99" t="str">
        <f t="shared" si="4"/>
        <v/>
      </c>
      <c r="V16" s="100" t="str">
        <f t="shared" si="5"/>
        <v/>
      </c>
      <c r="W16" s="100">
        <f t="shared" si="6"/>
        <v>63</v>
      </c>
      <c r="X16" s="101" t="str">
        <f t="shared" si="7"/>
        <v>★1.0</v>
      </c>
      <c r="Z16" s="102">
        <v>1140</v>
      </c>
      <c r="AA16" s="102"/>
      <c r="AB16" s="103">
        <f t="shared" si="8"/>
        <v>26.5</v>
      </c>
      <c r="AC16" s="104">
        <f t="shared" si="9"/>
        <v>63</v>
      </c>
      <c r="AD16" s="104" t="str">
        <f t="shared" si="10"/>
        <v>★1.0</v>
      </c>
      <c r="AE16" s="103" t="str">
        <f t="shared" si="11"/>
        <v/>
      </c>
      <c r="AF16" s="104" t="str">
        <f t="shared" si="12"/>
        <v/>
      </c>
      <c r="AG16" s="104" t="str">
        <f t="shared" si="13"/>
        <v/>
      </c>
      <c r="AH16" s="105"/>
    </row>
    <row r="17" spans="1:34" s="5" customFormat="1" ht="24" customHeight="1" x14ac:dyDescent="0.2">
      <c r="A17" s="106"/>
      <c r="B17" s="83"/>
      <c r="C17" s="84" t="s">
        <v>72</v>
      </c>
      <c r="D17" s="85" t="s">
        <v>73</v>
      </c>
      <c r="E17" s="86" t="s">
        <v>74</v>
      </c>
      <c r="F17" s="87" t="s">
        <v>75</v>
      </c>
      <c r="G17" s="88">
        <v>1.196</v>
      </c>
      <c r="H17" s="87" t="s">
        <v>76</v>
      </c>
      <c r="I17" s="89" t="s">
        <v>77</v>
      </c>
      <c r="J17" s="90">
        <v>5</v>
      </c>
      <c r="K17" s="91">
        <v>28</v>
      </c>
      <c r="L17" s="92">
        <f t="shared" si="0"/>
        <v>82.916428571428568</v>
      </c>
      <c r="M17" s="91">
        <f t="shared" si="1"/>
        <v>20.5</v>
      </c>
      <c r="N17" s="93">
        <f t="shared" si="2"/>
        <v>23.4</v>
      </c>
      <c r="O17" s="94" t="str">
        <f t="shared" si="3"/>
        <v>26.9~27.0</v>
      </c>
      <c r="P17" s="95" t="s">
        <v>78</v>
      </c>
      <c r="Q17" s="96" t="s">
        <v>44</v>
      </c>
      <c r="R17" s="95" t="s">
        <v>45</v>
      </c>
      <c r="S17" s="97"/>
      <c r="T17" s="98" t="s">
        <v>46</v>
      </c>
      <c r="U17" s="99">
        <f t="shared" si="4"/>
        <v>136</v>
      </c>
      <c r="V17" s="100">
        <f t="shared" si="5"/>
        <v>119</v>
      </c>
      <c r="W17" s="100" t="str">
        <f t="shared" si="6"/>
        <v>103~104</v>
      </c>
      <c r="X17" s="101" t="str">
        <f t="shared" si="7"/>
        <v>★5.0</v>
      </c>
      <c r="Z17" s="102">
        <v>1060</v>
      </c>
      <c r="AA17" s="102">
        <v>1070</v>
      </c>
      <c r="AB17" s="103">
        <f t="shared" si="8"/>
        <v>27</v>
      </c>
      <c r="AC17" s="104">
        <f t="shared" si="9"/>
        <v>103</v>
      </c>
      <c r="AD17" s="104" t="str">
        <f t="shared" si="10"/>
        <v>★5.0</v>
      </c>
      <c r="AE17" s="103">
        <f t="shared" si="11"/>
        <v>26.9</v>
      </c>
      <c r="AF17" s="104">
        <f t="shared" si="12"/>
        <v>104</v>
      </c>
      <c r="AG17" s="104" t="str">
        <f t="shared" si="13"/>
        <v>★5.0</v>
      </c>
      <c r="AH17" s="105"/>
    </row>
    <row r="18" spans="1:34" s="5" customFormat="1" ht="24" customHeight="1" x14ac:dyDescent="0.2">
      <c r="A18" s="106"/>
      <c r="B18" s="109"/>
      <c r="C18" s="110"/>
      <c r="D18" s="85" t="s">
        <v>79</v>
      </c>
      <c r="E18" s="86" t="s">
        <v>71</v>
      </c>
      <c r="F18" s="87" t="s">
        <v>80</v>
      </c>
      <c r="G18" s="88">
        <v>1.196</v>
      </c>
      <c r="H18" s="87" t="s">
        <v>42</v>
      </c>
      <c r="I18" s="89">
        <v>970</v>
      </c>
      <c r="J18" s="90">
        <v>5</v>
      </c>
      <c r="K18" s="91">
        <v>20.7</v>
      </c>
      <c r="L18" s="92">
        <f t="shared" si="0"/>
        <v>112.15748792270531</v>
      </c>
      <c r="M18" s="91">
        <f t="shared" si="1"/>
        <v>20.8</v>
      </c>
      <c r="N18" s="93">
        <f t="shared" si="2"/>
        <v>23.7</v>
      </c>
      <c r="O18" s="94" t="str">
        <f t="shared" si="3"/>
        <v>27.5</v>
      </c>
      <c r="P18" s="95" t="s">
        <v>43</v>
      </c>
      <c r="Q18" s="96" t="s">
        <v>44</v>
      </c>
      <c r="R18" s="95" t="s">
        <v>45</v>
      </c>
      <c r="S18" s="97"/>
      <c r="T18" s="98" t="s">
        <v>46</v>
      </c>
      <c r="U18" s="99" t="str">
        <f t="shared" si="4"/>
        <v/>
      </c>
      <c r="V18" s="100" t="str">
        <f t="shared" si="5"/>
        <v/>
      </c>
      <c r="W18" s="100">
        <f t="shared" si="6"/>
        <v>75</v>
      </c>
      <c r="X18" s="101" t="str">
        <f t="shared" si="7"/>
        <v>★2.5</v>
      </c>
      <c r="Z18" s="102">
        <v>970</v>
      </c>
      <c r="AA18" s="102"/>
      <c r="AB18" s="103">
        <f t="shared" si="8"/>
        <v>27.5</v>
      </c>
      <c r="AC18" s="104">
        <f t="shared" si="9"/>
        <v>75</v>
      </c>
      <c r="AD18" s="104" t="str">
        <f t="shared" si="10"/>
        <v>★2.5</v>
      </c>
      <c r="AE18" s="103" t="str">
        <f t="shared" si="11"/>
        <v/>
      </c>
      <c r="AF18" s="104" t="str">
        <f t="shared" si="12"/>
        <v/>
      </c>
      <c r="AG18" s="104" t="str">
        <f t="shared" si="13"/>
        <v/>
      </c>
      <c r="AH18" s="105"/>
    </row>
    <row r="19" spans="1:34" s="5" customFormat="1" ht="24" customHeight="1" x14ac:dyDescent="0.2">
      <c r="A19" s="106"/>
      <c r="B19" s="109"/>
      <c r="C19" s="110"/>
      <c r="D19" s="85" t="s">
        <v>79</v>
      </c>
      <c r="E19" s="86" t="s">
        <v>67</v>
      </c>
      <c r="F19" s="87" t="s">
        <v>80</v>
      </c>
      <c r="G19" s="88">
        <v>1.196</v>
      </c>
      <c r="H19" s="87" t="s">
        <v>42</v>
      </c>
      <c r="I19" s="89">
        <v>980</v>
      </c>
      <c r="J19" s="90">
        <v>5</v>
      </c>
      <c r="K19" s="91">
        <v>20.7</v>
      </c>
      <c r="L19" s="92">
        <f t="shared" si="0"/>
        <v>112.15748792270531</v>
      </c>
      <c r="M19" s="91">
        <f t="shared" si="1"/>
        <v>20.5</v>
      </c>
      <c r="N19" s="93">
        <f t="shared" si="2"/>
        <v>23.4</v>
      </c>
      <c r="O19" s="94" t="str">
        <f t="shared" si="3"/>
        <v>27.4</v>
      </c>
      <c r="P19" s="95" t="s">
        <v>43</v>
      </c>
      <c r="Q19" s="96" t="s">
        <v>44</v>
      </c>
      <c r="R19" s="95" t="s">
        <v>45</v>
      </c>
      <c r="S19" s="97"/>
      <c r="T19" s="98" t="s">
        <v>46</v>
      </c>
      <c r="U19" s="99">
        <f t="shared" si="4"/>
        <v>100</v>
      </c>
      <c r="V19" s="100" t="str">
        <f t="shared" si="5"/>
        <v/>
      </c>
      <c r="W19" s="100">
        <f t="shared" si="6"/>
        <v>75</v>
      </c>
      <c r="X19" s="101" t="str">
        <f t="shared" si="7"/>
        <v>★2.5</v>
      </c>
      <c r="Z19" s="102">
        <v>980</v>
      </c>
      <c r="AA19" s="102"/>
      <c r="AB19" s="103">
        <f t="shared" si="8"/>
        <v>27.4</v>
      </c>
      <c r="AC19" s="104">
        <f t="shared" si="9"/>
        <v>75</v>
      </c>
      <c r="AD19" s="104" t="str">
        <f t="shared" si="10"/>
        <v>★2.5</v>
      </c>
      <c r="AE19" s="103" t="str">
        <f t="shared" si="11"/>
        <v/>
      </c>
      <c r="AF19" s="104" t="str">
        <f t="shared" si="12"/>
        <v/>
      </c>
      <c r="AG19" s="104" t="str">
        <f t="shared" si="13"/>
        <v/>
      </c>
      <c r="AH19" s="105"/>
    </row>
    <row r="20" spans="1:34" s="5" customFormat="1" ht="24" customHeight="1" x14ac:dyDescent="0.2">
      <c r="A20" s="111"/>
      <c r="B20" s="107"/>
      <c r="C20" s="108"/>
      <c r="D20" s="85" t="s">
        <v>81</v>
      </c>
      <c r="E20" s="86" t="s">
        <v>82</v>
      </c>
      <c r="F20" s="87" t="s">
        <v>41</v>
      </c>
      <c r="G20" s="88">
        <v>0.996</v>
      </c>
      <c r="H20" s="87" t="s">
        <v>42</v>
      </c>
      <c r="I20" s="89" t="s">
        <v>83</v>
      </c>
      <c r="J20" s="90">
        <v>5</v>
      </c>
      <c r="K20" s="91">
        <v>17.399999999999999</v>
      </c>
      <c r="L20" s="92">
        <f t="shared" si="0"/>
        <v>133.42873563218393</v>
      </c>
      <c r="M20" s="91">
        <f t="shared" si="1"/>
        <v>20.5</v>
      </c>
      <c r="N20" s="93">
        <f t="shared" si="2"/>
        <v>23.4</v>
      </c>
      <c r="O20" s="94" t="str">
        <f t="shared" si="3"/>
        <v>27.0~27.1</v>
      </c>
      <c r="P20" s="95" t="s">
        <v>43</v>
      </c>
      <c r="Q20" s="96" t="s">
        <v>68</v>
      </c>
      <c r="R20" s="95" t="s">
        <v>48</v>
      </c>
      <c r="S20" s="97"/>
      <c r="T20" s="98"/>
      <c r="U20" s="99" t="str">
        <f t="shared" si="4"/>
        <v/>
      </c>
      <c r="V20" s="100" t="str">
        <f t="shared" si="5"/>
        <v/>
      </c>
      <c r="W20" s="100">
        <f t="shared" si="6"/>
        <v>64</v>
      </c>
      <c r="X20" s="101" t="str">
        <f t="shared" si="7"/>
        <v>★1.0</v>
      </c>
      <c r="Z20" s="102">
        <v>1040</v>
      </c>
      <c r="AA20" s="102">
        <v>1050</v>
      </c>
      <c r="AB20" s="103">
        <f t="shared" si="8"/>
        <v>27.1</v>
      </c>
      <c r="AC20" s="104">
        <f t="shared" si="9"/>
        <v>64</v>
      </c>
      <c r="AD20" s="104" t="str">
        <f t="shared" si="10"/>
        <v>★1.0</v>
      </c>
      <c r="AE20" s="103">
        <f t="shared" si="11"/>
        <v>27</v>
      </c>
      <c r="AF20" s="104">
        <f t="shared" si="12"/>
        <v>64</v>
      </c>
      <c r="AG20" s="104" t="str">
        <f t="shared" si="13"/>
        <v>★1.0</v>
      </c>
      <c r="AH20" s="105"/>
    </row>
    <row r="21" spans="1:34" x14ac:dyDescent="0.2">
      <c r="B21" s="2" t="s">
        <v>84</v>
      </c>
      <c r="E21" s="2"/>
    </row>
    <row r="22" spans="1:34" x14ac:dyDescent="0.2">
      <c r="E22" s="2"/>
    </row>
    <row r="23" spans="1:34" x14ac:dyDescent="0.2">
      <c r="B23" s="5" t="s">
        <v>85</v>
      </c>
      <c r="C23" s="5"/>
      <c r="E23" s="2"/>
    </row>
    <row r="24" spans="1:34" x14ac:dyDescent="0.2">
      <c r="B24" s="5" t="s">
        <v>86</v>
      </c>
      <c r="C24" s="5"/>
      <c r="E24" s="2"/>
    </row>
    <row r="25" spans="1:34" x14ac:dyDescent="0.2">
      <c r="B25" s="2" t="s">
        <v>87</v>
      </c>
      <c r="C25" s="5"/>
      <c r="E25" s="2"/>
    </row>
    <row r="26" spans="1:34" x14ac:dyDescent="0.2">
      <c r="B26" s="2" t="s">
        <v>88</v>
      </c>
      <c r="E26" s="2"/>
    </row>
    <row r="27" spans="1:34" x14ac:dyDescent="0.2">
      <c r="B27" s="2" t="s">
        <v>89</v>
      </c>
      <c r="E27" s="2"/>
    </row>
    <row r="28" spans="1:34" x14ac:dyDescent="0.2">
      <c r="B28" s="2" t="s">
        <v>90</v>
      </c>
      <c r="E28" s="2"/>
    </row>
    <row r="29" spans="1:34" x14ac:dyDescent="0.2">
      <c r="B29" s="2" t="s">
        <v>91</v>
      </c>
      <c r="E29" s="2"/>
    </row>
    <row r="30" spans="1:34" x14ac:dyDescent="0.2">
      <c r="B30" s="2" t="s">
        <v>92</v>
      </c>
      <c r="E30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0DCD9B1C-BEA5-4DC9-B61A-EED5493513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1" id="{FF69C3F1-75A6-4EED-A1DA-0DBAC80D60B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0" id="{3227C434-5CE0-4FCD-8AC2-F02BF73A059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9" id="{48EE280A-D072-43BE-9A98-E7548233FDC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8" id="{87ADC50B-1AF9-4E98-B54C-FEDFD5791C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7" id="{1E931DAC-093D-4A78-B286-D6486FECB8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6" id="{23C65332-6AD9-4884-BE19-0FAAE06218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5" id="{45D2F9C8-51B3-471C-9268-713643B463A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" id="{1A4F2307-8DC8-4EAD-88EB-1D936D8FDB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" id="{CB520577-2A6B-44D8-BC4D-D686F2E8D0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78FAAAE8-0D06-4865-865B-52778F2DEB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49A6E9AA-2593-4532-AFBD-E34C4B81C0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　普通・小型【済】</vt:lpstr>
      <vt:lpstr>'1-1　普通・小型【済】'!Print_Area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2023-06-23T08:51:56Z</dcterms:created>
  <dcterms:modified xsi:type="dcterms:W3CDTF">2023-06-23T08:52:37Z</dcterms:modified>
</cp:coreProperties>
</file>