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0月\"/>
    </mc:Choice>
  </mc:AlternateContent>
  <xr:revisionPtr revIDLastSave="0" documentId="8_{A768CEA3-06D0-44BA-902B-F59B6CB35A0D}" xr6:coauthVersionLast="47" xr6:coauthVersionMax="47" xr10:uidLastSave="{00000000-0000-0000-0000-000000000000}"/>
  <bookViews>
    <workbookView xWindow="-3390" yWindow="-16320" windowWidth="29040" windowHeight="15720" xr2:uid="{9E30C58B-8B81-42F2-AF4B-871969B4B221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'1-2'!$A$8:$U$18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'1-2'!$A$2:$X$18</definedName>
    <definedName name="_xlnm.Print_Titles" localSheetId="0">'1-2'!$3:$8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1" l="1"/>
  <c r="AF18" i="1" s="1"/>
  <c r="AG18" i="1" s="1"/>
  <c r="AB18" i="1"/>
  <c r="O18" i="1" s="1"/>
  <c r="T18" i="1"/>
  <c r="N18" i="1"/>
  <c r="V18" i="1" s="1"/>
  <c r="M18" i="1"/>
  <c r="U18" i="1" s="1"/>
  <c r="L18" i="1"/>
  <c r="I18" i="1"/>
  <c r="AE17" i="1"/>
  <c r="AF17" i="1" s="1"/>
  <c r="AG17" i="1" s="1"/>
  <c r="AB17" i="1"/>
  <c r="AC17" i="1" s="1"/>
  <c r="T17" i="1"/>
  <c r="N17" i="1"/>
  <c r="V17" i="1" s="1"/>
  <c r="M17" i="1"/>
  <c r="U17" i="1" s="1"/>
  <c r="L17" i="1"/>
  <c r="I17" i="1"/>
  <c r="AE16" i="1"/>
  <c r="AF16" i="1" s="1"/>
  <c r="AG16" i="1" s="1"/>
  <c r="AB16" i="1"/>
  <c r="O16" i="1" s="1"/>
  <c r="T16" i="1"/>
  <c r="N16" i="1"/>
  <c r="V16" i="1" s="1"/>
  <c r="M16" i="1"/>
  <c r="U16" i="1" s="1"/>
  <c r="L16" i="1"/>
  <c r="I16" i="1"/>
  <c r="AE15" i="1"/>
  <c r="AF15" i="1" s="1"/>
  <c r="AG15" i="1" s="1"/>
  <c r="AB15" i="1"/>
  <c r="O15" i="1" s="1"/>
  <c r="T15" i="1"/>
  <c r="N15" i="1"/>
  <c r="V15" i="1" s="1"/>
  <c r="M15" i="1"/>
  <c r="U15" i="1" s="1"/>
  <c r="L15" i="1"/>
  <c r="I15" i="1"/>
  <c r="AE14" i="1"/>
  <c r="AF14" i="1" s="1"/>
  <c r="AG14" i="1" s="1"/>
  <c r="AC14" i="1"/>
  <c r="AD14" i="1" s="1"/>
  <c r="AB14" i="1"/>
  <c r="O14" i="1" s="1"/>
  <c r="T14" i="1"/>
  <c r="N14" i="1"/>
  <c r="V14" i="1" s="1"/>
  <c r="M14" i="1"/>
  <c r="U14" i="1" s="1"/>
  <c r="L14" i="1"/>
  <c r="I14" i="1"/>
  <c r="AE13" i="1"/>
  <c r="AF13" i="1" s="1"/>
  <c r="AG13" i="1" s="1"/>
  <c r="AB13" i="1"/>
  <c r="O13" i="1" s="1"/>
  <c r="T13" i="1"/>
  <c r="N13" i="1"/>
  <c r="V13" i="1" s="1"/>
  <c r="M13" i="1"/>
  <c r="U13" i="1" s="1"/>
  <c r="L13" i="1"/>
  <c r="I13" i="1"/>
  <c r="AE12" i="1"/>
  <c r="AF12" i="1" s="1"/>
  <c r="AG12" i="1" s="1"/>
  <c r="AB12" i="1"/>
  <c r="O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O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O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O9" i="1" s="1"/>
  <c r="T9" i="1"/>
  <c r="N9" i="1"/>
  <c r="V9" i="1" s="1"/>
  <c r="M9" i="1"/>
  <c r="U9" i="1" s="1"/>
  <c r="L9" i="1"/>
  <c r="I9" i="1"/>
  <c r="AD17" i="1" l="1"/>
  <c r="X17" i="1" s="1"/>
  <c r="W17" i="1"/>
  <c r="W14" i="1"/>
  <c r="AC11" i="1"/>
  <c r="AC12" i="1"/>
  <c r="AC18" i="1"/>
  <c r="AC9" i="1"/>
  <c r="AC10" i="1"/>
  <c r="AC15" i="1"/>
  <c r="AC16" i="1"/>
  <c r="O17" i="1"/>
  <c r="X14" i="1"/>
  <c r="AC13" i="1"/>
  <c r="AD9" i="1" l="1"/>
  <c r="X9" i="1"/>
  <c r="W9" i="1"/>
  <c r="AD13" i="1"/>
  <c r="X13" i="1" s="1"/>
  <c r="W13" i="1"/>
  <c r="AD12" i="1"/>
  <c r="X12" i="1" s="1"/>
  <c r="W12" i="1"/>
  <c r="AD18" i="1"/>
  <c r="X18" i="1" s="1"/>
  <c r="W18" i="1"/>
  <c r="W11" i="1"/>
  <c r="AD11" i="1"/>
  <c r="X11" i="1" s="1"/>
  <c r="AD16" i="1"/>
  <c r="X16" i="1" s="1"/>
  <c r="W16" i="1"/>
  <c r="AD15" i="1"/>
  <c r="X15" i="1" s="1"/>
  <c r="W15" i="1"/>
  <c r="AD10" i="1"/>
  <c r="W10" i="1"/>
  <c r="X10" i="1"/>
</calcChain>
</file>

<file path=xl/sharedStrings.xml><?xml version="1.0" encoding="utf-8"?>
<sst xmlns="http://schemas.openxmlformats.org/spreadsheetml/2006/main" count="91" uniqueCount="68">
  <si>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</si>
  <si>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</si>
  <si>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</si>
  <si>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</si>
  <si>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</si>
  <si>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</si>
  <si>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</si>
  <si>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</si>
  <si>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</si>
  <si>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</si>
  <si>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</si>
  <si>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</si>
  <si>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</si>
  <si>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</si>
  <si>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</si>
  <si>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</si>
  <si>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</si>
  <si>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</si>
  <si>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</si>
  <si>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</si>
  <si>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</si>
  <si>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</si>
  <si>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</si>
  <si>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</si>
  <si>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</si>
  <si>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</si>
  <si>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</si>
  <si>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</si>
  <si>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</si>
  <si>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</si>
  <si>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</si>
  <si>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</si>
  <si>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</si>
  <si>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</si>
  <si>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</si>
  <si>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</si>
  <si>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</si>
  <si>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</si>
  <si>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アルファロメオ</t>
    </r>
  </si>
  <si>
    <r>
      <rPr>
        <sz val="8"/>
        <rFont val="ＭＳ Ｐゴシック"/>
        <family val="3"/>
        <charset val="128"/>
      </rPr>
      <t>ジュリア</t>
    </r>
  </si>
  <si>
    <t>3DA-95222</t>
    <phoneticPr fontId="3"/>
  </si>
  <si>
    <t>0001,0002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</si>
  <si>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</si>
  <si>
    <t>I, D, TC, IC, EP</t>
    <phoneticPr fontId="3"/>
  </si>
  <si>
    <t>CCO, EGR, DF,SCR</t>
    <phoneticPr fontId="3"/>
  </si>
  <si>
    <t>R</t>
    <phoneticPr fontId="3"/>
  </si>
  <si>
    <t>0003,0004</t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</si>
  <si>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</si>
  <si>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t>3DA-94922</t>
    <phoneticPr fontId="3"/>
  </si>
  <si>
    <t>0001,0011</t>
    <phoneticPr fontId="3"/>
  </si>
  <si>
    <t>A</t>
    <phoneticPr fontId="3"/>
  </si>
  <si>
    <t>0002,0012</t>
    <phoneticPr fontId="3"/>
  </si>
  <si>
    <t>0003,0013</t>
    <phoneticPr fontId="3"/>
  </si>
  <si>
    <t>0004,0014</t>
    <phoneticPr fontId="3"/>
  </si>
  <si>
    <t>0021,0031</t>
    <phoneticPr fontId="3"/>
  </si>
  <si>
    <t>0022,0032</t>
    <phoneticPr fontId="3"/>
  </si>
  <si>
    <t>0023,0033</t>
    <phoneticPr fontId="3"/>
  </si>
  <si>
    <t>0024,0034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</si>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</sst>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游ゴシック Light"/>
      <family val="3"/>
      <charset val="128"/>
    </font>
    <font>
      <b/>
      <sz val="10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7" fontId="13" fillId="3" borderId="30" xfId="1" applyNumberFormat="1" applyFont="1" applyFill="1" applyBorder="1" applyAlignment="1">
      <alignment horizontal="center" vertical="center" wrapText="1"/>
    </xf>
    <xf numFmtId="176" fontId="13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28" xfId="0" applyNumberFormat="1" applyFont="1" applyFill="1" applyBorder="1" applyAlignment="1">
      <alignment horizontal="center" vertical="center"/>
    </xf>
    <xf numFmtId="178" fontId="4" fillId="3" borderId="28" xfId="0" quotePrefix="1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5" fillId="0" borderId="2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9" fontId="4" fillId="0" borderId="28" xfId="0" quotePrefix="1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13" fillId="0" borderId="32" xfId="0" quotePrefix="1" applyNumberFormat="1" applyFont="1" applyBorder="1" applyAlignment="1" applyProtection="1">
      <alignment horizontal="center" vertical="center" wrapText="1"/>
      <protection locked="0"/>
    </xf>
    <xf numFmtId="177" fontId="13" fillId="3" borderId="33" xfId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13" fillId="0" borderId="0" xfId="0" applyFont="1" applyAlignment="1">
      <alignment horizontal="center" vertical="center"/>
    </xf>
    <xf numFmtId="176" fontId="13" fillId="0" borderId="0" xfId="0" quotePrefix="1" applyNumberFormat="1" applyFont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A5D3CF60-432B-4031-801E-F65C04CBC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7E9A-F227-4F16-8692-9E6587E836EB}">
  <sheetPr>
    <tabColor rgb="FFC00000"/>
    <pageSetUpPr fitToPage="1"/>
  </sheetPr>
  <dimension ref="A1:AG29"/>
  <sheetViews>
    <sheetView tabSelected="1" view="pageBreakPreview" zoomScaleNormal="100" zoomScaleSheetLayoutView="100" workbookViewId="0">
      <selection activeCell="T9" sqref="T9:X9"/>
    </sheetView>
  </sheetViews>
  <sheetFormatPr defaultColWidth="9" defaultRowHeight="10" x14ac:dyDescent="0.2"/>
  <cols>
    <col min="1" max="1" width="15.90625" style="2" customWidth="1"/>
    <col min="2" max="2" width="3.90625" style="2" bestFit="1" customWidth="1"/>
    <col min="3" max="3" width="11.90625" style="2" customWidth="1"/>
    <col min="4" max="4" width="11" style="2" customWidth="1"/>
    <col min="5" max="5" width="11" style="3" customWidth="1"/>
    <col min="6" max="6" width="11" style="2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5.4531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 x14ac:dyDescent="0.35">
      <c r="A1" s="1"/>
      <c r="B1" s="1"/>
      <c r="R1" s="4"/>
    </row>
    <row r="2" spans="1:33" ht="15.5" x14ac:dyDescent="0.3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8" t="s">
        <v>1</v>
      </c>
      <c r="S2" s="9"/>
      <c r="T2" s="10"/>
      <c r="U2" s="10"/>
      <c r="V2" s="10"/>
      <c r="W2" s="10"/>
      <c r="X2" s="10"/>
    </row>
    <row r="3" spans="1:33" ht="15.5" x14ac:dyDescent="0.35">
      <c r="A3" s="11" t="s">
        <v>2</v>
      </c>
      <c r="B3" s="12"/>
      <c r="E3" s="5"/>
      <c r="J3" s="7"/>
      <c r="R3" s="13"/>
      <c r="S3" s="14" t="s">
        <v>3</v>
      </c>
      <c r="T3" s="14"/>
      <c r="U3" s="14"/>
      <c r="V3" s="14"/>
      <c r="W3" s="14"/>
      <c r="X3" s="14"/>
      <c r="Z3" s="15" t="s">
        <v>4</v>
      </c>
      <c r="AA3" s="16"/>
      <c r="AB3" s="17" t="s">
        <v>5</v>
      </c>
      <c r="AC3" s="18"/>
      <c r="AD3" s="18"/>
      <c r="AE3" s="19" t="s">
        <v>6</v>
      </c>
      <c r="AF3" s="18"/>
      <c r="AG3" s="20"/>
    </row>
    <row r="4" spans="1:33" ht="10.5" thickBot="1" x14ac:dyDescent="0.25">
      <c r="A4" s="21" t="s">
        <v>7</v>
      </c>
      <c r="B4" s="22" t="s">
        <v>8</v>
      </c>
      <c r="C4" s="23"/>
      <c r="D4" s="24"/>
      <c r="E4" s="25"/>
      <c r="F4" s="22" t="s">
        <v>9</v>
      </c>
      <c r="G4" s="26"/>
      <c r="H4" s="27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32" t="s">
        <v>14</v>
      </c>
      <c r="Q4" s="33" t="s">
        <v>15</v>
      </c>
      <c r="R4" s="34"/>
      <c r="S4" s="35"/>
      <c r="T4" s="36" t="s">
        <v>16</v>
      </c>
      <c r="U4" s="37" t="s">
        <v>17</v>
      </c>
      <c r="V4" s="32" t="s">
        <v>18</v>
      </c>
      <c r="W4" s="38" t="s">
        <v>19</v>
      </c>
      <c r="X4" s="39"/>
      <c r="Z4" s="40" t="s">
        <v>20</v>
      </c>
      <c r="AA4" s="40" t="s">
        <v>21</v>
      </c>
      <c r="AB4" s="27" t="s">
        <v>22</v>
      </c>
      <c r="AC4" s="41" t="s">
        <v>23</v>
      </c>
      <c r="AD4" s="41" t="s">
        <v>24</v>
      </c>
      <c r="AE4" s="27" t="s">
        <v>22</v>
      </c>
      <c r="AF4" s="41" t="s">
        <v>23</v>
      </c>
      <c r="AG4" s="41" t="s">
        <v>25</v>
      </c>
    </row>
    <row r="5" spans="1:33" x14ac:dyDescent="0.2">
      <c r="A5" s="42"/>
      <c r="B5" s="43"/>
      <c r="C5" s="44"/>
      <c r="D5" s="45"/>
      <c r="E5" s="46"/>
      <c r="F5" s="47"/>
      <c r="G5" s="48"/>
      <c r="H5" s="42"/>
      <c r="I5" s="42"/>
      <c r="J5" s="43"/>
      <c r="K5" s="49" t="s">
        <v>26</v>
      </c>
      <c r="L5" s="50" t="s">
        <v>27</v>
      </c>
      <c r="M5" s="51" t="s">
        <v>28</v>
      </c>
      <c r="N5" s="52" t="s">
        <v>29</v>
      </c>
      <c r="O5" s="52" t="s">
        <v>30</v>
      </c>
      <c r="P5" s="53"/>
      <c r="Q5" s="54"/>
      <c r="R5" s="55"/>
      <c r="S5" s="56"/>
      <c r="T5" s="57"/>
      <c r="U5" s="58"/>
      <c r="V5" s="59"/>
      <c r="W5" s="32" t="s">
        <v>23</v>
      </c>
      <c r="X5" s="32" t="s">
        <v>24</v>
      </c>
      <c r="Z5" s="40"/>
      <c r="AA5" s="40"/>
      <c r="AB5" s="60"/>
      <c r="AC5" s="61"/>
      <c r="AD5" s="61"/>
      <c r="AE5" s="60"/>
      <c r="AF5" s="61"/>
      <c r="AG5" s="61"/>
    </row>
    <row r="6" spans="1:33" x14ac:dyDescent="0.2">
      <c r="A6" s="42"/>
      <c r="B6" s="43"/>
      <c r="C6" s="44"/>
      <c r="D6" s="21" t="s">
        <v>31</v>
      </c>
      <c r="E6" s="62" t="s">
        <v>32</v>
      </c>
      <c r="F6" s="21" t="s">
        <v>31</v>
      </c>
      <c r="G6" s="27" t="s">
        <v>33</v>
      </c>
      <c r="H6" s="42"/>
      <c r="I6" s="42"/>
      <c r="J6" s="43"/>
      <c r="K6" s="63"/>
      <c r="L6" s="64"/>
      <c r="M6" s="63"/>
      <c r="N6" s="65"/>
      <c r="O6" s="65"/>
      <c r="P6" s="53"/>
      <c r="Q6" s="32" t="s">
        <v>34</v>
      </c>
      <c r="R6" s="32" t="s">
        <v>35</v>
      </c>
      <c r="S6" s="66" t="s">
        <v>36</v>
      </c>
      <c r="T6" s="67" t="s">
        <v>37</v>
      </c>
      <c r="U6" s="58"/>
      <c r="V6" s="59"/>
      <c r="W6" s="68"/>
      <c r="X6" s="68"/>
      <c r="Z6" s="40"/>
      <c r="AA6" s="40"/>
      <c r="AB6" s="60"/>
      <c r="AC6" s="61"/>
      <c r="AD6" s="61"/>
      <c r="AE6" s="60"/>
      <c r="AF6" s="61"/>
      <c r="AG6" s="61"/>
    </row>
    <row r="7" spans="1:33" x14ac:dyDescent="0.2">
      <c r="A7" s="42"/>
      <c r="B7" s="43"/>
      <c r="C7" s="44"/>
      <c r="D7" s="42"/>
      <c r="E7" s="42"/>
      <c r="F7" s="42"/>
      <c r="G7" s="42"/>
      <c r="H7" s="42"/>
      <c r="I7" s="42"/>
      <c r="J7" s="43"/>
      <c r="K7" s="63"/>
      <c r="L7" s="64"/>
      <c r="M7" s="63"/>
      <c r="N7" s="65"/>
      <c r="O7" s="65"/>
      <c r="P7" s="53"/>
      <c r="Q7" s="53"/>
      <c r="R7" s="53"/>
      <c r="S7" s="59"/>
      <c r="T7" s="69"/>
      <c r="U7" s="58"/>
      <c r="V7" s="59"/>
      <c r="W7" s="68"/>
      <c r="X7" s="68"/>
      <c r="Z7" s="40"/>
      <c r="AA7" s="40"/>
      <c r="AB7" s="60"/>
      <c r="AC7" s="61"/>
      <c r="AD7" s="61"/>
      <c r="AE7" s="60"/>
      <c r="AF7" s="61"/>
      <c r="AG7" s="61"/>
    </row>
    <row r="8" spans="1:33" x14ac:dyDescent="0.2">
      <c r="A8" s="70"/>
      <c r="B8" s="47"/>
      <c r="C8" s="71"/>
      <c r="D8" s="70"/>
      <c r="E8" s="70"/>
      <c r="F8" s="70"/>
      <c r="G8" s="70"/>
      <c r="H8" s="70"/>
      <c r="I8" s="70"/>
      <c r="J8" s="47"/>
      <c r="K8" s="72"/>
      <c r="L8" s="73"/>
      <c r="M8" s="72"/>
      <c r="N8" s="74"/>
      <c r="O8" s="74"/>
      <c r="P8" s="75"/>
      <c r="Q8" s="75"/>
      <c r="R8" s="75"/>
      <c r="S8" s="76"/>
      <c r="T8" s="77"/>
      <c r="U8" s="78"/>
      <c r="V8" s="76"/>
      <c r="W8" s="79"/>
      <c r="X8" s="79"/>
      <c r="Z8" s="80"/>
      <c r="AA8" s="80"/>
      <c r="AB8" s="81"/>
      <c r="AC8" s="82"/>
      <c r="AD8" s="82"/>
      <c r="AE8" s="81"/>
      <c r="AF8" s="82"/>
      <c r="AG8" s="82"/>
    </row>
    <row r="9" spans="1:33" ht="20" x14ac:dyDescent="0.2">
      <c r="A9" s="83" t="s">
        <v>38</v>
      </c>
      <c r="B9" s="84" t="s">
        <v>39</v>
      </c>
      <c r="C9" s="85"/>
      <c r="D9" s="86" t="s">
        <v>40</v>
      </c>
      <c r="E9" s="87" t="s">
        <v>41</v>
      </c>
      <c r="F9" s="21">
        <v>46335975</v>
      </c>
      <c r="G9" s="21">
        <v>2142</v>
      </c>
      <c r="H9" s="21" t="s">
        <v>42</v>
      </c>
      <c r="I9" s="88" t="str">
        <f>IF(Z9="","",(IF(AA9-Z9&gt;0,CONCATENATE(TEXT(Z9,"#,##0"),"~",TEXT(AA9,"#,##0")),TEXT(Z9,"#,##0"))))</f>
        <v>1,640</v>
      </c>
      <c r="J9" s="22">
        <v>5</v>
      </c>
      <c r="K9" s="89">
        <v>17.2</v>
      </c>
      <c r="L9" s="90">
        <f>IF(K9&gt;0,1/K9*37.7*68.6,"")</f>
        <v>150.36162790697676</v>
      </c>
      <c r="M9" s="91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9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93" t="str">
        <f>IF(Z9="","",IF(AE9="",TEXT(AB9,"#,##0.0"),(IF(AB9-AE9&gt;0,CONCATENATE(TEXT(AE9,"#,##0.0"),"~",TEXT(AB9,"#,##0.0")),TEXT(AB9,"#,##0.0")))))</f>
        <v>24.9</v>
      </c>
      <c r="P9" s="88" t="s">
        <v>43</v>
      </c>
      <c r="Q9" s="94" t="s">
        <v>44</v>
      </c>
      <c r="R9" s="95" t="s">
        <v>45</v>
      </c>
      <c r="S9" s="96"/>
      <c r="T9" s="97" t="str">
        <f>IF((LEFT(E9,1)="6"),"☆☆☆☆☆",IF((LEFT(E9,1)="5"),"☆☆☆☆",IF((LEFT(E9,1)="4"),"☆☆☆"," ")))</f>
        <v xml:space="preserve"> </v>
      </c>
      <c r="U9" s="98">
        <f t="shared" ref="U9:U18" si="0">IFERROR(IF(K9&lt;M9,"",(ROUNDDOWN(K9/M9*100,0))),"")</f>
        <v>117</v>
      </c>
      <c r="V9" s="99" t="str">
        <f t="shared" ref="V9:V18" si="1">IFERROR(IF(K9&lt;N9,"",(ROUNDDOWN(K9/N9*100,0))),"")</f>
        <v/>
      </c>
      <c r="W9" s="99">
        <f t="shared" ref="W9:W18" si="2">IF(AC9&lt;55,"",IF(AA9="",AC9,IF(AF9-AC9&gt;0,CONCATENATE(AC9,"~",AF9),AC9)))</f>
        <v>69</v>
      </c>
      <c r="X9" s="100" t="str">
        <f t="shared" ref="X9:X18" si="3">IF(AC9&lt;55,"",AD9)</f>
        <v>★1.5</v>
      </c>
      <c r="Z9" s="88">
        <v>1640</v>
      </c>
      <c r="AA9" s="101"/>
      <c r="AB9" s="102">
        <f>IF(Z9="","",ROUNDUP(ROUND(IF(Z9&gt;=2759,9.5,IF(Z9&lt;2759,(-2.47/1000000*Z9*Z9)-(8.52/10000*Z9)+30.65)),1)*1.1,1))</f>
        <v>24.900000000000002</v>
      </c>
      <c r="AC9" s="103">
        <f>IF(K9="","",ROUNDDOWN(K9/AB9*100,0))</f>
        <v>69</v>
      </c>
      <c r="AD9" s="103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102" t="str">
        <f>IF(AA9="","",ROUNDUP(ROUND(IF(AA9&gt;=2759,9.5,IF(AA9&lt;2759,(-2.47/1000000*AA9*AA9)-(8.52/10000*AA9)+30.65)),1)*1.1,1))</f>
        <v/>
      </c>
      <c r="AF9" s="103" t="str">
        <f>IF(AE9="","",IF(K9="","",ROUNDDOWN(K9/AE9*100,0)))</f>
        <v/>
      </c>
      <c r="AG9" s="103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0" x14ac:dyDescent="0.2">
      <c r="A10" s="104"/>
      <c r="B10" s="105"/>
      <c r="C10" s="106"/>
      <c r="D10" s="86" t="s">
        <v>40</v>
      </c>
      <c r="E10" s="87" t="s">
        <v>46</v>
      </c>
      <c r="F10" s="70"/>
      <c r="G10" s="70"/>
      <c r="H10" s="70"/>
      <c r="I10" s="88" t="str">
        <f t="shared" ref="I10:I18" si="4">IF(Z10="","",(IF(AA10-Z10&gt;0,CONCATENATE(TEXT(Z10,"#,##0"),"~",TEXT(AA10,"#,##0")),TEXT(Z10,"#,##0"))))</f>
        <v>1,600</v>
      </c>
      <c r="J10" s="43"/>
      <c r="K10" s="89">
        <v>17.2</v>
      </c>
      <c r="L10" s="90">
        <f t="shared" ref="L10:L18" si="5">IF(K10&gt;0,1/K10*37.7*68.6,"")</f>
        <v>150.36162790697676</v>
      </c>
      <c r="M10" s="91">
        <f t="shared" ref="M10:M18" si="6"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92">
        <f t="shared" ref="N10:N18" si="7"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93" t="str">
        <f t="shared" ref="O10:O18" si="8">IF(Z10="","",IF(AE10="",TEXT(AB10,"#,##0.0"),(IF(AB10-AE10&gt;0,CONCATENATE(TEXT(AE10,"#,##0.0"),"~",TEXT(AB10,"#,##0.0")),TEXT(AB10,"#,##0.0")))))</f>
        <v>25.3</v>
      </c>
      <c r="P10" s="88" t="s">
        <v>43</v>
      </c>
      <c r="Q10" s="94" t="s">
        <v>44</v>
      </c>
      <c r="R10" s="95" t="s">
        <v>45</v>
      </c>
      <c r="S10" s="96"/>
      <c r="T10" s="97" t="str">
        <f t="shared" ref="T10:T18" si="9">IF((LEFT(E10,1)="6"),"☆☆☆☆☆",IF((LEFT(E10,1)="5"),"☆☆☆☆",IF((LEFT(E10,1)="4"),"☆☆☆"," ")))</f>
        <v xml:space="preserve"> </v>
      </c>
      <c r="U10" s="98">
        <f t="shared" si="0"/>
        <v>117</v>
      </c>
      <c r="V10" s="99" t="str">
        <f t="shared" si="1"/>
        <v/>
      </c>
      <c r="W10" s="99">
        <f t="shared" si="2"/>
        <v>67</v>
      </c>
      <c r="X10" s="100" t="str">
        <f t="shared" si="3"/>
        <v>★1.5</v>
      </c>
      <c r="Z10" s="88">
        <v>1600</v>
      </c>
      <c r="AA10" s="107"/>
      <c r="AB10" s="102">
        <f t="shared" ref="AB10:AB18" si="10">IF(Z10="","",ROUNDUP(ROUND(IF(Z10&gt;=2759,9.5,IF(Z10&lt;2759,(-2.47/1000000*Z10*Z10)-(8.52/10000*Z10)+30.65)),1)*1.1,1))</f>
        <v>25.3</v>
      </c>
      <c r="AC10" s="103">
        <f t="shared" ref="AC10:AC18" si="11">IF(K10="","",ROUNDDOWN(K10/AB10*100,0))</f>
        <v>67</v>
      </c>
      <c r="AD10" s="103" t="str">
        <f t="shared" ref="AD10:AD18" si="12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102" t="str">
        <f t="shared" ref="AE10:AE18" si="13">IF(AA10="","",ROUNDUP(ROUND(IF(AA10&gt;=2759,9.5,IF(AA10&lt;2759,(-2.47/1000000*AA10*AA10)-(8.52/10000*AA10)+30.65)),1)*1.1,1))</f>
        <v/>
      </c>
      <c r="AF10" s="103" t="str">
        <f t="shared" ref="AF10:AF18" si="14">IF(AE10="","",IF(K10="","",ROUNDDOWN(K10/AE10*100,0)))</f>
        <v/>
      </c>
      <c r="AG10" s="103" t="str">
        <f t="shared" ref="AG10:AG18" si="15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3" x14ac:dyDescent="0.2">
      <c r="A11" s="104"/>
      <c r="B11" s="108" t="s">
        <v>47</v>
      </c>
      <c r="C11" s="109"/>
      <c r="D11" s="110" t="s">
        <v>48</v>
      </c>
      <c r="E11" s="111" t="s">
        <v>49</v>
      </c>
      <c r="F11" s="21">
        <v>55284529</v>
      </c>
      <c r="G11" s="21">
        <v>2142</v>
      </c>
      <c r="H11" s="28" t="s">
        <v>42</v>
      </c>
      <c r="I11" s="88" t="str">
        <f t="shared" si="4"/>
        <v>1,820</v>
      </c>
      <c r="J11" s="43"/>
      <c r="K11" s="89">
        <v>16</v>
      </c>
      <c r="L11" s="90">
        <f t="shared" si="5"/>
        <v>161.63874999999999</v>
      </c>
      <c r="M11" s="91">
        <f t="shared" si="6"/>
        <v>12.299999999999999</v>
      </c>
      <c r="N11" s="92">
        <f t="shared" si="7"/>
        <v>15.9</v>
      </c>
      <c r="O11" s="93" t="str">
        <f t="shared" si="8"/>
        <v>23.0</v>
      </c>
      <c r="P11" s="27" t="s">
        <v>43</v>
      </c>
      <c r="Q11" s="27" t="s">
        <v>44</v>
      </c>
      <c r="R11" s="27" t="s">
        <v>50</v>
      </c>
      <c r="S11" s="112"/>
      <c r="T11" s="97" t="str">
        <f t="shared" si="9"/>
        <v xml:space="preserve"> </v>
      </c>
      <c r="U11" s="98">
        <f t="shared" si="0"/>
        <v>130</v>
      </c>
      <c r="V11" s="99">
        <f t="shared" si="1"/>
        <v>100</v>
      </c>
      <c r="W11" s="99">
        <f t="shared" si="2"/>
        <v>69</v>
      </c>
      <c r="X11" s="100" t="str">
        <f t="shared" si="3"/>
        <v>★1.5</v>
      </c>
      <c r="Z11" s="88">
        <v>1820</v>
      </c>
      <c r="AA11" s="107"/>
      <c r="AB11" s="102">
        <f t="shared" si="10"/>
        <v>23</v>
      </c>
      <c r="AC11" s="103">
        <f t="shared" si="11"/>
        <v>69</v>
      </c>
      <c r="AD11" s="103" t="str">
        <f t="shared" si="12"/>
        <v>★1.5</v>
      </c>
      <c r="AE11" s="102" t="str">
        <f t="shared" si="13"/>
        <v/>
      </c>
      <c r="AF11" s="103" t="str">
        <f t="shared" si="14"/>
        <v/>
      </c>
      <c r="AG11" s="103" t="str">
        <f t="shared" si="15"/>
        <v/>
      </c>
    </row>
    <row r="12" spans="1:33" ht="13" x14ac:dyDescent="0.2">
      <c r="A12" s="104"/>
      <c r="B12" s="113"/>
      <c r="C12" s="114"/>
      <c r="D12" s="110" t="s">
        <v>48</v>
      </c>
      <c r="E12" s="111" t="s">
        <v>51</v>
      </c>
      <c r="F12" s="42"/>
      <c r="G12" s="42"/>
      <c r="H12" s="115"/>
      <c r="I12" s="88" t="str">
        <f t="shared" si="4"/>
        <v>1,870</v>
      </c>
      <c r="J12" s="43"/>
      <c r="K12" s="89">
        <v>16</v>
      </c>
      <c r="L12" s="90">
        <f t="shared" si="5"/>
        <v>161.63874999999999</v>
      </c>
      <c r="M12" s="91">
        <f t="shared" si="6"/>
        <v>12.299999999999999</v>
      </c>
      <c r="N12" s="92">
        <f t="shared" si="7"/>
        <v>15.9</v>
      </c>
      <c r="O12" s="93" t="str">
        <f t="shared" si="8"/>
        <v>22.5</v>
      </c>
      <c r="P12" s="60"/>
      <c r="Q12" s="60"/>
      <c r="R12" s="60"/>
      <c r="S12" s="112"/>
      <c r="T12" s="97" t="str">
        <f t="shared" si="9"/>
        <v xml:space="preserve"> </v>
      </c>
      <c r="U12" s="98">
        <f t="shared" si="0"/>
        <v>130</v>
      </c>
      <c r="V12" s="99">
        <f t="shared" si="1"/>
        <v>100</v>
      </c>
      <c r="W12" s="99">
        <f t="shared" si="2"/>
        <v>71</v>
      </c>
      <c r="X12" s="100" t="str">
        <f t="shared" si="3"/>
        <v>★2.0</v>
      </c>
      <c r="Z12" s="88">
        <v>1870</v>
      </c>
      <c r="AA12" s="107"/>
      <c r="AB12" s="102">
        <f t="shared" si="10"/>
        <v>22.5</v>
      </c>
      <c r="AC12" s="103">
        <f t="shared" si="11"/>
        <v>71</v>
      </c>
      <c r="AD12" s="103" t="str">
        <f t="shared" si="12"/>
        <v>★2.0</v>
      </c>
      <c r="AE12" s="102" t="str">
        <f t="shared" si="13"/>
        <v/>
      </c>
      <c r="AF12" s="103" t="str">
        <f t="shared" si="14"/>
        <v/>
      </c>
      <c r="AG12" s="103" t="str">
        <f t="shared" si="15"/>
        <v/>
      </c>
    </row>
    <row r="13" spans="1:33" ht="13" x14ac:dyDescent="0.2">
      <c r="A13" s="104"/>
      <c r="B13" s="113"/>
      <c r="C13" s="114"/>
      <c r="D13" s="110" t="s">
        <v>48</v>
      </c>
      <c r="E13" s="111" t="s">
        <v>52</v>
      </c>
      <c r="F13" s="42"/>
      <c r="G13" s="42"/>
      <c r="H13" s="115"/>
      <c r="I13" s="88" t="str">
        <f t="shared" si="4"/>
        <v>1,860</v>
      </c>
      <c r="J13" s="43"/>
      <c r="K13" s="89">
        <v>16</v>
      </c>
      <c r="L13" s="90">
        <f t="shared" si="5"/>
        <v>161.63874999999999</v>
      </c>
      <c r="M13" s="91">
        <f t="shared" si="6"/>
        <v>12.299999999999999</v>
      </c>
      <c r="N13" s="92">
        <f t="shared" si="7"/>
        <v>15.9</v>
      </c>
      <c r="O13" s="93" t="str">
        <f t="shared" si="8"/>
        <v>22.6</v>
      </c>
      <c r="P13" s="60"/>
      <c r="Q13" s="60"/>
      <c r="R13" s="60"/>
      <c r="S13" s="112"/>
      <c r="T13" s="97" t="str">
        <f t="shared" si="9"/>
        <v xml:space="preserve"> </v>
      </c>
      <c r="U13" s="98">
        <f t="shared" si="0"/>
        <v>130</v>
      </c>
      <c r="V13" s="99">
        <f t="shared" si="1"/>
        <v>100</v>
      </c>
      <c r="W13" s="99">
        <f t="shared" si="2"/>
        <v>70</v>
      </c>
      <c r="X13" s="100" t="str">
        <f t="shared" si="3"/>
        <v>★2.0</v>
      </c>
      <c r="Z13" s="88">
        <v>1860</v>
      </c>
      <c r="AA13" s="107"/>
      <c r="AB13" s="102">
        <f t="shared" si="10"/>
        <v>22.6</v>
      </c>
      <c r="AC13" s="103">
        <f t="shared" si="11"/>
        <v>70</v>
      </c>
      <c r="AD13" s="103" t="str">
        <f t="shared" si="12"/>
        <v>★2.0</v>
      </c>
      <c r="AE13" s="102" t="str">
        <f t="shared" si="13"/>
        <v/>
      </c>
      <c r="AF13" s="103" t="str">
        <f t="shared" si="14"/>
        <v/>
      </c>
      <c r="AG13" s="103" t="str">
        <f t="shared" si="15"/>
        <v/>
      </c>
    </row>
    <row r="14" spans="1:33" ht="13" x14ac:dyDescent="0.2">
      <c r="A14" s="104"/>
      <c r="B14" s="113"/>
      <c r="C14" s="114"/>
      <c r="D14" s="110" t="s">
        <v>48</v>
      </c>
      <c r="E14" s="111" t="s">
        <v>53</v>
      </c>
      <c r="F14" s="70"/>
      <c r="G14" s="70"/>
      <c r="H14" s="116"/>
      <c r="I14" s="88" t="str">
        <f t="shared" si="4"/>
        <v>1,910</v>
      </c>
      <c r="J14" s="47"/>
      <c r="K14" s="89">
        <v>16</v>
      </c>
      <c r="L14" s="90">
        <f t="shared" si="5"/>
        <v>161.63874999999999</v>
      </c>
      <c r="M14" s="91">
        <f t="shared" si="6"/>
        <v>11.299999999999999</v>
      </c>
      <c r="N14" s="92">
        <f t="shared" si="7"/>
        <v>14.9</v>
      </c>
      <c r="O14" s="93" t="str">
        <f t="shared" si="8"/>
        <v>22.0</v>
      </c>
      <c r="P14" s="81"/>
      <c r="Q14" s="81"/>
      <c r="R14" s="81"/>
      <c r="S14" s="117"/>
      <c r="T14" s="97" t="str">
        <f t="shared" si="9"/>
        <v xml:space="preserve"> </v>
      </c>
      <c r="U14" s="98">
        <f t="shared" si="0"/>
        <v>141</v>
      </c>
      <c r="V14" s="99">
        <f t="shared" si="1"/>
        <v>107</v>
      </c>
      <c r="W14" s="99">
        <f t="shared" si="2"/>
        <v>72</v>
      </c>
      <c r="X14" s="100" t="str">
        <f t="shared" si="3"/>
        <v>★2.0</v>
      </c>
      <c r="Z14" s="88">
        <v>1910</v>
      </c>
      <c r="AA14" s="107"/>
      <c r="AB14" s="102">
        <f t="shared" si="10"/>
        <v>22</v>
      </c>
      <c r="AC14" s="103">
        <f t="shared" si="11"/>
        <v>72</v>
      </c>
      <c r="AD14" s="103" t="str">
        <f t="shared" si="12"/>
        <v>★2.0</v>
      </c>
      <c r="AE14" s="102" t="str">
        <f t="shared" si="13"/>
        <v/>
      </c>
      <c r="AF14" s="103" t="str">
        <f t="shared" si="14"/>
        <v/>
      </c>
      <c r="AG14" s="103" t="str">
        <f t="shared" si="15"/>
        <v/>
      </c>
    </row>
    <row r="15" spans="1:33" ht="13" x14ac:dyDescent="0.2">
      <c r="A15" s="104"/>
      <c r="B15" s="113"/>
      <c r="C15" s="114"/>
      <c r="D15" s="110" t="s">
        <v>48</v>
      </c>
      <c r="E15" s="111" t="s">
        <v>54</v>
      </c>
      <c r="F15" s="21">
        <v>46346359</v>
      </c>
      <c r="G15" s="21">
        <v>2142</v>
      </c>
      <c r="H15" s="28" t="s">
        <v>42</v>
      </c>
      <c r="I15" s="88" t="str">
        <f t="shared" si="4"/>
        <v>1,820</v>
      </c>
      <c r="J15" s="84">
        <v>5</v>
      </c>
      <c r="K15" s="118">
        <v>15.4</v>
      </c>
      <c r="L15" s="90">
        <f t="shared" si="5"/>
        <v>167.93636363636361</v>
      </c>
      <c r="M15" s="91">
        <f t="shared" si="6"/>
        <v>12.299999999999999</v>
      </c>
      <c r="N15" s="92">
        <f t="shared" si="7"/>
        <v>15.9</v>
      </c>
      <c r="O15" s="93" t="str">
        <f t="shared" si="8"/>
        <v>23.0</v>
      </c>
      <c r="P15" s="27" t="s">
        <v>43</v>
      </c>
      <c r="Q15" s="27" t="s">
        <v>44</v>
      </c>
      <c r="R15" s="27" t="s">
        <v>50</v>
      </c>
      <c r="S15" s="119"/>
      <c r="T15" s="97" t="str">
        <f t="shared" si="9"/>
        <v xml:space="preserve"> </v>
      </c>
      <c r="U15" s="98">
        <f t="shared" si="0"/>
        <v>125</v>
      </c>
      <c r="V15" s="99" t="str">
        <f t="shared" si="1"/>
        <v/>
      </c>
      <c r="W15" s="99">
        <f t="shared" si="2"/>
        <v>66</v>
      </c>
      <c r="X15" s="100" t="str">
        <f t="shared" si="3"/>
        <v>★1.5</v>
      </c>
      <c r="Z15" s="88">
        <v>1820</v>
      </c>
      <c r="AA15" s="107"/>
      <c r="AB15" s="102">
        <f t="shared" si="10"/>
        <v>23</v>
      </c>
      <c r="AC15" s="103">
        <f t="shared" si="11"/>
        <v>66</v>
      </c>
      <c r="AD15" s="103" t="str">
        <f t="shared" si="12"/>
        <v>★1.5</v>
      </c>
      <c r="AE15" s="102" t="str">
        <f t="shared" si="13"/>
        <v/>
      </c>
      <c r="AF15" s="103" t="str">
        <f t="shared" si="14"/>
        <v/>
      </c>
      <c r="AG15" s="103" t="str">
        <f t="shared" si="15"/>
        <v/>
      </c>
    </row>
    <row r="16" spans="1:33" ht="13" x14ac:dyDescent="0.2">
      <c r="A16" s="104"/>
      <c r="B16" s="113"/>
      <c r="C16" s="114"/>
      <c r="D16" s="110" t="s">
        <v>48</v>
      </c>
      <c r="E16" s="111" t="s">
        <v>55</v>
      </c>
      <c r="F16" s="42"/>
      <c r="G16" s="42"/>
      <c r="H16" s="115"/>
      <c r="I16" s="88" t="str">
        <f t="shared" si="4"/>
        <v>1,870</v>
      </c>
      <c r="J16" s="120"/>
      <c r="K16" s="118">
        <v>15.4</v>
      </c>
      <c r="L16" s="90">
        <f t="shared" si="5"/>
        <v>167.93636363636361</v>
      </c>
      <c r="M16" s="91">
        <f t="shared" si="6"/>
        <v>12.299999999999999</v>
      </c>
      <c r="N16" s="92">
        <f t="shared" si="7"/>
        <v>15.9</v>
      </c>
      <c r="O16" s="93" t="str">
        <f t="shared" si="8"/>
        <v>22.5</v>
      </c>
      <c r="P16" s="60"/>
      <c r="Q16" s="60"/>
      <c r="R16" s="60"/>
      <c r="S16" s="119"/>
      <c r="T16" s="97" t="str">
        <f t="shared" si="9"/>
        <v xml:space="preserve"> </v>
      </c>
      <c r="U16" s="98">
        <f t="shared" si="0"/>
        <v>125</v>
      </c>
      <c r="V16" s="99" t="str">
        <f t="shared" si="1"/>
        <v/>
      </c>
      <c r="W16" s="99">
        <f t="shared" si="2"/>
        <v>68</v>
      </c>
      <c r="X16" s="100" t="str">
        <f t="shared" si="3"/>
        <v>★1.5</v>
      </c>
      <c r="Z16" s="88">
        <v>1870</v>
      </c>
      <c r="AA16" s="107"/>
      <c r="AB16" s="102">
        <f t="shared" si="10"/>
        <v>22.5</v>
      </c>
      <c r="AC16" s="103">
        <f t="shared" si="11"/>
        <v>68</v>
      </c>
      <c r="AD16" s="103" t="str">
        <f t="shared" si="12"/>
        <v>★1.5</v>
      </c>
      <c r="AE16" s="102" t="str">
        <f t="shared" si="13"/>
        <v/>
      </c>
      <c r="AF16" s="103" t="str">
        <f t="shared" si="14"/>
        <v/>
      </c>
      <c r="AG16" s="103" t="str">
        <f t="shared" si="15"/>
        <v/>
      </c>
    </row>
    <row r="17" spans="1:33" ht="13" x14ac:dyDescent="0.2">
      <c r="A17" s="104"/>
      <c r="B17" s="113"/>
      <c r="C17" s="114"/>
      <c r="D17" s="110" t="s">
        <v>48</v>
      </c>
      <c r="E17" s="111" t="s">
        <v>56</v>
      </c>
      <c r="F17" s="42"/>
      <c r="G17" s="42"/>
      <c r="H17" s="115"/>
      <c r="I17" s="88" t="str">
        <f t="shared" si="4"/>
        <v>1,860</v>
      </c>
      <c r="J17" s="120"/>
      <c r="K17" s="118">
        <v>15.4</v>
      </c>
      <c r="L17" s="90">
        <f t="shared" si="5"/>
        <v>167.93636363636361</v>
      </c>
      <c r="M17" s="91">
        <f t="shared" si="6"/>
        <v>12.299999999999999</v>
      </c>
      <c r="N17" s="92">
        <f t="shared" si="7"/>
        <v>15.9</v>
      </c>
      <c r="O17" s="93" t="str">
        <f t="shared" si="8"/>
        <v>22.6</v>
      </c>
      <c r="P17" s="60"/>
      <c r="Q17" s="60"/>
      <c r="R17" s="60"/>
      <c r="S17" s="119"/>
      <c r="T17" s="97" t="str">
        <f t="shared" si="9"/>
        <v xml:space="preserve"> </v>
      </c>
      <c r="U17" s="98">
        <f t="shared" si="0"/>
        <v>125</v>
      </c>
      <c r="V17" s="99" t="str">
        <f t="shared" si="1"/>
        <v/>
      </c>
      <c r="W17" s="99">
        <f t="shared" si="2"/>
        <v>68</v>
      </c>
      <c r="X17" s="100" t="str">
        <f t="shared" si="3"/>
        <v>★1.5</v>
      </c>
      <c r="Z17" s="88">
        <v>1860</v>
      </c>
      <c r="AA17" s="107"/>
      <c r="AB17" s="102">
        <f t="shared" si="10"/>
        <v>22.6</v>
      </c>
      <c r="AC17" s="103">
        <f t="shared" si="11"/>
        <v>68</v>
      </c>
      <c r="AD17" s="103" t="str">
        <f t="shared" si="12"/>
        <v>★1.5</v>
      </c>
      <c r="AE17" s="102" t="str">
        <f t="shared" si="13"/>
        <v/>
      </c>
      <c r="AF17" s="103" t="str">
        <f t="shared" si="14"/>
        <v/>
      </c>
      <c r="AG17" s="103" t="str">
        <f t="shared" si="15"/>
        <v/>
      </c>
    </row>
    <row r="18" spans="1:33" ht="13.5" thickBot="1" x14ac:dyDescent="0.25">
      <c r="A18" s="121"/>
      <c r="B18" s="122"/>
      <c r="C18" s="123"/>
      <c r="D18" s="94" t="s">
        <v>48</v>
      </c>
      <c r="E18" s="111" t="s">
        <v>57</v>
      </c>
      <c r="F18" s="70"/>
      <c r="G18" s="70"/>
      <c r="H18" s="116"/>
      <c r="I18" s="88" t="str">
        <f t="shared" si="4"/>
        <v>1,910</v>
      </c>
      <c r="J18" s="105"/>
      <c r="K18" s="124">
        <v>15.4</v>
      </c>
      <c r="L18" s="125">
        <f t="shared" si="5"/>
        <v>167.93636363636361</v>
      </c>
      <c r="M18" s="91">
        <f t="shared" si="6"/>
        <v>11.299999999999999</v>
      </c>
      <c r="N18" s="92">
        <f t="shared" si="7"/>
        <v>14.9</v>
      </c>
      <c r="O18" s="93" t="str">
        <f t="shared" si="8"/>
        <v>22.0</v>
      </c>
      <c r="P18" s="81"/>
      <c r="Q18" s="81"/>
      <c r="R18" s="81"/>
      <c r="S18" s="119"/>
      <c r="T18" s="97" t="str">
        <f t="shared" si="9"/>
        <v xml:space="preserve"> </v>
      </c>
      <c r="U18" s="98">
        <f t="shared" si="0"/>
        <v>136</v>
      </c>
      <c r="V18" s="99">
        <f t="shared" si="1"/>
        <v>103</v>
      </c>
      <c r="W18" s="99">
        <f t="shared" si="2"/>
        <v>70</v>
      </c>
      <c r="X18" s="100" t="str">
        <f t="shared" si="3"/>
        <v>★2.0</v>
      </c>
      <c r="Z18" s="88">
        <v>1910</v>
      </c>
      <c r="AA18" s="107"/>
      <c r="AB18" s="102">
        <f t="shared" si="10"/>
        <v>22</v>
      </c>
      <c r="AC18" s="103">
        <f t="shared" si="11"/>
        <v>70</v>
      </c>
      <c r="AD18" s="103" t="str">
        <f t="shared" si="12"/>
        <v>★2.0</v>
      </c>
      <c r="AE18" s="102" t="str">
        <f t="shared" si="13"/>
        <v/>
      </c>
      <c r="AF18" s="103" t="str">
        <f t="shared" si="14"/>
        <v/>
      </c>
      <c r="AG18" s="103" t="str">
        <f t="shared" si="15"/>
        <v/>
      </c>
    </row>
    <row r="19" spans="1:33" x14ac:dyDescent="0.2">
      <c r="E19" s="5"/>
      <c r="J19" s="126"/>
    </row>
    <row r="20" spans="1:33" x14ac:dyDescent="0.2">
      <c r="B20" s="2" t="s">
        <v>58</v>
      </c>
      <c r="E20" s="5"/>
    </row>
    <row r="21" spans="1:33" x14ac:dyDescent="0.2">
      <c r="B21" s="2" t="s">
        <v>59</v>
      </c>
      <c r="E21" s="5"/>
    </row>
    <row r="22" spans="1:33" ht="13" x14ac:dyDescent="0.2">
      <c r="B22" s="2" t="s">
        <v>60</v>
      </c>
      <c r="E22" s="5"/>
      <c r="K22" s="127"/>
      <c r="N22" s="127"/>
      <c r="O22" s="127"/>
    </row>
    <row r="23" spans="1:33" ht="13" x14ac:dyDescent="0.2">
      <c r="B23" s="2" t="s">
        <v>61</v>
      </c>
      <c r="E23" s="5"/>
      <c r="K23" s="127"/>
      <c r="N23" s="127"/>
      <c r="O23" s="127"/>
    </row>
    <row r="24" spans="1:33" ht="13" x14ac:dyDescent="0.2">
      <c r="B24" s="2" t="s">
        <v>62</v>
      </c>
      <c r="E24" s="5"/>
      <c r="K24" s="128"/>
      <c r="N24" s="128"/>
      <c r="O24" s="128"/>
    </row>
    <row r="25" spans="1:33" x14ac:dyDescent="0.2">
      <c r="B25" s="2" t="s">
        <v>63</v>
      </c>
      <c r="E25" s="5"/>
    </row>
    <row r="26" spans="1:33" x14ac:dyDescent="0.2">
      <c r="B26" s="2" t="s">
        <v>64</v>
      </c>
      <c r="E26" s="5"/>
    </row>
    <row r="27" spans="1:33" x14ac:dyDescent="0.2">
      <c r="B27" s="2" t="s">
        <v>65</v>
      </c>
      <c r="E27" s="5"/>
    </row>
    <row r="28" spans="1:33" x14ac:dyDescent="0.2">
      <c r="B28" s="2" t="s">
        <v>66</v>
      </c>
      <c r="E28" s="5"/>
    </row>
    <row r="29" spans="1:33" x14ac:dyDescent="0.2">
      <c r="C29" s="2" t="s">
        <v>67</v>
      </c>
      <c r="E29" s="5"/>
    </row>
  </sheetData>
  <sheetProtection selectLockedCells="1"/>
  <autoFilter ref="A8:U18" xr:uid="{00000000-0009-0000-0000-000003000000}">
    <filterColumn colId="1" showButton="0"/>
  </autoFilter>
  <mergeCells count="60">
    <mergeCell ref="P11:P14"/>
    <mergeCell ref="Q11:Q14"/>
    <mergeCell ref="R11:R14"/>
    <mergeCell ref="F15:F18"/>
    <mergeCell ref="G15:G18"/>
    <mergeCell ref="H15:H18"/>
    <mergeCell ref="J15:J18"/>
    <mergeCell ref="P15:P18"/>
    <mergeCell ref="Q15:Q18"/>
    <mergeCell ref="R15:R18"/>
    <mergeCell ref="A9:A18"/>
    <mergeCell ref="B9:C10"/>
    <mergeCell ref="F9:F10"/>
    <mergeCell ref="G9:G10"/>
    <mergeCell ref="H9:H10"/>
    <mergeCell ref="J9:J14"/>
    <mergeCell ref="B11:C18"/>
    <mergeCell ref="F11:F14"/>
    <mergeCell ref="G11:G14"/>
    <mergeCell ref="H11:H14"/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1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2024-09-26T07:23:59Z</dcterms:created>
  <dcterms:modified xsi:type="dcterms:W3CDTF">2024-09-26T07:26:02Z</dcterms:modified>
</cp:coreProperties>
</file>