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24_HP公表（燃費評価、低排認定）、その他報告関係\2-1_燃費公表\R7\5月\"/>
    </mc:Choice>
  </mc:AlternateContent>
  <xr:revisionPtr revIDLastSave="0" documentId="8_{E3F5D2F1-83F9-4E80-8B42-1CC0E73F0A3B}" xr6:coauthVersionLast="47" xr6:coauthVersionMax="47" xr10:uidLastSave="{00000000-0000-0000-0000-000000000000}"/>
  <bookViews>
    <workbookView xWindow="-3390" yWindow="-16320" windowWidth="29040" windowHeight="15720" xr2:uid="{606140EA-86C7-49B4-ADA3-47A2F9AD78A0}"/>
  </bookViews>
  <sheets>
    <sheet name="1-1" sheetId="1" r:id="rId1"/>
  </sheets>
  <externalReferences>
    <externalReference r:id="rId2"/>
    <externalReference r:id="rId3"/>
    <externalReference r:id="rId4"/>
  </externalReferences>
  <definedNames>
    <definedName name="Module1.社内配布用印刷">[1]!Module1.社内配布用印刷</definedName>
    <definedName name="Module1.提出用印刷">[1]!Module1.提出用印刷</definedName>
    <definedName name="_xlnm.Print_Area" localSheetId="0">'1-1'!$A$2:$X$18</definedName>
    <definedName name="_xlnm.Print_Titles">[2]乗用・ＲＶ車!$1:$7</definedName>
    <definedName name="っｄ">[3]!社内配布用印刷</definedName>
    <definedName name="社内配布用印刷">[3]!社内配布用印刷</definedName>
    <definedName name="新型構変選択">[1]!新型構変選択</definedName>
    <definedName name="製作者選択">[1]!製作者選択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17" i="1" l="1"/>
  <c r="AF17" i="1"/>
  <c r="AE17" i="1"/>
  <c r="O17" i="1" s="1"/>
  <c r="AB17" i="1"/>
  <c r="AC17" i="1" s="1"/>
  <c r="V17" i="1"/>
  <c r="U17" i="1"/>
  <c r="T17" i="1"/>
  <c r="N17" i="1"/>
  <c r="M17" i="1"/>
  <c r="L17" i="1"/>
  <c r="I17" i="1"/>
  <c r="AG16" i="1"/>
  <c r="AF16" i="1"/>
  <c r="AE16" i="1"/>
  <c r="O16" i="1" s="1"/>
  <c r="AB16" i="1"/>
  <c r="AC16" i="1" s="1"/>
  <c r="V16" i="1"/>
  <c r="U16" i="1"/>
  <c r="T16" i="1"/>
  <c r="N16" i="1"/>
  <c r="M16" i="1"/>
  <c r="L16" i="1"/>
  <c r="I16" i="1"/>
  <c r="AG15" i="1"/>
  <c r="AF15" i="1"/>
  <c r="AE15" i="1"/>
  <c r="O15" i="1" s="1"/>
  <c r="AB15" i="1"/>
  <c r="AC15" i="1" s="1"/>
  <c r="V15" i="1"/>
  <c r="U15" i="1"/>
  <c r="T15" i="1"/>
  <c r="N15" i="1"/>
  <c r="M15" i="1"/>
  <c r="L15" i="1"/>
  <c r="I15" i="1"/>
  <c r="AG14" i="1"/>
  <c r="AF14" i="1"/>
  <c r="AE14" i="1"/>
  <c r="O14" i="1" s="1"/>
  <c r="AB14" i="1"/>
  <c r="AC14" i="1" s="1"/>
  <c r="V14" i="1"/>
  <c r="U14" i="1"/>
  <c r="T14" i="1"/>
  <c r="N14" i="1"/>
  <c r="M14" i="1"/>
  <c r="L14" i="1"/>
  <c r="I14" i="1"/>
  <c r="AG13" i="1"/>
  <c r="AF13" i="1"/>
  <c r="AE13" i="1"/>
  <c r="O13" i="1" s="1"/>
  <c r="AB13" i="1"/>
  <c r="AC13" i="1" s="1"/>
  <c r="V13" i="1"/>
  <c r="U13" i="1"/>
  <c r="T13" i="1"/>
  <c r="N13" i="1"/>
  <c r="M13" i="1"/>
  <c r="L13" i="1"/>
  <c r="I13" i="1"/>
  <c r="AG12" i="1"/>
  <c r="AF12" i="1"/>
  <c r="AE12" i="1"/>
  <c r="O12" i="1" s="1"/>
  <c r="AB12" i="1"/>
  <c r="AC12" i="1" s="1"/>
  <c r="V12" i="1"/>
  <c r="U12" i="1"/>
  <c r="T12" i="1"/>
  <c r="N12" i="1"/>
  <c r="M12" i="1"/>
  <c r="L12" i="1"/>
  <c r="I12" i="1"/>
  <c r="AG11" i="1"/>
  <c r="AF11" i="1"/>
  <c r="AE11" i="1"/>
  <c r="O11" i="1" s="1"/>
  <c r="AB11" i="1"/>
  <c r="AC11" i="1" s="1"/>
  <c r="V11" i="1"/>
  <c r="U11" i="1"/>
  <c r="T11" i="1"/>
  <c r="N11" i="1"/>
  <c r="M11" i="1"/>
  <c r="L11" i="1"/>
  <c r="I11" i="1"/>
  <c r="AG10" i="1"/>
  <c r="AF10" i="1"/>
  <c r="AE10" i="1"/>
  <c r="O10" i="1" s="1"/>
  <c r="AB10" i="1"/>
  <c r="AC10" i="1" s="1"/>
  <c r="V10" i="1"/>
  <c r="U10" i="1"/>
  <c r="T10" i="1"/>
  <c r="N10" i="1"/>
  <c r="M10" i="1"/>
  <c r="L10" i="1"/>
  <c r="I10" i="1"/>
  <c r="AG9" i="1"/>
  <c r="AF9" i="1"/>
  <c r="AE9" i="1"/>
  <c r="O9" i="1" s="1"/>
  <c r="AB9" i="1"/>
  <c r="AC9" i="1" s="1"/>
  <c r="V9" i="1"/>
  <c r="U9" i="1"/>
  <c r="T9" i="1"/>
  <c r="N9" i="1"/>
  <c r="M9" i="1"/>
  <c r="L9" i="1"/>
  <c r="I9" i="1"/>
  <c r="AD13" i="1" l="1"/>
  <c r="X13" i="1" s="1"/>
  <c r="W13" i="1"/>
  <c r="AD16" i="1"/>
  <c r="X16" i="1"/>
  <c r="W16" i="1"/>
  <c r="W14" i="1"/>
  <c r="AD14" i="1"/>
  <c r="X14" i="1" s="1"/>
  <c r="W11" i="1"/>
  <c r="AD11" i="1"/>
  <c r="X11" i="1"/>
  <c r="AD9" i="1"/>
  <c r="X9" i="1" s="1"/>
  <c r="W9" i="1"/>
  <c r="AD17" i="1"/>
  <c r="X17" i="1" s="1"/>
  <c r="W17" i="1"/>
  <c r="AD12" i="1"/>
  <c r="X12" i="1" s="1"/>
  <c r="W12" i="1"/>
  <c r="W15" i="1"/>
  <c r="AD15" i="1"/>
  <c r="X15" i="1" s="1"/>
  <c r="AD10" i="1"/>
  <c r="W10" i="1"/>
  <c r="X10" i="1"/>
</calcChain>
</file>

<file path=xl/sharedStrings.xml><?xml version="1.0" encoding="utf-8"?>
<sst xmlns="http://schemas.openxmlformats.org/spreadsheetml/2006/main" count="115" uniqueCount="63">
  <si>
    <r>
      <t>当</t>
    </r>
    <r>
      <rPr>
        <sz val="8"/>
        <rFont val="ＭＳ Ｐゴシック"/>
        <family val="3"/>
        <charset val="128"/>
      </rPr>
      <t>該自動車の製造又は輸入の事業を行う者の氏名又は名称　</t>
    </r>
  </si>
  <si>
    <r>
      <t>Stellantis</t>
    </r>
    <r>
      <rPr>
        <sz val="8"/>
        <rFont val="游ゴシック"/>
        <family val="2"/>
        <charset val="128"/>
      </rPr>
      <t>ジャパン株式会社</t>
    </r>
    <phoneticPr fontId="2"/>
  </si>
  <si>
    <r>
      <t>ガ</t>
    </r>
    <r>
      <rPr>
        <b/>
        <sz val="12"/>
        <rFont val="ＭＳ Ｐゴシック"/>
        <family val="3"/>
        <charset val="128"/>
      </rPr>
      <t>ソリン乗用車（軽自動車）又はガソリン乗用車（普通・小型）</t>
    </r>
    <rPh sb="8" eb="12">
      <t>ケイジドウシャ</t>
    </rPh>
    <rPh sb="13" eb="14">
      <t>マタ</t>
    </rPh>
    <rPh sb="19" eb="22">
      <t>ジョウヨウシャ</t>
    </rPh>
    <rPh sb="23" eb="25">
      <t>フツウ</t>
    </rPh>
    <rPh sb="26" eb="28">
      <t>コガタ</t>
    </rPh>
    <phoneticPr fontId="2"/>
  </si>
  <si>
    <r>
      <t>目</t>
    </r>
    <r>
      <rPr>
        <sz val="8"/>
        <rFont val="ＭＳ Ｐゴシック"/>
        <family val="3"/>
        <charset val="128"/>
      </rPr>
      <t>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令和２年度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12</t>
    </r>
    <r>
      <rPr>
        <sz val="8"/>
        <rFont val="ＭＳ Ｐゴシック"/>
        <family val="3"/>
        <charset val="128"/>
      </rPr>
      <t>年度）</t>
    </r>
    <rPh sb="12" eb="14">
      <t>レイワ</t>
    </rPh>
    <rPh sb="15" eb="17">
      <t>ネンド</t>
    </rPh>
    <rPh sb="17" eb="19">
      <t>ヘイネンド</t>
    </rPh>
    <rPh sb="18" eb="20">
      <t>レイワ</t>
    </rPh>
    <rPh sb="22" eb="24">
      <t>ネンド</t>
    </rPh>
    <phoneticPr fontId="2"/>
  </si>
  <si>
    <t>メーカー入力欄</t>
    <rPh sb="4" eb="6">
      <t>ニュウリョク</t>
    </rPh>
    <rPh sb="6" eb="7">
      <t>ラン</t>
    </rPh>
    <phoneticPr fontId="2"/>
  </si>
  <si>
    <t>最小車両重量（自動計算）</t>
    <rPh sb="0" eb="2">
      <t>サイショウ</t>
    </rPh>
    <rPh sb="2" eb="4">
      <t>シャリョウ</t>
    </rPh>
    <rPh sb="4" eb="6">
      <t>ジュウリョウ</t>
    </rPh>
    <rPh sb="7" eb="9">
      <t>ジドウ</t>
    </rPh>
    <rPh sb="9" eb="11">
      <t>ケイサン</t>
    </rPh>
    <phoneticPr fontId="2"/>
  </si>
  <si>
    <t>最大車両重量（自動計算）</t>
    <rPh sb="1" eb="2">
      <t>ダイ</t>
    </rPh>
    <rPh sb="7" eb="9">
      <t>ジドウ</t>
    </rPh>
    <phoneticPr fontId="2"/>
  </si>
  <si>
    <r>
      <t>車</t>
    </r>
    <r>
      <rPr>
        <sz val="8"/>
        <rFont val="ＭＳ Ｐゴシック"/>
        <family val="3"/>
        <charset val="128"/>
      </rPr>
      <t>名</t>
    </r>
    <rPh sb="0" eb="2">
      <t>シャメイ</t>
    </rPh>
    <phoneticPr fontId="2"/>
  </si>
  <si>
    <r>
      <t>通</t>
    </r>
    <r>
      <rPr>
        <sz val="8"/>
        <rFont val="ＭＳ Ｐゴシック"/>
        <family val="3"/>
        <charset val="128"/>
      </rPr>
      <t>称名</t>
    </r>
  </si>
  <si>
    <r>
      <t>原</t>
    </r>
    <r>
      <rPr>
        <sz val="8"/>
        <rFont val="ＭＳ Ｐゴシック"/>
        <family val="3"/>
        <charset val="128"/>
      </rPr>
      <t>動機</t>
    </r>
  </si>
  <si>
    <t>変速装置の
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2"/>
  </si>
  <si>
    <r>
      <t>車</t>
    </r>
    <r>
      <rPr>
        <sz val="8"/>
        <rFont val="ＭＳ Ｐゴシック"/>
        <family val="3"/>
        <charset val="128"/>
      </rPr>
      <t>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2"/>
  </si>
  <si>
    <r>
      <t>乗</t>
    </r>
    <r>
      <rPr>
        <sz val="8"/>
        <rFont val="ＭＳ Ｐゴシック"/>
        <family val="3"/>
        <charset val="128"/>
      </rPr>
      <t>車定員
（名）</t>
    </r>
    <rPh sb="0" eb="2">
      <t>ジョウシャ</t>
    </rPh>
    <rPh sb="2" eb="4">
      <t>テイイン</t>
    </rPh>
    <rPh sb="6" eb="7">
      <t>メイ</t>
    </rPh>
    <phoneticPr fontId="2"/>
  </si>
  <si>
    <r>
      <t>W</t>
    </r>
    <r>
      <rPr>
        <sz val="8"/>
        <rFont val="Arial"/>
        <family val="2"/>
      </rPr>
      <t>LTC</t>
    </r>
    <r>
      <rPr>
        <sz val="8"/>
        <rFont val="ＭＳ Ｐゴシック"/>
        <family val="3"/>
        <charset val="128"/>
      </rPr>
      <t>モード</t>
    </r>
    <phoneticPr fontId="2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</si>
  <si>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2"/>
  </si>
  <si>
    <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2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</si>
  <si>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2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</si>
  <si>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2"/>
  </si>
  <si>
    <t>令和２年度
燃費基準
達成・向上
達成レベル</t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2"/>
  </si>
  <si>
    <t>令和12年度</t>
    <rPh sb="0" eb="2">
      <t>レイワ</t>
    </rPh>
    <rPh sb="4" eb="6">
      <t>ネンド</t>
    </rPh>
    <phoneticPr fontId="2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</si>
  <si>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 xml:space="preserve">）
</t>
    </r>
    <r>
      <rPr>
        <sz val="8"/>
        <color rgb="FF0070C0"/>
        <rFont val="Arial"/>
        <family val="2"/>
      </rPr>
      <t>1</t>
    </r>
    <r>
      <rPr>
        <sz val="8"/>
        <color rgb="FF0070C0"/>
        <rFont val="ＭＳ Ｐゴシック"/>
        <family val="3"/>
        <charset val="128"/>
      </rPr>
      <t>車種のみ
または
複数の場合最小</t>
    </r>
    <rPh sb="11" eb="13">
      <t>シャシュ</t>
    </rPh>
    <rPh sb="20" eb="22">
      <t>フクスウ</t>
    </rPh>
    <rPh sb="23" eb="25">
      <t>バアイ</t>
    </rPh>
    <rPh sb="25" eb="27">
      <t>サイショウ</t>
    </rPh>
    <phoneticPr fontId="2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</si>
  <si>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>）
最大
（1車種のみの場合記入不要）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2"/>
  </si>
  <si>
    <r>
      <t>令</t>
    </r>
    <r>
      <rPr>
        <sz val="8"/>
        <rFont val="ＭＳ Ｐゴシック"/>
        <family val="3"/>
        <charset val="128"/>
      </rPr>
      <t>和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4" eb="6">
      <t>ネンド</t>
    </rPh>
    <rPh sb="6" eb="8">
      <t>ヘイネンド</t>
    </rPh>
    <rPh sb="7" eb="9">
      <t>ネンピ</t>
    </rPh>
    <rPh sb="9" eb="11">
      <t>キジュン</t>
    </rPh>
    <rPh sb="11" eb="12">
      <t>チ</t>
    </rPh>
    <phoneticPr fontId="2"/>
  </si>
  <si>
    <t>燃費基準
達成・向上
達成レベル</t>
    <rPh sb="0" eb="2">
      <t>ネンピ</t>
    </rPh>
    <rPh sb="2" eb="4">
      <t>キジュン</t>
    </rPh>
    <rPh sb="5" eb="7">
      <t>タッセイ</t>
    </rPh>
    <rPh sb="8" eb="10">
      <t>コウジョウ</t>
    </rPh>
    <rPh sb="11" eb="13">
      <t>タッセイ</t>
    </rPh>
    <phoneticPr fontId="2"/>
  </si>
  <si>
    <t>多段階評価</t>
    <rPh sb="0" eb="1">
      <t>タ</t>
    </rPh>
    <rPh sb="1" eb="3">
      <t>ダンカイ</t>
    </rPh>
    <rPh sb="3" eb="5">
      <t>ヒョウカ</t>
    </rPh>
    <phoneticPr fontId="2"/>
  </si>
  <si>
    <t>多段階評価2</t>
    <rPh sb="0" eb="1">
      <t>タ</t>
    </rPh>
    <rPh sb="1" eb="3">
      <t>ダンカイ</t>
    </rPh>
    <rPh sb="3" eb="5">
      <t>ヒョウカ</t>
    </rPh>
    <phoneticPr fontId="2"/>
  </si>
  <si>
    <r>
      <t>燃</t>
    </r>
    <r>
      <rPr>
        <sz val="8"/>
        <rFont val="ＭＳ Ｐゴシック"/>
        <family val="3"/>
        <charset val="128"/>
      </rPr>
      <t>費値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2"/>
  </si>
  <si>
    <r>
      <t>1</t>
    </r>
    <r>
      <rPr>
        <sz val="8"/>
        <rFont val="Arial"/>
        <family val="2"/>
      </rPr>
      <t>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2"/>
  </si>
  <si>
    <r>
      <t>平</t>
    </r>
    <r>
      <rPr>
        <sz val="8"/>
        <rFont val="ＭＳ Ｐゴシック"/>
        <family val="3"/>
        <charset val="128"/>
      </rPr>
      <t>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2"/>
  </si>
  <si>
    <r>
      <t>令</t>
    </r>
    <r>
      <rPr>
        <sz val="8"/>
        <rFont val="ＭＳ Ｐゴシック"/>
        <family val="3"/>
        <charset val="128"/>
      </rPr>
      <t>和２年度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2"/>
  </si>
  <si>
    <r>
      <t>型</t>
    </r>
    <r>
      <rPr>
        <sz val="8"/>
        <rFont val="ＭＳ Ｐゴシック"/>
        <family val="3"/>
        <charset val="128"/>
      </rPr>
      <t>式</t>
    </r>
  </si>
  <si>
    <t>類別区分番号</t>
    <rPh sb="0" eb="2">
      <t>ルイベツ</t>
    </rPh>
    <rPh sb="2" eb="4">
      <t>クブン</t>
    </rPh>
    <rPh sb="4" eb="6">
      <t>バンゴウ</t>
    </rPh>
    <phoneticPr fontId="2"/>
  </si>
  <si>
    <r>
      <rPr>
        <sz val="8"/>
        <rFont val="ＭＳ Ｐゴシック"/>
        <family val="3"/>
        <charset val="128"/>
      </rPr>
      <t>総</t>
    </r>
    <r>
      <rPr>
        <sz val="8"/>
        <rFont val="ＭＳ Ｐゴシック"/>
        <family val="3"/>
        <charset val="128"/>
      </rPr>
      <t>排気量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2" eb="3">
      <t>キ</t>
    </rPh>
    <rPh sb="3" eb="4">
      <t>リョウ</t>
    </rPh>
    <phoneticPr fontId="2"/>
  </si>
  <si>
    <t>主要排出
ガス対策</t>
    <phoneticPr fontId="2"/>
  </si>
  <si>
    <t>駆動
形式</t>
    <rPh sb="3" eb="5">
      <t>ケイシキ</t>
    </rPh>
    <phoneticPr fontId="2"/>
  </si>
  <si>
    <r>
      <t>そ</t>
    </r>
    <r>
      <rPr>
        <sz val="8"/>
        <rFont val="ＭＳ Ｐゴシック"/>
        <family val="3"/>
        <charset val="128"/>
      </rPr>
      <t>の他</t>
    </r>
  </si>
  <si>
    <t>低排出ガス
認定レベル</t>
    <rPh sb="6" eb="8">
      <t>ニンテイ</t>
    </rPh>
    <phoneticPr fontId="2"/>
  </si>
  <si>
    <t>プジョー</t>
  </si>
  <si>
    <t>5BA-P21HN05</t>
  </si>
  <si>
    <t>0001, 0101</t>
  </si>
  <si>
    <t>HN05</t>
  </si>
  <si>
    <t>8AT(E･LTC)</t>
  </si>
  <si>
    <t>I ・ D ・ V ・ EP ・ B</t>
  </si>
  <si>
    <t>3W</t>
  </si>
  <si>
    <t>F</t>
  </si>
  <si>
    <t>0002, 0003, 0102, 0103,
0111</t>
    <phoneticPr fontId="2"/>
  </si>
  <si>
    <t>0004, 0104, 0112</t>
    <phoneticPr fontId="2"/>
  </si>
  <si>
    <t>3BA-P54HN05</t>
    <phoneticPr fontId="2"/>
  </si>
  <si>
    <t>0001</t>
    <phoneticPr fontId="2"/>
  </si>
  <si>
    <t>0002</t>
    <phoneticPr fontId="2"/>
  </si>
  <si>
    <t>5BA-P24HN05</t>
  </si>
  <si>
    <t>0001, 0101,  0201, 0211</t>
    <phoneticPr fontId="2"/>
  </si>
  <si>
    <t>0002, 0102, 0202, 0212</t>
    <phoneticPr fontId="2"/>
  </si>
  <si>
    <t>0003, 0103</t>
  </si>
  <si>
    <t>0004, 0104</t>
  </si>
  <si>
    <r>
      <t>＜</t>
    </r>
    <r>
      <rPr>
        <sz val="8"/>
        <rFont val="ＭＳ Ｐゴシック"/>
        <family val="3"/>
        <charset val="128"/>
      </rPr>
      <t>記入要領＞</t>
    </r>
    <rPh sb="1" eb="3">
      <t>キニュウ</t>
    </rPh>
    <rPh sb="3" eb="5">
      <t>ヨウリョウ</t>
    </rPh>
    <phoneticPr fontId="2"/>
  </si>
  <si>
    <r>
      <t>１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WLTC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2"/>
  </si>
  <si>
    <r>
      <t>２</t>
    </r>
    <r>
      <rPr>
        <sz val="8"/>
        <rFont val="ＭＳ Ｐゴシック"/>
        <family val="3"/>
        <charset val="128"/>
      </rPr>
      <t>．一つの通称名に複数の型式がある場合は、通称名は大枠に一つ記入。</t>
    </r>
    <phoneticPr fontId="2"/>
  </si>
  <si>
    <r>
      <t>３</t>
    </r>
    <r>
      <rPr>
        <sz val="8"/>
        <rFont val="ＭＳ Ｐゴシック"/>
        <family val="3"/>
        <charset val="128"/>
      </rPr>
      <t>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2"/>
  </si>
  <si>
    <r>
      <t>４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2"/>
  </si>
  <si>
    <r>
      <t>５</t>
    </r>
    <r>
      <rPr>
        <sz val="8"/>
        <rFont val="ＭＳ Ｐゴシック"/>
        <family val="3"/>
        <charset val="128"/>
      </rPr>
      <t>．「その他」について、以下に留意し記載する。</t>
    </r>
    <phoneticPr fontId="2"/>
  </si>
  <si>
    <r>
      <t>　</t>
    </r>
    <r>
      <rPr>
        <sz val="8"/>
        <rFont val="ＭＳ Ｐゴシック"/>
        <family val="3"/>
        <charset val="128"/>
      </rPr>
      <t>①燃費の異なる要因と関係のない事項は記入しない。</t>
    </r>
    <phoneticPr fontId="2"/>
  </si>
  <si>
    <r>
      <t>　</t>
    </r>
    <r>
      <rPr>
        <sz val="8"/>
        <rFont val="ＭＳ Ｐゴシック"/>
        <family val="3"/>
        <charset val="128"/>
      </rPr>
      <t>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</si>
</sst>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0_);[Red]\(0\)"/>
    <numFmt numFmtId="178" formatCode="0_ "/>
    <numFmt numFmtId="179" formatCode="0.0_ "/>
  </numFmts>
  <fonts count="19" x14ac:knownFonts="1">
    <font>
      <sz val="11"/>
      <color theme="1"/>
      <name val="ＭＳ Ｐゴシック"/>
      <family val="3"/>
      <charset val="128"/>
    </font>
    <font>
      <b/>
      <u/>
      <sz val="12"/>
      <name val="Arial"/>
      <family val="2"/>
    </font>
    <font>
      <sz val="6"/>
      <name val="ＭＳ Ｐゴシック"/>
      <family val="3"/>
      <charset val="128"/>
    </font>
    <font>
      <sz val="8"/>
      <name val="Arial"/>
      <family val="2"/>
    </font>
    <font>
      <sz val="12"/>
      <name val="Arial"/>
      <family val="2"/>
    </font>
    <font>
      <sz val="8"/>
      <name val="ＭＳ Ｐゴシック"/>
      <family val="3"/>
      <charset val="128"/>
    </font>
    <font>
      <sz val="8"/>
      <name val="游ゴシック"/>
      <family val="2"/>
      <charset val="128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Arial"/>
      <family val="2"/>
    </font>
    <font>
      <sz val="8"/>
      <color rgb="FF0070C0"/>
      <name val="Arial"/>
      <family val="2"/>
    </font>
    <font>
      <sz val="8"/>
      <color rgb="FF0070C0"/>
      <name val="ＭＳ Ｐゴシック"/>
      <family val="3"/>
      <charset val="128"/>
    </font>
    <font>
      <b/>
      <sz val="10"/>
      <name val="Arial"/>
      <family val="2"/>
    </font>
    <font>
      <u/>
      <sz val="8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u/>
      <sz val="8"/>
      <color theme="1"/>
      <name val="Arial"/>
      <family val="2"/>
    </font>
    <font>
      <sz val="8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13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9" fillId="0" borderId="0"/>
  </cellStyleXfs>
  <cellXfs count="136">
    <xf numFmtId="0" fontId="0" fillId="0" borderId="0" xfId="0">
      <alignment vertical="center"/>
    </xf>
    <xf numFmtId="0" fontId="1" fillId="0" borderId="0" xfId="0" applyFont="1" applyAlignment="1"/>
    <xf numFmtId="0" fontId="3" fillId="0" borderId="0" xfId="0" applyFont="1" applyAlignment="1"/>
    <xf numFmtId="0" fontId="3" fillId="2" borderId="0" xfId="0" applyFont="1" applyFill="1" applyAlignment="1"/>
    <xf numFmtId="0" fontId="4" fillId="0" borderId="0" xfId="0" applyFont="1" applyAlignment="1">
      <alignment horizontal="right"/>
    </xf>
    <xf numFmtId="0" fontId="4" fillId="0" borderId="0" xfId="0" applyFont="1" applyAlignment="1"/>
    <xf numFmtId="0" fontId="3" fillId="0" borderId="1" xfId="0" applyFont="1" applyBorder="1" applyAlignment="1">
      <alignment horizontal="left"/>
    </xf>
    <xf numFmtId="0" fontId="7" fillId="0" borderId="0" xfId="0" applyFont="1" applyAlignment="1"/>
    <xf numFmtId="0" fontId="3" fillId="0" borderId="1" xfId="0" applyFont="1" applyBorder="1" applyAlignment="1"/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right"/>
    </xf>
    <xf numFmtId="0" fontId="5" fillId="0" borderId="3" xfId="1" applyFont="1" applyBorder="1" applyAlignment="1">
      <alignment horizontal="centerContinuous"/>
    </xf>
    <xf numFmtId="0" fontId="3" fillId="0" borderId="4" xfId="1" applyFont="1" applyBorder="1" applyAlignment="1">
      <alignment horizontal="centerContinuous"/>
    </xf>
    <xf numFmtId="0" fontId="5" fillId="0" borderId="3" xfId="0" applyFont="1" applyBorder="1" applyAlignment="1">
      <alignment horizontal="centerContinuous" wrapText="1"/>
    </xf>
    <xf numFmtId="0" fontId="3" fillId="0" borderId="2" xfId="0" applyFont="1" applyBorder="1" applyAlignment="1">
      <alignment horizontal="centerContinuous"/>
    </xf>
    <xf numFmtId="0" fontId="5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0" fillId="0" borderId="7" xfId="0" applyFont="1" applyBorder="1" applyAlignment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0" borderId="6" xfId="0" applyFont="1" applyBorder="1" applyAlignment="1">
      <alignment horizontal="center" shrinkToFit="1"/>
    </xf>
    <xf numFmtId="0" fontId="3" fillId="0" borderId="7" xfId="0" applyFont="1" applyBorder="1" applyAlignment="1">
      <alignment horizontal="center" shrinkToFit="1"/>
    </xf>
    <xf numFmtId="0" fontId="3" fillId="0" borderId="8" xfId="0" applyFont="1" applyBorder="1" applyAlignment="1">
      <alignment horizontal="center" shrinkToFit="1"/>
    </xf>
    <xf numFmtId="0" fontId="3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/>
    <xf numFmtId="0" fontId="3" fillId="0" borderId="11" xfId="0" applyFont="1" applyBorder="1" applyAlignment="1">
      <alignment horizontal="center" vertical="center"/>
    </xf>
    <xf numFmtId="0" fontId="10" fillId="0" borderId="12" xfId="0" applyFont="1" applyBorder="1" applyAlignment="1"/>
    <xf numFmtId="0" fontId="10" fillId="0" borderId="0" xfId="0" applyFont="1" applyAlignment="1"/>
    <xf numFmtId="0" fontId="3" fillId="0" borderId="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shrinkToFit="1"/>
    </xf>
    <xf numFmtId="0" fontId="3" fillId="0" borderId="1" xfId="0" applyFont="1" applyBorder="1" applyAlignment="1">
      <alignment horizontal="center" shrinkToFit="1"/>
    </xf>
    <xf numFmtId="0" fontId="3" fillId="0" borderId="13" xfId="0" applyFont="1" applyBorder="1" applyAlignment="1">
      <alignment horizontal="center" shrinkToFit="1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10" fillId="0" borderId="14" xfId="0" applyFont="1" applyBorder="1" applyAlignment="1"/>
    <xf numFmtId="0" fontId="10" fillId="0" borderId="1" xfId="0" applyFont="1" applyBorder="1" applyAlignment="1"/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3" fillId="2" borderId="5" xfId="0" applyFont="1" applyFill="1" applyBorder="1" applyProtection="1">
      <alignment vertical="center"/>
      <protection locked="0"/>
    </xf>
    <xf numFmtId="0" fontId="3" fillId="2" borderId="7" xfId="0" applyFont="1" applyFill="1" applyBorder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0" fontId="3" fillId="0" borderId="24" xfId="0" applyFont="1" applyBorder="1" applyAlignment="1">
      <alignment horizontal="left" vertical="center"/>
    </xf>
    <xf numFmtId="0" fontId="3" fillId="0" borderId="24" xfId="0" applyFont="1" applyBorder="1" applyAlignment="1">
      <alignment horizontal="center" vertical="center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28" xfId="0" applyFont="1" applyFill="1" applyBorder="1" applyAlignment="1" applyProtection="1">
      <alignment horizontal="center" vertical="center"/>
      <protection locked="0"/>
    </xf>
    <xf numFmtId="176" fontId="13" fillId="0" borderId="29" xfId="0" quotePrefix="1" applyNumberFormat="1" applyFont="1" applyBorder="1" applyAlignment="1" applyProtection="1">
      <alignment horizontal="center" vertical="center" wrapText="1"/>
      <protection locked="0"/>
    </xf>
    <xf numFmtId="177" fontId="13" fillId="2" borderId="28" xfId="0" applyNumberFormat="1" applyFont="1" applyFill="1" applyBorder="1" applyAlignment="1" applyProtection="1">
      <alignment horizontal="center" vertical="center" wrapText="1"/>
      <protection locked="0"/>
    </xf>
    <xf numFmtId="176" fontId="13" fillId="2" borderId="29" xfId="0" quotePrefix="1" applyNumberFormat="1" applyFont="1" applyFill="1" applyBorder="1" applyAlignment="1" applyProtection="1">
      <alignment horizontal="center" vertical="center" wrapText="1"/>
      <protection locked="0"/>
    </xf>
    <xf numFmtId="176" fontId="13" fillId="0" borderId="30" xfId="0" quotePrefix="1" applyNumberFormat="1" applyFont="1" applyBorder="1" applyAlignment="1" applyProtection="1">
      <alignment horizontal="center" vertical="center" wrapText="1"/>
      <protection locked="0"/>
    </xf>
    <xf numFmtId="176" fontId="13" fillId="2" borderId="30" xfId="0" quotePrefix="1" applyNumberFormat="1" applyFont="1" applyFill="1" applyBorder="1" applyAlignment="1" applyProtection="1">
      <alignment horizontal="center" vertical="center"/>
      <protection locked="0"/>
    </xf>
    <xf numFmtId="0" fontId="3" fillId="2" borderId="30" xfId="0" applyFont="1" applyFill="1" applyBorder="1" applyAlignment="1" applyProtection="1">
      <alignment horizontal="center" vertical="center"/>
      <protection locked="0"/>
    </xf>
    <xf numFmtId="0" fontId="3" fillId="2" borderId="30" xfId="0" applyFont="1" applyFill="1" applyBorder="1" applyAlignment="1" applyProtection="1">
      <alignment horizontal="center" vertical="center" wrapText="1"/>
      <protection locked="0"/>
    </xf>
    <xf numFmtId="0" fontId="3" fillId="2" borderId="30" xfId="0" applyFont="1" applyFill="1" applyBorder="1" applyAlignment="1" applyProtection="1">
      <alignment horizontal="left" vertical="center"/>
      <protection locked="0"/>
    </xf>
    <xf numFmtId="0" fontId="14" fillId="2" borderId="3" xfId="0" applyFont="1" applyFill="1" applyBorder="1" applyAlignment="1" applyProtection="1">
      <alignment horizontal="center" vertical="center"/>
      <protection locked="0"/>
    </xf>
    <xf numFmtId="178" fontId="3" fillId="2" borderId="31" xfId="0" applyNumberFormat="1" applyFont="1" applyFill="1" applyBorder="1" applyAlignment="1" applyProtection="1">
      <alignment horizontal="center" vertical="center"/>
      <protection locked="0"/>
    </xf>
    <xf numFmtId="178" fontId="3" fillId="2" borderId="30" xfId="0" applyNumberFormat="1" applyFont="1" applyFill="1" applyBorder="1" applyAlignment="1" applyProtection="1">
      <alignment horizontal="center" vertical="center"/>
      <protection locked="0"/>
    </xf>
    <xf numFmtId="178" fontId="3" fillId="2" borderId="30" xfId="0" quotePrefix="1" applyNumberFormat="1" applyFont="1" applyFill="1" applyBorder="1" applyAlignment="1" applyProtection="1">
      <alignment horizontal="center" vertical="center"/>
      <protection locked="0"/>
    </xf>
    <xf numFmtId="0" fontId="11" fillId="0" borderId="24" xfId="0" applyFont="1" applyBorder="1" applyAlignment="1">
      <alignment horizontal="center" vertical="center" wrapText="1"/>
    </xf>
    <xf numFmtId="179" fontId="15" fillId="0" borderId="30" xfId="0" applyNumberFormat="1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3" fillId="2" borderId="11" xfId="0" applyFont="1" applyFill="1" applyBorder="1" applyProtection="1">
      <alignment vertical="center"/>
      <protection locked="0"/>
    </xf>
    <xf numFmtId="0" fontId="3" fillId="2" borderId="0" xfId="0" applyFont="1" applyFill="1" applyProtection="1">
      <alignment vertical="center"/>
      <protection locked="0"/>
    </xf>
    <xf numFmtId="0" fontId="3" fillId="2" borderId="22" xfId="0" applyFont="1" applyFill="1" applyBorder="1" applyAlignment="1" applyProtection="1">
      <alignment horizontal="left" vertical="center"/>
      <protection locked="0"/>
    </xf>
    <xf numFmtId="0" fontId="16" fillId="0" borderId="24" xfId="0" applyFont="1" applyBorder="1" applyAlignment="1">
      <alignment horizontal="left" vertical="center" wrapText="1"/>
    </xf>
    <xf numFmtId="0" fontId="16" fillId="0" borderId="24" xfId="0" applyFont="1" applyBorder="1" applyAlignment="1">
      <alignment horizontal="left" vertical="center"/>
    </xf>
    <xf numFmtId="0" fontId="3" fillId="2" borderId="32" xfId="0" applyFont="1" applyFill="1" applyBorder="1" applyAlignment="1" applyProtection="1">
      <alignment horizontal="center" vertical="center"/>
      <protection locked="0"/>
    </xf>
    <xf numFmtId="0" fontId="14" fillId="2" borderId="6" xfId="0" applyFont="1" applyFill="1" applyBorder="1" applyAlignment="1" applyProtection="1">
      <alignment horizontal="center" vertical="center"/>
      <protection locked="0"/>
    </xf>
    <xf numFmtId="0" fontId="16" fillId="2" borderId="11" xfId="0" applyFont="1" applyFill="1" applyBorder="1" applyProtection="1">
      <alignment vertical="center"/>
      <protection locked="0"/>
    </xf>
    <xf numFmtId="0" fontId="16" fillId="2" borderId="6" xfId="0" applyFont="1" applyFill="1" applyBorder="1" applyProtection="1">
      <alignment vertical="center"/>
      <protection locked="0"/>
    </xf>
    <xf numFmtId="0" fontId="16" fillId="2" borderId="8" xfId="0" applyFont="1" applyFill="1" applyBorder="1" applyAlignment="1" applyProtection="1">
      <alignment horizontal="left" vertical="center"/>
      <protection locked="0"/>
    </xf>
    <xf numFmtId="0" fontId="16" fillId="2" borderId="30" xfId="0" quotePrefix="1" applyFont="1" applyFill="1" applyBorder="1" applyAlignment="1" applyProtection="1">
      <alignment horizontal="left" vertical="center" wrapText="1"/>
      <protection locked="0"/>
    </xf>
    <xf numFmtId="0" fontId="16" fillId="0" borderId="24" xfId="0" applyFont="1" applyBorder="1" applyAlignment="1">
      <alignment horizontal="center" vertical="center"/>
    </xf>
    <xf numFmtId="0" fontId="16" fillId="2" borderId="3" xfId="0" applyFont="1" applyFill="1" applyBorder="1" applyAlignment="1" applyProtection="1">
      <alignment horizontal="center" vertical="center" wrapText="1"/>
      <protection locked="0"/>
    </xf>
    <xf numFmtId="0" fontId="16" fillId="2" borderId="28" xfId="0" applyFont="1" applyFill="1" applyBorder="1" applyAlignment="1" applyProtection="1">
      <alignment horizontal="center" vertical="center"/>
      <protection locked="0"/>
    </xf>
    <xf numFmtId="176" fontId="15" fillId="2" borderId="29" xfId="0" quotePrefix="1" applyNumberFormat="1" applyFont="1" applyFill="1" applyBorder="1" applyAlignment="1" applyProtection="1">
      <alignment horizontal="center" vertical="center" wrapText="1"/>
      <protection locked="0"/>
    </xf>
    <xf numFmtId="177" fontId="15" fillId="2" borderId="28" xfId="0" applyNumberFormat="1" applyFont="1" applyFill="1" applyBorder="1" applyAlignment="1" applyProtection="1">
      <alignment horizontal="center" vertical="center" wrapText="1"/>
      <protection locked="0"/>
    </xf>
    <xf numFmtId="176" fontId="15" fillId="2" borderId="30" xfId="0" quotePrefix="1" applyNumberFormat="1" applyFont="1" applyFill="1" applyBorder="1" applyAlignment="1" applyProtection="1">
      <alignment horizontal="center" vertical="center" wrapText="1"/>
      <protection locked="0"/>
    </xf>
    <xf numFmtId="176" fontId="15" fillId="2" borderId="30" xfId="0" quotePrefix="1" applyNumberFormat="1" applyFont="1" applyFill="1" applyBorder="1" applyAlignment="1" applyProtection="1">
      <alignment horizontal="center" vertical="center"/>
      <protection locked="0"/>
    </xf>
    <xf numFmtId="0" fontId="16" fillId="2" borderId="30" xfId="0" applyFont="1" applyFill="1" applyBorder="1" applyAlignment="1" applyProtection="1">
      <alignment horizontal="center" vertical="center"/>
      <protection locked="0"/>
    </xf>
    <xf numFmtId="0" fontId="16" fillId="2" borderId="30" xfId="0" applyFont="1" applyFill="1" applyBorder="1" applyAlignment="1" applyProtection="1">
      <alignment horizontal="center" vertical="center" wrapText="1"/>
      <protection locked="0"/>
    </xf>
    <xf numFmtId="0" fontId="16" fillId="2" borderId="30" xfId="0" applyFont="1" applyFill="1" applyBorder="1" applyAlignment="1" applyProtection="1">
      <alignment horizontal="left" vertical="center"/>
      <protection locked="0"/>
    </xf>
    <xf numFmtId="0" fontId="17" fillId="2" borderId="3" xfId="0" applyFont="1" applyFill="1" applyBorder="1" applyAlignment="1" applyProtection="1">
      <alignment horizontal="center" vertical="center"/>
      <protection locked="0"/>
    </xf>
    <xf numFmtId="178" fontId="16" fillId="2" borderId="31" xfId="0" applyNumberFormat="1" applyFont="1" applyFill="1" applyBorder="1" applyAlignment="1" applyProtection="1">
      <alignment horizontal="center" vertical="center"/>
      <protection locked="0"/>
    </xf>
    <xf numFmtId="178" fontId="16" fillId="2" borderId="30" xfId="0" applyNumberFormat="1" applyFont="1" applyFill="1" applyBorder="1" applyAlignment="1" applyProtection="1">
      <alignment horizontal="center" vertical="center"/>
      <protection locked="0"/>
    </xf>
    <xf numFmtId="178" fontId="16" fillId="2" borderId="30" xfId="0" quotePrefix="1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/>
    <xf numFmtId="0" fontId="16" fillId="0" borderId="24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6" fillId="2" borderId="14" xfId="0" applyFont="1" applyFill="1" applyBorder="1" applyProtection="1">
      <alignment vertical="center"/>
      <protection locked="0"/>
    </xf>
    <xf numFmtId="0" fontId="16" fillId="2" borderId="13" xfId="0" applyFont="1" applyFill="1" applyBorder="1" applyAlignment="1" applyProtection="1">
      <alignment horizontal="left" vertical="center"/>
      <protection locked="0"/>
    </xf>
    <xf numFmtId="176" fontId="13" fillId="2" borderId="30" xfId="0" quotePrefix="1" applyNumberFormat="1" applyFont="1" applyFill="1" applyBorder="1" applyAlignment="1" applyProtection="1">
      <alignment horizontal="center" vertical="center" wrapText="1"/>
      <protection locked="0"/>
    </xf>
    <xf numFmtId="0" fontId="3" fillId="2" borderId="24" xfId="0" applyFont="1" applyFill="1" applyBorder="1" applyProtection="1">
      <alignment vertical="center"/>
      <protection locked="0"/>
    </xf>
    <xf numFmtId="0" fontId="3" fillId="2" borderId="1" xfId="0" applyFont="1" applyFill="1" applyBorder="1" applyProtection="1">
      <alignment vertical="center"/>
      <protection locked="0"/>
    </xf>
    <xf numFmtId="0" fontId="3" fillId="2" borderId="13" xfId="0" applyFont="1" applyFill="1" applyBorder="1" applyAlignment="1" applyProtection="1">
      <alignment horizontal="left" vertical="center"/>
      <protection locked="0"/>
    </xf>
    <xf numFmtId="0" fontId="3" fillId="0" borderId="0" xfId="0" applyFont="1">
      <alignment vertical="center"/>
    </xf>
    <xf numFmtId="0" fontId="3" fillId="4" borderId="0" xfId="0" applyFont="1" applyFill="1" applyAlignment="1"/>
  </cellXfs>
  <cellStyles count="2">
    <cellStyle name="標準" xfId="0" builtinId="0"/>
    <cellStyle name="標準 2" xfId="1" xr:uid="{1D9E9539-9E90-48E0-B461-07B76297CA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externalLinks/externalLink3.xml" Type="http://schemas.openxmlformats.org/officeDocument/2006/relationships/externalLink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file://///XF1/&#35469;&#35388;&#65319;/&#21407;&#30000;/&#20055;&#29992;&#65293;&#29123;&#36027;&#20844;&#34920;&#29992;&#32025;99.8.27.xls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//H03399/&#35519;&#26619;&#22577;&#21578;/Eudora/Tanaka/attach/P(g%5e.xls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file://///H03399/&#24115;&#31080;/eudora/tanaka/attach/&#29123;&#36027;&#20844;&#34920;(&#27083;&#22793;&#12289;&#22269;&#29987;)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－燃費公表用紙99.8.27"/>
      <sheetName val="DATA"/>
      <sheetName val="C3_N DC改造投資"/>
      <sheetName val="CPS Gr分担表"/>
    </sheetNames>
    <definedNames>
      <definedName name="Module1.社内配布用印刷" refersTo="#REF!"/>
      <definedName name="Module1.提出用印刷" refersTo="#REF!"/>
      <definedName name="新型構変選択" refersTo="#REF!"/>
      <definedName name="製作者選択" refersTo="#REF!"/>
    </defined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燃費公表(構変、国産)"/>
      <sheetName val="ＴＦ関連Ｐｒｊ日程表"/>
      <sheetName val="Sheet1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VN12-2陣"/>
      <sheetName val="WLTP結果シート"/>
    </sheetNames>
    <definedNames>
      <definedName name="社内配布用印刷" refersTo="#REF!"/>
      <definedName name="提出用印刷" refersTo="#REF!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8B3EF-C84B-4FA4-9BC8-FA2933E56AA8}">
  <sheetPr>
    <tabColor rgb="FFFFFF00"/>
  </sheetPr>
  <dimension ref="A1:AH26"/>
  <sheetViews>
    <sheetView tabSelected="1" view="pageBreakPreview" zoomScaleNormal="100" zoomScaleSheetLayoutView="100" workbookViewId="0">
      <selection activeCell="H33" sqref="H33"/>
    </sheetView>
  </sheetViews>
  <sheetFormatPr defaultColWidth="9" defaultRowHeight="10" x14ac:dyDescent="0.2"/>
  <cols>
    <col min="1" max="1" width="7.36328125" style="134" customWidth="1"/>
    <col min="2" max="2" width="2.08984375" style="2" customWidth="1"/>
    <col min="3" max="3" width="7" style="2" customWidth="1"/>
    <col min="4" max="4" width="11.6328125" style="2" customWidth="1"/>
    <col min="5" max="5" width="16.36328125" style="135" bestFit="1" customWidth="1"/>
    <col min="6" max="6" width="7.08984375" style="2" customWidth="1"/>
    <col min="7" max="7" width="7.36328125" style="2" customWidth="1"/>
    <col min="8" max="8" width="12.08984375" style="2" bestFit="1" customWidth="1"/>
    <col min="9" max="9" width="10.6328125" style="2" customWidth="1"/>
    <col min="10" max="10" width="7" style="2" bestFit="1" customWidth="1"/>
    <col min="11" max="11" width="6.36328125" style="2" bestFit="1" customWidth="1"/>
    <col min="12" max="12" width="8.7265625" style="2" bestFit="1" customWidth="1"/>
    <col min="13" max="13" width="8.453125" style="2" bestFit="1" customWidth="1"/>
    <col min="14" max="14" width="8.6328125" style="2" bestFit="1" customWidth="1"/>
    <col min="15" max="15" width="8.6328125" style="2" customWidth="1"/>
    <col min="16" max="16" width="17.08984375" style="2" customWidth="1"/>
    <col min="17" max="17" width="10" style="2" bestFit="1" customWidth="1"/>
    <col min="18" max="18" width="6" style="2" customWidth="1"/>
    <col min="19" max="19" width="16.08984375" style="2" customWidth="1"/>
    <col min="20" max="20" width="11" style="2" bestFit="1" customWidth="1"/>
    <col min="21" max="22" width="8.26953125" style="2" bestFit="1" customWidth="1"/>
    <col min="23" max="24" width="9" style="2"/>
    <col min="25" max="25" width="9" style="2" customWidth="1"/>
    <col min="26" max="26" width="10.6328125" style="2" customWidth="1"/>
    <col min="27" max="27" width="10.453125" style="2" bestFit="1" customWidth="1"/>
    <col min="28" max="28" width="8.90625" style="2" hidden="1" customWidth="1"/>
    <col min="29" max="29" width="8" style="2" hidden="1" customWidth="1"/>
    <col min="30" max="30" width="8.36328125" style="2" hidden="1" customWidth="1"/>
    <col min="31" max="31" width="17.453125" style="2" hidden="1" customWidth="1"/>
    <col min="32" max="32" width="8" style="2" hidden="1" customWidth="1"/>
    <col min="33" max="33" width="9.08984375" style="2" hidden="1" customWidth="1"/>
    <col min="34" max="34" width="9" style="2" customWidth="1"/>
    <col min="35" max="16384" width="9" style="2"/>
  </cols>
  <sheetData>
    <row r="1" spans="1:34" ht="15.5" x14ac:dyDescent="0.35">
      <c r="A1" s="1"/>
      <c r="B1" s="1"/>
      <c r="E1" s="3"/>
      <c r="R1" s="4"/>
    </row>
    <row r="2" spans="1:34" ht="16" x14ac:dyDescent="0.4">
      <c r="A2" s="2"/>
      <c r="E2" s="2"/>
      <c r="F2" s="5"/>
      <c r="J2" s="6" t="s">
        <v>0</v>
      </c>
      <c r="K2" s="6"/>
      <c r="L2" s="6"/>
      <c r="M2" s="6"/>
      <c r="N2" s="6"/>
      <c r="O2" s="6"/>
      <c r="P2" s="6"/>
      <c r="Q2" s="6" t="s">
        <v>1</v>
      </c>
      <c r="R2" s="6"/>
      <c r="S2" s="6"/>
      <c r="T2" s="6"/>
      <c r="U2" s="6"/>
      <c r="V2" s="6"/>
      <c r="W2" s="6"/>
      <c r="X2" s="6"/>
    </row>
    <row r="3" spans="1:34" ht="15.75" customHeight="1" x14ac:dyDescent="0.35">
      <c r="A3" s="7" t="s">
        <v>2</v>
      </c>
      <c r="B3" s="7"/>
      <c r="E3" s="2"/>
      <c r="J3" s="8"/>
      <c r="R3" s="9"/>
      <c r="S3" s="10" t="s">
        <v>3</v>
      </c>
      <c r="T3" s="10"/>
      <c r="U3" s="10"/>
      <c r="V3" s="10"/>
      <c r="W3" s="10"/>
      <c r="X3" s="10"/>
      <c r="Z3" s="11" t="s">
        <v>4</v>
      </c>
      <c r="AA3" s="12"/>
      <c r="AB3" s="13" t="s">
        <v>5</v>
      </c>
      <c r="AC3" s="14"/>
      <c r="AD3" s="14"/>
      <c r="AE3" s="15" t="s">
        <v>6</v>
      </c>
      <c r="AF3" s="14"/>
      <c r="AG3" s="16"/>
    </row>
    <row r="4" spans="1:34" ht="14.25" customHeight="1" thickBot="1" x14ac:dyDescent="0.25">
      <c r="A4" s="17" t="s">
        <v>7</v>
      </c>
      <c r="B4" s="18" t="s">
        <v>8</v>
      </c>
      <c r="C4" s="19"/>
      <c r="D4" s="20"/>
      <c r="E4" s="21"/>
      <c r="F4" s="18" t="s">
        <v>9</v>
      </c>
      <c r="G4" s="22"/>
      <c r="H4" s="23" t="s">
        <v>10</v>
      </c>
      <c r="I4" s="24" t="s">
        <v>11</v>
      </c>
      <c r="J4" s="25" t="s">
        <v>12</v>
      </c>
      <c r="K4" s="26" t="s">
        <v>13</v>
      </c>
      <c r="L4" s="27"/>
      <c r="M4" s="27"/>
      <c r="N4" s="27"/>
      <c r="O4" s="28"/>
      <c r="P4" s="23" t="s">
        <v>14</v>
      </c>
      <c r="Q4" s="29" t="s">
        <v>15</v>
      </c>
      <c r="R4" s="30"/>
      <c r="S4" s="31"/>
      <c r="T4" s="32" t="s">
        <v>16</v>
      </c>
      <c r="U4" s="33" t="s">
        <v>17</v>
      </c>
      <c r="V4" s="23" t="s">
        <v>18</v>
      </c>
      <c r="W4" s="34" t="s">
        <v>19</v>
      </c>
      <c r="X4" s="35"/>
      <c r="Z4" s="36" t="s">
        <v>20</v>
      </c>
      <c r="AA4" s="36" t="s">
        <v>21</v>
      </c>
      <c r="AB4" s="24" t="s">
        <v>22</v>
      </c>
      <c r="AC4" s="23" t="s">
        <v>23</v>
      </c>
      <c r="AD4" s="23" t="s">
        <v>24</v>
      </c>
      <c r="AE4" s="24" t="s">
        <v>22</v>
      </c>
      <c r="AF4" s="23" t="s">
        <v>23</v>
      </c>
      <c r="AG4" s="23" t="s">
        <v>25</v>
      </c>
      <c r="AH4" s="37"/>
    </row>
    <row r="5" spans="1:34" ht="11.25" customHeight="1" x14ac:dyDescent="0.2">
      <c r="A5" s="38"/>
      <c r="B5" s="39"/>
      <c r="C5" s="40"/>
      <c r="D5" s="41"/>
      <c r="E5" s="42"/>
      <c r="F5" s="43"/>
      <c r="G5" s="44"/>
      <c r="H5" s="38"/>
      <c r="I5" s="45"/>
      <c r="J5" s="46"/>
      <c r="K5" s="47" t="s">
        <v>26</v>
      </c>
      <c r="L5" s="48" t="s">
        <v>27</v>
      </c>
      <c r="M5" s="49" t="s">
        <v>28</v>
      </c>
      <c r="N5" s="50" t="s">
        <v>29</v>
      </c>
      <c r="O5" s="50" t="s">
        <v>22</v>
      </c>
      <c r="P5" s="51"/>
      <c r="Q5" s="52"/>
      <c r="R5" s="53"/>
      <c r="S5" s="54"/>
      <c r="T5" s="55"/>
      <c r="U5" s="56"/>
      <c r="V5" s="38"/>
      <c r="W5" s="23" t="s">
        <v>23</v>
      </c>
      <c r="X5" s="23" t="s">
        <v>24</v>
      </c>
      <c r="Z5" s="36"/>
      <c r="AA5" s="36"/>
      <c r="AB5" s="45"/>
      <c r="AC5" s="57"/>
      <c r="AD5" s="57"/>
      <c r="AE5" s="45"/>
      <c r="AF5" s="57"/>
      <c r="AG5" s="57"/>
      <c r="AH5" s="58"/>
    </row>
    <row r="6" spans="1:34" x14ac:dyDescent="0.2">
      <c r="A6" s="38"/>
      <c r="B6" s="39"/>
      <c r="C6" s="40"/>
      <c r="D6" s="17" t="s">
        <v>30</v>
      </c>
      <c r="E6" s="59" t="s">
        <v>31</v>
      </c>
      <c r="F6" s="17" t="s">
        <v>30</v>
      </c>
      <c r="G6" s="24" t="s">
        <v>32</v>
      </c>
      <c r="H6" s="38"/>
      <c r="I6" s="45"/>
      <c r="J6" s="46"/>
      <c r="K6" s="60"/>
      <c r="L6" s="61"/>
      <c r="M6" s="60"/>
      <c r="N6" s="62"/>
      <c r="O6" s="62"/>
      <c r="P6" s="51"/>
      <c r="Q6" s="23" t="s">
        <v>33</v>
      </c>
      <c r="R6" s="23" t="s">
        <v>34</v>
      </c>
      <c r="S6" s="17" t="s">
        <v>35</v>
      </c>
      <c r="T6" s="63" t="s">
        <v>36</v>
      </c>
      <c r="U6" s="56"/>
      <c r="V6" s="38"/>
      <c r="W6" s="57"/>
      <c r="X6" s="57"/>
      <c r="Z6" s="36"/>
      <c r="AA6" s="36"/>
      <c r="AB6" s="45"/>
      <c r="AC6" s="57"/>
      <c r="AD6" s="57"/>
      <c r="AE6" s="45"/>
      <c r="AF6" s="57"/>
      <c r="AG6" s="57"/>
      <c r="AH6" s="58"/>
    </row>
    <row r="7" spans="1:34" x14ac:dyDescent="0.2">
      <c r="A7" s="38"/>
      <c r="B7" s="39"/>
      <c r="C7" s="40"/>
      <c r="D7" s="38"/>
      <c r="E7" s="38"/>
      <c r="F7" s="38"/>
      <c r="G7" s="38"/>
      <c r="H7" s="38"/>
      <c r="I7" s="45"/>
      <c r="J7" s="46"/>
      <c r="K7" s="60"/>
      <c r="L7" s="61"/>
      <c r="M7" s="60"/>
      <c r="N7" s="62"/>
      <c r="O7" s="62"/>
      <c r="P7" s="51"/>
      <c r="Q7" s="51"/>
      <c r="R7" s="51"/>
      <c r="S7" s="38"/>
      <c r="T7" s="64"/>
      <c r="U7" s="56"/>
      <c r="V7" s="38"/>
      <c r="W7" s="57"/>
      <c r="X7" s="57"/>
      <c r="Z7" s="36"/>
      <c r="AA7" s="36"/>
      <c r="AB7" s="45"/>
      <c r="AC7" s="57"/>
      <c r="AD7" s="57"/>
      <c r="AE7" s="45"/>
      <c r="AF7" s="57"/>
      <c r="AG7" s="57"/>
      <c r="AH7" s="58"/>
    </row>
    <row r="8" spans="1:34" x14ac:dyDescent="0.2">
      <c r="A8" s="65"/>
      <c r="B8" s="66"/>
      <c r="C8" s="67"/>
      <c r="D8" s="65"/>
      <c r="E8" s="65"/>
      <c r="F8" s="65"/>
      <c r="G8" s="65"/>
      <c r="H8" s="65"/>
      <c r="I8" s="68"/>
      <c r="J8" s="43"/>
      <c r="K8" s="69"/>
      <c r="L8" s="70"/>
      <c r="M8" s="69"/>
      <c r="N8" s="44"/>
      <c r="O8" s="44"/>
      <c r="P8" s="71"/>
      <c r="Q8" s="71"/>
      <c r="R8" s="71"/>
      <c r="S8" s="65"/>
      <c r="T8" s="72"/>
      <c r="U8" s="73"/>
      <c r="V8" s="65"/>
      <c r="W8" s="74"/>
      <c r="X8" s="74"/>
      <c r="Z8" s="75"/>
      <c r="AA8" s="75"/>
      <c r="AB8" s="68"/>
      <c r="AC8" s="74"/>
      <c r="AD8" s="74"/>
      <c r="AE8" s="68"/>
      <c r="AF8" s="74"/>
      <c r="AG8" s="74"/>
      <c r="AH8" s="58"/>
    </row>
    <row r="9" spans="1:34" ht="13" x14ac:dyDescent="0.2">
      <c r="A9" s="76" t="s">
        <v>37</v>
      </c>
      <c r="B9" s="77"/>
      <c r="C9" s="78">
        <v>208</v>
      </c>
      <c r="D9" s="79" t="s">
        <v>38</v>
      </c>
      <c r="E9" s="79" t="s">
        <v>39</v>
      </c>
      <c r="F9" s="80" t="s">
        <v>40</v>
      </c>
      <c r="G9" s="80">
        <v>1.1990000000000001</v>
      </c>
      <c r="H9" s="80" t="s">
        <v>41</v>
      </c>
      <c r="I9" s="81" t="str">
        <f>IF(Z9="","",(IF(AA9-Z9&gt;0,CONCATENATE(TEXT(Z9,"#,##0"),"~",TEXT(AA9,"#,##0")),TEXT(Z9,"#,##0"))))</f>
        <v>1,150</v>
      </c>
      <c r="J9" s="82">
        <v>5</v>
      </c>
      <c r="K9" s="83">
        <v>17.899999999999999</v>
      </c>
      <c r="L9" s="84">
        <f>IF(K9&gt;0,1/K9*34.6*67.1,"")</f>
        <v>129.70167597765365</v>
      </c>
      <c r="M9" s="85">
        <f>IFERROR(VALUE(IF(Z9="","",(IF(Z9&gt;=2271,"7.4",IF(Z9&gt;=2101,"8.7",IF(Z9&gt;=1991,"9.4",IF(Z9&gt;=1871,"10.2",IF(Z9&gt;=1761,"11.1",IF(Z9&gt;=1651,"12.2",IF(Z9&gt;=1531,"13.2",IF(Z9&gt;=1421,"14.4",IF(Z9&gt;=1311,"15.8",IF(Z9&gt;=1196,"17.2",IF(Z9&gt;=1081,"18.7",IF(Z9&gt;=971,"20.5",IF(Z9&gt;=856,"20.8",IF(Z9&gt;=741,"21.0",IF(Z9&gt;=601,"21.8","22.5")))))))))))))))))),"")</f>
        <v>18.7</v>
      </c>
      <c r="N9" s="86">
        <f>IFERROR(VALUE(IF(Z9="","",(IF(Z9&gt;=2271,"10.6",IF(Z9&gt;=2101,"11.9",IF(Z9&gt;=1991,"12.7",IF(Z9&gt;=1871,"13.5",IF(Z9&gt;=1761,"14.4",IF(Z9&gt;=1651,"15.4",IF(Z9&gt;=1531,"16.5",IF(Z9&gt;=1421,"17.6",IF(Z9&gt;=1311,"19.0",IF(Z9&gt;=1196,"20.3",IF(Z9&gt;=1081,"21.8",IF(Z9&gt;=971,"23.4",IF(Z9&gt;=856,"23.7",IF(Z9&gt;=741,"24.5","24.6"))))))))))))))))),"")</f>
        <v>21.8</v>
      </c>
      <c r="O9" s="87" t="str">
        <f>IF(Z9="","",IF(AE9="",TEXT(AB9,"#,##0.0"),IF(AB9-AE9&gt;0,CONCATENATE(TEXT(AE9,"#,##0.0"),"~",TEXT(AB9,"#,##0.0")),TEXT(AB9,"#,##0.0"))))</f>
        <v>26.4</v>
      </c>
      <c r="P9" s="88" t="s">
        <v>42</v>
      </c>
      <c r="Q9" s="89" t="s">
        <v>43</v>
      </c>
      <c r="R9" s="88" t="s">
        <v>44</v>
      </c>
      <c r="S9" s="90"/>
      <c r="T9" s="91" t="str">
        <f>IF((LEFT(D9,1)="6"),"☆☆☆☆☆",IF((LEFT(D9,1)="5"),"☆☆☆☆",IF((LEFT(D9,1)="4"),"☆☆☆"," ")))</f>
        <v>☆☆☆☆</v>
      </c>
      <c r="U9" s="92" t="str">
        <f>IFERROR(IF(K9&lt;M9,"",(ROUNDDOWN(K9/M9*100,0))),"")</f>
        <v/>
      </c>
      <c r="V9" s="93" t="str">
        <f>IFERROR(IF(K9&lt;N9,"",(ROUNDDOWN(K9/N9*100,0))),"")</f>
        <v/>
      </c>
      <c r="W9" s="93">
        <f>IF(AC9&lt;55,"",IF(AA9="",AC9,IF(AF9-AC9&gt;0,CONCATENATE(AC9,"~",AF9),AC9)))</f>
        <v>67</v>
      </c>
      <c r="X9" s="94" t="str">
        <f>IF(AC9&lt;55,"",AD9)</f>
        <v>★1.5</v>
      </c>
      <c r="Z9" s="95">
        <v>1150</v>
      </c>
      <c r="AA9" s="95"/>
      <c r="AB9" s="96">
        <f t="shared" ref="AB9:AB17" si="0">IF(Z9="","",(ROUND(IF(Z9&gt;=2759,9.5,IF(Z9&lt;2759,(-2.47/1000000*Z9*Z9)-(8.52/10000*Z9)+30.65)),1)))</f>
        <v>26.4</v>
      </c>
      <c r="AC9" s="97">
        <f t="shared" ref="AC9:AC17" si="1">IF(K9="","",ROUNDDOWN(K9/AB9*100,0))</f>
        <v>67</v>
      </c>
      <c r="AD9" s="97" t="str">
        <f t="shared" ref="AD9:AD17" si="2">IF(AC9="","",IF(AC9&gt;=125,"★7.5",IF(AC9&gt;=120,"★7.0",IF(AC9&gt;=115,"★6.5",IF(AC9&gt;=110,"★6.0",IF(AC9&gt;=105,"★5.5",IF(AC9&gt;=100,"★5.0",IF(AC9&gt;=95,"★4.5",IF(AC9&gt;=90,"★4.0",IF(AC9&gt;=85,"★3.5",IF(AC9&gt;=80,"★3.0",IF(AC9&gt;=75,"★2.5",IF(AC9&gt;=70,"★2.0",IF(AC9&gt;=65,"★1.5",IF(AC9&gt;=60,"★1.0",IF(AC9&gt;=55,"★0.5"," "))))))))))))))))</f>
        <v>★1.5</v>
      </c>
      <c r="AE9" s="96" t="str">
        <f t="shared" ref="AE9:AE17" si="3">IF(AA9="","",(ROUND(IF(AA9&gt;=2759,9.5,IF(AA9&lt;2759,(-2.47/1000000*AA9*AA9)-(8.52/10000*AA9)+30.65)),1)))</f>
        <v/>
      </c>
      <c r="AF9" s="97" t="str">
        <f t="shared" ref="AF9:AF17" si="4">IF(AE9="","",IF(K9="","",ROUNDDOWN(K9/AE9*100,0)))</f>
        <v/>
      </c>
      <c r="AG9" s="97" t="str">
        <f t="shared" ref="AG9:AG17" si="5">IF(AF9="","",IF(AF9&gt;=125,"★7.5",IF(AF9&gt;=120,"★7.0",IF(AF9&gt;=115,"★6.5",IF(AF9&gt;=110,"★6.0",IF(AF9&gt;=105,"★5.5",IF(AF9&gt;=100,"★5.0",IF(AF9&gt;=95,"★4.5",IF(AF9&gt;=90,"★4.0",IF(AF9&gt;=85,"★3.5",IF(AF9&gt;=80,"★3.0",IF(AF9&gt;=75,"★2.5",IF(AF9&gt;=70,"★2.0",IF(AF9&gt;=65,"★1.5",IF(AF9&gt;=60,"★1.0",IF(AF9&gt;=55,"★0.5"," "))))))))))))))))</f>
        <v/>
      </c>
      <c r="AH9" s="98"/>
    </row>
    <row r="10" spans="1:34" ht="20" x14ac:dyDescent="0.2">
      <c r="A10" s="99"/>
      <c r="B10" s="100"/>
      <c r="C10" s="101"/>
      <c r="D10" s="79" t="s">
        <v>38</v>
      </c>
      <c r="E10" s="102" t="s">
        <v>45</v>
      </c>
      <c r="F10" s="80" t="s">
        <v>40</v>
      </c>
      <c r="G10" s="80">
        <v>1.1990000000000001</v>
      </c>
      <c r="H10" s="80" t="s">
        <v>41</v>
      </c>
      <c r="I10" s="81" t="str">
        <f t="shared" ref="I10:I17" si="6">IF(Z10="","",(IF(AA10-Z10&gt;0,CONCATENATE(TEXT(Z10,"#,##0"),"~",TEXT(AA10,"#,##0")),TEXT(Z10,"#,##0"))))</f>
        <v>1,160</v>
      </c>
      <c r="J10" s="82">
        <v>5</v>
      </c>
      <c r="K10" s="83">
        <v>17.899999999999999</v>
      </c>
      <c r="L10" s="84">
        <f t="shared" ref="L10:L17" si="7">IF(K10&gt;0,1/K10*34.6*67.1,"")</f>
        <v>129.70167597765365</v>
      </c>
      <c r="M10" s="85">
        <f t="shared" ref="M10:M17" si="8">IFERROR(VALUE(IF(Z10="","",(IF(Z10&gt;=2271,"7.4",IF(Z10&gt;=2101,"8.7",IF(Z10&gt;=1991,"9.4",IF(Z10&gt;=1871,"10.2",IF(Z10&gt;=1761,"11.1",IF(Z10&gt;=1651,"12.2",IF(Z10&gt;=1531,"13.2",IF(Z10&gt;=1421,"14.4",IF(Z10&gt;=1311,"15.8",IF(Z10&gt;=1196,"17.2",IF(Z10&gt;=1081,"18.7",IF(Z10&gt;=971,"20.5",IF(Z10&gt;=856,"20.8",IF(Z10&gt;=741,"21.0",IF(Z10&gt;=601,"21.8","22.5")))))))))))))))))),"")</f>
        <v>18.7</v>
      </c>
      <c r="N10" s="86">
        <f t="shared" ref="N10:N17" si="9">IFERROR(VALUE(IF(Z10="","",(IF(Z10&gt;=2271,"10.6",IF(Z10&gt;=2101,"11.9",IF(Z10&gt;=1991,"12.7",IF(Z10&gt;=1871,"13.5",IF(Z10&gt;=1761,"14.4",IF(Z10&gt;=1651,"15.4",IF(Z10&gt;=1531,"16.5",IF(Z10&gt;=1421,"17.6",IF(Z10&gt;=1311,"19.0",IF(Z10&gt;=1196,"20.3",IF(Z10&gt;=1081,"21.8",IF(Z10&gt;=971,"23.4",IF(Z10&gt;=856,"23.7",IF(Z10&gt;=741,"24.5","24.6"))))))))))))))))),"")</f>
        <v>21.8</v>
      </c>
      <c r="O10" s="87" t="str">
        <f t="shared" ref="O10:O17" si="10">IF(Z10="","",IF(AE10="",TEXT(AB10,"#,##0.0"),IF(AB10-AE10&gt;0,CONCATENATE(TEXT(AE10,"#,##0.0"),"~",TEXT(AB10,"#,##0.0")),TEXT(AB10,"#,##0.0"))))</f>
        <v>26.3</v>
      </c>
      <c r="P10" s="88" t="s">
        <v>42</v>
      </c>
      <c r="Q10" s="89" t="s">
        <v>43</v>
      </c>
      <c r="R10" s="88" t="s">
        <v>44</v>
      </c>
      <c r="S10" s="90"/>
      <c r="T10" s="91" t="str">
        <f t="shared" ref="T10:T15" si="11">IF((LEFT(D10,1)="6"),"☆☆☆☆☆",IF((LEFT(D10,1)="5"),"☆☆☆☆",IF((LEFT(D10,1)="4"),"☆☆☆"," ")))</f>
        <v>☆☆☆☆</v>
      </c>
      <c r="U10" s="92" t="str">
        <f t="shared" ref="U10:U17" si="12">IFERROR(IF(K10&lt;M10,"",(ROUNDDOWN(K10/M10*100,0))),"")</f>
        <v/>
      </c>
      <c r="V10" s="93" t="str">
        <f t="shared" ref="V10:V17" si="13">IFERROR(IF(K10&lt;N10,"",(ROUNDDOWN(K10/N10*100,0))),"")</f>
        <v/>
      </c>
      <c r="W10" s="93">
        <f t="shared" ref="W10:W17" si="14">IF(AC10&lt;55,"",IF(AA10="",AC10,IF(AF10-AC10&gt;0,CONCATENATE(AC10,"~",AF10),AC10)))</f>
        <v>68</v>
      </c>
      <c r="X10" s="94" t="str">
        <f t="shared" ref="X10:X17" si="15">IF(AC10&lt;55,"",AD10)</f>
        <v>★1.5</v>
      </c>
      <c r="Z10" s="95">
        <v>1160</v>
      </c>
      <c r="AA10" s="95"/>
      <c r="AB10" s="96">
        <f t="shared" si="0"/>
        <v>26.3</v>
      </c>
      <c r="AC10" s="97">
        <f t="shared" si="1"/>
        <v>68</v>
      </c>
      <c r="AD10" s="97" t="str">
        <f t="shared" si="2"/>
        <v>★1.5</v>
      </c>
      <c r="AE10" s="96" t="str">
        <f t="shared" si="3"/>
        <v/>
      </c>
      <c r="AF10" s="97" t="str">
        <f t="shared" si="4"/>
        <v/>
      </c>
      <c r="AG10" s="97" t="str">
        <f t="shared" si="5"/>
        <v/>
      </c>
      <c r="AH10" s="98"/>
    </row>
    <row r="11" spans="1:34" ht="13" x14ac:dyDescent="0.2">
      <c r="A11" s="99"/>
      <c r="B11" s="100"/>
      <c r="C11" s="101"/>
      <c r="D11" s="79" t="s">
        <v>38</v>
      </c>
      <c r="E11" s="103" t="s">
        <v>46</v>
      </c>
      <c r="F11" s="80" t="s">
        <v>40</v>
      </c>
      <c r="G11" s="80">
        <v>1.1990000000000001</v>
      </c>
      <c r="H11" s="80" t="s">
        <v>41</v>
      </c>
      <c r="I11" s="81" t="str">
        <f t="shared" si="6"/>
        <v>1,170</v>
      </c>
      <c r="J11" s="104">
        <v>5</v>
      </c>
      <c r="K11" s="83">
        <v>17.899999999999999</v>
      </c>
      <c r="L11" s="84">
        <f t="shared" si="7"/>
        <v>129.70167597765365</v>
      </c>
      <c r="M11" s="85">
        <f t="shared" si="8"/>
        <v>18.7</v>
      </c>
      <c r="N11" s="86">
        <f t="shared" si="9"/>
        <v>21.8</v>
      </c>
      <c r="O11" s="87" t="str">
        <f t="shared" si="10"/>
        <v>26.3</v>
      </c>
      <c r="P11" s="88" t="s">
        <v>42</v>
      </c>
      <c r="Q11" s="89" t="s">
        <v>43</v>
      </c>
      <c r="R11" s="88" t="s">
        <v>44</v>
      </c>
      <c r="S11" s="90"/>
      <c r="T11" s="105" t="str">
        <f t="shared" si="11"/>
        <v>☆☆☆☆</v>
      </c>
      <c r="U11" s="92" t="str">
        <f t="shared" si="12"/>
        <v/>
      </c>
      <c r="V11" s="93" t="str">
        <f t="shared" si="13"/>
        <v/>
      </c>
      <c r="W11" s="93">
        <f t="shared" si="14"/>
        <v>68</v>
      </c>
      <c r="X11" s="94" t="str">
        <f t="shared" si="15"/>
        <v>★1.5</v>
      </c>
      <c r="Z11" s="95">
        <v>1170</v>
      </c>
      <c r="AA11" s="95"/>
      <c r="AB11" s="96">
        <f t="shared" si="0"/>
        <v>26.3</v>
      </c>
      <c r="AC11" s="97">
        <f t="shared" si="1"/>
        <v>68</v>
      </c>
      <c r="AD11" s="97" t="str">
        <f t="shared" si="2"/>
        <v>★1.5</v>
      </c>
      <c r="AE11" s="96" t="str">
        <f t="shared" si="3"/>
        <v/>
      </c>
      <c r="AF11" s="97" t="str">
        <f t="shared" si="4"/>
        <v/>
      </c>
      <c r="AG11" s="97" t="str">
        <f t="shared" si="5"/>
        <v/>
      </c>
      <c r="AH11" s="98"/>
    </row>
    <row r="12" spans="1:34" s="124" customFormat="1" ht="13" x14ac:dyDescent="0.2">
      <c r="A12" s="106"/>
      <c r="B12" s="107"/>
      <c r="C12" s="108">
        <v>408</v>
      </c>
      <c r="D12" s="103" t="s">
        <v>47</v>
      </c>
      <c r="E12" s="109" t="s">
        <v>48</v>
      </c>
      <c r="F12" s="110" t="s">
        <v>40</v>
      </c>
      <c r="G12" s="110">
        <v>1.1990000000000001</v>
      </c>
      <c r="H12" s="110" t="s">
        <v>41</v>
      </c>
      <c r="I12" s="111" t="str">
        <f t="shared" si="6"/>
        <v>1,430</v>
      </c>
      <c r="J12" s="112">
        <v>5</v>
      </c>
      <c r="K12" s="113">
        <v>16.7</v>
      </c>
      <c r="L12" s="114">
        <f t="shared" si="7"/>
        <v>139.02155688622753</v>
      </c>
      <c r="M12" s="113">
        <f t="shared" si="8"/>
        <v>14.4</v>
      </c>
      <c r="N12" s="115">
        <f t="shared" si="9"/>
        <v>17.600000000000001</v>
      </c>
      <c r="O12" s="116" t="str">
        <f t="shared" si="10"/>
        <v>24.4</v>
      </c>
      <c r="P12" s="117" t="s">
        <v>42</v>
      </c>
      <c r="Q12" s="118" t="s">
        <v>43</v>
      </c>
      <c r="R12" s="117" t="s">
        <v>44</v>
      </c>
      <c r="S12" s="119"/>
      <c r="T12" s="120" t="str">
        <f t="shared" si="11"/>
        <v xml:space="preserve"> </v>
      </c>
      <c r="U12" s="121">
        <f t="shared" si="12"/>
        <v>115</v>
      </c>
      <c r="V12" s="122" t="str">
        <f t="shared" si="13"/>
        <v/>
      </c>
      <c r="W12" s="122">
        <f t="shared" si="14"/>
        <v>68</v>
      </c>
      <c r="X12" s="123" t="str">
        <f t="shared" si="15"/>
        <v>★1.5</v>
      </c>
      <c r="Z12" s="125">
        <v>1430</v>
      </c>
      <c r="AA12" s="125"/>
      <c r="AB12" s="96">
        <f t="shared" si="0"/>
        <v>24.4</v>
      </c>
      <c r="AC12" s="126">
        <f t="shared" si="1"/>
        <v>68</v>
      </c>
      <c r="AD12" s="126" t="str">
        <f t="shared" si="2"/>
        <v>★1.5</v>
      </c>
      <c r="AE12" s="96" t="str">
        <f t="shared" si="3"/>
        <v/>
      </c>
      <c r="AF12" s="126" t="str">
        <f t="shared" si="4"/>
        <v/>
      </c>
      <c r="AG12" s="126" t="str">
        <f t="shared" si="5"/>
        <v/>
      </c>
      <c r="AH12" s="127"/>
    </row>
    <row r="13" spans="1:34" s="124" customFormat="1" ht="13" x14ac:dyDescent="0.2">
      <c r="A13" s="106"/>
      <c r="B13" s="128"/>
      <c r="C13" s="129"/>
      <c r="D13" s="103" t="s">
        <v>47</v>
      </c>
      <c r="E13" s="109" t="s">
        <v>49</v>
      </c>
      <c r="F13" s="110" t="s">
        <v>40</v>
      </c>
      <c r="G13" s="110">
        <v>1.1990000000000001</v>
      </c>
      <c r="H13" s="110" t="s">
        <v>41</v>
      </c>
      <c r="I13" s="111" t="str">
        <f t="shared" si="6"/>
        <v>1,450</v>
      </c>
      <c r="J13" s="112">
        <v>5</v>
      </c>
      <c r="K13" s="113">
        <v>16.7</v>
      </c>
      <c r="L13" s="114">
        <f t="shared" si="7"/>
        <v>139.02155688622753</v>
      </c>
      <c r="M13" s="113">
        <f t="shared" si="8"/>
        <v>14.4</v>
      </c>
      <c r="N13" s="115">
        <f t="shared" si="9"/>
        <v>17.600000000000001</v>
      </c>
      <c r="O13" s="116" t="str">
        <f t="shared" si="10"/>
        <v>24.2</v>
      </c>
      <c r="P13" s="117" t="s">
        <v>42</v>
      </c>
      <c r="Q13" s="118" t="s">
        <v>43</v>
      </c>
      <c r="R13" s="117" t="s">
        <v>44</v>
      </c>
      <c r="S13" s="119"/>
      <c r="T13" s="120" t="str">
        <f t="shared" si="11"/>
        <v xml:space="preserve"> </v>
      </c>
      <c r="U13" s="121">
        <f t="shared" si="12"/>
        <v>115</v>
      </c>
      <c r="V13" s="122" t="str">
        <f t="shared" si="13"/>
        <v/>
      </c>
      <c r="W13" s="122">
        <f t="shared" si="14"/>
        <v>69</v>
      </c>
      <c r="X13" s="123" t="str">
        <f t="shared" si="15"/>
        <v>★1.5</v>
      </c>
      <c r="Z13" s="125">
        <v>1450</v>
      </c>
      <c r="AA13" s="125"/>
      <c r="AB13" s="96">
        <f t="shared" si="0"/>
        <v>24.2</v>
      </c>
      <c r="AC13" s="126">
        <f t="shared" si="1"/>
        <v>69</v>
      </c>
      <c r="AD13" s="126" t="str">
        <f t="shared" si="2"/>
        <v>★1.5</v>
      </c>
      <c r="AE13" s="96" t="str">
        <f t="shared" si="3"/>
        <v/>
      </c>
      <c r="AF13" s="126" t="str">
        <f t="shared" si="4"/>
        <v/>
      </c>
      <c r="AG13" s="126" t="str">
        <f t="shared" si="5"/>
        <v/>
      </c>
      <c r="AH13" s="127"/>
    </row>
    <row r="14" spans="1:34" ht="13" x14ac:dyDescent="0.2">
      <c r="A14" s="99"/>
      <c r="B14" s="77"/>
      <c r="C14" s="78">
        <v>2008</v>
      </c>
      <c r="D14" s="79" t="s">
        <v>50</v>
      </c>
      <c r="E14" s="103" t="s">
        <v>51</v>
      </c>
      <c r="F14" s="80" t="s">
        <v>40</v>
      </c>
      <c r="G14" s="80">
        <v>1.1990000000000001</v>
      </c>
      <c r="H14" s="80" t="s">
        <v>41</v>
      </c>
      <c r="I14" s="81" t="str">
        <f t="shared" si="6"/>
        <v>1,270</v>
      </c>
      <c r="J14" s="82">
        <v>5</v>
      </c>
      <c r="K14" s="85">
        <v>17.100000000000001</v>
      </c>
      <c r="L14" s="84">
        <f t="shared" si="7"/>
        <v>135.76959064327482</v>
      </c>
      <c r="M14" s="85">
        <f t="shared" si="8"/>
        <v>17.2</v>
      </c>
      <c r="N14" s="130">
        <f t="shared" si="9"/>
        <v>20.3</v>
      </c>
      <c r="O14" s="87" t="str">
        <f t="shared" si="10"/>
        <v>25.6</v>
      </c>
      <c r="P14" s="88" t="s">
        <v>42</v>
      </c>
      <c r="Q14" s="89" t="s">
        <v>43</v>
      </c>
      <c r="R14" s="88" t="s">
        <v>44</v>
      </c>
      <c r="S14" s="90"/>
      <c r="T14" s="91" t="str">
        <f t="shared" si="11"/>
        <v>☆☆☆☆</v>
      </c>
      <c r="U14" s="92" t="str">
        <f t="shared" si="12"/>
        <v/>
      </c>
      <c r="V14" s="93" t="str">
        <f t="shared" si="13"/>
        <v/>
      </c>
      <c r="W14" s="93">
        <f t="shared" si="14"/>
        <v>66</v>
      </c>
      <c r="X14" s="94" t="str">
        <f t="shared" si="15"/>
        <v>★1.5</v>
      </c>
      <c r="Z14" s="95">
        <v>1270</v>
      </c>
      <c r="AA14" s="95"/>
      <c r="AB14" s="96">
        <f t="shared" si="0"/>
        <v>25.6</v>
      </c>
      <c r="AC14" s="97">
        <f t="shared" si="1"/>
        <v>66</v>
      </c>
      <c r="AD14" s="97" t="str">
        <f t="shared" si="2"/>
        <v>★1.5</v>
      </c>
      <c r="AE14" s="96" t="str">
        <f t="shared" si="3"/>
        <v/>
      </c>
      <c r="AF14" s="97" t="str">
        <f t="shared" si="4"/>
        <v/>
      </c>
      <c r="AG14" s="97" t="str">
        <f t="shared" si="5"/>
        <v/>
      </c>
      <c r="AH14" s="98"/>
    </row>
    <row r="15" spans="1:34" ht="13" x14ac:dyDescent="0.2">
      <c r="A15" s="99"/>
      <c r="B15" s="100"/>
      <c r="C15" s="101"/>
      <c r="D15" s="79" t="s">
        <v>50</v>
      </c>
      <c r="E15" s="103" t="s">
        <v>52</v>
      </c>
      <c r="F15" s="80" t="s">
        <v>40</v>
      </c>
      <c r="G15" s="80">
        <v>1.1990000000000001</v>
      </c>
      <c r="H15" s="80" t="s">
        <v>41</v>
      </c>
      <c r="I15" s="81" t="str">
        <f t="shared" si="6"/>
        <v>1,300</v>
      </c>
      <c r="J15" s="82">
        <v>5</v>
      </c>
      <c r="K15" s="85">
        <v>17.100000000000001</v>
      </c>
      <c r="L15" s="84">
        <f t="shared" si="7"/>
        <v>135.76959064327482</v>
      </c>
      <c r="M15" s="85">
        <f t="shared" si="8"/>
        <v>17.2</v>
      </c>
      <c r="N15" s="130">
        <f t="shared" si="9"/>
        <v>20.3</v>
      </c>
      <c r="O15" s="87" t="str">
        <f t="shared" si="10"/>
        <v>25.4</v>
      </c>
      <c r="P15" s="88" t="s">
        <v>42</v>
      </c>
      <c r="Q15" s="89" t="s">
        <v>43</v>
      </c>
      <c r="R15" s="88" t="s">
        <v>44</v>
      </c>
      <c r="S15" s="90"/>
      <c r="T15" s="91" t="str">
        <f t="shared" si="11"/>
        <v>☆☆☆☆</v>
      </c>
      <c r="U15" s="92" t="str">
        <f t="shared" si="12"/>
        <v/>
      </c>
      <c r="V15" s="93" t="str">
        <f t="shared" si="13"/>
        <v/>
      </c>
      <c r="W15" s="93">
        <f t="shared" si="14"/>
        <v>67</v>
      </c>
      <c r="X15" s="94" t="str">
        <f t="shared" si="15"/>
        <v>★1.5</v>
      </c>
      <c r="Z15" s="95">
        <v>1300</v>
      </c>
      <c r="AA15" s="95"/>
      <c r="AB15" s="96">
        <f t="shared" si="0"/>
        <v>25.4</v>
      </c>
      <c r="AC15" s="97">
        <f t="shared" si="1"/>
        <v>67</v>
      </c>
      <c r="AD15" s="97" t="str">
        <f t="shared" si="2"/>
        <v>★1.5</v>
      </c>
      <c r="AE15" s="96" t="str">
        <f t="shared" si="3"/>
        <v/>
      </c>
      <c r="AF15" s="97" t="str">
        <f t="shared" si="4"/>
        <v/>
      </c>
      <c r="AG15" s="97" t="str">
        <f t="shared" si="5"/>
        <v/>
      </c>
      <c r="AH15" s="98"/>
    </row>
    <row r="16" spans="1:34" ht="13" x14ac:dyDescent="0.2">
      <c r="A16" s="99"/>
      <c r="B16" s="100"/>
      <c r="C16" s="101"/>
      <c r="D16" s="79" t="s">
        <v>50</v>
      </c>
      <c r="E16" s="79" t="s">
        <v>53</v>
      </c>
      <c r="F16" s="80" t="s">
        <v>40</v>
      </c>
      <c r="G16" s="80">
        <v>1.1990000000000001</v>
      </c>
      <c r="H16" s="80" t="s">
        <v>41</v>
      </c>
      <c r="I16" s="81" t="str">
        <f t="shared" si="6"/>
        <v>1,290</v>
      </c>
      <c r="J16" s="82">
        <v>5</v>
      </c>
      <c r="K16" s="85">
        <v>17.100000000000001</v>
      </c>
      <c r="L16" s="84">
        <f t="shared" si="7"/>
        <v>135.76959064327482</v>
      </c>
      <c r="M16" s="85">
        <f t="shared" si="8"/>
        <v>17.2</v>
      </c>
      <c r="N16" s="130">
        <f t="shared" si="9"/>
        <v>20.3</v>
      </c>
      <c r="O16" s="87" t="str">
        <f t="shared" si="10"/>
        <v>25.4</v>
      </c>
      <c r="P16" s="88" t="s">
        <v>42</v>
      </c>
      <c r="Q16" s="89" t="s">
        <v>43</v>
      </c>
      <c r="R16" s="88" t="s">
        <v>44</v>
      </c>
      <c r="S16" s="90"/>
      <c r="T16" s="91" t="str">
        <f>IF((LEFT(D16,1)="6"),"☆☆☆☆☆",IF((LEFT(D16,1)="5"),"☆☆☆☆",IF((LEFT(D16,1)="4"),"☆☆☆"," ")))</f>
        <v>☆☆☆☆</v>
      </c>
      <c r="U16" s="92" t="str">
        <f t="shared" si="12"/>
        <v/>
      </c>
      <c r="V16" s="93" t="str">
        <f t="shared" si="13"/>
        <v/>
      </c>
      <c r="W16" s="93">
        <f t="shared" si="14"/>
        <v>67</v>
      </c>
      <c r="X16" s="94" t="str">
        <f t="shared" si="15"/>
        <v>★1.5</v>
      </c>
      <c r="Z16" s="95">
        <v>1290</v>
      </c>
      <c r="AA16" s="95"/>
      <c r="AB16" s="96">
        <f t="shared" si="0"/>
        <v>25.4</v>
      </c>
      <c r="AC16" s="97">
        <f t="shared" si="1"/>
        <v>67</v>
      </c>
      <c r="AD16" s="97" t="str">
        <f t="shared" si="2"/>
        <v>★1.5</v>
      </c>
      <c r="AE16" s="96" t="str">
        <f t="shared" si="3"/>
        <v/>
      </c>
      <c r="AF16" s="97" t="str">
        <f t="shared" si="4"/>
        <v/>
      </c>
      <c r="AG16" s="97" t="str">
        <f t="shared" si="5"/>
        <v/>
      </c>
      <c r="AH16" s="98"/>
    </row>
    <row r="17" spans="1:34" ht="13" x14ac:dyDescent="0.2">
      <c r="A17" s="131"/>
      <c r="B17" s="132"/>
      <c r="C17" s="133"/>
      <c r="D17" s="79" t="s">
        <v>50</v>
      </c>
      <c r="E17" s="79" t="s">
        <v>54</v>
      </c>
      <c r="F17" s="80" t="s">
        <v>40</v>
      </c>
      <c r="G17" s="80">
        <v>1.1990000000000001</v>
      </c>
      <c r="H17" s="80" t="s">
        <v>41</v>
      </c>
      <c r="I17" s="81" t="str">
        <f t="shared" si="6"/>
        <v>1,320</v>
      </c>
      <c r="J17" s="82">
        <v>5</v>
      </c>
      <c r="K17" s="85">
        <v>17.100000000000001</v>
      </c>
      <c r="L17" s="84">
        <f t="shared" si="7"/>
        <v>135.76959064327482</v>
      </c>
      <c r="M17" s="85">
        <f t="shared" si="8"/>
        <v>15.8</v>
      </c>
      <c r="N17" s="130">
        <f t="shared" si="9"/>
        <v>19</v>
      </c>
      <c r="O17" s="87" t="str">
        <f t="shared" si="10"/>
        <v>25.2</v>
      </c>
      <c r="P17" s="88" t="s">
        <v>42</v>
      </c>
      <c r="Q17" s="89" t="s">
        <v>43</v>
      </c>
      <c r="R17" s="88" t="s">
        <v>44</v>
      </c>
      <c r="S17" s="90"/>
      <c r="T17" s="91" t="str">
        <f>IF((LEFT(D17,1)="6"),"☆☆☆☆☆",IF((LEFT(D17,1)="5"),"☆☆☆☆",IF((LEFT(D17,1)="4"),"☆☆☆"," ")))</f>
        <v>☆☆☆☆</v>
      </c>
      <c r="U17" s="92">
        <f t="shared" si="12"/>
        <v>108</v>
      </c>
      <c r="V17" s="93" t="str">
        <f t="shared" si="13"/>
        <v/>
      </c>
      <c r="W17" s="93">
        <f t="shared" si="14"/>
        <v>67</v>
      </c>
      <c r="X17" s="94" t="str">
        <f t="shared" si="15"/>
        <v>★1.5</v>
      </c>
      <c r="Z17" s="95">
        <v>1320</v>
      </c>
      <c r="AA17" s="95"/>
      <c r="AB17" s="96">
        <f t="shared" si="0"/>
        <v>25.2</v>
      </c>
      <c r="AC17" s="97">
        <f t="shared" si="1"/>
        <v>67</v>
      </c>
      <c r="AD17" s="97" t="str">
        <f t="shared" si="2"/>
        <v>★1.5</v>
      </c>
      <c r="AE17" s="96" t="str">
        <f t="shared" si="3"/>
        <v/>
      </c>
      <c r="AF17" s="97" t="str">
        <f t="shared" si="4"/>
        <v/>
      </c>
      <c r="AG17" s="97" t="str">
        <f t="shared" si="5"/>
        <v/>
      </c>
      <c r="AH17" s="98"/>
    </row>
    <row r="18" spans="1:34" x14ac:dyDescent="0.2">
      <c r="E18" s="2"/>
    </row>
    <row r="19" spans="1:34" x14ac:dyDescent="0.2">
      <c r="B19" s="2" t="s">
        <v>55</v>
      </c>
      <c r="E19" s="2"/>
    </row>
    <row r="20" spans="1:34" x14ac:dyDescent="0.2">
      <c r="B20" s="2" t="s">
        <v>56</v>
      </c>
      <c r="E20" s="2"/>
    </row>
    <row r="21" spans="1:34" x14ac:dyDescent="0.2">
      <c r="B21" s="2" t="s">
        <v>57</v>
      </c>
      <c r="E21" s="2"/>
    </row>
    <row r="22" spans="1:34" x14ac:dyDescent="0.2">
      <c r="B22" s="2" t="s">
        <v>58</v>
      </c>
      <c r="E22" s="2"/>
    </row>
    <row r="23" spans="1:34" x14ac:dyDescent="0.2">
      <c r="B23" s="2" t="s">
        <v>59</v>
      </c>
      <c r="E23" s="2"/>
    </row>
    <row r="24" spans="1:34" x14ac:dyDescent="0.2">
      <c r="B24" s="2" t="s">
        <v>60</v>
      </c>
      <c r="E24" s="2"/>
    </row>
    <row r="25" spans="1:34" x14ac:dyDescent="0.2">
      <c r="B25" s="2" t="s">
        <v>61</v>
      </c>
      <c r="E25" s="2"/>
    </row>
    <row r="26" spans="1:34" x14ac:dyDescent="0.2">
      <c r="B26" s="2" t="s">
        <v>62</v>
      </c>
      <c r="E26" s="2"/>
    </row>
  </sheetData>
  <sheetProtection formatCells="0" formatColumns="0" formatRows="0" insertColumns="0" insertRows="0" insertHyperlinks="0" deleteColumns="0" deleteRows="0" sort="0" autoFilter="0" pivotTables="0"/>
  <mergeCells count="42">
    <mergeCell ref="AH5:AH8"/>
    <mergeCell ref="D6:D8"/>
    <mergeCell ref="E6:E8"/>
    <mergeCell ref="F6:F8"/>
    <mergeCell ref="G6:G8"/>
    <mergeCell ref="Q6:Q8"/>
    <mergeCell ref="R6:R8"/>
    <mergeCell ref="S6:S8"/>
    <mergeCell ref="T6:T8"/>
    <mergeCell ref="AD4:AD8"/>
    <mergeCell ref="AE4:AE8"/>
    <mergeCell ref="AF4:AF8"/>
    <mergeCell ref="AG4:AG8"/>
    <mergeCell ref="K5:K8"/>
    <mergeCell ref="L5:L8"/>
    <mergeCell ref="M5:M8"/>
    <mergeCell ref="N5:N8"/>
    <mergeCell ref="O5:O8"/>
    <mergeCell ref="W5:W8"/>
    <mergeCell ref="V4:V8"/>
    <mergeCell ref="W4:X4"/>
    <mergeCell ref="Z4:Z8"/>
    <mergeCell ref="AA4:AA8"/>
    <mergeCell ref="AB4:AB8"/>
    <mergeCell ref="AC4:AC8"/>
    <mergeCell ref="X5:X8"/>
    <mergeCell ref="J4:J8"/>
    <mergeCell ref="K4:O4"/>
    <mergeCell ref="P4:P8"/>
    <mergeCell ref="Q4:S5"/>
    <mergeCell ref="T4:T5"/>
    <mergeCell ref="U4:U8"/>
    <mergeCell ref="J2:P2"/>
    <mergeCell ref="Q2:X2"/>
    <mergeCell ref="S3:X3"/>
    <mergeCell ref="A4:A8"/>
    <mergeCell ref="B4:C8"/>
    <mergeCell ref="D4:D5"/>
    <mergeCell ref="E4:E5"/>
    <mergeCell ref="F4:G5"/>
    <mergeCell ref="H4:H8"/>
    <mergeCell ref="I4:I8"/>
  </mergeCells>
  <phoneticPr fontId="2"/>
  <pageMargins left="0.70866141732283472" right="0.70866141732283472" top="0.74803149606299213" bottom="0.74803149606299213" header="0.31496062992125984" footer="0.31496062992125984"/>
  <pageSetup paperSize="9" scale="31" orientation="portrait" r:id="rId1"/>
  <headerFooter>
    <oddHeader>&amp;L&amp;10
発出元 → 発出先&amp;R&amp;10【機密性２】 
作成日_作成担当課_用途_保存期間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</vt:lpstr>
      <vt:lpstr>'1-1'!Print_Area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