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32DA1E09-96B9-41AF-BB15-59419286C0EC}" xr6:coauthVersionLast="47" xr6:coauthVersionMax="47" xr10:uidLastSave="{00000000-0000-0000-0000-000000000000}"/>
  <bookViews>
    <workbookView xWindow="-3390" yWindow="-16320" windowWidth="29040" windowHeight="15720" xr2:uid="{9445B964-5E09-4E4B-98B4-8E5AB48A71D4}"/>
  </bookViews>
  <sheets>
    <sheet name="1-1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'1-1'!$A$1:$X$19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" i="1" l="1"/>
  <c r="AF10" i="1" s="1"/>
  <c r="AG10" i="1" s="1"/>
  <c r="AB10" i="1"/>
  <c r="O10" i="1" s="1"/>
  <c r="T10" i="1"/>
  <c r="N10" i="1"/>
  <c r="V10" i="1" s="1"/>
  <c r="M10" i="1"/>
  <c r="U10" i="1" s="1"/>
  <c r="L10" i="1"/>
  <c r="AE9" i="1"/>
  <c r="AF9" i="1" s="1"/>
  <c r="AG9" i="1" s="1"/>
  <c r="AB9" i="1"/>
  <c r="O9" i="1" s="1"/>
  <c r="T9" i="1"/>
  <c r="N9" i="1"/>
  <c r="V9" i="1" s="1"/>
  <c r="M9" i="1"/>
  <c r="U9" i="1" s="1"/>
  <c r="L9" i="1"/>
  <c r="AC10" i="1" l="1"/>
  <c r="AC9" i="1"/>
  <c r="AD9" i="1" l="1"/>
  <c r="W9" i="1"/>
  <c r="X9" i="1"/>
  <c r="AD10" i="1"/>
  <c r="X10" i="1"/>
  <c r="W10" i="1"/>
</calcChain>
</file>

<file path=xl/sharedStrings.xml><?xml version="1.0" encoding="utf-8"?>
<sst xmlns="http://schemas.openxmlformats.org/spreadsheetml/2006/main" count="67" uniqueCount="55">
  <si>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</si>
  <si>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Stellantis</t>
    </r>
    <r>
      <rPr>
        <sz val="8"/>
        <rFont val="游ゴシック"/>
        <family val="2"/>
        <charset val="128"/>
      </rPr>
      <t>ジャパン株式会社</t>
    </r>
    <phoneticPr fontId="2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</si>
  <si>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</si>
  <si>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</si>
  <si>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メーカー入力欄</t>
    <rPh sb="4" eb="6">
      <t>ニュウリョク</t>
    </rPh>
    <rPh sb="6" eb="7">
      <t>ラン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</si>
  <si>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</si>
  <si>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最大車両重量（自動計算）</t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</si>
  <si>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</si>
  <si>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</si>
  <si>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</si>
  <si>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</si>
  <si>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</si>
  <si>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</si>
  <si>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</si>
  <si>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</si>
  <si>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</si>
  <si>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</si>
  <si>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</si>
  <si>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</si>
  <si>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令和12年度</t>
    <rPh sb="0" eb="2">
      <t>レイワ</t>
    </rPh>
    <rPh sb="4" eb="6">
      <t>ネンド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</si>
  <si>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</si>
  <si>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</si>
  <si>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</si>
  <si>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</si>
  <si>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</si>
  <si>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</si>
  <si>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</si>
  <si>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</si>
  <si>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</si>
  <si>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</si>
  <si>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</si>
  <si>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</si>
  <si>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</si>
  <si>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t>主要排出
ガス対策</t>
    <phoneticPr fontId="2"/>
  </si>
  <si>
    <t>駆動
形式</t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</si>
  <si>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</si>
  <si>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2"/>
  </si>
  <si>
    <t>シトロエン</t>
  </si>
  <si>
    <t>C4</t>
    <phoneticPr fontId="2"/>
  </si>
  <si>
    <t>3AA-C41HN09</t>
    <phoneticPr fontId="2"/>
  </si>
  <si>
    <t>0001</t>
  </si>
  <si>
    <t>HN09</t>
    <phoneticPr fontId="2"/>
  </si>
  <si>
    <t>6AT(E)</t>
    <phoneticPr fontId="2"/>
  </si>
  <si>
    <t>3W</t>
  </si>
  <si>
    <t>F</t>
  </si>
  <si>
    <t>0002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</si>
  <si>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</si>
  <si>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</si>
  <si>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</si>
  <si>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</si>
  <si>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</si>
  <si>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</si>
  <si>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</si>
  <si>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</si>
  <si>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t xml:space="preserve">H </t>
    </r>
    <r>
      <rPr>
        <sz val="8"/>
        <rFont val="ＭＳ ゴシック"/>
        <family val="3"/>
        <charset val="128"/>
      </rPr>
      <t>・</t>
    </r>
    <r>
      <rPr>
        <sz val="8"/>
        <rFont val="Arial"/>
        <family val="2"/>
      </rPr>
      <t xml:space="preserve"> D </t>
    </r>
    <r>
      <rPr>
        <sz val="8"/>
        <rFont val="ＭＳ ゴシック"/>
        <family val="3"/>
        <charset val="128"/>
      </rPr>
      <t>・</t>
    </r>
    <r>
      <rPr>
        <sz val="8"/>
        <rFont val="Arial"/>
        <family val="2"/>
      </rPr>
      <t xml:space="preserve"> V </t>
    </r>
    <r>
      <rPr>
        <sz val="8"/>
        <rFont val="ＭＳ ゴシック"/>
        <family val="3"/>
        <charset val="128"/>
      </rPr>
      <t>・</t>
    </r>
    <r>
      <rPr>
        <sz val="8"/>
        <rFont val="Arial"/>
        <family val="2"/>
      </rPr>
      <t xml:space="preserve"> EP </t>
    </r>
    <r>
      <rPr>
        <sz val="8"/>
        <rFont val="ＭＳ ゴシック"/>
        <family val="3"/>
        <charset val="128"/>
      </rPr>
      <t>・</t>
    </r>
    <r>
      <rPr>
        <sz val="8"/>
        <rFont val="Arial"/>
        <family val="2"/>
      </rPr>
      <t xml:space="preserve"> B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</si>
</sst>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9" x14ac:knownFonts="1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2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ＭＳ ゴシック"/>
      <family val="3"/>
      <charset val="128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01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7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5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5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10" fillId="0" borderId="12" xfId="0" applyFont="1" applyBorder="1" applyAlignment="1"/>
    <xf numFmtId="0" fontId="10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14" xfId="0" applyFont="1" applyBorder="1" applyAlignment="1"/>
    <xf numFmtId="0" fontId="10" fillId="0" borderId="1" xfId="0" applyFont="1" applyBorder="1" applyAlignment="1"/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3" borderId="5" xfId="0" applyFont="1" applyFill="1" applyBorder="1" applyProtection="1">
      <alignment vertical="center"/>
      <protection locked="0"/>
    </xf>
    <xf numFmtId="0" fontId="14" fillId="3" borderId="7" xfId="0" applyFont="1" applyFill="1" applyBorder="1" applyProtection="1">
      <alignment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1" fillId="0" borderId="24" xfId="0" applyFont="1" applyBorder="1" applyAlignment="1">
      <alignment horizontal="center" vertical="center" wrapText="1"/>
    </xf>
    <xf numFmtId="179" fontId="15" fillId="0" borderId="3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3" borderId="24" xfId="0" applyFont="1" applyFill="1" applyBorder="1" applyProtection="1">
      <alignment vertical="center"/>
      <protection locked="0"/>
    </xf>
    <xf numFmtId="0" fontId="14" fillId="3" borderId="1" xfId="0" applyFont="1" applyFill="1" applyBorder="1" applyProtection="1">
      <alignment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176" fontId="16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77" fontId="16" fillId="3" borderId="28" xfId="0" applyNumberFormat="1" applyFont="1" applyFill="1" applyBorder="1" applyAlignment="1" applyProtection="1">
      <alignment horizontal="center" vertical="center" wrapText="1"/>
      <protection locked="0"/>
    </xf>
    <xf numFmtId="176" fontId="16" fillId="3" borderId="30" xfId="0" quotePrefix="1" applyNumberFormat="1" applyFont="1" applyFill="1" applyBorder="1" applyAlignment="1" applyProtection="1">
      <alignment horizontal="center" vertical="center" wrapText="1"/>
      <protection locked="0"/>
    </xf>
    <xf numFmtId="176" fontId="16" fillId="3" borderId="30" xfId="0" quotePrefix="1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178" fontId="3" fillId="3" borderId="31" xfId="0" applyNumberFormat="1" applyFont="1" applyFill="1" applyBorder="1" applyAlignment="1" applyProtection="1">
      <alignment horizontal="center" vertical="center"/>
      <protection locked="0"/>
    </xf>
    <xf numFmtId="178" fontId="3" fillId="3" borderId="30" xfId="0" applyNumberFormat="1" applyFont="1" applyFill="1" applyBorder="1" applyAlignment="1" applyProtection="1">
      <alignment horizontal="center" vertical="center"/>
      <protection locked="0"/>
    </xf>
    <xf numFmtId="178" fontId="3" fillId="3" borderId="30" xfId="0" quotePrefix="1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F45D4E8D-D3FA-4E34-856E-BAB6185C0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CD70-D335-4927-B276-735C4F64A6FD}">
  <sheetPr>
    <tabColor rgb="FFFFFF00"/>
  </sheetPr>
  <dimension ref="A1:AH19"/>
  <sheetViews>
    <sheetView tabSelected="1" view="pageBreakPreview" zoomScaleNormal="100" zoomScaleSheetLayoutView="100" workbookViewId="0">
      <selection activeCell="I30" sqref="I30"/>
    </sheetView>
  </sheetViews>
  <sheetFormatPr defaultColWidth="9" defaultRowHeight="10" x14ac:dyDescent="0.2"/>
  <cols>
    <col min="1" max="1" width="7.36328125" style="85" customWidth="1"/>
    <col min="2" max="2" width="2.08984375" style="2" customWidth="1"/>
    <col min="3" max="3" width="12.08984375" style="2" customWidth="1"/>
    <col min="4" max="4" width="13.90625" style="2" bestFit="1" customWidth="1"/>
    <col min="5" max="5" width="9.7265625" style="2" bestFit="1" customWidth="1"/>
    <col min="6" max="6" width="7.08984375" style="2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5.453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6" width="10.6328125" style="2" customWidth="1"/>
    <col min="27" max="27" width="8.7265625" style="2" customWidth="1"/>
    <col min="28" max="33" width="8.7265625" style="2" hidden="1" customWidth="1"/>
    <col min="34" max="34" width="8.7265625" style="2" customWidth="1"/>
    <col min="35" max="16384" width="9" style="2"/>
  </cols>
  <sheetData>
    <row r="1" spans="1:34" ht="15.5" x14ac:dyDescent="0.35">
      <c r="A1" s="1"/>
      <c r="B1" s="1"/>
      <c r="R1" s="3"/>
    </row>
    <row r="2" spans="1:34" ht="16" x14ac:dyDescent="0.4">
      <c r="A2" s="2"/>
      <c r="F2" s="4"/>
      <c r="J2" s="5" t="s">
        <v>0</v>
      </c>
      <c r="K2" s="5"/>
      <c r="L2" s="5"/>
      <c r="M2" s="5"/>
      <c r="N2" s="5"/>
      <c r="O2" s="5"/>
      <c r="P2" s="5"/>
      <c r="Q2" s="5" t="s">
        <v>1</v>
      </c>
      <c r="R2" s="5"/>
      <c r="S2" s="5"/>
      <c r="T2" s="5"/>
      <c r="U2" s="5"/>
      <c r="V2" s="5"/>
      <c r="W2" s="5"/>
      <c r="X2" s="5"/>
    </row>
    <row r="3" spans="1:34" ht="15.75" customHeight="1" x14ac:dyDescent="0.35">
      <c r="A3" s="6" t="s">
        <v>2</v>
      </c>
      <c r="B3" s="6"/>
      <c r="J3" s="7"/>
      <c r="R3" s="8"/>
      <c r="S3" s="9" t="s">
        <v>3</v>
      </c>
      <c r="T3" s="9"/>
      <c r="U3" s="9"/>
      <c r="V3" s="9"/>
      <c r="W3" s="9"/>
      <c r="X3" s="9"/>
      <c r="Z3" s="10" t="s">
        <v>4</v>
      </c>
      <c r="AA3" s="11"/>
      <c r="AB3" s="12" t="s">
        <v>5</v>
      </c>
      <c r="AC3" s="13"/>
      <c r="AD3" s="13"/>
      <c r="AE3" s="14" t="s">
        <v>6</v>
      </c>
      <c r="AF3" s="13"/>
      <c r="AG3" s="15"/>
    </row>
    <row r="4" spans="1:34" ht="14.25" customHeight="1" thickBot="1" x14ac:dyDescent="0.25">
      <c r="A4" s="16" t="s">
        <v>7</v>
      </c>
      <c r="B4" s="17" t="s">
        <v>8</v>
      </c>
      <c r="C4" s="18"/>
      <c r="D4" s="19"/>
      <c r="E4" s="20"/>
      <c r="F4" s="17" t="s">
        <v>9</v>
      </c>
      <c r="G4" s="21"/>
      <c r="H4" s="22" t="s">
        <v>10</v>
      </c>
      <c r="I4" s="23" t="s">
        <v>11</v>
      </c>
      <c r="J4" s="24" t="s">
        <v>12</v>
      </c>
      <c r="K4" s="25" t="s">
        <v>13</v>
      </c>
      <c r="L4" s="26"/>
      <c r="M4" s="26"/>
      <c r="N4" s="26"/>
      <c r="O4" s="27"/>
      <c r="P4" s="22" t="s">
        <v>14</v>
      </c>
      <c r="Q4" s="28" t="s">
        <v>15</v>
      </c>
      <c r="R4" s="29"/>
      <c r="S4" s="30"/>
      <c r="T4" s="31" t="s">
        <v>16</v>
      </c>
      <c r="U4" s="32" t="s">
        <v>17</v>
      </c>
      <c r="V4" s="22" t="s">
        <v>18</v>
      </c>
      <c r="W4" s="33" t="s">
        <v>19</v>
      </c>
      <c r="X4" s="34"/>
      <c r="Z4" s="35" t="s">
        <v>20</v>
      </c>
      <c r="AA4" s="35" t="s">
        <v>21</v>
      </c>
      <c r="AB4" s="23" t="s">
        <v>22</v>
      </c>
      <c r="AC4" s="22" t="s">
        <v>23</v>
      </c>
      <c r="AD4" s="22" t="s">
        <v>24</v>
      </c>
      <c r="AE4" s="23" t="s">
        <v>22</v>
      </c>
      <c r="AF4" s="22" t="s">
        <v>23</v>
      </c>
      <c r="AG4" s="22" t="s">
        <v>25</v>
      </c>
      <c r="AH4" s="36"/>
    </row>
    <row r="5" spans="1:34" ht="11.25" customHeight="1" x14ac:dyDescent="0.2">
      <c r="A5" s="37"/>
      <c r="B5" s="38"/>
      <c r="C5" s="39"/>
      <c r="D5" s="40"/>
      <c r="E5" s="41"/>
      <c r="F5" s="42"/>
      <c r="G5" s="43"/>
      <c r="H5" s="37"/>
      <c r="I5" s="44"/>
      <c r="J5" s="45"/>
      <c r="K5" s="46" t="s">
        <v>26</v>
      </c>
      <c r="L5" s="47" t="s">
        <v>27</v>
      </c>
      <c r="M5" s="48" t="s">
        <v>28</v>
      </c>
      <c r="N5" s="49" t="s">
        <v>29</v>
      </c>
      <c r="O5" s="49" t="s">
        <v>22</v>
      </c>
      <c r="P5" s="50"/>
      <c r="Q5" s="51"/>
      <c r="R5" s="52"/>
      <c r="S5" s="53"/>
      <c r="T5" s="54"/>
      <c r="U5" s="55"/>
      <c r="V5" s="37"/>
      <c r="W5" s="22" t="s">
        <v>23</v>
      </c>
      <c r="X5" s="22" t="s">
        <v>24</v>
      </c>
      <c r="Z5" s="35"/>
      <c r="AA5" s="35"/>
      <c r="AB5" s="44"/>
      <c r="AC5" s="56"/>
      <c r="AD5" s="56"/>
      <c r="AE5" s="44"/>
      <c r="AF5" s="56"/>
      <c r="AG5" s="56"/>
      <c r="AH5" s="57"/>
    </row>
    <row r="6" spans="1:34" x14ac:dyDescent="0.2">
      <c r="A6" s="37"/>
      <c r="B6" s="38"/>
      <c r="C6" s="39"/>
      <c r="D6" s="16" t="s">
        <v>30</v>
      </c>
      <c r="E6" s="58" t="s">
        <v>31</v>
      </c>
      <c r="F6" s="16" t="s">
        <v>30</v>
      </c>
      <c r="G6" s="23" t="s">
        <v>32</v>
      </c>
      <c r="H6" s="37"/>
      <c r="I6" s="44"/>
      <c r="J6" s="45"/>
      <c r="K6" s="59"/>
      <c r="L6" s="60"/>
      <c r="M6" s="59"/>
      <c r="N6" s="61"/>
      <c r="O6" s="61"/>
      <c r="P6" s="50"/>
      <c r="Q6" s="22" t="s">
        <v>33</v>
      </c>
      <c r="R6" s="22" t="s">
        <v>34</v>
      </c>
      <c r="S6" s="16" t="s">
        <v>35</v>
      </c>
      <c r="T6" s="62" t="s">
        <v>36</v>
      </c>
      <c r="U6" s="55"/>
      <c r="V6" s="37"/>
      <c r="W6" s="56"/>
      <c r="X6" s="56"/>
      <c r="Z6" s="35"/>
      <c r="AA6" s="35"/>
      <c r="AB6" s="44"/>
      <c r="AC6" s="56"/>
      <c r="AD6" s="56"/>
      <c r="AE6" s="44"/>
      <c r="AF6" s="56"/>
      <c r="AG6" s="56"/>
      <c r="AH6" s="57"/>
    </row>
    <row r="7" spans="1:34" x14ac:dyDescent="0.2">
      <c r="A7" s="37"/>
      <c r="B7" s="38"/>
      <c r="C7" s="39"/>
      <c r="D7" s="37"/>
      <c r="E7" s="37"/>
      <c r="F7" s="37"/>
      <c r="G7" s="37"/>
      <c r="H7" s="37"/>
      <c r="I7" s="44"/>
      <c r="J7" s="45"/>
      <c r="K7" s="59"/>
      <c r="L7" s="60"/>
      <c r="M7" s="59"/>
      <c r="N7" s="61"/>
      <c r="O7" s="61"/>
      <c r="P7" s="50"/>
      <c r="Q7" s="50"/>
      <c r="R7" s="50"/>
      <c r="S7" s="37"/>
      <c r="T7" s="63"/>
      <c r="U7" s="55"/>
      <c r="V7" s="37"/>
      <c r="W7" s="56"/>
      <c r="X7" s="56"/>
      <c r="Z7" s="35"/>
      <c r="AA7" s="35"/>
      <c r="AB7" s="44"/>
      <c r="AC7" s="56"/>
      <c r="AD7" s="56"/>
      <c r="AE7" s="44"/>
      <c r="AF7" s="56"/>
      <c r="AG7" s="56"/>
      <c r="AH7" s="57"/>
    </row>
    <row r="8" spans="1:34" x14ac:dyDescent="0.2">
      <c r="A8" s="64"/>
      <c r="B8" s="65"/>
      <c r="C8" s="66"/>
      <c r="D8" s="64"/>
      <c r="E8" s="64"/>
      <c r="F8" s="64"/>
      <c r="G8" s="64"/>
      <c r="H8" s="64"/>
      <c r="I8" s="67"/>
      <c r="J8" s="42"/>
      <c r="K8" s="68"/>
      <c r="L8" s="69"/>
      <c r="M8" s="68"/>
      <c r="N8" s="43"/>
      <c r="O8" s="43"/>
      <c r="P8" s="70"/>
      <c r="Q8" s="70"/>
      <c r="R8" s="70"/>
      <c r="S8" s="64"/>
      <c r="T8" s="71"/>
      <c r="U8" s="72"/>
      <c r="V8" s="64"/>
      <c r="W8" s="73"/>
      <c r="X8" s="73"/>
      <c r="Z8" s="74"/>
      <c r="AA8" s="74"/>
      <c r="AB8" s="67"/>
      <c r="AC8" s="73"/>
      <c r="AD8" s="73"/>
      <c r="AE8" s="67"/>
      <c r="AF8" s="73"/>
      <c r="AG8" s="73"/>
      <c r="AH8" s="57"/>
    </row>
    <row r="9" spans="1:34" ht="13" x14ac:dyDescent="0.2">
      <c r="A9" s="75" t="s">
        <v>37</v>
      </c>
      <c r="B9" s="76"/>
      <c r="C9" s="77" t="s">
        <v>38</v>
      </c>
      <c r="D9" s="86" t="s">
        <v>39</v>
      </c>
      <c r="E9" s="86" t="s">
        <v>40</v>
      </c>
      <c r="F9" s="87" t="s">
        <v>41</v>
      </c>
      <c r="G9" s="87">
        <v>1.1990000000000001</v>
      </c>
      <c r="H9" s="87" t="s">
        <v>42</v>
      </c>
      <c r="I9" s="88">
        <v>1370</v>
      </c>
      <c r="J9" s="89">
        <v>5</v>
      </c>
      <c r="K9" s="90">
        <v>23.2</v>
      </c>
      <c r="L9" s="91">
        <f t="shared" ref="L9:L10" si="0">IF(K9&gt;0,1/K9*34.6*67.1,"")</f>
        <v>100.07155172413793</v>
      </c>
      <c r="M9" s="90">
        <f t="shared" ref="M9:M10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15.8</v>
      </c>
      <c r="N9" s="92">
        <f t="shared" ref="N9:N10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19</v>
      </c>
      <c r="O9" s="93" t="str">
        <f t="shared" ref="O9:O10" si="3">IF(Z9="","",IF(AE9="",TEXT(AB9,"#,##0.0"),IF(AB9-AE9&gt;0,CONCATENATE(TEXT(AE9,"#,##0.0"),"~",TEXT(AB9,"#,##0.0")),TEXT(AB9,"#,##0.0"))))</f>
        <v>24.8</v>
      </c>
      <c r="P9" s="94" t="s">
        <v>54</v>
      </c>
      <c r="Q9" s="95" t="s">
        <v>43</v>
      </c>
      <c r="R9" s="94" t="s">
        <v>44</v>
      </c>
      <c r="S9" s="96"/>
      <c r="T9" s="97" t="str">
        <f t="shared" ref="T9:T10" si="4">IF((LEFT(D9,1)="6"),"☆☆☆☆☆",IF((LEFT(D9,1)="5"),"☆☆☆☆",IF((LEFT(D9,1)="4"),"☆☆☆"," ")))</f>
        <v xml:space="preserve"> </v>
      </c>
      <c r="U9" s="98">
        <f t="shared" ref="U9:U10" si="5">IFERROR(IF(K9&lt;M9,"",(ROUNDDOWN(K9/M9*100,0))),"")</f>
        <v>146</v>
      </c>
      <c r="V9" s="99">
        <f t="shared" ref="V9:V10" si="6">IFERROR(IF(K9&lt;N9,"",(ROUNDDOWN(K9/N9*100,0))),"")</f>
        <v>122</v>
      </c>
      <c r="W9" s="99">
        <f t="shared" ref="W9:W10" si="7">IF(AC9&lt;55,"",IF(AA9="",AC9,IF(AF9-AC9&gt;0,CONCATENATE(AC9,"~",AF9),AC9)))</f>
        <v>93</v>
      </c>
      <c r="X9" s="100" t="str">
        <f t="shared" ref="X9:X10" si="8">IF(AC9&lt;55,"",AD9)</f>
        <v>★4.0</v>
      </c>
      <c r="Z9" s="78">
        <v>1370</v>
      </c>
      <c r="AA9" s="78"/>
      <c r="AB9" s="79">
        <f t="shared" ref="AB9:AB10" si="9">IF(Z9="","",(ROUND(IF(Z9&gt;=2759,9.5,IF(Z9&lt;2759,(-2.47/1000000*Z9*Z9)-(8.52/10000*Z9)+30.65)),1)))</f>
        <v>24.8</v>
      </c>
      <c r="AC9" s="80">
        <f t="shared" ref="AC9:AC10" si="10">IF(K9="","",ROUNDDOWN(K9/AB9*100,0))</f>
        <v>93</v>
      </c>
      <c r="AD9" s="80" t="str">
        <f t="shared" ref="AD9:AD10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★4.0</v>
      </c>
      <c r="AE9" s="79" t="str">
        <f t="shared" ref="AE9:AE10" si="12">IF(AA9="","",(ROUND(IF(AA9&gt;=2759,9.5,IF(AA9&lt;2759,(-2.47/1000000*AA9*AA9)-(8.52/10000*AA9)+30.65)),1)))</f>
        <v/>
      </c>
      <c r="AF9" s="80" t="str">
        <f t="shared" ref="AF9:AF10" si="13">IF(AE9="","",IF(K9="","",ROUNDDOWN(K9/AE9*100,0)))</f>
        <v/>
      </c>
      <c r="AG9" s="80" t="str">
        <f t="shared" ref="AG9:AG10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81"/>
    </row>
    <row r="10" spans="1:34" ht="13" x14ac:dyDescent="0.2">
      <c r="A10" s="82"/>
      <c r="B10" s="83"/>
      <c r="C10" s="84"/>
      <c r="D10" s="86" t="s">
        <v>39</v>
      </c>
      <c r="E10" s="86" t="s">
        <v>45</v>
      </c>
      <c r="F10" s="87" t="s">
        <v>41</v>
      </c>
      <c r="G10" s="87">
        <v>1.1990000000000001</v>
      </c>
      <c r="H10" s="87" t="s">
        <v>42</v>
      </c>
      <c r="I10" s="88">
        <v>1390</v>
      </c>
      <c r="J10" s="89">
        <v>5</v>
      </c>
      <c r="K10" s="90">
        <v>23</v>
      </c>
      <c r="L10" s="91">
        <f t="shared" si="0"/>
        <v>100.94173913043477</v>
      </c>
      <c r="M10" s="90">
        <f t="shared" si="1"/>
        <v>15.8</v>
      </c>
      <c r="N10" s="92">
        <f t="shared" si="2"/>
        <v>19</v>
      </c>
      <c r="O10" s="93" t="str">
        <f t="shared" si="3"/>
        <v>24.7</v>
      </c>
      <c r="P10" s="94" t="s">
        <v>54</v>
      </c>
      <c r="Q10" s="95" t="s">
        <v>43</v>
      </c>
      <c r="R10" s="94" t="s">
        <v>44</v>
      </c>
      <c r="S10" s="96"/>
      <c r="T10" s="97" t="str">
        <f t="shared" si="4"/>
        <v xml:space="preserve"> </v>
      </c>
      <c r="U10" s="98">
        <f t="shared" si="5"/>
        <v>145</v>
      </c>
      <c r="V10" s="99">
        <f t="shared" si="6"/>
        <v>121</v>
      </c>
      <c r="W10" s="99">
        <f t="shared" si="7"/>
        <v>93</v>
      </c>
      <c r="X10" s="100" t="str">
        <f t="shared" si="8"/>
        <v>★4.0</v>
      </c>
      <c r="Z10" s="78">
        <v>1390</v>
      </c>
      <c r="AA10" s="78"/>
      <c r="AB10" s="79">
        <f t="shared" si="9"/>
        <v>24.7</v>
      </c>
      <c r="AC10" s="80">
        <f t="shared" si="10"/>
        <v>93</v>
      </c>
      <c r="AD10" s="80" t="str">
        <f t="shared" si="11"/>
        <v>★4.0</v>
      </c>
      <c r="AE10" s="79" t="str">
        <f t="shared" si="12"/>
        <v/>
      </c>
      <c r="AF10" s="80" t="str">
        <f t="shared" si="13"/>
        <v/>
      </c>
      <c r="AG10" s="80" t="str">
        <f t="shared" si="14"/>
        <v/>
      </c>
      <c r="AH10" s="81"/>
    </row>
    <row r="12" spans="1:34" x14ac:dyDescent="0.2">
      <c r="B12" s="2" t="s">
        <v>46</v>
      </c>
    </row>
    <row r="13" spans="1:34" x14ac:dyDescent="0.2">
      <c r="B13" s="2" t="s">
        <v>47</v>
      </c>
    </row>
    <row r="14" spans="1:34" x14ac:dyDescent="0.2">
      <c r="B14" s="2" t="s">
        <v>48</v>
      </c>
    </row>
    <row r="15" spans="1:34" x14ac:dyDescent="0.2">
      <c r="B15" s="2" t="s">
        <v>49</v>
      </c>
    </row>
    <row r="16" spans="1:34" x14ac:dyDescent="0.2">
      <c r="B16" s="2" t="s">
        <v>50</v>
      </c>
    </row>
    <row r="17" spans="2:2" x14ac:dyDescent="0.2">
      <c r="B17" s="2" t="s">
        <v>51</v>
      </c>
    </row>
    <row r="18" spans="2:2" x14ac:dyDescent="0.2">
      <c r="B18" s="2" t="s">
        <v>52</v>
      </c>
    </row>
    <row r="19" spans="2:2" x14ac:dyDescent="0.2">
      <c r="B19" s="2" t="s">
        <v>53</v>
      </c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Q2:X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