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19560" windowHeight="8115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'1-1'!$A$1:$X$29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1" l="1"/>
  <c r="AF20" i="1" s="1"/>
  <c r="AG20" i="1" s="1"/>
  <c r="AB20" i="1"/>
  <c r="AC20" i="1" s="1"/>
  <c r="T20" i="1"/>
  <c r="O20" i="1"/>
  <c r="N20" i="1"/>
  <c r="V20" i="1" s="1"/>
  <c r="M20" i="1"/>
  <c r="U20" i="1" s="1"/>
  <c r="L20" i="1"/>
  <c r="I20" i="1"/>
  <c r="AE19" i="1"/>
  <c r="AF19" i="1" s="1"/>
  <c r="AG19" i="1" s="1"/>
  <c r="AB19" i="1"/>
  <c r="AC19" i="1" s="1"/>
  <c r="T19" i="1"/>
  <c r="O19" i="1"/>
  <c r="N19" i="1"/>
  <c r="V19" i="1" s="1"/>
  <c r="M19" i="1"/>
  <c r="U19" i="1" s="1"/>
  <c r="L19" i="1"/>
  <c r="I19" i="1"/>
  <c r="AE18" i="1"/>
  <c r="AF18" i="1" s="1"/>
  <c r="AG18" i="1" s="1"/>
  <c r="AD18" i="1"/>
  <c r="X18" i="1" s="1"/>
  <c r="AC18" i="1"/>
  <c r="AB18" i="1"/>
  <c r="W18" i="1"/>
  <c r="T18" i="1"/>
  <c r="O18" i="1"/>
  <c r="N18" i="1"/>
  <c r="V18" i="1" s="1"/>
  <c r="M18" i="1"/>
  <c r="U18" i="1" s="1"/>
  <c r="L18" i="1"/>
  <c r="I18" i="1"/>
  <c r="AE17" i="1"/>
  <c r="AF17" i="1" s="1"/>
  <c r="AG17" i="1" s="1"/>
  <c r="AD17" i="1"/>
  <c r="X17" i="1" s="1"/>
  <c r="AC17" i="1"/>
  <c r="AB17" i="1"/>
  <c r="W17" i="1"/>
  <c r="T17" i="1"/>
  <c r="O17" i="1"/>
  <c r="N17" i="1"/>
  <c r="V17" i="1" s="1"/>
  <c r="M17" i="1"/>
  <c r="U17" i="1" s="1"/>
  <c r="L17" i="1"/>
  <c r="I17" i="1"/>
  <c r="AE16" i="1"/>
  <c r="AF16" i="1" s="1"/>
  <c r="AG16" i="1" s="1"/>
  <c r="AD16" i="1"/>
  <c r="X16" i="1" s="1"/>
  <c r="AC16" i="1"/>
  <c r="AB16" i="1"/>
  <c r="W16" i="1"/>
  <c r="T16" i="1"/>
  <c r="O16" i="1"/>
  <c r="N16" i="1"/>
  <c r="V16" i="1" s="1"/>
  <c r="M16" i="1"/>
  <c r="U16" i="1" s="1"/>
  <c r="L16" i="1"/>
  <c r="I16" i="1"/>
  <c r="AE15" i="1"/>
  <c r="AF15" i="1" s="1"/>
  <c r="AG15" i="1" s="1"/>
  <c r="AD15" i="1"/>
  <c r="X15" i="1" s="1"/>
  <c r="AC15" i="1"/>
  <c r="AB15" i="1"/>
  <c r="W15" i="1"/>
  <c r="T15" i="1"/>
  <c r="O15" i="1"/>
  <c r="N15" i="1"/>
  <c r="V15" i="1" s="1"/>
  <c r="M15" i="1"/>
  <c r="U15" i="1" s="1"/>
  <c r="L15" i="1"/>
  <c r="I15" i="1"/>
  <c r="AE14" i="1"/>
  <c r="AF14" i="1" s="1"/>
  <c r="AG14" i="1" s="1"/>
  <c r="AD14" i="1"/>
  <c r="X14" i="1" s="1"/>
  <c r="AC14" i="1"/>
  <c r="AB14" i="1"/>
  <c r="W14" i="1"/>
  <c r="T14" i="1"/>
  <c r="O14" i="1"/>
  <c r="N14" i="1"/>
  <c r="V14" i="1" s="1"/>
  <c r="M14" i="1"/>
  <c r="U14" i="1" s="1"/>
  <c r="L14" i="1"/>
  <c r="I14" i="1"/>
  <c r="AE13" i="1"/>
  <c r="AF13" i="1" s="1"/>
  <c r="AG13" i="1" s="1"/>
  <c r="AD13" i="1"/>
  <c r="X13" i="1" s="1"/>
  <c r="AC13" i="1"/>
  <c r="AB13" i="1"/>
  <c r="W13" i="1"/>
  <c r="T13" i="1"/>
  <c r="O13" i="1"/>
  <c r="N13" i="1"/>
  <c r="V13" i="1" s="1"/>
  <c r="M13" i="1"/>
  <c r="U13" i="1" s="1"/>
  <c r="L13" i="1"/>
  <c r="I13" i="1"/>
  <c r="AE12" i="1"/>
  <c r="AF12" i="1" s="1"/>
  <c r="AG12" i="1" s="1"/>
  <c r="AD12" i="1"/>
  <c r="X12" i="1" s="1"/>
  <c r="AC12" i="1"/>
  <c r="AB12" i="1"/>
  <c r="W12" i="1"/>
  <c r="T12" i="1"/>
  <c r="O12" i="1"/>
  <c r="N12" i="1"/>
  <c r="V12" i="1" s="1"/>
  <c r="M12" i="1"/>
  <c r="U12" i="1" s="1"/>
  <c r="L12" i="1"/>
  <c r="I12" i="1"/>
  <c r="AE11" i="1"/>
  <c r="AF11" i="1" s="1"/>
  <c r="AG11" i="1" s="1"/>
  <c r="AD11" i="1"/>
  <c r="AC11" i="1"/>
  <c r="X11" i="1" s="1"/>
  <c r="AB11" i="1"/>
  <c r="W11" i="1"/>
  <c r="T11" i="1"/>
  <c r="O11" i="1"/>
  <c r="N11" i="1"/>
  <c r="V11" i="1" s="1"/>
  <c r="M11" i="1"/>
  <c r="U11" i="1" s="1"/>
  <c r="L11" i="1"/>
  <c r="I11" i="1"/>
  <c r="AE10" i="1"/>
  <c r="AF10" i="1" s="1"/>
  <c r="AG10" i="1" s="1"/>
  <c r="AD10" i="1"/>
  <c r="AC10" i="1"/>
  <c r="X10" i="1" s="1"/>
  <c r="AB10" i="1"/>
  <c r="W10" i="1"/>
  <c r="T10" i="1"/>
  <c r="O10" i="1"/>
  <c r="N10" i="1"/>
  <c r="V10" i="1" s="1"/>
  <c r="M10" i="1"/>
  <c r="U10" i="1" s="1"/>
  <c r="L10" i="1"/>
  <c r="I10" i="1"/>
  <c r="AE9" i="1"/>
  <c r="AF9" i="1" s="1"/>
  <c r="AG9" i="1" s="1"/>
  <c r="AD9" i="1"/>
  <c r="AC9" i="1"/>
  <c r="X9" i="1" s="1"/>
  <c r="AB9" i="1"/>
  <c r="W9" i="1"/>
  <c r="T9" i="1"/>
  <c r="O9" i="1"/>
  <c r="N9" i="1"/>
  <c r="V9" i="1" s="1"/>
  <c r="M9" i="1"/>
  <c r="U9" i="1" s="1"/>
  <c r="L9" i="1"/>
  <c r="I9" i="1"/>
  <c r="AD19" i="1" l="1"/>
  <c r="X19" i="1" s="1"/>
  <c r="W19" i="1"/>
  <c r="AD20" i="1"/>
  <c r="X20" i="1" s="1"/>
  <c r="W20" i="1"/>
</calcChain>
</file>

<file path=xl/sharedStrings.xml><?xml version="1.0" encoding="utf-8"?>
<sst xmlns="http://schemas.openxmlformats.org/spreadsheetml/2006/main" count="140" uniqueCount="71">
  <si>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</si>
  <si>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>Stellantis</t>
    </r>
    <r>
      <rPr>
        <sz val="8"/>
        <rFont val="游ゴシック"/>
        <family val="2"/>
        <charset val="128"/>
      </rPr>
      <t>ジャパン株式会社</t>
    </r>
    <phoneticPr fontId="2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</si>
  <si>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</si>
  <si>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</si>
  <si>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t>メーカー入力欄</t>
    <rPh sb="4" eb="6">
      <t>ニュウリョク</t>
    </rPh>
    <rPh sb="6" eb="7">
      <t>ラン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</si>
  <si>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</si>
  <si>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最大車両重量（自動計算）</t>
    <rPh sb="1" eb="2">
      <t>ダイ</t>
    </rPh>
    <rPh sb="7" eb="9">
      <t>ジドウ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</si>
  <si>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</si>
  <si>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</si>
  <si>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</si>
  <si>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</si>
  <si>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</si>
  <si>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</si>
  <si>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</si>
  <si>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</si>
  <si>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</si>
  <si>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</si>
  <si>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</si>
  <si>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</si>
  <si>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令和12年度</t>
    <rPh sb="0" eb="2">
      <t>レイワ</t>
    </rPh>
    <rPh sb="4" eb="6">
      <t>ネンド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</si>
  <si>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</si>
  <si>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</si>
  <si>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</si>
  <si>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</si>
  <si>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</si>
  <si>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</si>
  <si>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</si>
  <si>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</si>
  <si>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</si>
  <si>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</si>
  <si>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</si>
  <si>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</si>
  <si>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</si>
  <si>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t>主要排出
ガス対策</t>
    <phoneticPr fontId="2"/>
  </si>
  <si>
    <t>駆動
形式</t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</si>
  <si>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</si>
  <si>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2"/>
  </si>
  <si>
    <t>シトロエン</t>
  </si>
  <si>
    <t xml:space="preserve">C3 </t>
    <phoneticPr fontId="2"/>
  </si>
  <si>
    <t>5BA-B6HN05</t>
  </si>
  <si>
    <t>0001, 0101</t>
  </si>
  <si>
    <t>HN05</t>
  </si>
  <si>
    <t>6AT(E･LTC)</t>
  </si>
  <si>
    <t>I ・ D ・ V ・ EP ・ B</t>
  </si>
  <si>
    <t>3W</t>
  </si>
  <si>
    <t>F</t>
  </si>
  <si>
    <t>0002, 0102</t>
  </si>
  <si>
    <r>
      <t xml:space="preserve">C3 </t>
    </r>
    <r>
      <rPr>
        <sz val="8"/>
        <color theme="1"/>
        <rFont val="ＭＳ Ｐゴシック"/>
        <family val="3"/>
        <charset val="128"/>
      </rPr>
      <t>エアクロス</t>
    </r>
    <phoneticPr fontId="2"/>
  </si>
  <si>
    <t>5BA-A8HN05</t>
  </si>
  <si>
    <t>0001</t>
  </si>
  <si>
    <t>0002</t>
  </si>
  <si>
    <t>0003</t>
  </si>
  <si>
    <t>0004</t>
  </si>
  <si>
    <t>C4</t>
    <phoneticPr fontId="2"/>
  </si>
  <si>
    <t>3BA-C41HN05</t>
  </si>
  <si>
    <t>8AT(E･LTC)</t>
  </si>
  <si>
    <r>
      <t xml:space="preserve">C5 </t>
    </r>
    <r>
      <rPr>
        <sz val="8"/>
        <color theme="1"/>
        <rFont val="ＭＳ Ｐゴシック"/>
        <family val="3"/>
        <charset val="128"/>
      </rPr>
      <t>エアクロス</t>
    </r>
    <phoneticPr fontId="2"/>
  </si>
  <si>
    <t>3BA-C845G06</t>
  </si>
  <si>
    <t>0201</t>
  </si>
  <si>
    <t>5G06</t>
  </si>
  <si>
    <t>0202</t>
  </si>
  <si>
    <t>0203</t>
  </si>
  <si>
    <t>0204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</si>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</sst>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8" x14ac:knownFonts="1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8"/>
      <name val="游ゴシック"/>
      <family val="2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b/>
      <sz val="10"/>
      <name val="Arial"/>
      <family val="2"/>
    </font>
    <font>
      <u/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12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5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 wrapText="1"/>
    </xf>
    <xf numFmtId="0" fontId="3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/>
    <xf numFmtId="0" fontId="10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/>
    <xf numFmtId="0" fontId="10" fillId="0" borderId="1" xfId="0" applyFont="1" applyFill="1" applyBorder="1" applyAlignment="1"/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2" borderId="5" xfId="0" applyFont="1" applyFill="1" applyBorder="1" applyProtection="1">
      <alignment vertical="center"/>
      <protection locked="0"/>
    </xf>
    <xf numFmtId="0" fontId="14" fillId="2" borderId="7" xfId="0" applyFont="1" applyFill="1" applyBorder="1" applyProtection="1">
      <alignment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176" fontId="15" fillId="2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5" fillId="2" borderId="28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6" fontId="15" fillId="2" borderId="30" xfId="0" quotePrefix="1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178" fontId="3" fillId="2" borderId="31" xfId="0" applyNumberFormat="1" applyFont="1" applyFill="1" applyBorder="1" applyAlignment="1" applyProtection="1">
      <alignment horizontal="center" vertical="center"/>
      <protection locked="0"/>
    </xf>
    <xf numFmtId="178" fontId="3" fillId="2" borderId="30" xfId="0" applyNumberFormat="1" applyFont="1" applyFill="1" applyBorder="1" applyAlignment="1" applyProtection="1">
      <alignment horizontal="center" vertical="center"/>
      <protection locked="0"/>
    </xf>
    <xf numFmtId="178" fontId="3" fillId="2" borderId="30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>
      <alignment horizontal="center" vertical="center" wrapText="1"/>
    </xf>
    <xf numFmtId="179" fontId="17" fillId="0" borderId="3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Protection="1">
      <alignment vertical="center"/>
      <protection locked="0"/>
    </xf>
    <xf numFmtId="0" fontId="14" fillId="2" borderId="1" xfId="0" applyFont="1" applyFill="1" applyBorder="1" applyProtection="1">
      <alignment vertical="center"/>
      <protection locked="0"/>
    </xf>
    <xf numFmtId="0" fontId="14" fillId="2" borderId="13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14" fillId="2" borderId="22" xfId="0" applyFont="1" applyFill="1" applyBorder="1" applyAlignment="1" applyProtection="1">
      <alignment horizontal="left" vertical="center"/>
      <protection locked="0"/>
    </xf>
    <xf numFmtId="0" fontId="14" fillId="2" borderId="12" xfId="0" applyFont="1" applyFill="1" applyBorder="1" applyProtection="1">
      <alignment vertical="center"/>
      <protection locked="0"/>
    </xf>
    <xf numFmtId="0" fontId="14" fillId="2" borderId="6" xfId="0" applyFont="1" applyFill="1" applyBorder="1" applyProtection="1">
      <alignment vertical="center"/>
      <protection locked="0"/>
    </xf>
    <xf numFmtId="0" fontId="13" fillId="2" borderId="12" xfId="0" applyFont="1" applyFill="1" applyBorder="1" applyProtection="1">
      <alignment vertical="center"/>
      <protection locked="0"/>
    </xf>
    <xf numFmtId="0" fontId="13" fillId="2" borderId="14" xfId="0" applyFont="1" applyFill="1" applyBorder="1" applyProtection="1">
      <alignment vertical="center"/>
      <protection locked="0"/>
    </xf>
    <xf numFmtId="0" fontId="14" fillId="2" borderId="14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29"/>
  <sheetViews>
    <sheetView tabSelected="1" view="pageBreakPreview" zoomScaleNormal="100" zoomScaleSheetLayoutView="100" workbookViewId="0"/>
  </sheetViews>
  <sheetFormatPr defaultRowHeight="11.25" x14ac:dyDescent="0.2"/>
  <cols>
    <col min="1" max="1" width="7.375" style="110" customWidth="1"/>
    <col min="2" max="2" width="2.125" style="2" customWidth="1"/>
    <col min="3" max="3" width="12.125" style="2" customWidth="1"/>
    <col min="4" max="4" width="13.875" style="2" bestFit="1" customWidth="1"/>
    <col min="5" max="5" width="9.75" style="111" bestFit="1" customWidth="1"/>
    <col min="6" max="6" width="7.125" style="2" customWidth="1"/>
    <col min="7" max="7" width="7.375" style="2" customWidth="1"/>
    <col min="8" max="8" width="12.125" style="2" bestFit="1" customWidth="1"/>
    <col min="9" max="9" width="10.625" style="2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5.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2" width="8.25" style="2" bestFit="1" customWidth="1"/>
    <col min="23" max="24" width="9" style="2"/>
    <col min="25" max="25" width="9" style="2" customWidth="1"/>
    <col min="26" max="26" width="10.625" style="2" customWidth="1"/>
    <col min="27" max="27" width="8.75" style="2" customWidth="1"/>
    <col min="28" max="33" width="8.75" style="2" hidden="1" customWidth="1"/>
    <col min="34" max="34" width="8.75" style="2" customWidth="1"/>
    <col min="35" max="16384" width="9" style="2"/>
  </cols>
  <sheetData>
    <row r="1" spans="1:35" ht="15.75" x14ac:dyDescent="0.25">
      <c r="A1" s="1"/>
      <c r="B1" s="1"/>
      <c r="E1" s="3"/>
      <c r="R1" s="4"/>
    </row>
    <row r="2" spans="1:35" s="5" customFormat="1" ht="15.75" x14ac:dyDescent="0.25">
      <c r="A2" s="2"/>
      <c r="B2" s="2"/>
      <c r="C2" s="2"/>
      <c r="F2" s="6"/>
      <c r="J2" s="7" t="s">
        <v>0</v>
      </c>
      <c r="K2" s="7"/>
      <c r="L2" s="7"/>
      <c r="M2" s="7"/>
      <c r="N2" s="7"/>
      <c r="O2" s="7"/>
      <c r="P2" s="7"/>
      <c r="Q2" s="7" t="s">
        <v>1</v>
      </c>
      <c r="R2" s="7"/>
      <c r="S2" s="7"/>
      <c r="T2" s="7"/>
      <c r="U2" s="7"/>
      <c r="V2" s="7"/>
      <c r="W2" s="7"/>
      <c r="X2" s="7"/>
    </row>
    <row r="3" spans="1:35" s="5" customFormat="1" ht="15.75" customHeight="1" x14ac:dyDescent="0.25">
      <c r="A3" s="8" t="s">
        <v>2</v>
      </c>
      <c r="B3" s="8"/>
      <c r="C3" s="2"/>
      <c r="F3" s="2"/>
      <c r="G3" s="2"/>
      <c r="H3" s="2"/>
      <c r="I3" s="2"/>
      <c r="J3" s="9"/>
      <c r="K3" s="2"/>
      <c r="L3" s="2"/>
      <c r="M3" s="2"/>
      <c r="N3" s="2"/>
      <c r="O3" s="2"/>
      <c r="P3" s="2"/>
      <c r="R3" s="10"/>
      <c r="S3" s="11" t="s">
        <v>3</v>
      </c>
      <c r="T3" s="11"/>
      <c r="U3" s="11"/>
      <c r="V3" s="11"/>
      <c r="W3" s="11"/>
      <c r="X3" s="11"/>
      <c r="Z3" s="12" t="s">
        <v>4</v>
      </c>
      <c r="AA3" s="13"/>
      <c r="AB3" s="14" t="s">
        <v>5</v>
      </c>
      <c r="AC3" s="15"/>
      <c r="AD3" s="15"/>
      <c r="AE3" s="16" t="s">
        <v>6</v>
      </c>
      <c r="AF3" s="15"/>
      <c r="AG3" s="17"/>
    </row>
    <row r="4" spans="1:35" s="5" customFormat="1" ht="14.25" customHeight="1" thickBot="1" x14ac:dyDescent="0.25">
      <c r="A4" s="18" t="s">
        <v>7</v>
      </c>
      <c r="B4" s="19" t="s">
        <v>8</v>
      </c>
      <c r="C4" s="20"/>
      <c r="D4" s="21"/>
      <c r="E4" s="22"/>
      <c r="F4" s="19" t="s">
        <v>9</v>
      </c>
      <c r="G4" s="23"/>
      <c r="H4" s="24" t="s">
        <v>10</v>
      </c>
      <c r="I4" s="25" t="s">
        <v>11</v>
      </c>
      <c r="J4" s="26" t="s">
        <v>12</v>
      </c>
      <c r="K4" s="27" t="s">
        <v>13</v>
      </c>
      <c r="L4" s="28"/>
      <c r="M4" s="28"/>
      <c r="N4" s="28"/>
      <c r="O4" s="29"/>
      <c r="P4" s="24" t="s">
        <v>14</v>
      </c>
      <c r="Q4" s="30" t="s">
        <v>15</v>
      </c>
      <c r="R4" s="31"/>
      <c r="S4" s="32"/>
      <c r="T4" s="33" t="s">
        <v>16</v>
      </c>
      <c r="U4" s="34" t="s">
        <v>17</v>
      </c>
      <c r="V4" s="24" t="s">
        <v>18</v>
      </c>
      <c r="W4" s="35" t="s">
        <v>19</v>
      </c>
      <c r="X4" s="36"/>
      <c r="Z4" s="37" t="s">
        <v>20</v>
      </c>
      <c r="AA4" s="37" t="s">
        <v>21</v>
      </c>
      <c r="AB4" s="25" t="s">
        <v>22</v>
      </c>
      <c r="AC4" s="24" t="s">
        <v>23</v>
      </c>
      <c r="AD4" s="24" t="s">
        <v>24</v>
      </c>
      <c r="AE4" s="25" t="s">
        <v>22</v>
      </c>
      <c r="AF4" s="24" t="s">
        <v>23</v>
      </c>
      <c r="AG4" s="24" t="s">
        <v>25</v>
      </c>
      <c r="AH4" s="38"/>
    </row>
    <row r="5" spans="1:35" s="5" customFormat="1" ht="11.25" customHeight="1" x14ac:dyDescent="0.2">
      <c r="A5" s="39"/>
      <c r="B5" s="40"/>
      <c r="C5" s="41"/>
      <c r="D5" s="42"/>
      <c r="E5" s="43"/>
      <c r="F5" s="44"/>
      <c r="G5" s="45"/>
      <c r="H5" s="39"/>
      <c r="I5" s="46"/>
      <c r="J5" s="47"/>
      <c r="K5" s="48" t="s">
        <v>26</v>
      </c>
      <c r="L5" s="49" t="s">
        <v>27</v>
      </c>
      <c r="M5" s="50" t="s">
        <v>28</v>
      </c>
      <c r="N5" s="51" t="s">
        <v>29</v>
      </c>
      <c r="O5" s="51" t="s">
        <v>22</v>
      </c>
      <c r="P5" s="52"/>
      <c r="Q5" s="53"/>
      <c r="R5" s="54"/>
      <c r="S5" s="55"/>
      <c r="T5" s="56"/>
      <c r="U5" s="57"/>
      <c r="V5" s="39"/>
      <c r="W5" s="24" t="s">
        <v>23</v>
      </c>
      <c r="X5" s="24" t="s">
        <v>24</v>
      </c>
      <c r="Z5" s="37"/>
      <c r="AA5" s="37"/>
      <c r="AB5" s="46"/>
      <c r="AC5" s="58"/>
      <c r="AD5" s="58"/>
      <c r="AE5" s="46"/>
      <c r="AF5" s="58"/>
      <c r="AG5" s="58"/>
      <c r="AH5" s="59"/>
      <c r="AI5" s="2"/>
    </row>
    <row r="6" spans="1:35" s="5" customFormat="1" x14ac:dyDescent="0.2">
      <c r="A6" s="39"/>
      <c r="B6" s="40"/>
      <c r="C6" s="41"/>
      <c r="D6" s="18" t="s">
        <v>30</v>
      </c>
      <c r="E6" s="60" t="s">
        <v>31</v>
      </c>
      <c r="F6" s="18" t="s">
        <v>30</v>
      </c>
      <c r="G6" s="25" t="s">
        <v>32</v>
      </c>
      <c r="H6" s="39"/>
      <c r="I6" s="46"/>
      <c r="J6" s="47"/>
      <c r="K6" s="61"/>
      <c r="L6" s="62"/>
      <c r="M6" s="61"/>
      <c r="N6" s="63"/>
      <c r="O6" s="63"/>
      <c r="P6" s="52"/>
      <c r="Q6" s="24" t="s">
        <v>33</v>
      </c>
      <c r="R6" s="24" t="s">
        <v>34</v>
      </c>
      <c r="S6" s="18" t="s">
        <v>35</v>
      </c>
      <c r="T6" s="64" t="s">
        <v>36</v>
      </c>
      <c r="U6" s="57"/>
      <c r="V6" s="39"/>
      <c r="W6" s="58"/>
      <c r="X6" s="58"/>
      <c r="Z6" s="37"/>
      <c r="AA6" s="37"/>
      <c r="AB6" s="46"/>
      <c r="AC6" s="58"/>
      <c r="AD6" s="58"/>
      <c r="AE6" s="46"/>
      <c r="AF6" s="58"/>
      <c r="AG6" s="58"/>
      <c r="AH6" s="59"/>
    </row>
    <row r="7" spans="1:35" s="5" customFormat="1" x14ac:dyDescent="0.2">
      <c r="A7" s="39"/>
      <c r="B7" s="40"/>
      <c r="C7" s="41"/>
      <c r="D7" s="39"/>
      <c r="E7" s="39"/>
      <c r="F7" s="39"/>
      <c r="G7" s="39"/>
      <c r="H7" s="39"/>
      <c r="I7" s="46"/>
      <c r="J7" s="47"/>
      <c r="K7" s="61"/>
      <c r="L7" s="62"/>
      <c r="M7" s="61"/>
      <c r="N7" s="63"/>
      <c r="O7" s="63"/>
      <c r="P7" s="52"/>
      <c r="Q7" s="52"/>
      <c r="R7" s="52"/>
      <c r="S7" s="39"/>
      <c r="T7" s="65"/>
      <c r="U7" s="57"/>
      <c r="V7" s="39"/>
      <c r="W7" s="58"/>
      <c r="X7" s="58"/>
      <c r="Z7" s="37"/>
      <c r="AA7" s="37"/>
      <c r="AB7" s="46"/>
      <c r="AC7" s="58"/>
      <c r="AD7" s="58"/>
      <c r="AE7" s="46"/>
      <c r="AF7" s="58"/>
      <c r="AG7" s="58"/>
      <c r="AH7" s="59"/>
    </row>
    <row r="8" spans="1:35" s="5" customFormat="1" x14ac:dyDescent="0.2">
      <c r="A8" s="66"/>
      <c r="B8" s="67"/>
      <c r="C8" s="68"/>
      <c r="D8" s="66"/>
      <c r="E8" s="66"/>
      <c r="F8" s="66"/>
      <c r="G8" s="66"/>
      <c r="H8" s="66"/>
      <c r="I8" s="69"/>
      <c r="J8" s="44"/>
      <c r="K8" s="70"/>
      <c r="L8" s="71"/>
      <c r="M8" s="70"/>
      <c r="N8" s="45"/>
      <c r="O8" s="45"/>
      <c r="P8" s="72"/>
      <c r="Q8" s="72"/>
      <c r="R8" s="72"/>
      <c r="S8" s="66"/>
      <c r="T8" s="73"/>
      <c r="U8" s="74"/>
      <c r="V8" s="66"/>
      <c r="W8" s="75"/>
      <c r="X8" s="75"/>
      <c r="Z8" s="76"/>
      <c r="AA8" s="76"/>
      <c r="AB8" s="69"/>
      <c r="AC8" s="75"/>
      <c r="AD8" s="75"/>
      <c r="AE8" s="69"/>
      <c r="AF8" s="75"/>
      <c r="AG8" s="75"/>
      <c r="AH8" s="59"/>
    </row>
    <row r="9" spans="1:35" s="5" customFormat="1" ht="12.75" x14ac:dyDescent="0.2">
      <c r="A9" s="77" t="s">
        <v>37</v>
      </c>
      <c r="B9" s="78"/>
      <c r="C9" s="79" t="s">
        <v>38</v>
      </c>
      <c r="D9" s="80" t="s">
        <v>39</v>
      </c>
      <c r="E9" s="80" t="s">
        <v>40</v>
      </c>
      <c r="F9" s="81" t="s">
        <v>41</v>
      </c>
      <c r="G9" s="81">
        <v>1.1990000000000001</v>
      </c>
      <c r="H9" s="81" t="s">
        <v>42</v>
      </c>
      <c r="I9" s="82" t="str">
        <f>IF(Z9="","",(IF(AA9-Z9&gt;0,CONCATENATE(TEXT(Z9,"#,##0"),"~",TEXT(AA9,"#,##0")),TEXT(Z9,"#,##0"))))</f>
        <v>1,160</v>
      </c>
      <c r="J9" s="83">
        <v>5</v>
      </c>
      <c r="K9" s="84">
        <v>17.2</v>
      </c>
      <c r="L9" s="85">
        <f>IF(K9&gt;0,1/K9*34.6*67.1,"")</f>
        <v>134.98023255813953</v>
      </c>
      <c r="M9" s="84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18.7</v>
      </c>
      <c r="N9" s="8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21.8</v>
      </c>
      <c r="O9" s="87" t="str">
        <f>IF(Z9="","",IF(AE9="",TEXT(AB9,"#,##0.0"),IF(AB9-AE9&gt;0,CONCATENATE(TEXT(AE9,"#,##0.0"),"~",TEXT(AB9,"#,##0.0")),TEXT(AB9,"#,##0.0"))))</f>
        <v>26.3</v>
      </c>
      <c r="P9" s="88" t="s">
        <v>43</v>
      </c>
      <c r="Q9" s="89" t="s">
        <v>44</v>
      </c>
      <c r="R9" s="88" t="s">
        <v>45</v>
      </c>
      <c r="S9" s="90"/>
      <c r="T9" s="91" t="str">
        <f>IF((LEFT(D9,1)="6"),"☆☆☆☆☆",IF((LEFT(D9,1)="5"),"☆☆☆☆",IF((LEFT(D9,1)="4"),"☆☆☆"," ")))</f>
        <v>☆☆☆☆</v>
      </c>
      <c r="U9" s="92" t="str">
        <f>IFERROR(IF(K9&lt;M9,"",(ROUNDDOWN(K9/M9*100,0))),"")</f>
        <v/>
      </c>
      <c r="V9" s="93" t="str">
        <f>IFERROR(IF(K9&lt;N9,"",(ROUNDDOWN(K9/N9*100,0))),"")</f>
        <v/>
      </c>
      <c r="W9" s="93">
        <f>IF(AC9&lt;55,"",IF(AA9="",AC9,IF(AF9-AC9&gt;0,CONCATENATE(AC9,"~",AF9),AC9)))</f>
        <v>65</v>
      </c>
      <c r="X9" s="94" t="str">
        <f>IF(AC9&lt;55,"",AD9)</f>
        <v>★1.5</v>
      </c>
      <c r="Z9" s="95">
        <v>1160</v>
      </c>
      <c r="AA9" s="95"/>
      <c r="AB9" s="96">
        <f t="shared" ref="AB9:AB20" si="0">IF(Z9="","",(ROUND(IF(Z9&gt;=2759,9.5,IF(Z9&lt;2759,(-2.47/1000000*Z9*Z9)-(8.52/10000*Z9)+30.65)),1)))</f>
        <v>26.3</v>
      </c>
      <c r="AC9" s="97">
        <f t="shared" ref="AC9:AC20" si="1">IF(K9="","",ROUNDDOWN(K9/AB9*100,0))</f>
        <v>65</v>
      </c>
      <c r="AD9" s="97" t="str">
        <f t="shared" ref="AD9:AD20" si="2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★1.5</v>
      </c>
      <c r="AE9" s="96" t="str">
        <f t="shared" ref="AE9:AE20" si="3">IF(AA9="","",(ROUND(IF(AA9&gt;=2759,9.5,IF(AA9&lt;2759,(-2.47/1000000*AA9*AA9)-(8.52/10000*AA9)+30.65)),1)))</f>
        <v/>
      </c>
      <c r="AF9" s="97" t="str">
        <f t="shared" ref="AF9:AF20" si="4">IF(AE9="","",IF(K9="","",ROUNDDOWN(K9/AE9*100,0)))</f>
        <v/>
      </c>
      <c r="AG9" s="97" t="str">
        <f t="shared" ref="AG9:AG20" si="5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  <c r="AH9" s="98"/>
    </row>
    <row r="10" spans="1:35" s="5" customFormat="1" ht="12.75" x14ac:dyDescent="0.2">
      <c r="A10" s="99"/>
      <c r="B10" s="100"/>
      <c r="C10" s="101"/>
      <c r="D10" s="80" t="s">
        <v>39</v>
      </c>
      <c r="E10" s="80" t="s">
        <v>46</v>
      </c>
      <c r="F10" s="81" t="s">
        <v>41</v>
      </c>
      <c r="G10" s="81">
        <v>1.1990000000000001</v>
      </c>
      <c r="H10" s="81" t="s">
        <v>42</v>
      </c>
      <c r="I10" s="82" t="str">
        <f t="shared" ref="I10:I20" si="6">IF(Z10="","",(IF(AA10-Z10&gt;0,CONCATENATE(TEXT(Z10,"#,##0"),"~",TEXT(AA10,"#,##0")),TEXT(Z10,"#,##0"))))</f>
        <v>1,200</v>
      </c>
      <c r="J10" s="83">
        <v>5</v>
      </c>
      <c r="K10" s="84">
        <v>17.2</v>
      </c>
      <c r="L10" s="85">
        <f t="shared" ref="L10:L20" si="7">IF(K10&gt;0,1/K10*34.6*67.1,"")</f>
        <v>134.98023255813953</v>
      </c>
      <c r="M10" s="84">
        <f t="shared" ref="M10:M20" si="8"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17.2</v>
      </c>
      <c r="N10" s="86">
        <f t="shared" ref="N10:N20" si="9"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20.3</v>
      </c>
      <c r="O10" s="87" t="str">
        <f t="shared" ref="O10:O20" si="10">IF(Z10="","",IF(AE10="",TEXT(AB10,"#,##0.0"),IF(AB10-AE10&gt;0,CONCATENATE(TEXT(AE10,"#,##0.0"),"~",TEXT(AB10,"#,##0.0")),TEXT(AB10,"#,##0.0"))))</f>
        <v>26.1</v>
      </c>
      <c r="P10" s="88" t="s">
        <v>43</v>
      </c>
      <c r="Q10" s="89" t="s">
        <v>44</v>
      </c>
      <c r="R10" s="88" t="s">
        <v>45</v>
      </c>
      <c r="S10" s="90"/>
      <c r="T10" s="91" t="str">
        <f t="shared" ref="T10:T20" si="11">IF((LEFT(D10,1)="6"),"☆☆☆☆☆",IF((LEFT(D10,1)="5"),"☆☆☆☆",IF((LEFT(D10,1)="4"),"☆☆☆"," ")))</f>
        <v>☆☆☆☆</v>
      </c>
      <c r="U10" s="92">
        <f t="shared" ref="U10:U20" si="12">IFERROR(IF(K10&lt;M10,"",(ROUNDDOWN(K10/M10*100,0))),"")</f>
        <v>100</v>
      </c>
      <c r="V10" s="93" t="str">
        <f t="shared" ref="V10:V20" si="13">IFERROR(IF(K10&lt;N10,"",(ROUNDDOWN(K10/N10*100,0))),"")</f>
        <v/>
      </c>
      <c r="W10" s="93">
        <f t="shared" ref="W10:W20" si="14">IF(AC10&lt;55,"",IF(AA10="",AC10,IF(AF10-AC10&gt;0,CONCATENATE(AC10,"~",AF10),AC10)))</f>
        <v>65</v>
      </c>
      <c r="X10" s="94" t="str">
        <f t="shared" ref="X10:X20" si="15">IF(AC10&lt;55,"",AD10)</f>
        <v>★1.5</v>
      </c>
      <c r="Z10" s="95">
        <v>1200</v>
      </c>
      <c r="AA10" s="95"/>
      <c r="AB10" s="96">
        <f t="shared" si="0"/>
        <v>26.1</v>
      </c>
      <c r="AC10" s="97">
        <f t="shared" si="1"/>
        <v>65</v>
      </c>
      <c r="AD10" s="97" t="str">
        <f t="shared" si="2"/>
        <v>★1.5</v>
      </c>
      <c r="AE10" s="96" t="str">
        <f t="shared" si="3"/>
        <v/>
      </c>
      <c r="AF10" s="97" t="str">
        <f t="shared" si="4"/>
        <v/>
      </c>
      <c r="AG10" s="97" t="str">
        <f t="shared" si="5"/>
        <v/>
      </c>
      <c r="AH10" s="98"/>
    </row>
    <row r="11" spans="1:35" s="5" customFormat="1" ht="12.75" x14ac:dyDescent="0.2">
      <c r="A11" s="99"/>
      <c r="B11" s="78"/>
      <c r="C11" s="79" t="s">
        <v>47</v>
      </c>
      <c r="D11" s="80" t="s">
        <v>48</v>
      </c>
      <c r="E11" s="80" t="s">
        <v>49</v>
      </c>
      <c r="F11" s="81" t="s">
        <v>41</v>
      </c>
      <c r="G11" s="81">
        <v>1.1990000000000001</v>
      </c>
      <c r="H11" s="81" t="s">
        <v>42</v>
      </c>
      <c r="I11" s="82" t="str">
        <f t="shared" si="6"/>
        <v>1,270</v>
      </c>
      <c r="J11" s="102">
        <v>5</v>
      </c>
      <c r="K11" s="84">
        <v>16.7</v>
      </c>
      <c r="L11" s="85">
        <f t="shared" si="7"/>
        <v>139.02155688622753</v>
      </c>
      <c r="M11" s="84">
        <f t="shared" si="8"/>
        <v>17.2</v>
      </c>
      <c r="N11" s="86">
        <f t="shared" si="9"/>
        <v>20.3</v>
      </c>
      <c r="O11" s="87" t="str">
        <f t="shared" si="10"/>
        <v>25.6</v>
      </c>
      <c r="P11" s="88" t="s">
        <v>43</v>
      </c>
      <c r="Q11" s="89" t="s">
        <v>44</v>
      </c>
      <c r="R11" s="88" t="s">
        <v>45</v>
      </c>
      <c r="S11" s="90"/>
      <c r="T11" s="91" t="str">
        <f t="shared" si="11"/>
        <v>☆☆☆☆</v>
      </c>
      <c r="U11" s="92" t="str">
        <f t="shared" si="12"/>
        <v/>
      </c>
      <c r="V11" s="93" t="str">
        <f t="shared" si="13"/>
        <v/>
      </c>
      <c r="W11" s="93">
        <f t="shared" si="14"/>
        <v>65</v>
      </c>
      <c r="X11" s="94" t="str">
        <f t="shared" si="15"/>
        <v>★1.5</v>
      </c>
      <c r="Z11" s="95">
        <v>1270</v>
      </c>
      <c r="AA11" s="95"/>
      <c r="AB11" s="96">
        <f t="shared" si="0"/>
        <v>25.6</v>
      </c>
      <c r="AC11" s="97">
        <f t="shared" si="1"/>
        <v>65</v>
      </c>
      <c r="AD11" s="97" t="str">
        <f t="shared" si="2"/>
        <v>★1.5</v>
      </c>
      <c r="AE11" s="96" t="str">
        <f t="shared" si="3"/>
        <v/>
      </c>
      <c r="AF11" s="97" t="str">
        <f t="shared" si="4"/>
        <v/>
      </c>
      <c r="AG11" s="97" t="str">
        <f t="shared" si="5"/>
        <v/>
      </c>
      <c r="AH11" s="98"/>
    </row>
    <row r="12" spans="1:35" s="5" customFormat="1" ht="12.75" x14ac:dyDescent="0.2">
      <c r="A12" s="99"/>
      <c r="B12" s="103"/>
      <c r="C12" s="104"/>
      <c r="D12" s="80" t="s">
        <v>48</v>
      </c>
      <c r="E12" s="80" t="s">
        <v>50</v>
      </c>
      <c r="F12" s="81" t="s">
        <v>41</v>
      </c>
      <c r="G12" s="81">
        <v>1.1990000000000001</v>
      </c>
      <c r="H12" s="81" t="s">
        <v>42</v>
      </c>
      <c r="I12" s="82" t="str">
        <f t="shared" si="6"/>
        <v>1,290</v>
      </c>
      <c r="J12" s="83">
        <v>5</v>
      </c>
      <c r="K12" s="84">
        <v>16.7</v>
      </c>
      <c r="L12" s="85">
        <f t="shared" si="7"/>
        <v>139.02155688622753</v>
      </c>
      <c r="M12" s="84">
        <f t="shared" si="8"/>
        <v>17.2</v>
      </c>
      <c r="N12" s="86">
        <f t="shared" si="9"/>
        <v>20.3</v>
      </c>
      <c r="O12" s="87" t="str">
        <f t="shared" si="10"/>
        <v>25.4</v>
      </c>
      <c r="P12" s="88" t="s">
        <v>43</v>
      </c>
      <c r="Q12" s="89" t="s">
        <v>44</v>
      </c>
      <c r="R12" s="88" t="s">
        <v>45</v>
      </c>
      <c r="S12" s="90"/>
      <c r="T12" s="91" t="str">
        <f t="shared" si="11"/>
        <v>☆☆☆☆</v>
      </c>
      <c r="U12" s="92" t="str">
        <f t="shared" si="12"/>
        <v/>
      </c>
      <c r="V12" s="93" t="str">
        <f t="shared" si="13"/>
        <v/>
      </c>
      <c r="W12" s="93">
        <f t="shared" si="14"/>
        <v>65</v>
      </c>
      <c r="X12" s="94" t="str">
        <f t="shared" si="15"/>
        <v>★1.5</v>
      </c>
      <c r="Z12" s="95">
        <v>1290</v>
      </c>
      <c r="AA12" s="95"/>
      <c r="AB12" s="96">
        <f t="shared" si="0"/>
        <v>25.4</v>
      </c>
      <c r="AC12" s="97">
        <f t="shared" si="1"/>
        <v>65</v>
      </c>
      <c r="AD12" s="97" t="str">
        <f t="shared" si="2"/>
        <v>★1.5</v>
      </c>
      <c r="AE12" s="96" t="str">
        <f t="shared" si="3"/>
        <v/>
      </c>
      <c r="AF12" s="97" t="str">
        <f t="shared" si="4"/>
        <v/>
      </c>
      <c r="AG12" s="97" t="str">
        <f t="shared" si="5"/>
        <v/>
      </c>
      <c r="AH12" s="98"/>
    </row>
    <row r="13" spans="1:35" s="5" customFormat="1" ht="12.75" x14ac:dyDescent="0.2">
      <c r="A13" s="99"/>
      <c r="B13" s="103"/>
      <c r="C13" s="104"/>
      <c r="D13" s="80" t="s">
        <v>48</v>
      </c>
      <c r="E13" s="80" t="s">
        <v>51</v>
      </c>
      <c r="F13" s="81" t="s">
        <v>41</v>
      </c>
      <c r="G13" s="81">
        <v>1.1990000000000001</v>
      </c>
      <c r="H13" s="81" t="s">
        <v>42</v>
      </c>
      <c r="I13" s="82" t="str">
        <f t="shared" si="6"/>
        <v>1,320</v>
      </c>
      <c r="J13" s="83">
        <v>5</v>
      </c>
      <c r="K13" s="84">
        <v>16.7</v>
      </c>
      <c r="L13" s="85">
        <f t="shared" si="7"/>
        <v>139.02155688622753</v>
      </c>
      <c r="M13" s="84">
        <f t="shared" si="8"/>
        <v>15.8</v>
      </c>
      <c r="N13" s="86">
        <f t="shared" si="9"/>
        <v>19</v>
      </c>
      <c r="O13" s="87" t="str">
        <f t="shared" si="10"/>
        <v>25.2</v>
      </c>
      <c r="P13" s="88" t="s">
        <v>43</v>
      </c>
      <c r="Q13" s="89" t="s">
        <v>44</v>
      </c>
      <c r="R13" s="88" t="s">
        <v>45</v>
      </c>
      <c r="S13" s="90"/>
      <c r="T13" s="91" t="str">
        <f t="shared" si="11"/>
        <v>☆☆☆☆</v>
      </c>
      <c r="U13" s="92">
        <f t="shared" si="12"/>
        <v>105</v>
      </c>
      <c r="V13" s="93" t="str">
        <f t="shared" si="13"/>
        <v/>
      </c>
      <c r="W13" s="93">
        <f t="shared" si="14"/>
        <v>66</v>
      </c>
      <c r="X13" s="94" t="str">
        <f t="shared" si="15"/>
        <v>★1.5</v>
      </c>
      <c r="Z13" s="95">
        <v>1320</v>
      </c>
      <c r="AA13" s="95"/>
      <c r="AB13" s="96">
        <f t="shared" si="0"/>
        <v>25.2</v>
      </c>
      <c r="AC13" s="97">
        <f t="shared" si="1"/>
        <v>66</v>
      </c>
      <c r="AD13" s="97" t="str">
        <f t="shared" si="2"/>
        <v>★1.5</v>
      </c>
      <c r="AE13" s="96" t="str">
        <f t="shared" si="3"/>
        <v/>
      </c>
      <c r="AF13" s="97" t="str">
        <f t="shared" si="4"/>
        <v/>
      </c>
      <c r="AG13" s="97" t="str">
        <f t="shared" si="5"/>
        <v/>
      </c>
      <c r="AH13" s="98"/>
    </row>
    <row r="14" spans="1:35" s="5" customFormat="1" ht="12.75" x14ac:dyDescent="0.2">
      <c r="A14" s="99"/>
      <c r="B14" s="100"/>
      <c r="C14" s="101"/>
      <c r="D14" s="80" t="s">
        <v>48</v>
      </c>
      <c r="E14" s="80" t="s">
        <v>52</v>
      </c>
      <c r="F14" s="81" t="s">
        <v>41</v>
      </c>
      <c r="G14" s="81">
        <v>1.1990000000000001</v>
      </c>
      <c r="H14" s="81" t="s">
        <v>42</v>
      </c>
      <c r="I14" s="82" t="str">
        <f t="shared" si="6"/>
        <v>1,350</v>
      </c>
      <c r="J14" s="83">
        <v>5</v>
      </c>
      <c r="K14" s="84">
        <v>16.7</v>
      </c>
      <c r="L14" s="85">
        <f t="shared" si="7"/>
        <v>139.02155688622753</v>
      </c>
      <c r="M14" s="84">
        <f t="shared" si="8"/>
        <v>15.8</v>
      </c>
      <c r="N14" s="86">
        <f t="shared" si="9"/>
        <v>19</v>
      </c>
      <c r="O14" s="87" t="str">
        <f t="shared" si="10"/>
        <v>25.0</v>
      </c>
      <c r="P14" s="88" t="s">
        <v>43</v>
      </c>
      <c r="Q14" s="89" t="s">
        <v>44</v>
      </c>
      <c r="R14" s="88" t="s">
        <v>45</v>
      </c>
      <c r="S14" s="90"/>
      <c r="T14" s="91" t="str">
        <f t="shared" si="11"/>
        <v>☆☆☆☆</v>
      </c>
      <c r="U14" s="92">
        <f t="shared" si="12"/>
        <v>105</v>
      </c>
      <c r="V14" s="93" t="str">
        <f t="shared" si="13"/>
        <v/>
      </c>
      <c r="W14" s="93">
        <f t="shared" si="14"/>
        <v>66</v>
      </c>
      <c r="X14" s="94" t="str">
        <f t="shared" si="15"/>
        <v>★1.5</v>
      </c>
      <c r="Z14" s="95">
        <v>1350</v>
      </c>
      <c r="AA14" s="95"/>
      <c r="AB14" s="96">
        <f t="shared" si="0"/>
        <v>25</v>
      </c>
      <c r="AC14" s="97">
        <f t="shared" si="1"/>
        <v>66</v>
      </c>
      <c r="AD14" s="97" t="str">
        <f t="shared" si="2"/>
        <v>★1.5</v>
      </c>
      <c r="AE14" s="96" t="str">
        <f t="shared" si="3"/>
        <v/>
      </c>
      <c r="AF14" s="97" t="str">
        <f t="shared" si="4"/>
        <v/>
      </c>
      <c r="AG14" s="97" t="str">
        <f t="shared" si="5"/>
        <v/>
      </c>
      <c r="AH14" s="98"/>
    </row>
    <row r="15" spans="1:35" s="5" customFormat="1" ht="12.75" x14ac:dyDescent="0.2">
      <c r="A15" s="99"/>
      <c r="B15" s="103"/>
      <c r="C15" s="104" t="s">
        <v>53</v>
      </c>
      <c r="D15" s="80" t="s">
        <v>54</v>
      </c>
      <c r="E15" s="80" t="s">
        <v>40</v>
      </c>
      <c r="F15" s="81" t="s">
        <v>41</v>
      </c>
      <c r="G15" s="81">
        <v>1.1990000000000001</v>
      </c>
      <c r="H15" s="81" t="s">
        <v>55</v>
      </c>
      <c r="I15" s="82" t="str">
        <f t="shared" si="6"/>
        <v>1,320</v>
      </c>
      <c r="J15" s="83">
        <v>5</v>
      </c>
      <c r="K15" s="84">
        <v>17.7</v>
      </c>
      <c r="L15" s="85">
        <f t="shared" si="7"/>
        <v>131.16723163841806</v>
      </c>
      <c r="M15" s="84">
        <f t="shared" si="8"/>
        <v>15.8</v>
      </c>
      <c r="N15" s="86">
        <f t="shared" si="9"/>
        <v>19</v>
      </c>
      <c r="O15" s="87" t="str">
        <f t="shared" si="10"/>
        <v>25.2</v>
      </c>
      <c r="P15" s="88" t="s">
        <v>43</v>
      </c>
      <c r="Q15" s="89" t="s">
        <v>44</v>
      </c>
      <c r="R15" s="88" t="s">
        <v>45</v>
      </c>
      <c r="S15" s="90"/>
      <c r="T15" s="91" t="str">
        <f t="shared" si="11"/>
        <v xml:space="preserve"> </v>
      </c>
      <c r="U15" s="92">
        <f t="shared" si="12"/>
        <v>112</v>
      </c>
      <c r="V15" s="93" t="str">
        <f t="shared" si="13"/>
        <v/>
      </c>
      <c r="W15" s="93">
        <f t="shared" si="14"/>
        <v>70</v>
      </c>
      <c r="X15" s="94" t="str">
        <f t="shared" si="15"/>
        <v>★2.0</v>
      </c>
      <c r="Z15" s="95">
        <v>1320</v>
      </c>
      <c r="AA15" s="95"/>
      <c r="AB15" s="96">
        <f t="shared" si="0"/>
        <v>25.2</v>
      </c>
      <c r="AC15" s="97">
        <f t="shared" si="1"/>
        <v>70</v>
      </c>
      <c r="AD15" s="97" t="str">
        <f t="shared" si="2"/>
        <v>★2.0</v>
      </c>
      <c r="AE15" s="96" t="str">
        <f t="shared" si="3"/>
        <v/>
      </c>
      <c r="AF15" s="97" t="str">
        <f t="shared" si="4"/>
        <v/>
      </c>
      <c r="AG15" s="97" t="str">
        <f t="shared" si="5"/>
        <v/>
      </c>
      <c r="AH15" s="98"/>
    </row>
    <row r="16" spans="1:35" s="5" customFormat="1" ht="12.75" x14ac:dyDescent="0.2">
      <c r="A16" s="99"/>
      <c r="B16" s="103"/>
      <c r="C16" s="104"/>
      <c r="D16" s="80" t="s">
        <v>54</v>
      </c>
      <c r="E16" s="80" t="s">
        <v>46</v>
      </c>
      <c r="F16" s="81" t="s">
        <v>41</v>
      </c>
      <c r="G16" s="81">
        <v>1.1990000000000001</v>
      </c>
      <c r="H16" s="81" t="s">
        <v>55</v>
      </c>
      <c r="I16" s="82" t="str">
        <f t="shared" si="6"/>
        <v>1,340</v>
      </c>
      <c r="J16" s="83">
        <v>5</v>
      </c>
      <c r="K16" s="84">
        <v>17.7</v>
      </c>
      <c r="L16" s="85">
        <f t="shared" si="7"/>
        <v>131.16723163841806</v>
      </c>
      <c r="M16" s="84">
        <f t="shared" si="8"/>
        <v>15.8</v>
      </c>
      <c r="N16" s="86">
        <f t="shared" si="9"/>
        <v>19</v>
      </c>
      <c r="O16" s="87" t="str">
        <f t="shared" si="10"/>
        <v>25.1</v>
      </c>
      <c r="P16" s="88" t="s">
        <v>43</v>
      </c>
      <c r="Q16" s="89" t="s">
        <v>44</v>
      </c>
      <c r="R16" s="88" t="s">
        <v>45</v>
      </c>
      <c r="S16" s="90"/>
      <c r="T16" s="91" t="str">
        <f t="shared" si="11"/>
        <v xml:space="preserve"> </v>
      </c>
      <c r="U16" s="92">
        <f t="shared" si="12"/>
        <v>112</v>
      </c>
      <c r="V16" s="93" t="str">
        <f t="shared" si="13"/>
        <v/>
      </c>
      <c r="W16" s="93">
        <f t="shared" si="14"/>
        <v>70</v>
      </c>
      <c r="X16" s="94" t="str">
        <f t="shared" si="15"/>
        <v>★2.0</v>
      </c>
      <c r="Z16" s="95">
        <v>1340</v>
      </c>
      <c r="AA16" s="95"/>
      <c r="AB16" s="96">
        <f t="shared" si="0"/>
        <v>25.1</v>
      </c>
      <c r="AC16" s="97">
        <f t="shared" si="1"/>
        <v>70</v>
      </c>
      <c r="AD16" s="97" t="str">
        <f t="shared" si="2"/>
        <v>★2.0</v>
      </c>
      <c r="AE16" s="96" t="str">
        <f t="shared" si="3"/>
        <v/>
      </c>
      <c r="AF16" s="97" t="str">
        <f t="shared" si="4"/>
        <v/>
      </c>
      <c r="AG16" s="97" t="str">
        <f t="shared" si="5"/>
        <v/>
      </c>
      <c r="AH16" s="98"/>
    </row>
    <row r="17" spans="1:34" s="5" customFormat="1" ht="12.75" x14ac:dyDescent="0.2">
      <c r="A17" s="105"/>
      <c r="B17" s="106"/>
      <c r="C17" s="79" t="s">
        <v>56</v>
      </c>
      <c r="D17" s="80" t="s">
        <v>57</v>
      </c>
      <c r="E17" s="80" t="s">
        <v>58</v>
      </c>
      <c r="F17" s="81" t="s">
        <v>59</v>
      </c>
      <c r="G17" s="81">
        <v>1.5980000000000001</v>
      </c>
      <c r="H17" s="81" t="s">
        <v>55</v>
      </c>
      <c r="I17" s="82" t="str">
        <f t="shared" si="6"/>
        <v>1,500</v>
      </c>
      <c r="J17" s="83">
        <v>5</v>
      </c>
      <c r="K17" s="84">
        <v>15</v>
      </c>
      <c r="L17" s="85">
        <f t="shared" si="7"/>
        <v>154.77733333333333</v>
      </c>
      <c r="M17" s="84">
        <f t="shared" si="8"/>
        <v>14.4</v>
      </c>
      <c r="N17" s="86">
        <f t="shared" si="9"/>
        <v>17.600000000000001</v>
      </c>
      <c r="O17" s="87" t="str">
        <f t="shared" si="10"/>
        <v>23.8</v>
      </c>
      <c r="P17" s="88" t="s">
        <v>43</v>
      </c>
      <c r="Q17" s="89" t="s">
        <v>44</v>
      </c>
      <c r="R17" s="88" t="s">
        <v>45</v>
      </c>
      <c r="S17" s="90"/>
      <c r="T17" s="91" t="str">
        <f t="shared" si="11"/>
        <v xml:space="preserve"> </v>
      </c>
      <c r="U17" s="92">
        <f t="shared" si="12"/>
        <v>104</v>
      </c>
      <c r="V17" s="93" t="str">
        <f t="shared" si="13"/>
        <v/>
      </c>
      <c r="W17" s="93">
        <f t="shared" si="14"/>
        <v>63</v>
      </c>
      <c r="X17" s="94" t="str">
        <f t="shared" si="15"/>
        <v>★1.0</v>
      </c>
      <c r="Z17" s="95">
        <v>1500</v>
      </c>
      <c r="AA17" s="95"/>
      <c r="AB17" s="96">
        <f t="shared" si="0"/>
        <v>23.8</v>
      </c>
      <c r="AC17" s="97">
        <f t="shared" si="1"/>
        <v>63</v>
      </c>
      <c r="AD17" s="97" t="str">
        <f t="shared" si="2"/>
        <v>★1.0</v>
      </c>
      <c r="AE17" s="96" t="str">
        <f t="shared" si="3"/>
        <v/>
      </c>
      <c r="AF17" s="97" t="str">
        <f t="shared" si="4"/>
        <v/>
      </c>
      <c r="AG17" s="97" t="str">
        <f t="shared" si="5"/>
        <v/>
      </c>
      <c r="AH17" s="98"/>
    </row>
    <row r="18" spans="1:34" s="5" customFormat="1" ht="12.75" x14ac:dyDescent="0.2">
      <c r="A18" s="107"/>
      <c r="B18" s="105"/>
      <c r="C18" s="104"/>
      <c r="D18" s="80" t="s">
        <v>57</v>
      </c>
      <c r="E18" s="80" t="s">
        <v>60</v>
      </c>
      <c r="F18" s="81" t="s">
        <v>59</v>
      </c>
      <c r="G18" s="81">
        <v>1.5980000000000001</v>
      </c>
      <c r="H18" s="81" t="s">
        <v>55</v>
      </c>
      <c r="I18" s="82" t="str">
        <f t="shared" si="6"/>
        <v>1,530</v>
      </c>
      <c r="J18" s="83">
        <v>5</v>
      </c>
      <c r="K18" s="84">
        <v>15</v>
      </c>
      <c r="L18" s="85">
        <f t="shared" si="7"/>
        <v>154.77733333333333</v>
      </c>
      <c r="M18" s="84">
        <f t="shared" si="8"/>
        <v>14.4</v>
      </c>
      <c r="N18" s="86">
        <f t="shared" si="9"/>
        <v>17.600000000000001</v>
      </c>
      <c r="O18" s="87" t="str">
        <f t="shared" si="10"/>
        <v>23.6</v>
      </c>
      <c r="P18" s="88" t="s">
        <v>43</v>
      </c>
      <c r="Q18" s="89" t="s">
        <v>44</v>
      </c>
      <c r="R18" s="88" t="s">
        <v>45</v>
      </c>
      <c r="S18" s="90"/>
      <c r="T18" s="91" t="str">
        <f t="shared" si="11"/>
        <v xml:space="preserve"> </v>
      </c>
      <c r="U18" s="92">
        <f t="shared" si="12"/>
        <v>104</v>
      </c>
      <c r="V18" s="93" t="str">
        <f t="shared" si="13"/>
        <v/>
      </c>
      <c r="W18" s="93">
        <f t="shared" si="14"/>
        <v>63</v>
      </c>
      <c r="X18" s="94" t="str">
        <f t="shared" si="15"/>
        <v>★1.0</v>
      </c>
      <c r="Z18" s="95">
        <v>1530</v>
      </c>
      <c r="AA18" s="95"/>
      <c r="AB18" s="96">
        <f t="shared" si="0"/>
        <v>23.6</v>
      </c>
      <c r="AC18" s="97">
        <f t="shared" si="1"/>
        <v>63</v>
      </c>
      <c r="AD18" s="97" t="str">
        <f t="shared" si="2"/>
        <v>★1.0</v>
      </c>
      <c r="AE18" s="96" t="str">
        <f t="shared" si="3"/>
        <v/>
      </c>
      <c r="AF18" s="97" t="str">
        <f t="shared" si="4"/>
        <v/>
      </c>
      <c r="AG18" s="97" t="str">
        <f t="shared" si="5"/>
        <v/>
      </c>
      <c r="AH18" s="98"/>
    </row>
    <row r="19" spans="1:34" s="5" customFormat="1" ht="12.75" x14ac:dyDescent="0.2">
      <c r="A19" s="107"/>
      <c r="B19" s="105"/>
      <c r="C19" s="104"/>
      <c r="D19" s="80" t="s">
        <v>57</v>
      </c>
      <c r="E19" s="80" t="s">
        <v>61</v>
      </c>
      <c r="F19" s="81" t="s">
        <v>59</v>
      </c>
      <c r="G19" s="81">
        <v>1.5980000000000001</v>
      </c>
      <c r="H19" s="81" t="s">
        <v>55</v>
      </c>
      <c r="I19" s="82" t="str">
        <f t="shared" si="6"/>
        <v>1,520</v>
      </c>
      <c r="J19" s="83">
        <v>5</v>
      </c>
      <c r="K19" s="84">
        <v>15</v>
      </c>
      <c r="L19" s="85">
        <f t="shared" si="7"/>
        <v>154.77733333333333</v>
      </c>
      <c r="M19" s="84">
        <f t="shared" si="8"/>
        <v>14.4</v>
      </c>
      <c r="N19" s="86">
        <f t="shared" si="9"/>
        <v>17.600000000000001</v>
      </c>
      <c r="O19" s="87" t="str">
        <f t="shared" si="10"/>
        <v>23.6</v>
      </c>
      <c r="P19" s="88" t="s">
        <v>43</v>
      </c>
      <c r="Q19" s="89" t="s">
        <v>44</v>
      </c>
      <c r="R19" s="88" t="s">
        <v>45</v>
      </c>
      <c r="S19" s="90"/>
      <c r="T19" s="91" t="str">
        <f t="shared" si="11"/>
        <v xml:space="preserve"> </v>
      </c>
      <c r="U19" s="92">
        <f t="shared" si="12"/>
        <v>104</v>
      </c>
      <c r="V19" s="93" t="str">
        <f t="shared" si="13"/>
        <v/>
      </c>
      <c r="W19" s="93">
        <f t="shared" si="14"/>
        <v>63</v>
      </c>
      <c r="X19" s="94" t="str">
        <f t="shared" si="15"/>
        <v>★1.0</v>
      </c>
      <c r="Z19" s="95">
        <v>1520</v>
      </c>
      <c r="AA19" s="95"/>
      <c r="AB19" s="96">
        <f t="shared" si="0"/>
        <v>23.6</v>
      </c>
      <c r="AC19" s="97">
        <f t="shared" si="1"/>
        <v>63</v>
      </c>
      <c r="AD19" s="97" t="str">
        <f t="shared" si="2"/>
        <v>★1.0</v>
      </c>
      <c r="AE19" s="96" t="str">
        <f t="shared" si="3"/>
        <v/>
      </c>
      <c r="AF19" s="97" t="str">
        <f t="shared" si="4"/>
        <v/>
      </c>
      <c r="AG19" s="97" t="str">
        <f t="shared" si="5"/>
        <v/>
      </c>
      <c r="AH19" s="98"/>
    </row>
    <row r="20" spans="1:34" s="5" customFormat="1" ht="12.75" x14ac:dyDescent="0.2">
      <c r="A20" s="108"/>
      <c r="B20" s="109"/>
      <c r="C20" s="101"/>
      <c r="D20" s="80" t="s">
        <v>57</v>
      </c>
      <c r="E20" s="80" t="s">
        <v>62</v>
      </c>
      <c r="F20" s="81" t="s">
        <v>59</v>
      </c>
      <c r="G20" s="81">
        <v>1.5980000000000001</v>
      </c>
      <c r="H20" s="81" t="s">
        <v>55</v>
      </c>
      <c r="I20" s="82" t="str">
        <f t="shared" si="6"/>
        <v>1,550</v>
      </c>
      <c r="J20" s="83">
        <v>5</v>
      </c>
      <c r="K20" s="84">
        <v>15</v>
      </c>
      <c r="L20" s="85">
        <f t="shared" si="7"/>
        <v>154.77733333333333</v>
      </c>
      <c r="M20" s="84">
        <f t="shared" si="8"/>
        <v>13.2</v>
      </c>
      <c r="N20" s="86">
        <f t="shared" si="9"/>
        <v>16.5</v>
      </c>
      <c r="O20" s="87" t="str">
        <f t="shared" si="10"/>
        <v>23.4</v>
      </c>
      <c r="P20" s="88" t="s">
        <v>43</v>
      </c>
      <c r="Q20" s="89" t="s">
        <v>44</v>
      </c>
      <c r="R20" s="88" t="s">
        <v>45</v>
      </c>
      <c r="S20" s="90"/>
      <c r="T20" s="91" t="str">
        <f t="shared" si="11"/>
        <v xml:space="preserve"> </v>
      </c>
      <c r="U20" s="92">
        <f t="shared" si="12"/>
        <v>113</v>
      </c>
      <c r="V20" s="93" t="str">
        <f t="shared" si="13"/>
        <v/>
      </c>
      <c r="W20" s="93">
        <f t="shared" si="14"/>
        <v>64</v>
      </c>
      <c r="X20" s="94" t="str">
        <f t="shared" si="15"/>
        <v>★1.0</v>
      </c>
      <c r="Z20" s="95">
        <v>1550</v>
      </c>
      <c r="AA20" s="95"/>
      <c r="AB20" s="96">
        <f t="shared" si="0"/>
        <v>23.4</v>
      </c>
      <c r="AC20" s="97">
        <f t="shared" si="1"/>
        <v>64</v>
      </c>
      <c r="AD20" s="97" t="str">
        <f t="shared" si="2"/>
        <v>★1.0</v>
      </c>
      <c r="AE20" s="96" t="str">
        <f t="shared" si="3"/>
        <v/>
      </c>
      <c r="AF20" s="97" t="str">
        <f t="shared" si="4"/>
        <v/>
      </c>
      <c r="AG20" s="97" t="str">
        <f t="shared" si="5"/>
        <v/>
      </c>
      <c r="AH20" s="98"/>
    </row>
    <row r="21" spans="1:34" x14ac:dyDescent="0.2">
      <c r="E21" s="2"/>
    </row>
    <row r="22" spans="1:34" x14ac:dyDescent="0.2">
      <c r="B22" s="5" t="s">
        <v>63</v>
      </c>
      <c r="C22" s="5"/>
      <c r="E22" s="2"/>
    </row>
    <row r="23" spans="1:34" x14ac:dyDescent="0.2">
      <c r="B23" s="5" t="s">
        <v>64</v>
      </c>
      <c r="C23" s="5"/>
      <c r="E23" s="2"/>
    </row>
    <row r="24" spans="1:34" x14ac:dyDescent="0.2">
      <c r="B24" s="2" t="s">
        <v>65</v>
      </c>
      <c r="C24" s="5"/>
      <c r="E24" s="2"/>
    </row>
    <row r="25" spans="1:34" x14ac:dyDescent="0.2">
      <c r="B25" s="2" t="s">
        <v>66</v>
      </c>
      <c r="E25" s="2"/>
    </row>
    <row r="26" spans="1:34" x14ac:dyDescent="0.2">
      <c r="B26" s="2" t="s">
        <v>67</v>
      </c>
      <c r="E26" s="2"/>
    </row>
    <row r="27" spans="1:34" x14ac:dyDescent="0.2">
      <c r="B27" s="2" t="s">
        <v>68</v>
      </c>
      <c r="E27" s="2"/>
    </row>
    <row r="28" spans="1:34" x14ac:dyDescent="0.2">
      <c r="B28" s="2" t="s">
        <v>69</v>
      </c>
      <c r="E28" s="2"/>
    </row>
    <row r="29" spans="1:34" x14ac:dyDescent="0.2">
      <c r="B29" s="2" t="s">
        <v>70</v>
      </c>
      <c r="E29" s="2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V4:V8"/>
    <mergeCell ref="W4:X4"/>
    <mergeCell ref="Z4:Z8"/>
    <mergeCell ref="AA4:AA8"/>
    <mergeCell ref="AB4:AB8"/>
    <mergeCell ref="AC4:AC8"/>
    <mergeCell ref="X5:X8"/>
    <mergeCell ref="J4:J8"/>
    <mergeCell ref="K4:O4"/>
    <mergeCell ref="P4:P8"/>
    <mergeCell ref="Q4:S5"/>
    <mergeCell ref="T4:T5"/>
    <mergeCell ref="U4:U8"/>
    <mergeCell ref="J2:P2"/>
    <mergeCell ref="Q2:X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2023-06-27T05:53:11Z</dcterms:created>
  <dcterms:modified xsi:type="dcterms:W3CDTF">2023-06-27T05:57:44Z</dcterms:modified>
</cp:coreProperties>
</file>