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4月\"/>
    </mc:Choice>
  </mc:AlternateContent>
  <xr:revisionPtr revIDLastSave="0" documentId="8_{7FAD2618-87B9-484E-8610-FB0A39676450}" xr6:coauthVersionLast="47" xr6:coauthVersionMax="47" xr10:uidLastSave="{00000000-0000-0000-0000-000000000000}"/>
  <bookViews>
    <workbookView xWindow="-3390" yWindow="-16320" windowWidth="29040" windowHeight="15720" xr2:uid="{E1357BE6-80DA-48EF-B32B-E452D7710797}"/>
  </bookViews>
  <sheets>
    <sheet name="1-1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'1-1'!$A$8:$V$8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'1-1'!$A$2:$X$27</definedName>
    <definedName name="_xlnm.Print_Titles" localSheetId="0">'1-1'!$2:$8</definedName>
    <definedName name="_xlnm.Print_Titles">[2]乗用・ＲＶ車!$A$1:$IV$7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1" l="1"/>
  <c r="U18" i="1"/>
  <c r="L18" i="1"/>
  <c r="V17" i="1"/>
  <c r="U17" i="1"/>
  <c r="L17" i="1"/>
  <c r="X16" i="1"/>
  <c r="V16" i="1"/>
  <c r="U16" i="1"/>
  <c r="L16" i="1"/>
  <c r="V15" i="1"/>
  <c r="U15" i="1"/>
  <c r="L15" i="1"/>
  <c r="X14" i="1"/>
  <c r="V14" i="1"/>
  <c r="U14" i="1"/>
  <c r="L14" i="1"/>
  <c r="V13" i="1"/>
  <c r="U13" i="1"/>
  <c r="L13" i="1"/>
  <c r="V12" i="1"/>
  <c r="U12" i="1"/>
  <c r="L12" i="1"/>
  <c r="V11" i="1"/>
  <c r="U11" i="1"/>
  <c r="L11" i="1"/>
  <c r="V10" i="1"/>
  <c r="U10" i="1"/>
  <c r="L10" i="1"/>
  <c r="V9" i="1"/>
  <c r="U9" i="1"/>
  <c r="L9" i="1"/>
</calcChain>
</file>

<file path=xl/sharedStrings.xml><?xml version="1.0" encoding="utf-8"?>
<sst xmlns="http://schemas.openxmlformats.org/spreadsheetml/2006/main" count="118" uniqueCount="71">
  <si>
    <t>当該自動車の製造又は輸入の事業を行う者の氏名又は名称　</t>
    <phoneticPr fontId="3"/>
  </si>
  <si>
    <t>トヨタ自動車株式会社</t>
    <phoneticPr fontId="3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</si>
  <si>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3"/>
  </si>
  <si>
    <t>目標年度（平成27年度/令和2年度/令和12年度）</t>
    <rPh sb="12" eb="14">
      <t>レイワ</t>
    </rPh>
    <rPh sb="15" eb="17">
      <t>ネンド</t>
    </rPh>
    <rPh sb="18" eb="20">
      <t>レイワ</t>
    </rPh>
    <rPh sb="22" eb="23">
      <t>ネン</t>
    </rPh>
    <rPh sb="23" eb="24">
      <t>ド</t>
    </rPh>
    <phoneticPr fontId="3"/>
  </si>
  <si>
    <t>車名</t>
    <rPh sb="0" eb="2">
      <t>シャメイ</t>
    </rPh>
    <phoneticPr fontId="3"/>
  </si>
  <si>
    <t>通称名</t>
  </si>
  <si>
    <t>原動機</t>
  </si>
  <si>
    <t>変速装置
の型式及び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3"/>
  </si>
  <si>
    <t>車両重量
（kg）</t>
    <phoneticPr fontId="3"/>
  </si>
  <si>
    <t>乗車定員
（名）</t>
    <rPh sb="0" eb="2">
      <t>ジョウシャ</t>
    </rPh>
    <rPh sb="2" eb="4">
      <t>テイイン</t>
    </rPh>
    <rPh sb="6" eb="7">
      <t>メイ</t>
    </rPh>
    <phoneticPr fontId="3"/>
  </si>
  <si>
    <t>WLTCモード</t>
    <phoneticPr fontId="3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</si>
  <si>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3"/>
  </si>
  <si>
    <t>令和2年度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3"/>
  </si>
  <si>
    <t>令和12年度</t>
    <rPh sb="0" eb="2">
      <t>レイワ</t>
    </rPh>
    <rPh sb="4" eb="5">
      <t>ネン</t>
    </rPh>
    <rPh sb="5" eb="6">
      <t>ド</t>
    </rPh>
    <phoneticPr fontId="3"/>
  </si>
  <si>
    <t>燃費値
（km/L）</t>
    <rPh sb="0" eb="2">
      <t>ネンピ</t>
    </rPh>
    <rPh sb="2" eb="3">
      <t>チ</t>
    </rPh>
    <phoneticPr fontId="3"/>
  </si>
  <si>
    <t>1km走行
における
CO2排出量
（g-CO2/km）</t>
    <rPh sb="14" eb="16">
      <t>ハイシュツ</t>
    </rPh>
    <rPh sb="16" eb="17">
      <t>リョウ</t>
    </rPh>
    <phoneticPr fontId="3"/>
  </si>
  <si>
    <t>平成27年度
燃費基準値
（km/L）</t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</si>
  <si>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t>令和2年度
燃費基準値
（km/L）</t>
    <rPh sb="0" eb="2">
      <t>レイワ</t>
    </rPh>
    <rPh sb="3" eb="5">
      <t>ネンド</t>
    </rPh>
    <rPh sb="6" eb="8">
      <t>ネンピ</t>
    </rPh>
    <rPh sb="8" eb="10">
      <t>キジュン</t>
    </rPh>
    <rPh sb="10" eb="11">
      <t>チ</t>
    </rPh>
    <phoneticPr fontId="3"/>
  </si>
  <si>
    <t>令和12年度
燃費基準値
（km/L）</t>
    <rPh sb="0" eb="2">
      <t>レイワ</t>
    </rPh>
    <rPh sb="4" eb="6">
      <t>ネンド</t>
    </rPh>
    <rPh sb="7" eb="9">
      <t>ネンピ</t>
    </rPh>
    <rPh sb="9" eb="11">
      <t>キジュン</t>
    </rPh>
    <rPh sb="11" eb="12">
      <t>チ</t>
    </rPh>
    <phoneticPr fontId="3"/>
  </si>
  <si>
    <t>主要</t>
    <rPh sb="0" eb="2">
      <t>シュヨウ</t>
    </rPh>
    <phoneticPr fontId="3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</si>
  <si>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3"/>
  </si>
  <si>
    <t>（参考）</t>
    <rPh sb="1" eb="3">
      <t>サンコウ</t>
    </rPh>
    <phoneticPr fontId="3"/>
  </si>
  <si>
    <t>燃費基準
達成･向上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3"/>
  </si>
  <si>
    <t>多段階評価</t>
    <rPh sb="0" eb="1">
      <t>タ</t>
    </rPh>
    <rPh sb="1" eb="3">
      <t>ダンカイ</t>
    </rPh>
    <rPh sb="3" eb="5">
      <t>ヒョウカ</t>
    </rPh>
    <phoneticPr fontId="3"/>
  </si>
  <si>
    <t>型式</t>
  </si>
  <si>
    <t>類別区分番号</t>
    <rPh sb="0" eb="2">
      <t>ルイベツ</t>
    </rPh>
    <rPh sb="2" eb="4">
      <t>クブン</t>
    </rPh>
    <rPh sb="4" eb="6">
      <t>バンゴウ</t>
    </rPh>
    <phoneticPr fontId="3"/>
  </si>
  <si>
    <t>総排
気量
（L）</t>
    <rPh sb="1" eb="2">
      <t>ハイ</t>
    </rPh>
    <rPh sb="3" eb="4">
      <t>キ</t>
    </rPh>
    <rPh sb="4" eb="5">
      <t>リョウ</t>
    </rPh>
    <phoneticPr fontId="3"/>
  </si>
  <si>
    <t>燃費</t>
  </si>
  <si>
    <t>主要排</t>
  </si>
  <si>
    <t>低排出</t>
  </si>
  <si>
    <t>改善</t>
    <rPh sb="0" eb="2">
      <t>カイゼン</t>
    </rPh>
    <phoneticPr fontId="3"/>
  </si>
  <si>
    <t>出ガス</t>
  </si>
  <si>
    <t>駆動</t>
  </si>
  <si>
    <t>その他</t>
  </si>
  <si>
    <t>ガス認定</t>
  </si>
  <si>
    <t>対策</t>
    <rPh sb="0" eb="2">
      <t>タイサク</t>
    </rPh>
    <phoneticPr fontId="3"/>
  </si>
  <si>
    <t>対策</t>
  </si>
  <si>
    <t>形式</t>
  </si>
  <si>
    <t>レベル</t>
  </si>
  <si>
    <t>トヨタ</t>
  </si>
  <si>
    <t>*</t>
    <phoneticPr fontId="3"/>
  </si>
  <si>
    <t>スープラ</t>
    <phoneticPr fontId="3"/>
  </si>
  <si>
    <t>3BA-DB86</t>
    <phoneticPr fontId="3"/>
  </si>
  <si>
    <t>0001</t>
    <phoneticPr fontId="3"/>
  </si>
  <si>
    <t>B48B20B</t>
    <phoneticPr fontId="9"/>
  </si>
  <si>
    <t>8AT(E･LTC)</t>
    <phoneticPr fontId="9"/>
  </si>
  <si>
    <t>I
V
D
EP
B</t>
    <phoneticPr fontId="9"/>
  </si>
  <si>
    <t>3W</t>
    <phoneticPr fontId="9"/>
  </si>
  <si>
    <t>R</t>
    <phoneticPr fontId="3"/>
  </si>
  <si>
    <t>★0.5</t>
  </si>
  <si>
    <t>3BA-DB26</t>
    <phoneticPr fontId="3"/>
  </si>
  <si>
    <t>3BA-DB82</t>
    <phoneticPr fontId="3"/>
  </si>
  <si>
    <t>8AT
(E･LTC)</t>
    <phoneticPr fontId="9"/>
  </si>
  <si>
    <t>3BA-DB22</t>
    <phoneticPr fontId="3"/>
  </si>
  <si>
    <t>3BA-DB42</t>
    <phoneticPr fontId="3"/>
  </si>
  <si>
    <t>B58B30C</t>
    <phoneticPr fontId="9"/>
  </si>
  <si>
    <t>3BA-DB06</t>
    <phoneticPr fontId="3"/>
  </si>
  <si>
    <t>0102</t>
    <phoneticPr fontId="3"/>
  </si>
  <si>
    <t>B58B30B</t>
    <phoneticPr fontId="3"/>
  </si>
  <si>
    <t>8AT(E･LTC)</t>
  </si>
  <si>
    <t>3W</t>
  </si>
  <si>
    <t>R</t>
  </si>
  <si>
    <t>0101</t>
    <phoneticPr fontId="3"/>
  </si>
  <si>
    <t>B58B30B</t>
    <phoneticPr fontId="9"/>
  </si>
  <si>
    <t/>
  </si>
  <si>
    <t>0002</t>
    <phoneticPr fontId="3"/>
  </si>
  <si>
    <t>6MT</t>
  </si>
  <si>
    <t>6MT</t>
    <phoneticPr fontId="9"/>
  </si>
  <si>
    <t>Ｒ</t>
    <phoneticPr fontId="3"/>
  </si>
  <si>
    <t>3BA-DB02</t>
    <phoneticPr fontId="3"/>
  </si>
  <si>
    <t>（注）　*印の付いている通称名については、　Bayerische Motoren Werke AG (BMW)が製造事業者である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</si>
</sst>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.0"/>
    <numFmt numFmtId="177" formatCode="0.000_ "/>
    <numFmt numFmtId="178" formatCode="0.0"/>
    <numFmt numFmtId="179" formatCode="0_);[Red]\(0\)"/>
    <numFmt numFmtId="180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0" fontId="8" fillId="0" borderId="0">
      <alignment vertical="center"/>
    </xf>
    <xf numFmtId="0" fontId="12" fillId="0" borderId="0">
      <alignment vertical="center"/>
    </xf>
    <xf numFmtId="0" fontId="1" fillId="0" borderId="0"/>
  </cellStyleXfs>
  <cellXfs count="127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5" fillId="0" borderId="0" xfId="0" applyFont="1"/>
    <xf numFmtId="0" fontId="4" fillId="0" borderId="1" xfId="0" applyFont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0" borderId="4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0" fillId="0" borderId="10" xfId="0" applyBorder="1"/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2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1" xfId="0" applyFont="1" applyBorder="1" applyAlignment="1">
      <alignment horizontal="center" shrinkToFi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0" fillId="0" borderId="12" xfId="0" applyBorder="1"/>
    <xf numFmtId="0" fontId="0" fillId="0" borderId="1" xfId="0" applyBorder="1"/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/>
    <xf numFmtId="0" fontId="4" fillId="0" borderId="1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4" fillId="0" borderId="26" xfId="1" applyFont="1" applyBorder="1" applyAlignment="1">
      <alignment horizontal="left" vertical="center" wrapText="1"/>
    </xf>
    <xf numFmtId="49" fontId="4" fillId="0" borderId="26" xfId="1" applyNumberFormat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center" vertical="center" wrapText="1"/>
    </xf>
    <xf numFmtId="176" fontId="10" fillId="0" borderId="28" xfId="1" applyNumberFormat="1" applyFont="1" applyBorder="1" applyAlignment="1">
      <alignment horizontal="center" vertical="center" wrapText="1"/>
    </xf>
    <xf numFmtId="1" fontId="10" fillId="0" borderId="29" xfId="1" applyNumberFormat="1" applyFont="1" applyBorder="1" applyAlignment="1">
      <alignment horizontal="center" vertical="center" wrapText="1"/>
    </xf>
    <xf numFmtId="176" fontId="10" fillId="0" borderId="30" xfId="1" applyNumberFormat="1" applyFont="1" applyBorder="1" applyAlignment="1">
      <alignment horizontal="center" vertical="center" wrapText="1"/>
    </xf>
    <xf numFmtId="176" fontId="10" fillId="0" borderId="26" xfId="1" applyNumberFormat="1" applyFont="1" applyBorder="1" applyAlignment="1">
      <alignment horizontal="center" vertical="center" wrapText="1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4" fillId="0" borderId="30" xfId="1" applyFont="1" applyBorder="1" applyAlignment="1">
      <alignment horizontal="center" vertical="center" wrapText="1"/>
    </xf>
    <xf numFmtId="0" fontId="4" fillId="0" borderId="32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56" fontId="6" fillId="0" borderId="0" xfId="0" applyNumberFormat="1" applyFont="1"/>
    <xf numFmtId="0" fontId="4" fillId="0" borderId="10" xfId="0" applyFont="1" applyBorder="1" applyAlignment="1">
      <alignment horizontal="center" vertical="center"/>
    </xf>
    <xf numFmtId="0" fontId="0" fillId="0" borderId="10" xfId="0" applyBorder="1"/>
    <xf numFmtId="0" fontId="4" fillId="0" borderId="33" xfId="1" applyFont="1" applyBorder="1" applyAlignment="1">
      <alignment horizontal="left" vertical="center" wrapText="1"/>
    </xf>
    <xf numFmtId="0" fontId="4" fillId="0" borderId="34" xfId="1" applyFont="1" applyBorder="1" applyAlignment="1">
      <alignment horizontal="left" vertical="center" wrapText="1"/>
    </xf>
    <xf numFmtId="0" fontId="4" fillId="0" borderId="35" xfId="1" applyFont="1" applyBorder="1" applyAlignment="1">
      <alignment horizontal="left" vertical="center" wrapText="1"/>
    </xf>
    <xf numFmtId="56" fontId="6" fillId="0" borderId="0" xfId="0" applyNumberFormat="1" applyFont="1" applyAlignment="1">
      <alignment horizontal="center"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36" xfId="1" applyFont="1" applyBorder="1" applyAlignment="1">
      <alignment horizontal="left" vertical="center" wrapText="1"/>
    </xf>
    <xf numFmtId="49" fontId="4" fillId="0" borderId="36" xfId="1" applyNumberFormat="1" applyFont="1" applyBorder="1" applyAlignment="1">
      <alignment horizontal="center" vertical="center" wrapText="1"/>
    </xf>
    <xf numFmtId="0" fontId="4" fillId="0" borderId="36" xfId="1" applyFont="1" applyBorder="1" applyAlignment="1">
      <alignment horizontal="center" vertical="center" wrapText="1"/>
    </xf>
    <xf numFmtId="0" fontId="4" fillId="0" borderId="37" xfId="1" applyFont="1" applyBorder="1" applyAlignment="1">
      <alignment horizontal="center" vertical="center" wrapText="1"/>
    </xf>
    <xf numFmtId="176" fontId="10" fillId="0" borderId="38" xfId="1" applyNumberFormat="1" applyFont="1" applyBorder="1" applyAlignment="1">
      <alignment horizontal="center" vertical="center" wrapText="1"/>
    </xf>
    <xf numFmtId="1" fontId="10" fillId="0" borderId="39" xfId="1" applyNumberFormat="1" applyFont="1" applyBorder="1" applyAlignment="1">
      <alignment horizontal="center" vertical="center" wrapText="1"/>
    </xf>
    <xf numFmtId="176" fontId="10" fillId="0" borderId="40" xfId="1" applyNumberFormat="1" applyFont="1" applyBorder="1" applyAlignment="1">
      <alignment horizontal="center" vertical="center" wrapText="1"/>
    </xf>
    <xf numFmtId="176" fontId="10" fillId="0" borderId="36" xfId="1" applyNumberFormat="1" applyFont="1" applyBorder="1" applyAlignment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  <protection locked="0"/>
    </xf>
    <xf numFmtId="0" fontId="4" fillId="0" borderId="40" xfId="1" applyFont="1" applyBorder="1" applyAlignment="1">
      <alignment horizontal="center" vertical="center" wrapText="1"/>
    </xf>
    <xf numFmtId="0" fontId="4" fillId="0" borderId="42" xfId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left" vertical="center" wrapText="1"/>
    </xf>
    <xf numFmtId="49" fontId="4" fillId="0" borderId="43" xfId="1" applyNumberFormat="1" applyFont="1" applyBorder="1" applyAlignment="1">
      <alignment horizontal="center" vertical="center" wrapText="1"/>
    </xf>
    <xf numFmtId="0" fontId="4" fillId="0" borderId="43" xfId="1" applyFont="1" applyBorder="1" applyAlignment="1">
      <alignment horizontal="center" vertical="center" wrapText="1"/>
    </xf>
    <xf numFmtId="0" fontId="4" fillId="0" borderId="44" xfId="1" applyFont="1" applyBorder="1" applyAlignment="1">
      <alignment horizontal="center" vertical="center" wrapText="1"/>
    </xf>
    <xf numFmtId="176" fontId="10" fillId="0" borderId="45" xfId="1" applyNumberFormat="1" applyFont="1" applyBorder="1" applyAlignment="1">
      <alignment horizontal="center" vertical="center" wrapText="1"/>
    </xf>
    <xf numFmtId="1" fontId="10" fillId="0" borderId="46" xfId="1" applyNumberFormat="1" applyFont="1" applyBorder="1" applyAlignment="1">
      <alignment horizontal="center" vertical="center" wrapText="1"/>
    </xf>
    <xf numFmtId="176" fontId="10" fillId="0" borderId="47" xfId="1" applyNumberFormat="1" applyFont="1" applyBorder="1" applyAlignment="1">
      <alignment horizontal="center" vertical="center" wrapText="1"/>
    </xf>
    <xf numFmtId="176" fontId="10" fillId="0" borderId="43" xfId="1" applyNumberFormat="1" applyFont="1" applyBorder="1" applyAlignment="1">
      <alignment horizontal="center" vertical="center" wrapText="1"/>
    </xf>
    <xf numFmtId="0" fontId="11" fillId="0" borderId="48" xfId="0" applyFont="1" applyBorder="1" applyAlignment="1" applyProtection="1">
      <alignment horizontal="center" vertical="center" wrapText="1"/>
      <protection locked="0"/>
    </xf>
    <xf numFmtId="0" fontId="4" fillId="0" borderId="47" xfId="1" applyFont="1" applyBorder="1" applyAlignment="1">
      <alignment horizontal="center" vertical="center" wrapText="1"/>
    </xf>
    <xf numFmtId="0" fontId="4" fillId="0" borderId="49" xfId="1" applyFont="1" applyBorder="1" applyAlignment="1">
      <alignment horizontal="center" vertical="center" wrapText="1"/>
    </xf>
    <xf numFmtId="0" fontId="4" fillId="3" borderId="8" xfId="2" applyFont="1" applyFill="1" applyBorder="1" applyAlignment="1" applyProtection="1">
      <alignment horizontal="left" vertical="center"/>
      <protection locked="0"/>
    </xf>
    <xf numFmtId="0" fontId="11" fillId="3" borderId="27" xfId="2" applyFont="1" applyFill="1" applyBorder="1" applyAlignment="1" applyProtection="1">
      <alignment horizontal="center" vertical="center" wrapText="1"/>
      <protection locked="0"/>
    </xf>
    <xf numFmtId="180" fontId="4" fillId="3" borderId="53" xfId="2" applyNumberFormat="1" applyFont="1" applyFill="1" applyBorder="1" applyAlignment="1" applyProtection="1">
      <alignment horizontal="center" vertical="center"/>
      <protection locked="0"/>
    </xf>
    <xf numFmtId="180" fontId="4" fillId="3" borderId="8" xfId="2" applyNumberFormat="1" applyFont="1" applyFill="1" applyBorder="1" applyAlignment="1" applyProtection="1">
      <alignment horizontal="center" vertical="center"/>
      <protection locked="0"/>
    </xf>
    <xf numFmtId="180" fontId="4" fillId="3" borderId="8" xfId="2" quotePrefix="1" applyNumberFormat="1" applyFont="1" applyFill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4" fillId="0" borderId="54" xfId="1" applyFont="1" applyBorder="1" applyAlignment="1">
      <alignment horizontal="left" vertical="center" wrapText="1"/>
    </xf>
    <xf numFmtId="0" fontId="4" fillId="0" borderId="55" xfId="1" applyFont="1" applyBorder="1" applyAlignment="1">
      <alignment horizontal="left" vertical="center" wrapText="1"/>
    </xf>
    <xf numFmtId="176" fontId="10" fillId="0" borderId="56" xfId="1" applyNumberFormat="1" applyFont="1" applyBorder="1" applyAlignment="1">
      <alignment horizontal="center" vertical="center" wrapText="1"/>
    </xf>
    <xf numFmtId="1" fontId="10" fillId="0" borderId="57" xfId="1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8" xfId="2" applyFont="1" applyBorder="1" applyAlignment="1" applyProtection="1">
      <alignment horizontal="left" vertical="center"/>
      <protection locked="0"/>
    </xf>
    <xf numFmtId="49" fontId="4" fillId="0" borderId="8" xfId="2" quotePrefix="1" applyNumberFormat="1" applyFont="1" applyBorder="1" applyAlignment="1" applyProtection="1">
      <alignment horizontal="center" vertical="center" wrapText="1"/>
      <protection locked="0"/>
    </xf>
    <xf numFmtId="0" fontId="4" fillId="0" borderId="8" xfId="2" applyFont="1" applyBorder="1" applyAlignment="1" applyProtection="1">
      <alignment horizontal="center" vertical="center" wrapText="1"/>
      <protection locked="0"/>
    </xf>
    <xf numFmtId="177" fontId="4" fillId="0" borderId="8" xfId="2" applyNumberFormat="1" applyFont="1" applyBorder="1" applyAlignment="1" applyProtection="1">
      <alignment horizontal="center" vertical="center"/>
      <protection locked="0"/>
    </xf>
    <xf numFmtId="0" fontId="4" fillId="0" borderId="8" xfId="3" applyFont="1" applyBorder="1" applyAlignment="1">
      <alignment horizontal="center" vertical="center" wrapText="1"/>
    </xf>
    <xf numFmtId="0" fontId="4" fillId="3" borderId="50" xfId="2" applyFont="1" applyFill="1" applyBorder="1" applyAlignment="1" applyProtection="1">
      <alignment horizontal="center" vertical="center" wrapText="1"/>
      <protection locked="0"/>
    </xf>
    <xf numFmtId="0" fontId="4" fillId="3" borderId="51" xfId="2" applyFont="1" applyFill="1" applyBorder="1" applyAlignment="1" applyProtection="1">
      <alignment horizontal="center" vertical="center"/>
      <protection locked="0"/>
    </xf>
    <xf numFmtId="178" fontId="10" fillId="3" borderId="52" xfId="2" quotePrefix="1" applyNumberFormat="1" applyFont="1" applyFill="1" applyBorder="1" applyAlignment="1" applyProtection="1">
      <alignment horizontal="center" vertical="center" wrapText="1"/>
      <protection locked="0"/>
    </xf>
    <xf numFmtId="179" fontId="10" fillId="3" borderId="5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3" applyFont="1" applyBorder="1" applyAlignment="1">
      <alignment horizontal="center" vertical="center"/>
    </xf>
    <xf numFmtId="56" fontId="4" fillId="0" borderId="0" xfId="0" applyNumberFormat="1" applyFont="1"/>
  </cellXfs>
  <cellStyles count="4">
    <cellStyle name="標準" xfId="0" builtinId="0"/>
    <cellStyle name="標準 2" xfId="1" xr:uid="{315ECDEA-54AA-4DED-9225-6C4E818BD5D6}"/>
    <cellStyle name="標準 2 3" xfId="3" xr:uid="{05C4AF6D-E3F7-4B18-8DC5-C25741A1FFAE}"/>
    <cellStyle name="標準 99" xfId="2" xr:uid="{205E8C11-2EB4-4B67-9D87-F668573A84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9E167-54FC-4FE3-B707-5E645C136892}">
  <sheetPr>
    <tabColor rgb="FFFFFF00"/>
    <pageSetUpPr fitToPage="1"/>
  </sheetPr>
  <dimension ref="A1:Y20"/>
  <sheetViews>
    <sheetView tabSelected="1" view="pageBreakPreview" zoomScaleNormal="9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Z12" sqref="Z12"/>
    </sheetView>
  </sheetViews>
  <sheetFormatPr defaultColWidth="9" defaultRowHeight="9.5" x14ac:dyDescent="0.15"/>
  <cols>
    <col min="1" max="1" width="5.453125" style="115" customWidth="1"/>
    <col min="2" max="2" width="3.453125" style="2" bestFit="1" customWidth="1"/>
    <col min="3" max="3" width="13.08984375" style="2" customWidth="1"/>
    <col min="4" max="4" width="13.90625" style="2" bestFit="1" customWidth="1"/>
    <col min="5" max="5" width="13.90625" style="2" customWidth="1"/>
    <col min="6" max="6" width="13.08984375" style="2" bestFit="1" customWidth="1"/>
    <col min="7" max="7" width="5.90625" style="2" bestFit="1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8.6328125" style="2" customWidth="1"/>
    <col min="16" max="16" width="8.6328125" style="2" bestFit="1" customWidth="1"/>
    <col min="17" max="17" width="10" style="2" bestFit="1" customWidth="1"/>
    <col min="18" max="18" width="6" style="2" customWidth="1"/>
    <col min="19" max="19" width="5.6328125" style="2" bestFit="1" customWidth="1"/>
    <col min="20" max="20" width="11" style="2" bestFit="1" customWidth="1"/>
    <col min="21" max="22" width="8.26953125" style="2" bestFit="1" customWidth="1"/>
    <col min="23" max="24" width="8.26953125" style="2" customWidth="1"/>
    <col min="25" max="25" width="9" style="4"/>
    <col min="26" max="16384" width="9" style="2"/>
  </cols>
  <sheetData>
    <row r="1" spans="1:25" ht="21.75" customHeight="1" x14ac:dyDescent="0.2">
      <c r="A1" s="1"/>
      <c r="B1" s="1"/>
      <c r="R1" s="3"/>
    </row>
    <row r="2" spans="1:25" ht="14" x14ac:dyDescent="0.2">
      <c r="A2" s="2"/>
      <c r="F2" s="5"/>
      <c r="J2" s="6" t="s">
        <v>0</v>
      </c>
      <c r="K2" s="6"/>
      <c r="L2" s="6"/>
      <c r="M2" s="6"/>
      <c r="N2" s="6"/>
      <c r="O2" s="6"/>
      <c r="P2" s="6"/>
      <c r="Q2" s="7"/>
      <c r="R2" s="8" t="s">
        <v>1</v>
      </c>
      <c r="S2" s="8"/>
      <c r="T2" s="8"/>
      <c r="U2" s="8"/>
      <c r="V2" s="8"/>
      <c r="W2" s="9"/>
      <c r="X2" s="9"/>
    </row>
    <row r="3" spans="1:25" ht="23.25" customHeight="1" x14ac:dyDescent="0.2">
      <c r="A3" s="10" t="s">
        <v>2</v>
      </c>
      <c r="B3" s="10"/>
      <c r="J3" s="7"/>
      <c r="R3" s="11"/>
      <c r="S3" s="12" t="s">
        <v>3</v>
      </c>
      <c r="T3" s="12"/>
      <c r="U3" s="12"/>
      <c r="V3" s="12"/>
      <c r="W3" s="12"/>
      <c r="X3" s="12"/>
    </row>
    <row r="4" spans="1:25" ht="14.25" customHeight="1" thickBot="1" x14ac:dyDescent="0.2">
      <c r="A4" s="13" t="s">
        <v>4</v>
      </c>
      <c r="B4" s="14" t="s">
        <v>5</v>
      </c>
      <c r="C4" s="15"/>
      <c r="D4" s="16"/>
      <c r="E4" s="17"/>
      <c r="F4" s="14" t="s">
        <v>6</v>
      </c>
      <c r="G4" s="18"/>
      <c r="H4" s="19" t="s">
        <v>7</v>
      </c>
      <c r="I4" s="19" t="s">
        <v>8</v>
      </c>
      <c r="J4" s="20" t="s">
        <v>9</v>
      </c>
      <c r="K4" s="21" t="s">
        <v>10</v>
      </c>
      <c r="L4" s="22"/>
      <c r="M4" s="22"/>
      <c r="N4" s="22"/>
      <c r="O4" s="23"/>
      <c r="P4" s="17"/>
      <c r="Q4" s="24"/>
      <c r="R4" s="25"/>
      <c r="S4" s="26"/>
      <c r="T4" s="27"/>
      <c r="U4" s="28" t="s">
        <v>11</v>
      </c>
      <c r="V4" s="19" t="s">
        <v>12</v>
      </c>
      <c r="W4" s="29" t="s">
        <v>13</v>
      </c>
      <c r="X4" s="29"/>
    </row>
    <row r="5" spans="1:25" ht="11.25" customHeight="1" x14ac:dyDescent="0.15">
      <c r="A5" s="30"/>
      <c r="B5" s="31"/>
      <c r="C5" s="32"/>
      <c r="D5" s="33"/>
      <c r="E5" s="34"/>
      <c r="F5" s="35"/>
      <c r="G5" s="36"/>
      <c r="H5" s="30"/>
      <c r="I5" s="30"/>
      <c r="J5" s="37"/>
      <c r="K5" s="38" t="s">
        <v>14</v>
      </c>
      <c r="L5" s="39" t="s">
        <v>15</v>
      </c>
      <c r="M5" s="40" t="s">
        <v>16</v>
      </c>
      <c r="N5" s="41" t="s">
        <v>17</v>
      </c>
      <c r="O5" s="41" t="s">
        <v>18</v>
      </c>
      <c r="P5" s="42" t="s">
        <v>19</v>
      </c>
      <c r="Q5" s="43" t="s">
        <v>20</v>
      </c>
      <c r="R5" s="44"/>
      <c r="S5" s="45"/>
      <c r="T5" s="46" t="s">
        <v>21</v>
      </c>
      <c r="U5" s="47"/>
      <c r="V5" s="30"/>
      <c r="W5" s="19" t="s">
        <v>22</v>
      </c>
      <c r="X5" s="13" t="s">
        <v>23</v>
      </c>
    </row>
    <row r="6" spans="1:25" ht="11.25" customHeight="1" x14ac:dyDescent="0.15">
      <c r="A6" s="30"/>
      <c r="B6" s="31"/>
      <c r="C6" s="32"/>
      <c r="D6" s="13" t="s">
        <v>24</v>
      </c>
      <c r="E6" s="13" t="s">
        <v>25</v>
      </c>
      <c r="F6" s="13" t="s">
        <v>24</v>
      </c>
      <c r="G6" s="19" t="s">
        <v>26</v>
      </c>
      <c r="H6" s="30"/>
      <c r="I6" s="30"/>
      <c r="J6" s="37"/>
      <c r="K6" s="48"/>
      <c r="L6" s="49"/>
      <c r="M6" s="48"/>
      <c r="N6" s="50"/>
      <c r="O6" s="50"/>
      <c r="P6" s="51" t="s">
        <v>27</v>
      </c>
      <c r="Q6" s="51" t="s">
        <v>28</v>
      </c>
      <c r="R6" s="51"/>
      <c r="S6" s="51"/>
      <c r="T6" s="52" t="s">
        <v>29</v>
      </c>
      <c r="U6" s="47"/>
      <c r="V6" s="30"/>
      <c r="W6" s="30"/>
      <c r="X6" s="30"/>
    </row>
    <row r="7" spans="1:25" ht="12" customHeight="1" x14ac:dyDescent="0.15">
      <c r="A7" s="30"/>
      <c r="B7" s="31"/>
      <c r="C7" s="32"/>
      <c r="D7" s="30"/>
      <c r="E7" s="30"/>
      <c r="F7" s="30"/>
      <c r="G7" s="30"/>
      <c r="H7" s="30"/>
      <c r="I7" s="30"/>
      <c r="J7" s="37"/>
      <c r="K7" s="48"/>
      <c r="L7" s="49"/>
      <c r="M7" s="48"/>
      <c r="N7" s="50"/>
      <c r="O7" s="50"/>
      <c r="P7" s="51" t="s">
        <v>30</v>
      </c>
      <c r="Q7" s="51" t="s">
        <v>31</v>
      </c>
      <c r="R7" s="51" t="s">
        <v>32</v>
      </c>
      <c r="S7" s="51" t="s">
        <v>33</v>
      </c>
      <c r="T7" s="52" t="s">
        <v>34</v>
      </c>
      <c r="U7" s="47"/>
      <c r="V7" s="30"/>
      <c r="W7" s="30"/>
      <c r="X7" s="30"/>
    </row>
    <row r="8" spans="1:25" ht="11.25" customHeight="1" x14ac:dyDescent="0.15">
      <c r="A8" s="53"/>
      <c r="B8" s="54"/>
      <c r="C8" s="55"/>
      <c r="D8" s="53"/>
      <c r="E8" s="53"/>
      <c r="F8" s="53"/>
      <c r="G8" s="53"/>
      <c r="H8" s="53"/>
      <c r="I8" s="53"/>
      <c r="J8" s="35"/>
      <c r="K8" s="56"/>
      <c r="L8" s="57"/>
      <c r="M8" s="56"/>
      <c r="N8" s="36"/>
      <c r="O8" s="36"/>
      <c r="P8" s="34" t="s">
        <v>35</v>
      </c>
      <c r="Q8" s="34" t="s">
        <v>36</v>
      </c>
      <c r="R8" s="34" t="s">
        <v>37</v>
      </c>
      <c r="S8" s="58"/>
      <c r="T8" s="59" t="s">
        <v>38</v>
      </c>
      <c r="U8" s="60"/>
      <c r="V8" s="53"/>
      <c r="W8" s="53"/>
      <c r="X8" s="53"/>
    </row>
    <row r="9" spans="1:25" ht="47.5" x14ac:dyDescent="0.15">
      <c r="A9" s="61" t="s">
        <v>39</v>
      </c>
      <c r="B9" s="61" t="s">
        <v>40</v>
      </c>
      <c r="C9" s="62" t="s">
        <v>41</v>
      </c>
      <c r="D9" s="63" t="s">
        <v>42</v>
      </c>
      <c r="E9" s="64" t="s">
        <v>43</v>
      </c>
      <c r="F9" s="65" t="s">
        <v>44</v>
      </c>
      <c r="G9" s="65">
        <v>1.998</v>
      </c>
      <c r="H9" s="65" t="s">
        <v>45</v>
      </c>
      <c r="I9" s="65">
        <v>1410</v>
      </c>
      <c r="J9" s="66">
        <v>2</v>
      </c>
      <c r="K9" s="67">
        <v>14.5</v>
      </c>
      <c r="L9" s="68">
        <f t="shared" ref="L9:L18" si="0">IF(K9&gt;0,1/K9*34.6*67.1,"")</f>
        <v>160.11448275862068</v>
      </c>
      <c r="M9" s="69">
        <v>15.8</v>
      </c>
      <c r="N9" s="70">
        <v>19</v>
      </c>
      <c r="O9" s="70">
        <v>24.538072999999997</v>
      </c>
      <c r="P9" s="65" t="s">
        <v>46</v>
      </c>
      <c r="Q9" s="65" t="s">
        <v>47</v>
      </c>
      <c r="R9" s="65" t="s">
        <v>48</v>
      </c>
      <c r="S9" s="65"/>
      <c r="T9" s="71"/>
      <c r="U9" s="72" t="str">
        <f t="shared" ref="U9:V10" si="1">IF(J9&gt;0, IF(J9&gt;=M9,ROUNDDOWN(J9/M9*100,0),""),"")</f>
        <v/>
      </c>
      <c r="V9" s="73" t="str">
        <f t="shared" si="1"/>
        <v/>
      </c>
      <c r="W9" s="74">
        <v>59</v>
      </c>
      <c r="X9" s="74" t="s">
        <v>49</v>
      </c>
      <c r="Y9" s="75"/>
    </row>
    <row r="10" spans="1:25" ht="47.5" x14ac:dyDescent="0.2">
      <c r="A10" s="76"/>
      <c r="B10" s="77"/>
      <c r="C10"/>
      <c r="D10" s="63" t="s">
        <v>50</v>
      </c>
      <c r="E10" s="64" t="s">
        <v>43</v>
      </c>
      <c r="F10" s="65" t="s">
        <v>44</v>
      </c>
      <c r="G10" s="65">
        <v>1.998</v>
      </c>
      <c r="H10" s="65" t="s">
        <v>45</v>
      </c>
      <c r="I10" s="65">
        <v>1460</v>
      </c>
      <c r="J10" s="66">
        <v>2</v>
      </c>
      <c r="K10" s="67">
        <v>14</v>
      </c>
      <c r="L10" s="68">
        <f t="shared" si="0"/>
        <v>165.83285714285714</v>
      </c>
      <c r="M10" s="69">
        <v>14.4</v>
      </c>
      <c r="N10" s="70">
        <v>17.600000000000001</v>
      </c>
      <c r="O10" s="70">
        <v>24.141027999999999</v>
      </c>
      <c r="P10" s="65" t="s">
        <v>46</v>
      </c>
      <c r="Q10" s="65" t="s">
        <v>47</v>
      </c>
      <c r="R10" s="65" t="s">
        <v>48</v>
      </c>
      <c r="S10" s="65"/>
      <c r="T10" s="71"/>
      <c r="U10" s="72" t="str">
        <f t="shared" si="1"/>
        <v/>
      </c>
      <c r="V10" s="73" t="str">
        <f t="shared" si="1"/>
        <v/>
      </c>
      <c r="W10" s="74">
        <v>58</v>
      </c>
      <c r="X10" s="74" t="s">
        <v>49</v>
      </c>
      <c r="Y10" s="75"/>
    </row>
    <row r="11" spans="1:25" ht="47.5" x14ac:dyDescent="0.15">
      <c r="A11" s="78"/>
      <c r="B11" s="79"/>
      <c r="C11" s="80"/>
      <c r="D11" s="63" t="s">
        <v>51</v>
      </c>
      <c r="E11" s="64" t="s">
        <v>43</v>
      </c>
      <c r="F11" s="65" t="s">
        <v>44</v>
      </c>
      <c r="G11" s="65">
        <v>1.998</v>
      </c>
      <c r="H11" s="65" t="s">
        <v>52</v>
      </c>
      <c r="I11" s="65">
        <v>1410</v>
      </c>
      <c r="J11" s="66">
        <v>2</v>
      </c>
      <c r="K11" s="67">
        <v>13.1</v>
      </c>
      <c r="L11" s="68">
        <f t="shared" si="0"/>
        <v>177.22595419847329</v>
      </c>
      <c r="M11" s="69">
        <v>15.8</v>
      </c>
      <c r="N11" s="70">
        <v>19</v>
      </c>
      <c r="O11" s="70">
        <v>24.5</v>
      </c>
      <c r="P11" s="65" t="s">
        <v>46</v>
      </c>
      <c r="Q11" s="65" t="s">
        <v>47</v>
      </c>
      <c r="R11" s="65" t="s">
        <v>48</v>
      </c>
      <c r="S11" s="65"/>
      <c r="T11" s="71"/>
      <c r="U11" s="72" t="str">
        <f>IF(K11&lt;&gt;0, IF(K11&gt;=M11,ROUNDDOWN(K11/M11*100,0),""),"")</f>
        <v/>
      </c>
      <c r="V11" s="73" t="str">
        <f>IF(K11&lt;&gt;0, IF(K11&gt;=N11,ROUNDDOWN(K11/N11*100,0),""),"")</f>
        <v/>
      </c>
      <c r="W11" s="74"/>
      <c r="X11" s="74"/>
      <c r="Y11" s="81"/>
    </row>
    <row r="12" spans="1:25" ht="47.5" x14ac:dyDescent="0.15">
      <c r="A12" s="82"/>
      <c r="B12" s="79"/>
      <c r="C12" s="80"/>
      <c r="D12" s="83" t="s">
        <v>53</v>
      </c>
      <c r="E12" s="84" t="s">
        <v>43</v>
      </c>
      <c r="F12" s="85" t="s">
        <v>44</v>
      </c>
      <c r="G12" s="85">
        <v>1.998</v>
      </c>
      <c r="H12" s="85" t="s">
        <v>52</v>
      </c>
      <c r="I12" s="85">
        <v>1450</v>
      </c>
      <c r="J12" s="86">
        <v>2</v>
      </c>
      <c r="K12" s="87">
        <v>12.7</v>
      </c>
      <c r="L12" s="88">
        <f t="shared" si="0"/>
        <v>182.80787401574801</v>
      </c>
      <c r="M12" s="89">
        <v>14.4</v>
      </c>
      <c r="N12" s="90">
        <v>17.600000000000001</v>
      </c>
      <c r="O12" s="90">
        <v>24.2</v>
      </c>
      <c r="P12" s="85" t="s">
        <v>46</v>
      </c>
      <c r="Q12" s="85" t="s">
        <v>47</v>
      </c>
      <c r="R12" s="85" t="s">
        <v>48</v>
      </c>
      <c r="S12" s="85"/>
      <c r="T12" s="91"/>
      <c r="U12" s="92" t="str">
        <f>IF(K12&lt;&gt;0, IF(K12&gt;=M12,ROUNDDOWN(K12/M12*100,0),""),"")</f>
        <v/>
      </c>
      <c r="V12" s="93" t="str">
        <f>IF(K12&lt;&gt;0, IF(K12&gt;=N12,ROUNDDOWN(K12/N12*100,0),""),"")</f>
        <v/>
      </c>
      <c r="W12" s="74"/>
      <c r="X12" s="74"/>
      <c r="Y12" s="81"/>
    </row>
    <row r="13" spans="1:25" ht="47.5" customHeight="1" x14ac:dyDescent="0.15">
      <c r="A13" s="82"/>
      <c r="B13" s="79"/>
      <c r="C13" s="80"/>
      <c r="D13" s="94" t="s">
        <v>54</v>
      </c>
      <c r="E13" s="95" t="s">
        <v>43</v>
      </c>
      <c r="F13" s="96" t="s">
        <v>55</v>
      </c>
      <c r="G13" s="96">
        <v>2.9969999999999999</v>
      </c>
      <c r="H13" s="96" t="s">
        <v>52</v>
      </c>
      <c r="I13" s="96">
        <v>1520</v>
      </c>
      <c r="J13" s="97">
        <v>2</v>
      </c>
      <c r="K13" s="98">
        <v>12.2</v>
      </c>
      <c r="L13" s="99">
        <f t="shared" si="0"/>
        <v>190.3</v>
      </c>
      <c r="M13" s="100">
        <v>14.4</v>
      </c>
      <c r="N13" s="101">
        <v>17.600000000000001</v>
      </c>
      <c r="O13" s="101">
        <v>23.6</v>
      </c>
      <c r="P13" s="96" t="s">
        <v>46</v>
      </c>
      <c r="Q13" s="96" t="s">
        <v>47</v>
      </c>
      <c r="R13" s="96" t="s">
        <v>48</v>
      </c>
      <c r="S13" s="96"/>
      <c r="T13" s="102"/>
      <c r="U13" s="103" t="str">
        <f>IF(K13&lt;&gt;0, IF(K13&gt;=M13,ROUNDDOWN(K13/M13*100,0),""),"")</f>
        <v/>
      </c>
      <c r="V13" s="104" t="str">
        <f>IF(K13&lt;&gt;0, IF(K13&gt;=N13,ROUNDDOWN(K13/N13*100,0),""),"")</f>
        <v/>
      </c>
      <c r="W13" s="74"/>
      <c r="X13" s="74"/>
      <c r="Y13" s="81"/>
    </row>
    <row r="14" spans="1:25" ht="47.5" customHeight="1" x14ac:dyDescent="0.15">
      <c r="A14" s="82"/>
      <c r="B14" s="79"/>
      <c r="C14" s="80"/>
      <c r="D14" s="116" t="s">
        <v>56</v>
      </c>
      <c r="E14" s="117" t="s">
        <v>57</v>
      </c>
      <c r="F14" s="118" t="s">
        <v>58</v>
      </c>
      <c r="G14" s="119">
        <v>2.9969999999999999</v>
      </c>
      <c r="H14" s="120" t="s">
        <v>59</v>
      </c>
      <c r="I14" s="121">
        <v>1530</v>
      </c>
      <c r="J14" s="122">
        <v>2</v>
      </c>
      <c r="K14" s="123">
        <v>12.2</v>
      </c>
      <c r="L14" s="124">
        <f t="shared" si="0"/>
        <v>190.3</v>
      </c>
      <c r="M14" s="100">
        <v>14.4</v>
      </c>
      <c r="N14" s="101">
        <v>17.600000000000001</v>
      </c>
      <c r="O14" s="101">
        <v>23.6</v>
      </c>
      <c r="P14" s="65" t="s">
        <v>46</v>
      </c>
      <c r="Q14" s="120" t="s">
        <v>60</v>
      </c>
      <c r="R14" s="125" t="s">
        <v>61</v>
      </c>
      <c r="S14" s="105"/>
      <c r="T14" s="106"/>
      <c r="U14" s="107" t="str">
        <f>IFERROR(IF(K14&lt;M14,"",(ROUNDDOWN(K14/M14*100,0))),"")</f>
        <v/>
      </c>
      <c r="V14" s="108" t="str">
        <f>IFERROR(IF(K14&lt;N14,"",(ROUNDDOWN(K14/N14*100,0))),"")</f>
        <v/>
      </c>
      <c r="W14" s="108">
        <v>51</v>
      </c>
      <c r="X14" s="109" t="str">
        <f>IF(AD14&lt;55,"",AE14)</f>
        <v/>
      </c>
      <c r="Y14" s="126">
        <v>45748</v>
      </c>
    </row>
    <row r="15" spans="1:25" ht="47.5" x14ac:dyDescent="0.15">
      <c r="A15" s="82"/>
      <c r="B15" s="79"/>
      <c r="C15" s="80"/>
      <c r="D15" s="63" t="s">
        <v>56</v>
      </c>
      <c r="E15" s="64" t="s">
        <v>62</v>
      </c>
      <c r="F15" s="65" t="s">
        <v>63</v>
      </c>
      <c r="G15" s="65">
        <v>2.9969999999999999</v>
      </c>
      <c r="H15" s="65" t="s">
        <v>45</v>
      </c>
      <c r="I15" s="65">
        <v>1530</v>
      </c>
      <c r="J15" s="66">
        <v>2</v>
      </c>
      <c r="K15" s="67">
        <v>12.1</v>
      </c>
      <c r="L15" s="68">
        <f t="shared" si="0"/>
        <v>191.87272727272727</v>
      </c>
      <c r="M15" s="69">
        <v>14.4</v>
      </c>
      <c r="N15" s="70">
        <v>17.600000000000001</v>
      </c>
      <c r="O15" s="70">
        <v>23.564416999999999</v>
      </c>
      <c r="P15" s="65" t="s">
        <v>46</v>
      </c>
      <c r="Q15" s="65" t="s">
        <v>47</v>
      </c>
      <c r="R15" s="65" t="s">
        <v>48</v>
      </c>
      <c r="S15" s="65"/>
      <c r="T15" s="71"/>
      <c r="U15" s="72" t="str">
        <f t="shared" ref="U15:V15" si="2">IF(J15&gt;0, IF(J15&gt;=M15,ROUNDDOWN(J15/M15*100,0),""),"")</f>
        <v/>
      </c>
      <c r="V15" s="73" t="str">
        <f t="shared" si="2"/>
        <v/>
      </c>
      <c r="W15" s="74">
        <v>51</v>
      </c>
      <c r="X15" s="74" t="s">
        <v>64</v>
      </c>
      <c r="Y15" s="126"/>
    </row>
    <row r="16" spans="1:25" ht="47.5" customHeight="1" x14ac:dyDescent="0.15">
      <c r="A16" s="82"/>
      <c r="B16" s="79"/>
      <c r="C16" s="80"/>
      <c r="D16" s="116" t="s">
        <v>56</v>
      </c>
      <c r="E16" s="117" t="s">
        <v>65</v>
      </c>
      <c r="F16" s="118" t="s">
        <v>58</v>
      </c>
      <c r="G16" s="119">
        <v>2.9969999999999999</v>
      </c>
      <c r="H16" s="120" t="s">
        <v>66</v>
      </c>
      <c r="I16" s="121">
        <v>1520</v>
      </c>
      <c r="J16" s="122">
        <v>2</v>
      </c>
      <c r="K16" s="123">
        <v>11.1</v>
      </c>
      <c r="L16" s="124">
        <f>IF(K16&gt;0,1/K16*34.6*67.1,"")</f>
        <v>209.15855855855858</v>
      </c>
      <c r="M16" s="100">
        <v>14.4</v>
      </c>
      <c r="N16" s="101">
        <v>17.600000000000001</v>
      </c>
      <c r="O16" s="101">
        <v>23.6</v>
      </c>
      <c r="P16" s="65" t="s">
        <v>46</v>
      </c>
      <c r="Q16" s="125" t="s">
        <v>60</v>
      </c>
      <c r="R16" s="125" t="s">
        <v>61</v>
      </c>
      <c r="S16" s="105"/>
      <c r="T16" s="106"/>
      <c r="U16" s="107" t="str">
        <f>IFERROR(IF(K16&lt;M16,"",(ROUNDDOWN(K16/M16*100,0))),"")</f>
        <v/>
      </c>
      <c r="V16" s="108" t="str">
        <f>IFERROR(IF(K16&lt;N16,"",(ROUNDDOWN(K16/N16*100,0))),"")</f>
        <v/>
      </c>
      <c r="W16" s="108">
        <v>47</v>
      </c>
      <c r="X16" s="109" t="str">
        <f>IF(AD16&lt;55,"",AE16)</f>
        <v/>
      </c>
      <c r="Y16" s="126">
        <v>45748</v>
      </c>
    </row>
    <row r="17" spans="1:25" ht="47.5" x14ac:dyDescent="0.15">
      <c r="A17" s="82"/>
      <c r="B17" s="79"/>
      <c r="C17" s="80"/>
      <c r="D17" s="63" t="s">
        <v>56</v>
      </c>
      <c r="E17" s="64" t="s">
        <v>43</v>
      </c>
      <c r="F17" s="65" t="s">
        <v>63</v>
      </c>
      <c r="G17" s="65">
        <v>2.9969999999999999</v>
      </c>
      <c r="H17" s="65" t="s">
        <v>67</v>
      </c>
      <c r="I17" s="65">
        <v>1520</v>
      </c>
      <c r="J17" s="66">
        <v>2</v>
      </c>
      <c r="K17" s="67">
        <v>11</v>
      </c>
      <c r="L17" s="68">
        <f t="shared" ref="L17" si="3">IF(K17&gt;0,1/K17*34.6*67.1,"")</f>
        <v>211.05999999999997</v>
      </c>
      <c r="M17" s="69">
        <v>14.4</v>
      </c>
      <c r="N17" s="70">
        <v>17.600000000000001</v>
      </c>
      <c r="O17" s="70">
        <v>23.648271999999999</v>
      </c>
      <c r="P17" s="65" t="s">
        <v>46</v>
      </c>
      <c r="Q17" s="65" t="s">
        <v>47</v>
      </c>
      <c r="R17" s="65" t="s">
        <v>68</v>
      </c>
      <c r="S17" s="65"/>
      <c r="T17" s="71"/>
      <c r="U17" s="72" t="str">
        <f t="shared" ref="U17:V17" si="4">IF(J17&gt;0, IF(J17&gt;=M17,ROUNDDOWN(J17/M17*100,0),""),"")</f>
        <v/>
      </c>
      <c r="V17" s="73" t="str">
        <f t="shared" si="4"/>
        <v/>
      </c>
      <c r="W17" s="74">
        <v>46</v>
      </c>
      <c r="X17" s="74" t="s">
        <v>64</v>
      </c>
      <c r="Y17" s="126"/>
    </row>
    <row r="18" spans="1:25" ht="48" thickBot="1" x14ac:dyDescent="0.2">
      <c r="A18" s="110"/>
      <c r="B18" s="111"/>
      <c r="C18" s="112"/>
      <c r="D18" s="94" t="s">
        <v>69</v>
      </c>
      <c r="E18" s="95" t="s">
        <v>43</v>
      </c>
      <c r="F18" s="96" t="s">
        <v>63</v>
      </c>
      <c r="G18" s="96">
        <v>2.9969999999999999</v>
      </c>
      <c r="H18" s="96" t="s">
        <v>45</v>
      </c>
      <c r="I18" s="96">
        <v>1530</v>
      </c>
      <c r="J18" s="97">
        <v>2</v>
      </c>
      <c r="K18" s="113">
        <v>12</v>
      </c>
      <c r="L18" s="114">
        <f t="shared" si="0"/>
        <v>193.47166666666664</v>
      </c>
      <c r="M18" s="100">
        <v>14.4</v>
      </c>
      <c r="N18" s="101">
        <v>17.600000000000001</v>
      </c>
      <c r="O18" s="101">
        <v>23.6</v>
      </c>
      <c r="P18" s="96" t="s">
        <v>46</v>
      </c>
      <c r="Q18" s="96" t="s">
        <v>47</v>
      </c>
      <c r="R18" s="96" t="s">
        <v>48</v>
      </c>
      <c r="S18" s="96"/>
      <c r="T18" s="102"/>
      <c r="U18" s="103" t="str">
        <f>IF(K18&lt;&gt;0, IF(K18&gt;=M18,ROUNDDOWN(K18/M18*100,0),""),"")</f>
        <v/>
      </c>
      <c r="V18" s="104" t="str">
        <f>IF(K18&lt;&gt;0, IF(K18&gt;=N18,ROUNDDOWN(K18/N18*100,0),""),"")</f>
        <v/>
      </c>
      <c r="W18" s="74"/>
      <c r="X18" s="74"/>
      <c r="Y18" s="81"/>
    </row>
    <row r="19" spans="1:25" x14ac:dyDescent="0.15">
      <c r="D19" s="115"/>
    </row>
    <row r="20" spans="1:25" x14ac:dyDescent="0.15">
      <c r="D20" s="2" t="s">
        <v>70</v>
      </c>
    </row>
  </sheetData>
  <sheetProtection selectLockedCells="1"/>
  <autoFilter ref="A8:V8" xr:uid="{00000000-0009-0000-0000-000000000000}">
    <filterColumn colId="1" showButton="0"/>
  </autoFilter>
  <mergeCells count="27">
    <mergeCell ref="Q5:S5"/>
    <mergeCell ref="W5:W8"/>
    <mergeCell ref="X5:X8"/>
    <mergeCell ref="D6:D8"/>
    <mergeCell ref="E6:E8"/>
    <mergeCell ref="F6:F8"/>
    <mergeCell ref="G6:G8"/>
    <mergeCell ref="K4:O4"/>
    <mergeCell ref="Q4:S4"/>
    <mergeCell ref="U4:U8"/>
    <mergeCell ref="V4:V8"/>
    <mergeCell ref="W4:X4"/>
    <mergeCell ref="K5:K8"/>
    <mergeCell ref="L5:L8"/>
    <mergeCell ref="M5:M8"/>
    <mergeCell ref="N5:N8"/>
    <mergeCell ref="O5:O8"/>
    <mergeCell ref="J2:P2"/>
    <mergeCell ref="R2:V2"/>
    <mergeCell ref="S3:X3"/>
    <mergeCell ref="A4:A8"/>
    <mergeCell ref="B4:C8"/>
    <mergeCell ref="D4:D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66" fitToHeight="0" orientation="landscape" r:id="rId1"/>
  <headerFooter alignWithMargins="0">
    <oddHeader>&amp;R様式1-1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1-1</vt:lpstr>
      <vt:lpstr>'1-1'!Print_Area</vt:lpstr>
      <vt:lpstr>'1-1'!Print_Titles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