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16_HP公表（燃費評価、低排認定）\2-1_燃費公表\R6\4月\"/>
    </mc:Choice>
  </mc:AlternateContent>
  <xr:revisionPtr revIDLastSave="0" documentId="13_ncr:1_{0AB47908-7B3E-4EF3-8A45-5EB27620D94B}" xr6:coauthVersionLast="47" xr6:coauthVersionMax="47" xr10:uidLastSave="{00000000-0000-0000-0000-000000000000}"/>
  <bookViews>
    <workbookView xWindow="-16320" yWindow="-7965" windowWidth="16440" windowHeight="28320" xr2:uid="{E1F3EDDD-9725-45A8-97CE-188468BBE13C}"/>
  </bookViews>
  <sheets>
    <sheet name="1-1(軽自動車)" sheetId="1" r:id="rId1"/>
  </sheets>
  <externalReferences>
    <externalReference r:id="rId2"/>
    <externalReference r:id="rId3"/>
    <externalReference r:id="rId4"/>
  </externalReferences>
  <definedNames>
    <definedName name="Module1.社内配布用印刷" localSheetId="0">[1]!Module1.社内配布用印刷</definedName>
    <definedName name="Module1.社内配布用印刷">[1]!Module1.社内配布用印刷</definedName>
    <definedName name="Module1.提出用印刷" localSheetId="0">[1]!Module1.提出用印刷</definedName>
    <definedName name="Module1.提出用印刷">[1]!Module1.提出用印刷</definedName>
    <definedName name="_xlnm.Print_Area" localSheetId="0">'1-1(軽自動車)'!$A$2:$X$52</definedName>
    <definedName name="_xlnm.Print_Titles">[2]乗用・ＲＶ車!$1:$7</definedName>
    <definedName name="っｄ" localSheetId="0">[3]!社内配布用印刷</definedName>
    <definedName name="っｄ">[3]!社内配布用印刷</definedName>
    <definedName name="社内配布用印刷" localSheetId="0">[3]!社内配布用印刷</definedName>
    <definedName name="社内配布用印刷">[3]!社内配布用印刷</definedName>
    <definedName name="新型構変選択" localSheetId="0">[1]!新型構変選択</definedName>
    <definedName name="新型構変選択">[1]!新型構変選択</definedName>
    <definedName name="製作者選択" localSheetId="0">[1]!製作者選択</definedName>
    <definedName name="製作者選択">[1]!製作者選択</definedName>
    <definedName name="提出用印刷" localSheetId="0">[3]!提出用印刷</definedName>
    <definedName name="提出用印刷">[3]!提出用印刷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" i="1" l="1"/>
  <c r="M9" i="1"/>
  <c r="U9" i="1" s="1"/>
  <c r="N9" i="1"/>
  <c r="V9" i="1" s="1"/>
  <c r="AB9" i="1"/>
  <c r="AC9" i="1"/>
  <c r="AD9" i="1" s="1"/>
  <c r="AE9" i="1"/>
  <c r="O9" i="1" s="1"/>
  <c r="L10" i="1"/>
  <c r="M10" i="1"/>
  <c r="U10" i="1" s="1"/>
  <c r="N10" i="1"/>
  <c r="V10" i="1" s="1"/>
  <c r="AB10" i="1"/>
  <c r="AC10" i="1"/>
  <c r="AD10" i="1"/>
  <c r="AE10" i="1"/>
  <c r="O10" i="1" s="1"/>
  <c r="L11" i="1"/>
  <c r="M11" i="1"/>
  <c r="N11" i="1"/>
  <c r="V11" i="1" s="1"/>
  <c r="U11" i="1"/>
  <c r="AB11" i="1"/>
  <c r="AC11" i="1"/>
  <c r="W11" i="1" s="1"/>
  <c r="AD11" i="1"/>
  <c r="AE11" i="1"/>
  <c r="O11" i="1" s="1"/>
  <c r="AF11" i="1"/>
  <c r="AG11" i="1" s="1"/>
  <c r="L12" i="1"/>
  <c r="M12" i="1"/>
  <c r="N12" i="1"/>
  <c r="U12" i="1"/>
  <c r="V12" i="1"/>
  <c r="W12" i="1"/>
  <c r="AB12" i="1"/>
  <c r="AC12" i="1"/>
  <c r="AE12" i="1"/>
  <c r="O12" i="1" s="1"/>
  <c r="AF12" i="1"/>
  <c r="AG12" i="1" s="1"/>
  <c r="L13" i="1"/>
  <c r="M13" i="1"/>
  <c r="U13" i="1" s="1"/>
  <c r="N13" i="1"/>
  <c r="V13" i="1"/>
  <c r="AB13" i="1"/>
  <c r="AC13" i="1" s="1"/>
  <c r="AE13" i="1"/>
  <c r="O13" i="1" s="1"/>
  <c r="L14" i="1"/>
  <c r="M14" i="1"/>
  <c r="U14" i="1" s="1"/>
  <c r="N14" i="1"/>
  <c r="V14" i="1" s="1"/>
  <c r="AB14" i="1"/>
  <c r="AC14" i="1"/>
  <c r="AD14" i="1" s="1"/>
  <c r="AE14" i="1"/>
  <c r="O14" i="1" s="1"/>
  <c r="L15" i="1"/>
  <c r="M15" i="1"/>
  <c r="N15" i="1"/>
  <c r="V15" i="1" s="1"/>
  <c r="U15" i="1"/>
  <c r="AB15" i="1"/>
  <c r="AC15" i="1"/>
  <c r="AD15" i="1"/>
  <c r="AE15" i="1"/>
  <c r="AF15" i="1" s="1"/>
  <c r="AG15" i="1" s="1"/>
  <c r="L16" i="1"/>
  <c r="M16" i="1"/>
  <c r="N16" i="1"/>
  <c r="V16" i="1" s="1"/>
  <c r="U16" i="1"/>
  <c r="W16" i="1"/>
  <c r="AB16" i="1"/>
  <c r="AC16" i="1"/>
  <c r="X16" i="1" s="1"/>
  <c r="AD16" i="1"/>
  <c r="AE16" i="1"/>
  <c r="O16" i="1" s="1"/>
  <c r="AF16" i="1"/>
  <c r="AG16" i="1"/>
  <c r="L17" i="1"/>
  <c r="M17" i="1"/>
  <c r="N17" i="1"/>
  <c r="U17" i="1"/>
  <c r="V17" i="1"/>
  <c r="AB17" i="1"/>
  <c r="AC17" i="1" s="1"/>
  <c r="AE17" i="1"/>
  <c r="O17" i="1" s="1"/>
  <c r="AF17" i="1"/>
  <c r="AG17" i="1" s="1"/>
  <c r="L18" i="1"/>
  <c r="M18" i="1"/>
  <c r="U18" i="1" s="1"/>
  <c r="N18" i="1"/>
  <c r="V18" i="1" s="1"/>
  <c r="AB18" i="1"/>
  <c r="AC18" i="1"/>
  <c r="AD18" i="1" s="1"/>
  <c r="AE18" i="1"/>
  <c r="O18" i="1" s="1"/>
  <c r="L19" i="1"/>
  <c r="M19" i="1"/>
  <c r="N19" i="1"/>
  <c r="V19" i="1" s="1"/>
  <c r="U19" i="1"/>
  <c r="AB19" i="1"/>
  <c r="AC19" i="1" s="1"/>
  <c r="AE19" i="1"/>
  <c r="AF19" i="1" s="1"/>
  <c r="AG19" i="1" s="1"/>
  <c r="L20" i="1"/>
  <c r="M20" i="1"/>
  <c r="N20" i="1"/>
  <c r="U20" i="1"/>
  <c r="V20" i="1"/>
  <c r="W20" i="1"/>
  <c r="AB20" i="1"/>
  <c r="AC20" i="1"/>
  <c r="X20" i="1" s="1"/>
  <c r="AD20" i="1"/>
  <c r="AE20" i="1"/>
  <c r="O20" i="1" s="1"/>
  <c r="AF20" i="1"/>
  <c r="AG20" i="1"/>
  <c r="L21" i="1"/>
  <c r="M21" i="1"/>
  <c r="N21" i="1"/>
  <c r="U21" i="1"/>
  <c r="V21" i="1"/>
  <c r="AB21" i="1"/>
  <c r="AC21" i="1" s="1"/>
  <c r="AE21" i="1"/>
  <c r="O21" i="1" s="1"/>
  <c r="AF21" i="1"/>
  <c r="AG21" i="1" s="1"/>
  <c r="L22" i="1"/>
  <c r="M22" i="1"/>
  <c r="U22" i="1" s="1"/>
  <c r="N22" i="1"/>
  <c r="V22" i="1" s="1"/>
  <c r="AB22" i="1"/>
  <c r="AC22" i="1"/>
  <c r="AD22" i="1" s="1"/>
  <c r="AE22" i="1"/>
  <c r="O22" i="1" s="1"/>
  <c r="L23" i="1"/>
  <c r="M23" i="1"/>
  <c r="N23" i="1"/>
  <c r="V23" i="1" s="1"/>
  <c r="U23" i="1"/>
  <c r="AB23" i="1"/>
  <c r="AC23" i="1" s="1"/>
  <c r="AE23" i="1"/>
  <c r="AF23" i="1" s="1"/>
  <c r="AG23" i="1" s="1"/>
  <c r="L24" i="1"/>
  <c r="M24" i="1"/>
  <c r="N24" i="1"/>
  <c r="U24" i="1"/>
  <c r="V24" i="1"/>
  <c r="W24" i="1"/>
  <c r="AB24" i="1"/>
  <c r="AC24" i="1"/>
  <c r="X24" i="1" s="1"/>
  <c r="AD24" i="1"/>
  <c r="AE24" i="1"/>
  <c r="O24" i="1" s="1"/>
  <c r="AF24" i="1"/>
  <c r="AG24" i="1"/>
  <c r="L25" i="1"/>
  <c r="M25" i="1"/>
  <c r="N25" i="1"/>
  <c r="U25" i="1"/>
  <c r="V25" i="1"/>
  <c r="AB25" i="1"/>
  <c r="AC25" i="1" s="1"/>
  <c r="AE25" i="1"/>
  <c r="O25" i="1" s="1"/>
  <c r="AF25" i="1"/>
  <c r="AG25" i="1" s="1"/>
  <c r="L26" i="1"/>
  <c r="M26" i="1"/>
  <c r="U26" i="1" s="1"/>
  <c r="N26" i="1"/>
  <c r="V26" i="1" s="1"/>
  <c r="AB26" i="1"/>
  <c r="AC26" i="1"/>
  <c r="AD26" i="1" s="1"/>
  <c r="AE26" i="1"/>
  <c r="O26" i="1" s="1"/>
  <c r="L27" i="1"/>
  <c r="M27" i="1"/>
  <c r="N27" i="1"/>
  <c r="V27" i="1" s="1"/>
  <c r="U27" i="1"/>
  <c r="AB27" i="1"/>
  <c r="AC27" i="1" s="1"/>
  <c r="AE27" i="1"/>
  <c r="AF27" i="1" s="1"/>
  <c r="AG27" i="1" s="1"/>
  <c r="L28" i="1"/>
  <c r="M28" i="1"/>
  <c r="N28" i="1"/>
  <c r="U28" i="1"/>
  <c r="V28" i="1"/>
  <c r="W28" i="1"/>
  <c r="AB28" i="1"/>
  <c r="AC28" i="1"/>
  <c r="X28" i="1" s="1"/>
  <c r="AD28" i="1"/>
  <c r="AE28" i="1"/>
  <c r="O28" i="1" s="1"/>
  <c r="AF28" i="1"/>
  <c r="AG28" i="1"/>
  <c r="L29" i="1"/>
  <c r="M29" i="1"/>
  <c r="N29" i="1"/>
  <c r="U29" i="1"/>
  <c r="V29" i="1"/>
  <c r="AB29" i="1"/>
  <c r="AC29" i="1" s="1"/>
  <c r="AE29" i="1"/>
  <c r="O29" i="1" s="1"/>
  <c r="AF29" i="1"/>
  <c r="AG29" i="1" s="1"/>
  <c r="L30" i="1"/>
  <c r="M30" i="1"/>
  <c r="U30" i="1" s="1"/>
  <c r="N30" i="1"/>
  <c r="V30" i="1" s="1"/>
  <c r="AB30" i="1"/>
  <c r="AC30" i="1"/>
  <c r="AD30" i="1" s="1"/>
  <c r="AE30" i="1"/>
  <c r="O30" i="1" s="1"/>
  <c r="L31" i="1"/>
  <c r="M31" i="1"/>
  <c r="N31" i="1"/>
  <c r="V31" i="1" s="1"/>
  <c r="U31" i="1"/>
  <c r="AB31" i="1"/>
  <c r="AC31" i="1" s="1"/>
  <c r="AE31" i="1"/>
  <c r="AF31" i="1" s="1"/>
  <c r="AG31" i="1" s="1"/>
  <c r="L32" i="1"/>
  <c r="M32" i="1"/>
  <c r="N32" i="1"/>
  <c r="U32" i="1"/>
  <c r="V32" i="1"/>
  <c r="W32" i="1"/>
  <c r="AB32" i="1"/>
  <c r="AC32" i="1"/>
  <c r="X32" i="1" s="1"/>
  <c r="AD32" i="1"/>
  <c r="AE32" i="1"/>
  <c r="O32" i="1" s="1"/>
  <c r="AF32" i="1"/>
  <c r="AG32" i="1"/>
  <c r="L33" i="1"/>
  <c r="M33" i="1"/>
  <c r="N33" i="1"/>
  <c r="U33" i="1"/>
  <c r="V33" i="1"/>
  <c r="AB33" i="1"/>
  <c r="AC33" i="1" s="1"/>
  <c r="AE33" i="1"/>
  <c r="O33" i="1" s="1"/>
  <c r="AF33" i="1"/>
  <c r="AG33" i="1" s="1"/>
  <c r="L34" i="1"/>
  <c r="M34" i="1"/>
  <c r="U34" i="1" s="1"/>
  <c r="N34" i="1"/>
  <c r="V34" i="1" s="1"/>
  <c r="AB34" i="1"/>
  <c r="AC34" i="1"/>
  <c r="AD34" i="1" s="1"/>
  <c r="AE34" i="1"/>
  <c r="O34" i="1" s="1"/>
  <c r="L35" i="1"/>
  <c r="M35" i="1"/>
  <c r="N35" i="1"/>
  <c r="V35" i="1" s="1"/>
  <c r="U35" i="1"/>
  <c r="AB35" i="1"/>
  <c r="AC35" i="1" s="1"/>
  <c r="AE35" i="1"/>
  <c r="AF35" i="1" s="1"/>
  <c r="AG35" i="1" s="1"/>
  <c r="L36" i="1"/>
  <c r="M36" i="1"/>
  <c r="N36" i="1"/>
  <c r="U36" i="1"/>
  <c r="V36" i="1"/>
  <c r="W36" i="1"/>
  <c r="AB36" i="1"/>
  <c r="AC36" i="1"/>
  <c r="X36" i="1" s="1"/>
  <c r="AD36" i="1"/>
  <c r="AE36" i="1"/>
  <c r="O36" i="1" s="1"/>
  <c r="AF36" i="1"/>
  <c r="AG36" i="1"/>
  <c r="L37" i="1"/>
  <c r="M37" i="1"/>
  <c r="N37" i="1"/>
  <c r="U37" i="1"/>
  <c r="V37" i="1"/>
  <c r="AB37" i="1"/>
  <c r="AC37" i="1" s="1"/>
  <c r="AE37" i="1"/>
  <c r="O37" i="1" s="1"/>
  <c r="AF37" i="1"/>
  <c r="AG37" i="1" s="1"/>
  <c r="L38" i="1"/>
  <c r="M38" i="1"/>
  <c r="U38" i="1" s="1"/>
  <c r="N38" i="1"/>
  <c r="V38" i="1" s="1"/>
  <c r="AB38" i="1"/>
  <c r="AC38" i="1"/>
  <c r="AD38" i="1" s="1"/>
  <c r="AE38" i="1"/>
  <c r="O38" i="1" s="1"/>
  <c r="L39" i="1"/>
  <c r="M39" i="1"/>
  <c r="N39" i="1"/>
  <c r="V39" i="1" s="1"/>
  <c r="U39" i="1"/>
  <c r="AB39" i="1"/>
  <c r="AC39" i="1" s="1"/>
  <c r="AE39" i="1"/>
  <c r="AF39" i="1" s="1"/>
  <c r="AG39" i="1" s="1"/>
  <c r="L40" i="1"/>
  <c r="M40" i="1"/>
  <c r="N40" i="1"/>
  <c r="U40" i="1"/>
  <c r="V40" i="1"/>
  <c r="W40" i="1"/>
  <c r="AB40" i="1"/>
  <c r="AC40" i="1"/>
  <c r="X40" i="1" s="1"/>
  <c r="AD40" i="1"/>
  <c r="AE40" i="1"/>
  <c r="O40" i="1" s="1"/>
  <c r="AF40" i="1"/>
  <c r="AG40" i="1"/>
  <c r="L41" i="1"/>
  <c r="M41" i="1"/>
  <c r="N41" i="1"/>
  <c r="U41" i="1"/>
  <c r="V41" i="1"/>
  <c r="AB41" i="1"/>
  <c r="AC41" i="1" s="1"/>
  <c r="AE41" i="1"/>
  <c r="O41" i="1" s="1"/>
  <c r="AF41" i="1"/>
  <c r="AG41" i="1" s="1"/>
  <c r="L42" i="1"/>
  <c r="M42" i="1"/>
  <c r="U42" i="1" s="1"/>
  <c r="N42" i="1"/>
  <c r="V42" i="1" s="1"/>
  <c r="AB42" i="1"/>
  <c r="AC42" i="1"/>
  <c r="AD42" i="1" s="1"/>
  <c r="AE42" i="1"/>
  <c r="O42" i="1" s="1"/>
  <c r="L43" i="1"/>
  <c r="M43" i="1"/>
  <c r="N43" i="1"/>
  <c r="V43" i="1" s="1"/>
  <c r="U43" i="1"/>
  <c r="AB43" i="1"/>
  <c r="AC43" i="1" s="1"/>
  <c r="AE43" i="1"/>
  <c r="AF43" i="1" s="1"/>
  <c r="AG43" i="1" s="1"/>
  <c r="L44" i="1"/>
  <c r="M44" i="1"/>
  <c r="N44" i="1"/>
  <c r="U44" i="1"/>
  <c r="V44" i="1"/>
  <c r="W44" i="1"/>
  <c r="AB44" i="1"/>
  <c r="AC44" i="1"/>
  <c r="X44" i="1" s="1"/>
  <c r="AD44" i="1"/>
  <c r="AE44" i="1"/>
  <c r="O44" i="1" s="1"/>
  <c r="AF44" i="1"/>
  <c r="AG44" i="1"/>
  <c r="L45" i="1"/>
  <c r="M45" i="1"/>
  <c r="N45" i="1"/>
  <c r="U45" i="1"/>
  <c r="V45" i="1"/>
  <c r="AB45" i="1"/>
  <c r="AC45" i="1" s="1"/>
  <c r="AE45" i="1"/>
  <c r="O45" i="1" s="1"/>
  <c r="AF45" i="1"/>
  <c r="AG45" i="1" s="1"/>
  <c r="L46" i="1"/>
  <c r="M46" i="1"/>
  <c r="U46" i="1" s="1"/>
  <c r="N46" i="1"/>
  <c r="V46" i="1" s="1"/>
  <c r="AB46" i="1"/>
  <c r="AC46" i="1"/>
  <c r="AD46" i="1"/>
  <c r="AE46" i="1"/>
  <c r="O46" i="1" s="1"/>
  <c r="L47" i="1"/>
  <c r="M47" i="1"/>
  <c r="N47" i="1"/>
  <c r="V47" i="1" s="1"/>
  <c r="U47" i="1"/>
  <c r="AB47" i="1"/>
  <c r="AC47" i="1" s="1"/>
  <c r="AE47" i="1"/>
  <c r="O47" i="1" s="1"/>
  <c r="AF47" i="1"/>
  <c r="AG47" i="1" s="1"/>
  <c r="L48" i="1"/>
  <c r="M48" i="1"/>
  <c r="N48" i="1"/>
  <c r="U48" i="1"/>
  <c r="V48" i="1"/>
  <c r="W48" i="1"/>
  <c r="AB48" i="1"/>
  <c r="AC48" i="1"/>
  <c r="X48" i="1" s="1"/>
  <c r="AD48" i="1"/>
  <c r="AE48" i="1"/>
  <c r="O48" i="1" s="1"/>
  <c r="AF48" i="1"/>
  <c r="AG48" i="1"/>
  <c r="L49" i="1"/>
  <c r="M49" i="1"/>
  <c r="N49" i="1"/>
  <c r="U49" i="1"/>
  <c r="V49" i="1"/>
  <c r="AB49" i="1"/>
  <c r="AC49" i="1" s="1"/>
  <c r="AE49" i="1"/>
  <c r="O49" i="1" s="1"/>
  <c r="AF49" i="1"/>
  <c r="AG49" i="1" s="1"/>
  <c r="I50" i="1"/>
  <c r="L50" i="1"/>
  <c r="M50" i="1"/>
  <c r="U50" i="1" s="1"/>
  <c r="N50" i="1"/>
  <c r="V50" i="1"/>
  <c r="AB50" i="1"/>
  <c r="AC50" i="1"/>
  <c r="AD50" i="1" s="1"/>
  <c r="AE50" i="1"/>
  <c r="O50" i="1" s="1"/>
  <c r="AF50" i="1"/>
  <c r="AG50" i="1"/>
  <c r="I51" i="1"/>
  <c r="L51" i="1"/>
  <c r="M51" i="1"/>
  <c r="U51" i="1" s="1"/>
  <c r="N51" i="1"/>
  <c r="V51" i="1" s="1"/>
  <c r="AB51" i="1"/>
  <c r="AC51" i="1"/>
  <c r="AD51" i="1"/>
  <c r="AE51" i="1"/>
  <c r="O51" i="1" s="1"/>
  <c r="AD49" i="1" l="1"/>
  <c r="X49" i="1" s="1"/>
  <c r="W49" i="1"/>
  <c r="AD29" i="1"/>
  <c r="X29" i="1"/>
  <c r="W29" i="1"/>
  <c r="AD21" i="1"/>
  <c r="X21" i="1" s="1"/>
  <c r="W21" i="1"/>
  <c r="AD25" i="1"/>
  <c r="X25" i="1" s="1"/>
  <c r="W25" i="1"/>
  <c r="W10" i="1"/>
  <c r="AD45" i="1"/>
  <c r="X45" i="1" s="1"/>
  <c r="W45" i="1"/>
  <c r="AD41" i="1"/>
  <c r="X41" i="1"/>
  <c r="W41" i="1"/>
  <c r="W43" i="1"/>
  <c r="AD43" i="1"/>
  <c r="X43" i="1" s="1"/>
  <c r="W39" i="1"/>
  <c r="AD39" i="1"/>
  <c r="X39" i="1" s="1"/>
  <c r="W35" i="1"/>
  <c r="AD35" i="1"/>
  <c r="X35" i="1" s="1"/>
  <c r="W31" i="1"/>
  <c r="X31" i="1"/>
  <c r="AD31" i="1"/>
  <c r="W27" i="1"/>
  <c r="AD27" i="1"/>
  <c r="X27" i="1" s="1"/>
  <c r="W23" i="1"/>
  <c r="AD23" i="1"/>
  <c r="X23" i="1" s="1"/>
  <c r="W19" i="1"/>
  <c r="AD19" i="1"/>
  <c r="X19" i="1" s="1"/>
  <c r="W15" i="1"/>
  <c r="AD37" i="1"/>
  <c r="X37" i="1"/>
  <c r="W37" i="1"/>
  <c r="AD33" i="1"/>
  <c r="X33" i="1"/>
  <c r="W33" i="1"/>
  <c r="AD17" i="1"/>
  <c r="X17" i="1" s="1"/>
  <c r="W17" i="1"/>
  <c r="AD13" i="1"/>
  <c r="W13" i="1"/>
  <c r="X13" i="1"/>
  <c r="W47" i="1"/>
  <c r="AD47" i="1"/>
  <c r="X47" i="1" s="1"/>
  <c r="X9" i="1"/>
  <c r="W9" i="1"/>
  <c r="W50" i="1"/>
  <c r="X46" i="1"/>
  <c r="X42" i="1"/>
  <c r="X38" i="1"/>
  <c r="X34" i="1"/>
  <c r="X30" i="1"/>
  <c r="X26" i="1"/>
  <c r="X22" i="1"/>
  <c r="X18" i="1"/>
  <c r="X14" i="1"/>
  <c r="X10" i="1"/>
  <c r="AF13" i="1"/>
  <c r="AG13" i="1" s="1"/>
  <c r="AD12" i="1"/>
  <c r="X12" i="1" s="1"/>
  <c r="AF9" i="1"/>
  <c r="AG9" i="1" s="1"/>
  <c r="O31" i="1"/>
  <c r="X51" i="1"/>
  <c r="W42" i="1"/>
  <c r="W38" i="1"/>
  <c r="X15" i="1"/>
  <c r="X11" i="1"/>
  <c r="O39" i="1"/>
  <c r="O35" i="1"/>
  <c r="O27" i="1"/>
  <c r="O15" i="1"/>
  <c r="AF51" i="1"/>
  <c r="AG51" i="1" s="1"/>
  <c r="AF46" i="1"/>
  <c r="AG46" i="1" s="1"/>
  <c r="AF42" i="1"/>
  <c r="AG42" i="1" s="1"/>
  <c r="AF38" i="1"/>
  <c r="AG38" i="1" s="1"/>
  <c r="AF34" i="1"/>
  <c r="AG34" i="1" s="1"/>
  <c r="AF30" i="1"/>
  <c r="AG30" i="1" s="1"/>
  <c r="AF26" i="1"/>
  <c r="AG26" i="1" s="1"/>
  <c r="AF22" i="1"/>
  <c r="AG22" i="1" s="1"/>
  <c r="AF18" i="1"/>
  <c r="AG18" i="1" s="1"/>
  <c r="AF14" i="1"/>
  <c r="AG14" i="1" s="1"/>
  <c r="AF10" i="1"/>
  <c r="AG10" i="1" s="1"/>
  <c r="O43" i="1"/>
  <c r="O23" i="1"/>
  <c r="O19" i="1"/>
  <c r="X50" i="1"/>
  <c r="W18" i="1"/>
  <c r="W30" i="1" l="1"/>
  <c r="W51" i="1"/>
  <c r="W46" i="1"/>
  <c r="W22" i="1"/>
  <c r="W26" i="1"/>
  <c r="W34" i="1"/>
  <c r="W14" i="1"/>
</calcChain>
</file>

<file path=xl/sharedStrings.xml><?xml version="1.0" encoding="utf-8"?>
<sst xmlns="http://schemas.openxmlformats.org/spreadsheetml/2006/main" count="448" uniqueCount="118">
  <si>
    <r>
      <t>　</t>
    </r>
    <r>
      <rPr>
        <sz val="8"/>
        <rFont val="ＭＳ Ｐゴシック"/>
        <family val="3"/>
        <charset val="128"/>
      </rPr>
      <t>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2"/>
  </si>
  <si>
    <r>
      <t>　</t>
    </r>
    <r>
      <rPr>
        <sz val="8"/>
        <rFont val="ＭＳ Ｐゴシック"/>
        <family val="3"/>
        <charset val="128"/>
      </rPr>
      <t>①燃費の異なる要因と関係のない事項は記入しない。</t>
    </r>
    <phoneticPr fontId="2"/>
  </si>
  <si>
    <r>
      <t>５</t>
    </r>
    <r>
      <rPr>
        <sz val="8"/>
        <rFont val="ＭＳ Ｐゴシック"/>
        <family val="3"/>
        <charset val="128"/>
      </rPr>
      <t>．「その他」について、以下に留意し記載する。</t>
    </r>
    <phoneticPr fontId="2"/>
  </si>
  <si>
    <r>
      <t>４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生産車については、通称名の前に※印及び番号を付記し、表の外に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製造事業者名を記載する。</t>
    </r>
    <rPh sb="43" eb="44">
      <t>メイ</t>
    </rPh>
    <phoneticPr fontId="2"/>
  </si>
  <si>
    <r>
      <t>３</t>
    </r>
    <r>
      <rPr>
        <sz val="8"/>
        <rFont val="ＭＳ Ｐゴシック"/>
        <family val="3"/>
        <charset val="128"/>
      </rPr>
      <t>．「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2"/>
  </si>
  <si>
    <r>
      <t>２</t>
    </r>
    <r>
      <rPr>
        <sz val="8"/>
        <rFont val="ＭＳ Ｐゴシック"/>
        <family val="3"/>
        <charset val="128"/>
      </rPr>
      <t>．一つの通称名に複数の型式がある場合は、通称名は大枠に一つ記入。</t>
    </r>
    <phoneticPr fontId="2"/>
  </si>
  <si>
    <r>
      <t>１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WLTC</t>
    </r>
    <r>
      <rPr>
        <sz val="8"/>
        <rFont val="ＭＳ Ｐゴシック"/>
        <family val="3"/>
        <charset val="128"/>
      </rPr>
      <t>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2"/>
  </si>
  <si>
    <r>
      <t>＜</t>
    </r>
    <r>
      <rPr>
        <sz val="8"/>
        <rFont val="ＭＳ Ｐゴシック"/>
        <family val="3"/>
        <charset val="128"/>
      </rPr>
      <t>記入要領＞</t>
    </r>
    <rPh sb="1" eb="3">
      <t>キニュウ</t>
    </rPh>
    <rPh sb="3" eb="5">
      <t>ヨウリョウ</t>
    </rPh>
    <phoneticPr fontId="2"/>
  </si>
  <si>
    <t>ﾀｰﾎﾞﾁｬｰｼﾞｬ付</t>
  </si>
  <si>
    <t>A</t>
  </si>
  <si>
    <t>3W</t>
  </si>
  <si>
    <t>I,V,EP,C</t>
  </si>
  <si>
    <t>CVT</t>
  </si>
  <si>
    <t>R06A</t>
  </si>
  <si>
    <t>0637~0641</t>
  </si>
  <si>
    <t>3BA-DS17W</t>
  </si>
  <si>
    <t>R</t>
  </si>
  <si>
    <t>0037~0041</t>
  </si>
  <si>
    <t>タウンボックス</t>
  </si>
  <si>
    <t>※1</t>
  </si>
  <si>
    <t>☆☆☆</t>
  </si>
  <si>
    <t>H,I,V,EP,B,C</t>
  </si>
  <si>
    <t>CVT(E･LTC)</t>
  </si>
  <si>
    <t>0.659</t>
  </si>
  <si>
    <t>BR06-SM21</t>
  </si>
  <si>
    <t>0101,0102</t>
  </si>
  <si>
    <t>4AA-B38A</t>
    <phoneticPr fontId="7"/>
  </si>
  <si>
    <t>0098～0100</t>
  </si>
  <si>
    <t>0097</t>
  </si>
  <si>
    <t>☆☆☆☆</t>
  </si>
  <si>
    <t>3W,EGR</t>
  </si>
  <si>
    <t>0114,0115</t>
  </si>
  <si>
    <t>5AA-B37A</t>
    <phoneticPr fontId="7"/>
  </si>
  <si>
    <r>
      <t>0110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0113</t>
    </r>
    <phoneticPr fontId="7"/>
  </si>
  <si>
    <t>F</t>
  </si>
  <si>
    <t>4AA-B35A</t>
    <phoneticPr fontId="7"/>
  </si>
  <si>
    <t>5AA-B34A</t>
    <phoneticPr fontId="7"/>
  </si>
  <si>
    <t>ＤＥＬＩＣＡ　ＭＩＮＩ</t>
  </si>
  <si>
    <t>0082</t>
    <phoneticPr fontId="2"/>
  </si>
  <si>
    <t>5AA-B37A</t>
  </si>
  <si>
    <t>1020～1030</t>
  </si>
  <si>
    <t>0086,0089,0090,0109</t>
    <phoneticPr fontId="2"/>
  </si>
  <si>
    <r>
      <t>950</t>
    </r>
    <r>
      <rPr>
        <sz val="8"/>
        <rFont val="Yu Gothic"/>
        <family val="2"/>
        <charset val="128"/>
      </rPr>
      <t>～</t>
    </r>
    <r>
      <rPr>
        <sz val="8"/>
        <rFont val="Arial"/>
        <family val="2"/>
      </rPr>
      <t>960</t>
    </r>
    <phoneticPr fontId="2"/>
  </si>
  <si>
    <t>0082,0086,0109</t>
    <phoneticPr fontId="2"/>
  </si>
  <si>
    <t>5AA-B34A</t>
  </si>
  <si>
    <t>0089,0090</t>
    <phoneticPr fontId="7"/>
  </si>
  <si>
    <t>ｅＫ　ＳＰＡＣＥ</t>
  </si>
  <si>
    <r>
      <t>0009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0012</t>
    </r>
    <phoneticPr fontId="2"/>
  </si>
  <si>
    <t>4AA-B38W</t>
    <phoneticPr fontId="2"/>
  </si>
  <si>
    <t>0007,0008</t>
    <phoneticPr fontId="2"/>
  </si>
  <si>
    <t>4AA-B38W</t>
  </si>
  <si>
    <t>0005,0006</t>
    <phoneticPr fontId="2"/>
  </si>
  <si>
    <t>930～940</t>
  </si>
  <si>
    <t>0016～0018</t>
  </si>
  <si>
    <t>5AA-B37W</t>
    <phoneticPr fontId="2"/>
  </si>
  <si>
    <t>910～920</t>
  </si>
  <si>
    <t>0013～0015</t>
  </si>
  <si>
    <t>0008,0009</t>
    <phoneticPr fontId="2"/>
  </si>
  <si>
    <t>5AA-B37W</t>
  </si>
  <si>
    <t>0007</t>
  </si>
  <si>
    <t>0012</t>
  </si>
  <si>
    <t>0010,0011</t>
    <phoneticPr fontId="2"/>
  </si>
  <si>
    <t>I,V,EP,B,C</t>
  </si>
  <si>
    <t>BR06</t>
  </si>
  <si>
    <t>0013,0014</t>
  </si>
  <si>
    <t>5BA-B36W</t>
    <phoneticPr fontId="2"/>
  </si>
  <si>
    <t>0009～0012</t>
  </si>
  <si>
    <r>
      <t>0003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0006</t>
    </r>
    <phoneticPr fontId="2"/>
  </si>
  <si>
    <t>5BA-B36W</t>
  </si>
  <si>
    <t>870～880</t>
  </si>
  <si>
    <t>4AA-B35W</t>
    <phoneticPr fontId="2"/>
  </si>
  <si>
    <t>4AA-B35W</t>
  </si>
  <si>
    <t>5AA-B34W</t>
    <phoneticPr fontId="2"/>
  </si>
  <si>
    <t>0014,0015</t>
  </si>
  <si>
    <t>0013</t>
  </si>
  <si>
    <t>0009</t>
  </si>
  <si>
    <t>5AA-B34W</t>
  </si>
  <si>
    <t>5BA-B33W</t>
    <phoneticPr fontId="2"/>
  </si>
  <si>
    <t>5BA-B33W</t>
  </si>
  <si>
    <t>ｅＫ</t>
  </si>
  <si>
    <t>三菱</t>
  </si>
  <si>
    <t>低排出ガス
認定レベル</t>
    <rPh sb="6" eb="8">
      <t>ニンテイ</t>
    </rPh>
    <phoneticPr fontId="2"/>
  </si>
  <si>
    <r>
      <t>そ</t>
    </r>
    <r>
      <rPr>
        <sz val="8"/>
        <rFont val="ＭＳ Ｐゴシック"/>
        <family val="3"/>
        <charset val="128"/>
      </rPr>
      <t>の他</t>
    </r>
  </si>
  <si>
    <t>駆動
形式</t>
    <rPh sb="3" eb="5">
      <t>ケイシキ</t>
    </rPh>
    <phoneticPr fontId="2"/>
  </si>
  <si>
    <t>主要排出
ガス対策</t>
    <phoneticPr fontId="2"/>
  </si>
  <si>
    <r>
      <t>型</t>
    </r>
    <r>
      <rPr>
        <sz val="8"/>
        <rFont val="ＭＳ Ｐゴシック"/>
        <family val="3"/>
        <charset val="128"/>
      </rPr>
      <t>式</t>
    </r>
  </si>
  <si>
    <t>類別区分番号</t>
    <rPh sb="0" eb="2">
      <t>ルイベツ</t>
    </rPh>
    <rPh sb="2" eb="4">
      <t>クブン</t>
    </rPh>
    <rPh sb="4" eb="6">
      <t>バンゴウ</t>
    </rPh>
    <phoneticPr fontId="2"/>
  </si>
  <si>
    <t>多段階評価</t>
    <rPh sb="0" eb="1">
      <t>タ</t>
    </rPh>
    <rPh sb="1" eb="3">
      <t>ダンカイ</t>
    </rPh>
    <rPh sb="3" eb="5">
      <t>ヒョウカ</t>
    </rPh>
    <phoneticPr fontId="2"/>
  </si>
  <si>
    <t>燃費基準
達成・向上
達成レベル</t>
    <rPh sb="0" eb="2">
      <t>ネンピ</t>
    </rPh>
    <rPh sb="2" eb="4">
      <t>キジュン</t>
    </rPh>
    <rPh sb="5" eb="7">
      <t>タッセイ</t>
    </rPh>
    <rPh sb="8" eb="10">
      <t>コウジョウ</t>
    </rPh>
    <rPh sb="11" eb="13">
      <t>タッセイ</t>
    </rPh>
    <phoneticPr fontId="2"/>
  </si>
  <si>
    <r>
      <t>令</t>
    </r>
    <r>
      <rPr>
        <sz val="8"/>
        <rFont val="ＭＳ Ｐゴシック"/>
        <family val="3"/>
        <charset val="128"/>
      </rPr>
      <t>和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２年度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4" eb="6">
      <t>ネンド</t>
    </rPh>
    <rPh sb="6" eb="8">
      <t>ヘイネンド</t>
    </rPh>
    <rPh sb="7" eb="9">
      <t>ネンピ</t>
    </rPh>
    <rPh sb="9" eb="11">
      <t>キジュン</t>
    </rPh>
    <rPh sb="11" eb="12">
      <t>チ</t>
    </rPh>
    <phoneticPr fontId="2"/>
  </si>
  <si>
    <r>
      <t>令</t>
    </r>
    <r>
      <rPr>
        <sz val="8"/>
        <rFont val="ＭＳ Ｐゴシック"/>
        <family val="3"/>
        <charset val="128"/>
      </rPr>
      <t>和２年度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0" eb="11">
      <t>チ</t>
    </rPh>
    <phoneticPr fontId="2"/>
  </si>
  <si>
    <r>
      <t>平</t>
    </r>
    <r>
      <rPr>
        <sz val="8"/>
        <rFont val="ＭＳ Ｐゴシック"/>
        <family val="3"/>
        <charset val="128"/>
      </rPr>
      <t>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1" eb="12">
      <t>チ</t>
    </rPh>
    <phoneticPr fontId="2"/>
  </si>
  <si>
    <r>
      <t>燃</t>
    </r>
    <r>
      <rPr>
        <sz val="8"/>
        <rFont val="ＭＳ Ｐゴシック"/>
        <family val="3"/>
        <charset val="128"/>
      </rPr>
      <t>費値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ネンピ</t>
    </rPh>
    <rPh sb="2" eb="3">
      <t>チ</t>
    </rPh>
    <phoneticPr fontId="2"/>
  </si>
  <si>
    <t>多段階評価2</t>
    <rPh sb="0" eb="1">
      <t>タ</t>
    </rPh>
    <rPh sb="1" eb="3">
      <t>ダンカイ</t>
    </rPh>
    <rPh sb="3" eb="5">
      <t>ヒョウカ</t>
    </rPh>
    <phoneticPr fontId="2"/>
  </si>
  <si>
    <t>令和12年度</t>
    <rPh sb="0" eb="2">
      <t>レイワ</t>
    </rPh>
    <rPh sb="4" eb="6">
      <t>ネンド</t>
    </rPh>
    <phoneticPr fontId="2"/>
  </si>
  <si>
    <t>令和２年度
燃費基準
達成・向上
達成レベル</t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2"/>
  </si>
  <si>
    <t>平成27年度
燃費基準
達成・向上
達成レベル</t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2"/>
  </si>
  <si>
    <r>
      <t>（</t>
    </r>
    <r>
      <rPr>
        <sz val="8"/>
        <rFont val="ＭＳ Ｐゴシック"/>
        <family val="3"/>
        <charset val="128"/>
      </rPr>
      <t>参考）</t>
    </r>
    <rPh sb="1" eb="3">
      <t>サンコウ</t>
    </rPh>
    <phoneticPr fontId="2"/>
  </si>
  <si>
    <r>
      <t>そ</t>
    </r>
    <r>
      <rPr>
        <sz val="8"/>
        <rFont val="ＭＳ Ｐゴシック"/>
        <family val="3"/>
        <charset val="128"/>
      </rPr>
      <t>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2"/>
  </si>
  <si>
    <t>主要燃費
改善対策</t>
    <rPh sb="0" eb="2">
      <t>シュヨウ</t>
    </rPh>
    <rPh sb="2" eb="4">
      <t>ネンピ</t>
    </rPh>
    <rPh sb="5" eb="7">
      <t>カイゼン</t>
    </rPh>
    <rPh sb="7" eb="9">
      <t>タイサク</t>
    </rPh>
    <phoneticPr fontId="2"/>
  </si>
  <si>
    <r>
      <t>乗</t>
    </r>
    <r>
      <rPr>
        <sz val="8"/>
        <rFont val="ＭＳ Ｐゴシック"/>
        <family val="3"/>
        <charset val="128"/>
      </rPr>
      <t>車定員
（名）</t>
    </r>
    <rPh sb="0" eb="2">
      <t>ジョウシャ</t>
    </rPh>
    <rPh sb="2" eb="4">
      <t>テイイン</t>
    </rPh>
    <rPh sb="6" eb="7">
      <t>メイ</t>
    </rPh>
    <phoneticPr fontId="2"/>
  </si>
  <si>
    <r>
      <t>車</t>
    </r>
    <r>
      <rPr>
        <sz val="8"/>
        <rFont val="ＭＳ Ｐゴシック"/>
        <family val="3"/>
        <charset val="128"/>
      </rPr>
      <t>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</t>
    </r>
    <phoneticPr fontId="2"/>
  </si>
  <si>
    <t>変速装置の
型式及び変速段数</t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2"/>
  </si>
  <si>
    <r>
      <t>原</t>
    </r>
    <r>
      <rPr>
        <sz val="8"/>
        <rFont val="ＭＳ Ｐゴシック"/>
        <family val="3"/>
        <charset val="128"/>
      </rPr>
      <t>動機</t>
    </r>
  </si>
  <si>
    <r>
      <t>通</t>
    </r>
    <r>
      <rPr>
        <sz val="8"/>
        <rFont val="ＭＳ Ｐゴシック"/>
        <family val="3"/>
        <charset val="128"/>
      </rPr>
      <t>称名</t>
    </r>
  </si>
  <si>
    <r>
      <t>車</t>
    </r>
    <r>
      <rPr>
        <sz val="8"/>
        <rFont val="ＭＳ Ｐゴシック"/>
        <family val="3"/>
        <charset val="128"/>
      </rPr>
      <t>名</t>
    </r>
    <rPh sb="0" eb="2">
      <t>シャメイ</t>
    </rPh>
    <phoneticPr fontId="2"/>
  </si>
  <si>
    <t>最大車両重量（自動計算）</t>
    <rPh sb="1" eb="2">
      <t>ダイ</t>
    </rPh>
    <rPh sb="7" eb="9">
      <t>ジドウ</t>
    </rPh>
    <phoneticPr fontId="2"/>
  </si>
  <si>
    <t>最小車両重量（自動計算）</t>
    <rPh sb="0" eb="2">
      <t>サイショウ</t>
    </rPh>
    <rPh sb="2" eb="4">
      <t>シャリョウ</t>
    </rPh>
    <rPh sb="4" eb="6">
      <t>ジュウリョウ</t>
    </rPh>
    <rPh sb="7" eb="9">
      <t>ジドウ</t>
    </rPh>
    <rPh sb="9" eb="11">
      <t>ケイサン</t>
    </rPh>
    <phoneticPr fontId="2"/>
  </si>
  <si>
    <t>メーカー入力欄</t>
    <rPh sb="4" eb="6">
      <t>ニュウリョク</t>
    </rPh>
    <rPh sb="6" eb="7">
      <t>ラン</t>
    </rPh>
    <phoneticPr fontId="2"/>
  </si>
  <si>
    <r>
      <t>目</t>
    </r>
    <r>
      <rPr>
        <sz val="8"/>
        <rFont val="ＭＳ Ｐゴシック"/>
        <family val="3"/>
        <charset val="128"/>
      </rPr>
      <t>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令和２年度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</t>
    </r>
    <r>
      <rPr>
        <sz val="8"/>
        <rFont val="Arial"/>
        <family val="2"/>
      </rPr>
      <t>12</t>
    </r>
    <r>
      <rPr>
        <sz val="8"/>
        <rFont val="ＭＳ Ｐゴシック"/>
        <family val="3"/>
        <charset val="128"/>
      </rPr>
      <t>年度）</t>
    </r>
    <rPh sb="12" eb="14">
      <t>レイワ</t>
    </rPh>
    <rPh sb="15" eb="17">
      <t>ネンド</t>
    </rPh>
    <rPh sb="17" eb="19">
      <t>ヘイネンド</t>
    </rPh>
    <rPh sb="18" eb="20">
      <t>レイワ</t>
    </rPh>
    <rPh sb="22" eb="24">
      <t>ネンド</t>
    </rPh>
    <phoneticPr fontId="2"/>
  </si>
  <si>
    <t>三菱自動車工業株式会社</t>
    <phoneticPr fontId="2"/>
  </si>
  <si>
    <r>
      <t>当</t>
    </r>
    <r>
      <rPr>
        <sz val="8"/>
        <rFont val="ＭＳ Ｐゴシック"/>
        <family val="3"/>
        <charset val="128"/>
      </rPr>
      <t>該自動車の製造又は輸入の事業を行う者の氏名又は名称　</t>
    </r>
  </si>
  <si>
    <t>ガソリン乗用車（軽自動車）</t>
    <rPh sb="8" eb="12">
      <t>ケイジドウシャ</t>
    </rPh>
    <phoneticPr fontId="2"/>
  </si>
  <si>
    <r>
      <t>WLTC</t>
    </r>
    <r>
      <rPr>
        <sz val="8"/>
        <rFont val="ＭＳ Ｐゴシック"/>
        <family val="3"/>
        <charset val="128"/>
      </rPr>
      <t>モード</t>
    </r>
    <phoneticPr fontId="2"/>
  </si>
  <si>
    <r>
      <rPr>
        <sz val="8"/>
        <rFont val="ＭＳ Ｐゴシック"/>
        <family val="3"/>
        <charset val="128"/>
      </rPr>
      <t>車両重量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 xml:space="preserve">）
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車種のみ
または
複数の場合最小</t>
    </r>
    <rPh sb="11" eb="13">
      <t>シャシュ</t>
    </rPh>
    <rPh sb="20" eb="22">
      <t>フクスウ</t>
    </rPh>
    <rPh sb="23" eb="25">
      <t>バアイ</t>
    </rPh>
    <rPh sb="25" eb="27">
      <t>サイショウ</t>
    </rPh>
    <phoneticPr fontId="2"/>
  </si>
  <si>
    <r>
      <rPr>
        <sz val="8"/>
        <rFont val="ＭＳ Ｐゴシック"/>
        <family val="3"/>
        <charset val="128"/>
      </rPr>
      <t>車両重量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
最大
（1車種のみの場合記入不要）</t>
    </r>
    <rPh sb="10" eb="12">
      <t>サイダイ</t>
    </rPh>
    <rPh sb="15" eb="16">
      <t>シャ</t>
    </rPh>
    <rPh sb="16" eb="17">
      <t>シュ</t>
    </rPh>
    <rPh sb="20" eb="22">
      <t>バアイ</t>
    </rPh>
    <rPh sb="22" eb="24">
      <t>キニュウ</t>
    </rPh>
    <rPh sb="24" eb="26">
      <t>フヨウ</t>
    </rPh>
    <phoneticPr fontId="2"/>
  </si>
  <si>
    <r>
      <t>1km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2"/>
  </si>
  <si>
    <r>
      <rPr>
        <sz val="8"/>
        <rFont val="ＭＳ Ｐゴシック"/>
        <family val="3"/>
        <charset val="128"/>
      </rPr>
      <t>総排気量
（</t>
    </r>
    <r>
      <rPr>
        <sz val="8"/>
        <rFont val="Arial"/>
        <family val="2"/>
      </rPr>
      <t>L</t>
    </r>
    <r>
      <rPr>
        <sz val="8"/>
        <rFont val="ＭＳ Ｐゴシック"/>
        <family val="3"/>
        <charset val="128"/>
      </rPr>
      <t>）</t>
    </r>
    <rPh sb="1" eb="2">
      <t>ハイ</t>
    </rPh>
    <rPh sb="2" eb="3">
      <t>キ</t>
    </rPh>
    <rPh sb="3" eb="4">
      <t>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</si>
</sst>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_ "/>
    <numFmt numFmtId="177" formatCode="0_ "/>
    <numFmt numFmtId="178" formatCode="0.0"/>
    <numFmt numFmtId="179" formatCode="0_);[Red]\(0\)"/>
    <numFmt numFmtId="180" formatCode="0.0_);[Red]\(0.0\)"/>
  </numFmts>
  <fonts count="17">
    <font>
      <sz val="11"/>
      <color theme="1"/>
      <name val="ＭＳ Ｐゴシック"/>
      <family val="3"/>
      <charset val="128"/>
    </font>
    <font>
      <sz val="8"/>
      <name val="Arial"/>
      <family val="2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u/>
      <sz val="8"/>
      <name val="Arial"/>
      <family val="2"/>
    </font>
    <font>
      <b/>
      <sz val="10"/>
      <name val="Arial"/>
      <family val="2"/>
    </font>
    <font>
      <sz val="6"/>
      <name val="ＭＳ Ｐゴシック"/>
      <family val="2"/>
      <charset val="128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sz val="8"/>
      <name val="Yu Gothic"/>
      <family val="2"/>
      <charset val="128"/>
    </font>
    <font>
      <sz val="11"/>
      <name val="Arial"/>
      <family val="2"/>
    </font>
    <font>
      <b/>
      <sz val="12"/>
      <name val="Arial"/>
      <family val="2"/>
    </font>
    <font>
      <b/>
      <sz val="12"/>
      <name val="ＭＳ Ｐゴシック"/>
      <family val="3"/>
      <charset val="128"/>
    </font>
    <font>
      <sz val="12"/>
      <name val="Arial"/>
      <family val="2"/>
    </font>
    <font>
      <b/>
      <u/>
      <sz val="12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9" fillId="0" borderId="0"/>
  </cellStyleXfs>
  <cellXfs count="132">
    <xf numFmtId="0" fontId="0" fillId="0" borderId="0" xfId="0">
      <alignment vertical="center"/>
    </xf>
    <xf numFmtId="0" fontId="1" fillId="0" borderId="0" xfId="0" applyFont="1" applyAlignment="1"/>
    <xf numFmtId="0" fontId="1" fillId="2" borderId="0" xfId="0" applyFont="1" applyFill="1" applyAlignment="1"/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3" fontId="1" fillId="0" borderId="3" xfId="0" applyNumberFormat="1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left" vertical="center"/>
      <protection locked="0"/>
    </xf>
    <xf numFmtId="0" fontId="1" fillId="0" borderId="13" xfId="0" applyFont="1" applyBorder="1" applyProtection="1">
      <alignment vertical="center"/>
      <protection locked="0"/>
    </xf>
    <xf numFmtId="0" fontId="1" fillId="0" borderId="14" xfId="0" applyFont="1" applyBorder="1" applyAlignment="1" applyProtection="1">
      <alignment horizontal="left" vertical="center"/>
      <protection locked="0"/>
    </xf>
    <xf numFmtId="0" fontId="1" fillId="0" borderId="15" xfId="0" applyFont="1" applyBorder="1" applyProtection="1">
      <alignment vertical="center"/>
      <protection locked="0"/>
    </xf>
    <xf numFmtId="0" fontId="1" fillId="0" borderId="16" xfId="0" applyFont="1" applyBorder="1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177" fontId="1" fillId="3" borderId="3" xfId="0" quotePrefix="1" applyNumberFormat="1" applyFont="1" applyFill="1" applyBorder="1" applyAlignment="1" applyProtection="1">
      <alignment horizontal="center" vertical="center"/>
      <protection locked="0"/>
    </xf>
    <xf numFmtId="177" fontId="1" fillId="3" borderId="3" xfId="0" applyNumberFormat="1" applyFont="1" applyFill="1" applyBorder="1" applyAlignment="1" applyProtection="1">
      <alignment horizontal="center" vertical="center"/>
      <protection locked="0"/>
    </xf>
    <xf numFmtId="177" fontId="1" fillId="3" borderId="4" xfId="0" applyNumberFormat="1" applyFont="1" applyFill="1" applyBorder="1" applyAlignment="1" applyProtection="1">
      <alignment horizontal="center" vertical="center"/>
      <protection locked="0"/>
    </xf>
    <xf numFmtId="0" fontId="5" fillId="0" borderId="10" xfId="1" applyFont="1" applyBorder="1" applyAlignment="1">
      <alignment horizontal="center" vertical="center" wrapText="1"/>
    </xf>
    <xf numFmtId="178" fontId="6" fillId="3" borderId="3" xfId="0" quotePrefix="1" applyNumberFormat="1" applyFont="1" applyFill="1" applyBorder="1" applyAlignment="1" applyProtection="1">
      <alignment horizontal="center" vertical="center"/>
      <protection locked="0"/>
    </xf>
    <xf numFmtId="178" fontId="6" fillId="3" borderId="3" xfId="0" quotePrefix="1" applyNumberFormat="1" applyFont="1" applyFill="1" applyBorder="1" applyAlignment="1" applyProtection="1">
      <alignment horizontal="center" vertical="center" wrapText="1"/>
      <protection locked="0"/>
    </xf>
    <xf numFmtId="178" fontId="6" fillId="3" borderId="6" xfId="0" quotePrefix="1" applyNumberFormat="1" applyFont="1" applyFill="1" applyBorder="1" applyAlignment="1" applyProtection="1">
      <alignment horizontal="center" vertical="center" wrapText="1"/>
      <protection locked="0"/>
    </xf>
    <xf numFmtId="179" fontId="6" fillId="3" borderId="9" xfId="0" applyNumberFormat="1" applyFont="1" applyFill="1" applyBorder="1" applyAlignment="1" applyProtection="1">
      <alignment horizontal="center" vertical="center" wrapText="1"/>
      <protection locked="0"/>
    </xf>
    <xf numFmtId="180" fontId="6" fillId="0" borderId="6" xfId="1" applyNumberFormat="1" applyFont="1" applyBorder="1" applyAlignment="1">
      <alignment horizontal="center" vertical="center" wrapText="1"/>
    </xf>
    <xf numFmtId="0" fontId="1" fillId="0" borderId="10" xfId="1" applyFont="1" applyBorder="1" applyAlignment="1">
      <alignment horizontal="center" vertical="center" wrapText="1"/>
    </xf>
    <xf numFmtId="0" fontId="1" fillId="0" borderId="3" xfId="1" applyFont="1" applyBorder="1" applyAlignment="1">
      <alignment vertical="center" wrapText="1"/>
    </xf>
    <xf numFmtId="0" fontId="1" fillId="0" borderId="12" xfId="1" applyFont="1" applyBorder="1" applyAlignment="1">
      <alignment vertical="center" wrapText="1"/>
    </xf>
    <xf numFmtId="0" fontId="1" fillId="0" borderId="13" xfId="1" applyFont="1" applyBorder="1" applyAlignment="1">
      <alignment vertical="center" wrapText="1"/>
    </xf>
    <xf numFmtId="0" fontId="1" fillId="0" borderId="16" xfId="1" applyFont="1" applyBorder="1" applyAlignment="1">
      <alignment vertical="center" wrapText="1"/>
    </xf>
    <xf numFmtId="0" fontId="1" fillId="0" borderId="17" xfId="1" applyFont="1" applyBorder="1" applyAlignment="1">
      <alignment vertical="center" wrapText="1"/>
    </xf>
    <xf numFmtId="0" fontId="1" fillId="0" borderId="1" xfId="1" applyFont="1" applyBorder="1" applyAlignment="1">
      <alignment vertical="center" wrapText="1"/>
    </xf>
    <xf numFmtId="0" fontId="1" fillId="0" borderId="1" xfId="2" applyFont="1" applyBorder="1" applyAlignment="1">
      <alignment vertical="center" wrapText="1"/>
    </xf>
    <xf numFmtId="0" fontId="1" fillId="0" borderId="16" xfId="2" applyFont="1" applyBorder="1" applyAlignment="1">
      <alignment vertical="center" wrapText="1"/>
    </xf>
    <xf numFmtId="0" fontId="1" fillId="0" borderId="3" xfId="1" quotePrefix="1" applyFont="1" applyBorder="1" applyAlignment="1">
      <alignment horizontal="left" vertical="center" wrapText="1"/>
    </xf>
    <xf numFmtId="0" fontId="1" fillId="0" borderId="16" xfId="1" applyFont="1" applyBorder="1" applyProtection="1">
      <alignment vertical="center"/>
      <protection locked="0"/>
    </xf>
    <xf numFmtId="0" fontId="1" fillId="0" borderId="14" xfId="2" applyFont="1" applyBorder="1" applyAlignment="1">
      <alignment vertical="center" wrapText="1"/>
    </xf>
    <xf numFmtId="0" fontId="1" fillId="0" borderId="1" xfId="0" applyFont="1" applyBorder="1" applyProtection="1">
      <alignment vertical="center"/>
      <protection locked="0"/>
    </xf>
    <xf numFmtId="0" fontId="1" fillId="0" borderId="18" xfId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1" fillId="0" borderId="23" xfId="0" applyFont="1" applyBorder="1" applyAlignment="1"/>
    <xf numFmtId="0" fontId="11" fillId="0" borderId="13" xfId="0" applyFont="1" applyBorder="1" applyAlignment="1"/>
    <xf numFmtId="0" fontId="3" fillId="0" borderId="1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1" fillId="0" borderId="0" xfId="0" applyFont="1" applyAlignment="1"/>
    <xf numFmtId="0" fontId="11" fillId="0" borderId="1" xfId="0" applyFont="1" applyBorder="1" applyAlignment="1"/>
    <xf numFmtId="0" fontId="3" fillId="0" borderId="28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/>
    </xf>
    <xf numFmtId="0" fontId="1" fillId="0" borderId="12" xfId="0" applyFont="1" applyBorder="1" applyAlignment="1">
      <alignment horizontal="center" shrinkToFit="1"/>
    </xf>
    <xf numFmtId="0" fontId="1" fillId="0" borderId="23" xfId="0" applyFont="1" applyBorder="1" applyAlignment="1">
      <alignment horizontal="center" shrinkToFit="1"/>
    </xf>
    <xf numFmtId="0" fontId="1" fillId="0" borderId="13" xfId="0" applyFont="1" applyBorder="1" applyAlignment="1">
      <alignment horizontal="center" shrinkToFit="1"/>
    </xf>
    <xf numFmtId="0" fontId="1" fillId="0" borderId="14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1" xfId="0" applyFont="1" applyBorder="1" applyAlignment="1"/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/>
    </xf>
    <xf numFmtId="0" fontId="1" fillId="0" borderId="14" xfId="0" applyFont="1" applyBorder="1" applyAlignment="1">
      <alignment horizontal="center" shrinkToFit="1"/>
    </xf>
    <xf numFmtId="0" fontId="1" fillId="0" borderId="33" xfId="0" applyFont="1" applyBorder="1" applyAlignment="1">
      <alignment horizontal="center" shrinkToFit="1"/>
    </xf>
    <xf numFmtId="0" fontId="1" fillId="0" borderId="15" xfId="0" applyFont="1" applyBorder="1" applyAlignment="1">
      <alignment horizontal="center" shrinkToFit="1"/>
    </xf>
    <xf numFmtId="0" fontId="1" fillId="4" borderId="14" xfId="0" applyFont="1" applyFill="1" applyBorder="1" applyAlignment="1">
      <alignment horizontal="center"/>
    </xf>
    <xf numFmtId="0" fontId="1" fillId="4" borderId="33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1" fillId="0" borderId="1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1" fillId="0" borderId="33" xfId="0" applyFont="1" applyBorder="1" applyAlignment="1"/>
    <xf numFmtId="0" fontId="1" fillId="0" borderId="11" xfId="0" applyFont="1" applyBorder="1" applyAlignment="1">
      <alignment horizontal="centerContinuous"/>
    </xf>
    <xf numFmtId="0" fontId="1" fillId="0" borderId="34" xfId="0" applyFont="1" applyBorder="1" applyAlignment="1">
      <alignment horizontal="centerContinuous"/>
    </xf>
    <xf numFmtId="0" fontId="3" fillId="0" borderId="10" xfId="0" applyFont="1" applyBorder="1" applyAlignment="1">
      <alignment horizontal="centerContinuous"/>
    </xf>
    <xf numFmtId="0" fontId="3" fillId="0" borderId="10" xfId="0" applyFont="1" applyBorder="1" applyAlignment="1">
      <alignment horizontal="centerContinuous" wrapText="1"/>
    </xf>
    <xf numFmtId="0" fontId="1" fillId="0" borderId="11" xfId="2" applyFont="1" applyBorder="1" applyAlignment="1">
      <alignment horizontal="centerContinuous"/>
    </xf>
    <xf numFmtId="0" fontId="3" fillId="0" borderId="10" xfId="2" applyFont="1" applyBorder="1" applyAlignment="1">
      <alignment horizontal="centerContinuous"/>
    </xf>
    <xf numFmtId="0" fontId="1" fillId="0" borderId="34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23" xfId="0" applyFont="1" applyBorder="1" applyAlignment="1"/>
    <xf numFmtId="0" fontId="12" fillId="0" borderId="0" xfId="0" applyFont="1" applyAlignment="1"/>
    <xf numFmtId="0" fontId="13" fillId="0" borderId="0" xfId="0" applyFont="1" applyAlignment="1"/>
    <xf numFmtId="0" fontId="1" fillId="0" borderId="23" xfId="0" applyFont="1" applyBorder="1" applyAlignment="1" applyProtection="1">
      <protection locked="0"/>
    </xf>
    <xf numFmtId="0" fontId="3" fillId="0" borderId="23" xfId="2" applyFont="1" applyBorder="1" applyProtection="1">
      <protection locked="0"/>
    </xf>
    <xf numFmtId="0" fontId="1" fillId="0" borderId="23" xfId="0" applyFont="1" applyBorder="1" applyAlignment="1">
      <alignment horizontal="left"/>
    </xf>
    <xf numFmtId="0" fontId="14" fillId="0" borderId="0" xfId="0" applyFont="1" applyAlignment="1"/>
    <xf numFmtId="0" fontId="14" fillId="0" borderId="0" xfId="0" applyFont="1" applyAlignment="1">
      <alignment horizontal="right"/>
    </xf>
    <xf numFmtId="0" fontId="1" fillId="3" borderId="0" xfId="0" applyFont="1" applyFill="1" applyAlignment="1"/>
    <xf numFmtId="0" fontId="15" fillId="0" borderId="0" xfId="0" applyFont="1" applyAlignment="1"/>
    <xf numFmtId="176" fontId="6" fillId="0" borderId="3" xfId="0" applyNumberFormat="1" applyFont="1" applyBorder="1" applyAlignment="1">
      <alignment horizontal="center" vertical="center"/>
    </xf>
    <xf numFmtId="0" fontId="1" fillId="0" borderId="11" xfId="0" applyFont="1" applyBorder="1" applyAlignment="1" applyProtection="1">
      <alignment horizontal="left" vertical="center"/>
      <protection locked="0"/>
    </xf>
    <xf numFmtId="49" fontId="1" fillId="0" borderId="3" xfId="0" quotePrefix="1" applyNumberFormat="1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178" fontId="6" fillId="0" borderId="6" xfId="0" quotePrefix="1" applyNumberFormat="1" applyFont="1" applyBorder="1" applyAlignment="1" applyProtection="1">
      <alignment horizontal="center" vertical="center" wrapText="1"/>
      <protection locked="0"/>
    </xf>
    <xf numFmtId="179" fontId="6" fillId="0" borderId="9" xfId="0" applyNumberFormat="1" applyFont="1" applyBorder="1" applyAlignment="1" applyProtection="1">
      <alignment horizontal="center" vertical="center" wrapText="1"/>
      <protection locked="0"/>
    </xf>
    <xf numFmtId="178" fontId="16" fillId="0" borderId="6" xfId="0" quotePrefix="1" applyNumberFormat="1" applyFont="1" applyBorder="1" applyAlignment="1" applyProtection="1">
      <alignment horizontal="center" vertical="center" wrapText="1"/>
      <protection locked="0"/>
    </xf>
    <xf numFmtId="178" fontId="16" fillId="0" borderId="3" xfId="0" quotePrefix="1" applyNumberFormat="1" applyFont="1" applyBorder="1" applyAlignment="1" applyProtection="1">
      <alignment horizontal="center" vertical="center" wrapText="1"/>
      <protection locked="0"/>
    </xf>
    <xf numFmtId="178" fontId="16" fillId="0" borderId="3" xfId="0" quotePrefix="1" applyNumberFormat="1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177" fontId="1" fillId="0" borderId="4" xfId="0" applyNumberFormat="1" applyFont="1" applyBorder="1" applyAlignment="1" applyProtection="1">
      <alignment horizontal="center" vertical="center"/>
      <protection locked="0"/>
    </xf>
    <xf numFmtId="177" fontId="1" fillId="0" borderId="3" xfId="0" applyNumberFormat="1" applyFont="1" applyBorder="1" applyAlignment="1" applyProtection="1">
      <alignment horizontal="center" vertical="center"/>
      <protection locked="0"/>
    </xf>
    <xf numFmtId="177" fontId="1" fillId="0" borderId="3" xfId="0" quotePrefix="1" applyNumberFormat="1" applyFont="1" applyBorder="1" applyAlignment="1" applyProtection="1">
      <alignment horizontal="center" vertical="center"/>
      <protection locked="0"/>
    </xf>
    <xf numFmtId="178" fontId="6" fillId="0" borderId="8" xfId="0" quotePrefix="1" applyNumberFormat="1" applyFont="1" applyBorder="1" applyAlignment="1" applyProtection="1">
      <alignment horizontal="center" vertical="center" wrapText="1"/>
      <protection locked="0"/>
    </xf>
    <xf numFmtId="179" fontId="6" fillId="0" borderId="7" xfId="0" applyNumberFormat="1" applyFont="1" applyBorder="1" applyAlignment="1" applyProtection="1">
      <alignment horizontal="center" vertical="center" wrapText="1"/>
      <protection locked="0"/>
    </xf>
  </cellXfs>
  <cellStyles count="3">
    <cellStyle name="標準" xfId="0" builtinId="0"/>
    <cellStyle name="標準 2" xfId="2" xr:uid="{605A7401-7B44-408C-9415-8898EBA78EEE}"/>
    <cellStyle name="標準 2 2" xfId="1" xr:uid="{E28AEACB-CAAB-48F6-A9D6-309234425F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F1\&#35469;&#35388;&#65319;\&#21407;&#30000;\&#20055;&#29992;&#65293;&#29123;&#36027;&#20844;&#34920;&#29992;&#32025;99.8.2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35519;&#26619;&#22577;&#21578;\Eudora\Tanaka\attach\P(g%5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24115;&#31080;\eudora\tanaka\attach\&#29123;&#36027;&#20844;&#34920;(&#27083;&#22793;&#12289;&#22269;&#29987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乗用－燃費公表用紙99.8.27"/>
      <sheetName val="DATA"/>
      <sheetName val="C3_N DC改造投資"/>
      <sheetName val="CPS Gr分担表"/>
      <sheetName val="Sheet1"/>
    </sheetNames>
    <definedNames>
      <definedName name="Module1.社内配布用印刷"/>
      <definedName name="Module1.提出用印刷"/>
      <definedName name="新型構変選択"/>
      <definedName name="製作者選択"/>
    </definedNames>
    <sheetDataSet>
      <sheetData sheetId="0" refreshError="1"/>
      <sheetData sheetId="1"/>
      <sheetData sheetId="2" refreshError="1"/>
      <sheetData sheetId="3" refreshError="1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燃費公表(構変、国産)"/>
      <sheetName val="ＴＦ関連Ｐｒｊ日程表"/>
      <sheetName val="Sheet1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VN12-2陣"/>
      <sheetName val="WLTP結果シート"/>
    </sheetNames>
    <definedNames>
      <definedName name="社内配布用印刷"/>
      <definedName name="提出用印刷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09F97-F181-421B-AC68-1AABDFF50EFD}">
  <sheetPr>
    <tabColor rgb="FFFFFF00"/>
  </sheetPr>
  <dimension ref="A1:AH60"/>
  <sheetViews>
    <sheetView tabSelected="1" view="pageBreakPreview" zoomScale="70" zoomScaleNormal="100" zoomScaleSheetLayoutView="70" workbookViewId="0">
      <selection activeCell="D14" sqref="D14"/>
    </sheetView>
  </sheetViews>
  <sheetFormatPr defaultColWidth="9" defaultRowHeight="11.25"/>
  <cols>
    <col min="1" max="1" width="15.875" style="3" customWidth="1"/>
    <col min="2" max="2" width="3.875" style="1" bestFit="1" customWidth="1"/>
    <col min="3" max="3" width="38.25" style="1" customWidth="1"/>
    <col min="4" max="4" width="13.875" style="1" bestFit="1" customWidth="1"/>
    <col min="5" max="5" width="16.875" style="2" customWidth="1"/>
    <col min="6" max="6" width="13.125" style="1" bestFit="1" customWidth="1"/>
    <col min="7" max="7" width="7.375" style="1" customWidth="1"/>
    <col min="8" max="8" width="12.125" style="1" bestFit="1" customWidth="1"/>
    <col min="9" max="9" width="10.625" style="1" customWidth="1"/>
    <col min="10" max="10" width="7" style="1" bestFit="1" customWidth="1"/>
    <col min="11" max="11" width="6.375" style="1" bestFit="1" customWidth="1"/>
    <col min="12" max="12" width="8.75" style="1" bestFit="1" customWidth="1"/>
    <col min="13" max="13" width="8.5" style="1" bestFit="1" customWidth="1"/>
    <col min="14" max="14" width="8.625" style="1" bestFit="1" customWidth="1"/>
    <col min="15" max="15" width="8.625" style="1" customWidth="1"/>
    <col min="16" max="16" width="14.375" style="1" bestFit="1" customWidth="1"/>
    <col min="17" max="17" width="10" style="1" bestFit="1" customWidth="1"/>
    <col min="18" max="18" width="6" style="1" customWidth="1"/>
    <col min="19" max="19" width="25.25" style="1" bestFit="1" customWidth="1"/>
    <col min="20" max="20" width="11" style="1" bestFit="1" customWidth="1"/>
    <col min="21" max="22" width="8.25" style="1" bestFit="1" customWidth="1"/>
    <col min="23" max="24" width="9" style="1"/>
    <col min="25" max="25" width="9" style="1" customWidth="1"/>
    <col min="26" max="27" width="10.625" style="1" customWidth="1"/>
    <col min="28" max="33" width="9" style="1" hidden="1" customWidth="1"/>
    <col min="34" max="34" width="9" style="1" customWidth="1"/>
    <col min="35" max="16384" width="9" style="1"/>
  </cols>
  <sheetData>
    <row r="1" spans="1:34" ht="15" customHeight="1">
      <c r="A1" s="112"/>
      <c r="B1" s="112"/>
      <c r="E1" s="111"/>
      <c r="R1" s="110"/>
    </row>
    <row r="2" spans="1:34" ht="15" customHeight="1">
      <c r="A2" s="1"/>
      <c r="E2" s="1"/>
      <c r="F2" s="109"/>
      <c r="J2" s="108" t="s">
        <v>111</v>
      </c>
      <c r="K2" s="108"/>
      <c r="L2" s="108"/>
      <c r="M2" s="108"/>
      <c r="N2" s="108"/>
      <c r="O2" s="108"/>
      <c r="P2" s="108"/>
      <c r="Q2" s="103"/>
      <c r="R2" s="107" t="s">
        <v>110</v>
      </c>
      <c r="S2" s="107"/>
      <c r="T2" s="107"/>
      <c r="U2" s="107"/>
      <c r="V2" s="106"/>
    </row>
    <row r="3" spans="1:34" ht="15" customHeight="1">
      <c r="A3" s="105" t="s">
        <v>112</v>
      </c>
      <c r="B3" s="104"/>
      <c r="E3" s="1"/>
      <c r="J3" s="103"/>
      <c r="R3" s="102"/>
      <c r="S3" s="101" t="s">
        <v>109</v>
      </c>
      <c r="T3" s="101"/>
      <c r="U3" s="101"/>
      <c r="V3" s="101"/>
      <c r="W3" s="101"/>
      <c r="X3" s="101"/>
      <c r="Z3" s="100" t="s">
        <v>108</v>
      </c>
      <c r="AA3" s="99"/>
      <c r="AB3" s="98" t="s">
        <v>107</v>
      </c>
      <c r="AC3" s="96"/>
      <c r="AD3" s="96"/>
      <c r="AE3" s="97" t="s">
        <v>106</v>
      </c>
      <c r="AF3" s="96"/>
      <c r="AG3" s="95"/>
    </row>
    <row r="4" spans="1:34" ht="14.25" customHeight="1" thickBot="1">
      <c r="A4" s="64" t="s">
        <v>105</v>
      </c>
      <c r="B4" s="91" t="s">
        <v>104</v>
      </c>
      <c r="C4" s="94"/>
      <c r="D4" s="93"/>
      <c r="E4" s="92"/>
      <c r="F4" s="91" t="s">
        <v>103</v>
      </c>
      <c r="G4" s="90"/>
      <c r="H4" s="65" t="s">
        <v>102</v>
      </c>
      <c r="I4" s="66" t="s">
        <v>101</v>
      </c>
      <c r="J4" s="89" t="s">
        <v>100</v>
      </c>
      <c r="K4" s="88" t="s">
        <v>113</v>
      </c>
      <c r="L4" s="87"/>
      <c r="M4" s="87"/>
      <c r="N4" s="87"/>
      <c r="O4" s="86"/>
      <c r="P4" s="65" t="s">
        <v>99</v>
      </c>
      <c r="Q4" s="85" t="s">
        <v>98</v>
      </c>
      <c r="R4" s="84"/>
      <c r="S4" s="83"/>
      <c r="T4" s="82" t="s">
        <v>97</v>
      </c>
      <c r="U4" s="81" t="s">
        <v>96</v>
      </c>
      <c r="V4" s="65" t="s">
        <v>95</v>
      </c>
      <c r="W4" s="80" t="s">
        <v>94</v>
      </c>
      <c r="X4" s="79"/>
      <c r="Z4" s="52" t="s">
        <v>114</v>
      </c>
      <c r="AA4" s="52" t="s">
        <v>115</v>
      </c>
      <c r="AB4" s="66" t="s">
        <v>89</v>
      </c>
      <c r="AC4" s="65" t="s">
        <v>88</v>
      </c>
      <c r="AD4" s="65" t="s">
        <v>87</v>
      </c>
      <c r="AE4" s="66" t="s">
        <v>89</v>
      </c>
      <c r="AF4" s="65" t="s">
        <v>88</v>
      </c>
      <c r="AG4" s="65" t="s">
        <v>93</v>
      </c>
      <c r="AH4" s="78"/>
    </row>
    <row r="5" spans="1:34" ht="11.25" customHeight="1">
      <c r="A5" s="53"/>
      <c r="B5" s="62"/>
      <c r="C5" s="61"/>
      <c r="D5" s="77"/>
      <c r="E5" s="76"/>
      <c r="F5" s="48"/>
      <c r="G5" s="45"/>
      <c r="H5" s="53"/>
      <c r="I5" s="52"/>
      <c r="J5" s="60"/>
      <c r="K5" s="75" t="s">
        <v>92</v>
      </c>
      <c r="L5" s="74" t="s">
        <v>116</v>
      </c>
      <c r="M5" s="73" t="s">
        <v>91</v>
      </c>
      <c r="N5" s="72" t="s">
        <v>90</v>
      </c>
      <c r="O5" s="72" t="s">
        <v>89</v>
      </c>
      <c r="P5" s="56"/>
      <c r="Q5" s="71"/>
      <c r="R5" s="70"/>
      <c r="S5" s="69"/>
      <c r="T5" s="68"/>
      <c r="U5" s="54"/>
      <c r="V5" s="53"/>
      <c r="W5" s="65" t="s">
        <v>88</v>
      </c>
      <c r="X5" s="65" t="s">
        <v>87</v>
      </c>
      <c r="Z5" s="52"/>
      <c r="AA5" s="52"/>
      <c r="AB5" s="52"/>
      <c r="AC5" s="51"/>
      <c r="AD5" s="51"/>
      <c r="AE5" s="52"/>
      <c r="AF5" s="51"/>
      <c r="AG5" s="51"/>
      <c r="AH5" s="38"/>
    </row>
    <row r="6" spans="1:34">
      <c r="A6" s="53"/>
      <c r="B6" s="62"/>
      <c r="C6" s="61"/>
      <c r="D6" s="64" t="s">
        <v>85</v>
      </c>
      <c r="E6" s="67" t="s">
        <v>86</v>
      </c>
      <c r="F6" s="64" t="s">
        <v>85</v>
      </c>
      <c r="G6" s="66" t="s">
        <v>117</v>
      </c>
      <c r="H6" s="53"/>
      <c r="I6" s="52"/>
      <c r="J6" s="60"/>
      <c r="K6" s="58"/>
      <c r="L6" s="59"/>
      <c r="M6" s="58"/>
      <c r="N6" s="57"/>
      <c r="O6" s="57"/>
      <c r="P6" s="56"/>
      <c r="Q6" s="65" t="s">
        <v>84</v>
      </c>
      <c r="R6" s="65" t="s">
        <v>83</v>
      </c>
      <c r="S6" s="64" t="s">
        <v>82</v>
      </c>
      <c r="T6" s="63" t="s">
        <v>81</v>
      </c>
      <c r="U6" s="54"/>
      <c r="V6" s="53"/>
      <c r="W6" s="51"/>
      <c r="X6" s="51"/>
      <c r="Z6" s="52"/>
      <c r="AA6" s="52"/>
      <c r="AB6" s="52"/>
      <c r="AC6" s="51"/>
      <c r="AD6" s="51"/>
      <c r="AE6" s="52"/>
      <c r="AF6" s="51"/>
      <c r="AG6" s="51"/>
      <c r="AH6" s="38"/>
    </row>
    <row r="7" spans="1:34">
      <c r="A7" s="53"/>
      <c r="B7" s="62"/>
      <c r="C7" s="61"/>
      <c r="D7" s="53"/>
      <c r="E7" s="53"/>
      <c r="F7" s="53"/>
      <c r="G7" s="53"/>
      <c r="H7" s="53"/>
      <c r="I7" s="52"/>
      <c r="J7" s="60"/>
      <c r="K7" s="58"/>
      <c r="L7" s="59"/>
      <c r="M7" s="58"/>
      <c r="N7" s="57"/>
      <c r="O7" s="57"/>
      <c r="P7" s="56"/>
      <c r="Q7" s="56"/>
      <c r="R7" s="56"/>
      <c r="S7" s="53"/>
      <c r="T7" s="55"/>
      <c r="U7" s="54"/>
      <c r="V7" s="53"/>
      <c r="W7" s="51"/>
      <c r="X7" s="51"/>
      <c r="Z7" s="52"/>
      <c r="AA7" s="52"/>
      <c r="AB7" s="52"/>
      <c r="AC7" s="51"/>
      <c r="AD7" s="51"/>
      <c r="AE7" s="52"/>
      <c r="AF7" s="51"/>
      <c r="AG7" s="51"/>
      <c r="AH7" s="38"/>
    </row>
    <row r="8" spans="1:34">
      <c r="A8" s="41"/>
      <c r="B8" s="50"/>
      <c r="C8" s="49"/>
      <c r="D8" s="41"/>
      <c r="E8" s="41"/>
      <c r="F8" s="41"/>
      <c r="G8" s="41"/>
      <c r="H8" s="41"/>
      <c r="I8" s="40"/>
      <c r="J8" s="48"/>
      <c r="K8" s="46"/>
      <c r="L8" s="47"/>
      <c r="M8" s="46"/>
      <c r="N8" s="45"/>
      <c r="O8" s="45"/>
      <c r="P8" s="44"/>
      <c r="Q8" s="44"/>
      <c r="R8" s="44"/>
      <c r="S8" s="41"/>
      <c r="T8" s="43"/>
      <c r="U8" s="42"/>
      <c r="V8" s="41"/>
      <c r="W8" s="39"/>
      <c r="X8" s="39"/>
      <c r="Z8" s="40"/>
      <c r="AA8" s="40"/>
      <c r="AB8" s="40"/>
      <c r="AC8" s="39"/>
      <c r="AD8" s="39"/>
      <c r="AE8" s="40"/>
      <c r="AF8" s="39"/>
      <c r="AG8" s="39"/>
      <c r="AH8" s="38"/>
    </row>
    <row r="9" spans="1:34" ht="24" customHeight="1">
      <c r="A9" s="37" t="s">
        <v>80</v>
      </c>
      <c r="B9" s="36"/>
      <c r="C9" s="35" t="s">
        <v>79</v>
      </c>
      <c r="D9" s="25" t="s">
        <v>78</v>
      </c>
      <c r="E9" s="33" t="s">
        <v>49</v>
      </c>
      <c r="F9" s="14" t="s">
        <v>63</v>
      </c>
      <c r="G9" s="14" t="s">
        <v>23</v>
      </c>
      <c r="H9" s="14" t="s">
        <v>22</v>
      </c>
      <c r="I9" s="14">
        <v>850</v>
      </c>
      <c r="J9" s="24">
        <v>4</v>
      </c>
      <c r="K9" s="23">
        <v>21.2</v>
      </c>
      <c r="L9" s="22">
        <f>IF(K9&gt;0,1/K9*34.6*67.1,"")</f>
        <v>109.51226415094339</v>
      </c>
      <c r="M9" s="21">
        <f>IFERROR(VALUE(IF(Z9="","",(IF(Z9&gt;=2271,"7.4",IF(Z9&gt;=2101,"8.7",IF(Z9&gt;=1991,"9.4",IF(Z9&gt;=1871,"10.2",IF(Z9&gt;=1761,"11.1",IF(Z9&gt;=1651,"12.2",IF(Z9&gt;=1531,"13.2",IF(Z9&gt;=1421,"14.4",IF(Z9&gt;=1311,"15.8",IF(Z9&gt;=1196,"17.2",IF(Z9&gt;=1081,"18.7",IF(Z9&gt;=971,"20.5",IF(Z9&gt;=856,"20.8",IF(Z9&gt;=741,"21.0",IF(Z9&gt;=601,"21.8","22.5")))))))))))))))))),"")</f>
        <v>21</v>
      </c>
      <c r="N9" s="20">
        <f>IFERROR(VALUE(IF(Z9="","",(IF(Z9&gt;=2271,"10.6",IF(Z9&gt;=2101,"11.9",IF(Z9&gt;=1991,"12.7",IF(Z9&gt;=1871,"13.5",IF(Z9&gt;=1761,"14.4",IF(Z9&gt;=1651,"15.4",IF(Z9&gt;=1531,"16.5",IF(Z9&gt;=1421,"17.6",IF(Z9&gt;=1311,"19.0",IF(Z9&gt;=1196,"20.3",IF(Z9&gt;=1081,"21.8",IF(Z9&gt;=971,"23.4",IF(Z9&gt;=856,"23.7",IF(Z9&gt;=741,"24.5","24.6"))))))))))))))))),"")</f>
        <v>24.5</v>
      </c>
      <c r="O9" s="19" t="str">
        <f>IF(Z9="","",IF(AE9="",TEXT(AB9,"#,##0.0"),IF(AB9-AE9&gt;0,CONCATENATE(TEXT(AE9,"#,##0.0"),"~",TEXT(AB9,"#,##0.0")),TEXT(AB9,"#,##0.0"))))</f>
        <v>28.1</v>
      </c>
      <c r="P9" s="14" t="s">
        <v>62</v>
      </c>
      <c r="Q9" s="14" t="s">
        <v>30</v>
      </c>
      <c r="R9" s="14" t="s">
        <v>34</v>
      </c>
      <c r="S9" s="14"/>
      <c r="T9" s="18" t="s">
        <v>29</v>
      </c>
      <c r="U9" s="17">
        <f>IFERROR(IF(K9&lt;M9,"",(ROUNDDOWN(K9/M9*100,0))),"")</f>
        <v>100</v>
      </c>
      <c r="V9" s="16" t="str">
        <f>IFERROR(IF(K9&lt;N9,"",(ROUNDDOWN(K9/N9*100,0))),"")</f>
        <v/>
      </c>
      <c r="W9" s="16">
        <f>IF(AC9&lt;55,"",IF(AA9="",AC9,IF(AF9-AC9&gt;0,CONCATENATE(AC9,"~",AF9),AC9)))</f>
        <v>75</v>
      </c>
      <c r="X9" s="15" t="str">
        <f>IF(AC9&lt;55,"",AD9)</f>
        <v>★2.5</v>
      </c>
      <c r="Z9" s="14">
        <v>850</v>
      </c>
      <c r="AA9" s="14">
        <v>850</v>
      </c>
      <c r="AB9" s="113">
        <f>IF(Z9="","",(ROUND(IF(Z9&gt;=2759,9.5,IF(Z9&lt;2759,(-2.47/1000000*Z9*Z9)-(8.52/10000*Z9)+30.65)),1)))</f>
        <v>28.1</v>
      </c>
      <c r="AC9" s="13">
        <f>IF(K9="","",ROUNDDOWN(K9/AB9*100,0))</f>
        <v>75</v>
      </c>
      <c r="AD9" s="13" t="str">
        <f>IF(AC9="","",IF(AC9&gt;=125,"★7.5",IF(AC9&gt;=120,"★7.0",IF(AC9&gt;=115,"★6.5",IF(AC9&gt;=110,"★6.0",IF(AC9&gt;=105,"★5.5",IF(AC9&gt;=100,"★5.0",IF(AC9&gt;=95,"★4.5",IF(AC9&gt;=90,"★4.0",IF(AC9&gt;=85,"★3.5",IF(AC9&gt;=80,"★3.0",IF(AC9&gt;=75,"★2.5",IF(AC9&gt;=70,"★2.0",IF(AC9&gt;=65,"★1.5",IF(AC9&gt;=60,"★1.0",IF(AC9&gt;=55,"★0.5"," "))))))))))))))))</f>
        <v>★2.5</v>
      </c>
      <c r="AE9" s="113">
        <f>IF(AA9="","",(ROUND(IF(AA9&gt;=2759,9.5,IF(AA9&lt;2759,(-2.47/1000000*AA9*AA9)-(8.52/10000*AA9)+30.65)),1)))</f>
        <v>28.1</v>
      </c>
      <c r="AF9" s="13">
        <f>IF(AE9="","",IF(K9="","",ROUNDDOWN(K9/AE9*100,0)))</f>
        <v>75</v>
      </c>
      <c r="AG9" s="13" t="str">
        <f>IF(AF9="","",IF(AF9&gt;=125,"★7.5",IF(AF9&gt;=120,"★7.0",IF(AF9&gt;=115,"★6.5",IF(AF9&gt;=110,"★6.0",IF(AF9&gt;=105,"★5.5",IF(AF9&gt;=100,"★5.0",IF(AF9&gt;=95,"★4.5",IF(AF9&gt;=90,"★4.0",IF(AF9&gt;=85,"★3.5",IF(AF9&gt;=80,"★3.0",IF(AF9&gt;=75,"★2.5",IF(AF9&gt;=70,"★2.0",IF(AF9&gt;=65,"★1.5",IF(AF9&gt;=60,"★1.0",IF(AF9&gt;=55,"★0.5"," "))))))))))))))))</f>
        <v>★2.5</v>
      </c>
      <c r="AH9" s="12"/>
    </row>
    <row r="10" spans="1:34" ht="24" customHeight="1">
      <c r="A10" s="28"/>
      <c r="B10" s="30"/>
      <c r="C10" s="29"/>
      <c r="D10" s="25" t="s">
        <v>78</v>
      </c>
      <c r="E10" s="33" t="s">
        <v>67</v>
      </c>
      <c r="F10" s="14" t="s">
        <v>63</v>
      </c>
      <c r="G10" s="14" t="s">
        <v>23</v>
      </c>
      <c r="H10" s="14" t="s">
        <v>22</v>
      </c>
      <c r="I10" s="14">
        <v>840</v>
      </c>
      <c r="J10" s="24">
        <v>4</v>
      </c>
      <c r="K10" s="23">
        <v>21.2</v>
      </c>
      <c r="L10" s="22">
        <f>IF(K10&gt;0,1/K10*34.6*67.1,"")</f>
        <v>109.51226415094339</v>
      </c>
      <c r="M10" s="21">
        <f>IFERROR(VALUE(IF(Z10="","",(IF(Z10&gt;=2271,"7.4",IF(Z10&gt;=2101,"8.7",IF(Z10&gt;=1991,"9.4",IF(Z10&gt;=1871,"10.2",IF(Z10&gt;=1761,"11.1",IF(Z10&gt;=1651,"12.2",IF(Z10&gt;=1531,"13.2",IF(Z10&gt;=1421,"14.4",IF(Z10&gt;=1311,"15.8",IF(Z10&gt;=1196,"17.2",IF(Z10&gt;=1081,"18.7",IF(Z10&gt;=971,"20.5",IF(Z10&gt;=856,"20.8",IF(Z10&gt;=741,"21.0",IF(Z10&gt;=601,"21.8","22.5")))))))))))))))))),"")</f>
        <v>21</v>
      </c>
      <c r="N10" s="20">
        <f>IFERROR(VALUE(IF(Z10="","",(IF(Z10&gt;=2271,"10.6",IF(Z10&gt;=2101,"11.9",IF(Z10&gt;=1991,"12.7",IF(Z10&gt;=1871,"13.5",IF(Z10&gt;=1761,"14.4",IF(Z10&gt;=1651,"15.4",IF(Z10&gt;=1531,"16.5",IF(Z10&gt;=1421,"17.6",IF(Z10&gt;=1311,"19.0",IF(Z10&gt;=1196,"20.3",IF(Z10&gt;=1081,"21.8",IF(Z10&gt;=971,"23.4",IF(Z10&gt;=856,"23.7",IF(Z10&gt;=741,"24.5","24.6"))))))))))))))))),"")</f>
        <v>24.5</v>
      </c>
      <c r="O10" s="19" t="str">
        <f>IF(Z10="","",IF(AE10="",TEXT(AB10,"#,##0.0"),IF(AB10-AE10&gt;0,CONCATENATE(TEXT(AE10,"#,##0.0"),"~",TEXT(AB10,"#,##0.0")),TEXT(AB10,"#,##0.0"))))</f>
        <v>28.2</v>
      </c>
      <c r="P10" s="14" t="s">
        <v>62</v>
      </c>
      <c r="Q10" s="14" t="s">
        <v>30</v>
      </c>
      <c r="R10" s="14" t="s">
        <v>34</v>
      </c>
      <c r="S10" s="14"/>
      <c r="T10" s="18" t="s">
        <v>29</v>
      </c>
      <c r="U10" s="17">
        <f>IFERROR(IF(K10&lt;M10,"",(ROUNDDOWN(K10/M10*100,0))),"")</f>
        <v>100</v>
      </c>
      <c r="V10" s="16" t="str">
        <f>IFERROR(IF(K10&lt;N10,"",(ROUNDDOWN(K10/N10*100,0))),"")</f>
        <v/>
      </c>
      <c r="W10" s="16">
        <f>IF(AC10&lt;55,"",IF(AA10="",AC10,IF(AF10-AC10&gt;0,CONCATENATE(AC10,"~",AF10),AC10)))</f>
        <v>75</v>
      </c>
      <c r="X10" s="15" t="str">
        <f>IF(AC10&lt;55,"",AD10)</f>
        <v>★2.5</v>
      </c>
      <c r="Z10" s="14">
        <v>840</v>
      </c>
      <c r="AA10" s="14">
        <v>840</v>
      </c>
      <c r="AB10" s="113">
        <f>IF(Z10="","",(ROUND(IF(Z10&gt;=2759,9.5,IF(Z10&lt;2759,(-2.47/1000000*Z10*Z10)-(8.52/10000*Z10)+30.65)),1)))</f>
        <v>28.2</v>
      </c>
      <c r="AC10" s="13">
        <f>IF(K10="","",ROUNDDOWN(K10/AB10*100,0))</f>
        <v>75</v>
      </c>
      <c r="AD10" s="13" t="str">
        <f>IF(AC10="","",IF(AC10&gt;=125,"★7.5",IF(AC10&gt;=120,"★7.0",IF(AC10&gt;=115,"★6.5",IF(AC10&gt;=110,"★6.0",IF(AC10&gt;=105,"★5.5",IF(AC10&gt;=100,"★5.0",IF(AC10&gt;=95,"★4.5",IF(AC10&gt;=90,"★4.0",IF(AC10&gt;=85,"★3.5",IF(AC10&gt;=80,"★3.0",IF(AC10&gt;=75,"★2.5",IF(AC10&gt;=70,"★2.0",IF(AC10&gt;=65,"★1.5",IF(AC10&gt;=60,"★1.0",IF(AC10&gt;=55,"★0.5"," "))))))))))))))))</f>
        <v>★2.5</v>
      </c>
      <c r="AE10" s="113">
        <f>IF(AA10="","",(ROUND(IF(AA10&gt;=2759,9.5,IF(AA10&lt;2759,(-2.47/1000000*AA10*AA10)-(8.52/10000*AA10)+30.65)),1)))</f>
        <v>28.2</v>
      </c>
      <c r="AF10" s="13">
        <f>IF(AE10="","",IF(K10="","",ROUNDDOWN(K10/AE10*100,0)))</f>
        <v>75</v>
      </c>
      <c r="AG10" s="13" t="str">
        <f>IF(AF10="","",IF(AF10&gt;=125,"★7.5",IF(AF10&gt;=120,"★7.0",IF(AF10&gt;=115,"★6.5",IF(AF10&gt;=110,"★6.0",IF(AF10&gt;=105,"★5.5",IF(AF10&gt;=100,"★5.0",IF(AF10&gt;=95,"★4.5",IF(AF10&gt;=90,"★4.0",IF(AF10&gt;=85,"★3.5",IF(AF10&gt;=80,"★3.0",IF(AF10&gt;=75,"★2.5",IF(AF10&gt;=70,"★2.0",IF(AF10&gt;=65,"★1.5",IF(AF10&gt;=60,"★1.0",IF(AF10&gt;=55,"★0.5"," "))))))))))))))))</f>
        <v>★2.5</v>
      </c>
      <c r="AH10" s="12"/>
    </row>
    <row r="11" spans="1:34" ht="24" customHeight="1">
      <c r="A11" s="34"/>
      <c r="B11" s="30"/>
      <c r="C11" s="29"/>
      <c r="D11" s="25" t="s">
        <v>77</v>
      </c>
      <c r="E11" s="25" t="s">
        <v>66</v>
      </c>
      <c r="F11" s="14" t="s">
        <v>63</v>
      </c>
      <c r="G11" s="14" t="s">
        <v>23</v>
      </c>
      <c r="H11" s="14" t="s">
        <v>22</v>
      </c>
      <c r="I11" s="14">
        <v>840</v>
      </c>
      <c r="J11" s="24">
        <v>4</v>
      </c>
      <c r="K11" s="23">
        <v>23.2</v>
      </c>
      <c r="L11" s="22">
        <f>IF(K11&gt;0,1/K11*34.6*67.1,"")</f>
        <v>100.07155172413793</v>
      </c>
      <c r="M11" s="21">
        <f>IFERROR(VALUE(IF(Z11="","",(IF(Z11&gt;=2271,"7.4",IF(Z11&gt;=2101,"8.7",IF(Z11&gt;=1991,"9.4",IF(Z11&gt;=1871,"10.2",IF(Z11&gt;=1761,"11.1",IF(Z11&gt;=1651,"12.2",IF(Z11&gt;=1531,"13.2",IF(Z11&gt;=1421,"14.4",IF(Z11&gt;=1311,"15.8",IF(Z11&gt;=1196,"17.2",IF(Z11&gt;=1081,"18.7",IF(Z11&gt;=971,"20.5",IF(Z11&gt;=856,"20.8",IF(Z11&gt;=741,"21.0",IF(Z11&gt;=601,"21.8","22.5")))))))))))))))))),"")</f>
        <v>21</v>
      </c>
      <c r="N11" s="20">
        <f>IFERROR(VALUE(IF(Z11="","",(IF(Z11&gt;=2271,"10.6",IF(Z11&gt;=2101,"11.9",IF(Z11&gt;=1991,"12.7",IF(Z11&gt;=1871,"13.5",IF(Z11&gt;=1761,"14.4",IF(Z11&gt;=1651,"15.4",IF(Z11&gt;=1531,"16.5",IF(Z11&gt;=1421,"17.6",IF(Z11&gt;=1311,"19.0",IF(Z11&gt;=1196,"20.3",IF(Z11&gt;=1081,"21.8",IF(Z11&gt;=971,"23.4",IF(Z11&gt;=856,"23.7",IF(Z11&gt;=741,"24.5","24.6"))))))))))))))))),"")</f>
        <v>24.5</v>
      </c>
      <c r="O11" s="19" t="str">
        <f>IF(Z11="","",IF(AE11="",TEXT(AB11,"#,##0.0"),IF(AB11-AE11&gt;0,CONCATENATE(TEXT(AE11,"#,##0.0"),"~",TEXT(AB11,"#,##0.0")),TEXT(AB11,"#,##0.0"))))</f>
        <v>28.2</v>
      </c>
      <c r="P11" s="14" t="s">
        <v>62</v>
      </c>
      <c r="Q11" s="14" t="s">
        <v>30</v>
      </c>
      <c r="R11" s="14" t="s">
        <v>34</v>
      </c>
      <c r="S11" s="14"/>
      <c r="T11" s="18" t="s">
        <v>29</v>
      </c>
      <c r="U11" s="17">
        <f>IFERROR(IF(K11&lt;M11,"",(ROUNDDOWN(K11/M11*100,0))),"")</f>
        <v>110</v>
      </c>
      <c r="V11" s="16" t="str">
        <f>IFERROR(IF(K11&lt;N11,"",(ROUNDDOWN(K11/N11*100,0))),"")</f>
        <v/>
      </c>
      <c r="W11" s="16">
        <f>IF(AC11&lt;55,"",IF(AA11="",AC11,IF(AF11-AC11&gt;0,CONCATENATE(AC11,"~",AF11),AC11)))</f>
        <v>82</v>
      </c>
      <c r="X11" s="15" t="str">
        <f>IF(AC11&lt;55,"",AD11)</f>
        <v>★3.0</v>
      </c>
      <c r="Z11" s="14">
        <v>840</v>
      </c>
      <c r="AA11" s="14">
        <v>840</v>
      </c>
      <c r="AB11" s="113">
        <f>IF(Z11="","",(ROUND(IF(Z11&gt;=2759,9.5,IF(Z11&lt;2759,(-2.47/1000000*Z11*Z11)-(8.52/10000*Z11)+30.65)),1)))</f>
        <v>28.2</v>
      </c>
      <c r="AC11" s="13">
        <f>IF(K11="","",ROUNDDOWN(K11/AB11*100,0))</f>
        <v>82</v>
      </c>
      <c r="AD11" s="13" t="str">
        <f>IF(AC11="","",IF(AC11&gt;=125,"★7.5",IF(AC11&gt;=120,"★7.0",IF(AC11&gt;=115,"★6.5",IF(AC11&gt;=110,"★6.0",IF(AC11&gt;=105,"★5.5",IF(AC11&gt;=100,"★5.0",IF(AC11&gt;=95,"★4.5",IF(AC11&gt;=90,"★4.0",IF(AC11&gt;=85,"★3.5",IF(AC11&gt;=80,"★3.0",IF(AC11&gt;=75,"★2.5",IF(AC11&gt;=70,"★2.0",IF(AC11&gt;=65,"★1.5",IF(AC11&gt;=60,"★1.0",IF(AC11&gt;=55,"★0.5"," "))))))))))))))))</f>
        <v>★3.0</v>
      </c>
      <c r="AE11" s="113">
        <f>IF(AA11="","",(ROUND(IF(AA11&gt;=2759,9.5,IF(AA11&lt;2759,(-2.47/1000000*AA11*AA11)-(8.52/10000*AA11)+30.65)),1)))</f>
        <v>28.2</v>
      </c>
      <c r="AF11" s="13">
        <f>IF(AE11="","",IF(K11="","",ROUNDDOWN(K11/AE11*100,0)))</f>
        <v>82</v>
      </c>
      <c r="AG11" s="13" t="str">
        <f>IF(AF11="","",IF(AF11&gt;=125,"★7.5",IF(AF11&gt;=120,"★7.0",IF(AF11&gt;=115,"★6.5",IF(AF11&gt;=110,"★6.0",IF(AF11&gt;=105,"★5.5",IF(AF11&gt;=100,"★5.0",IF(AF11&gt;=95,"★4.5",IF(AF11&gt;=90,"★4.0",IF(AF11&gt;=85,"★3.5",IF(AF11&gt;=80,"★3.0",IF(AF11&gt;=75,"★2.5",IF(AF11&gt;=70,"★2.0",IF(AF11&gt;=65,"★1.5",IF(AF11&gt;=60,"★1.0",IF(AF11&gt;=55,"★0.5"," "))))))))))))))))</f>
        <v>★3.0</v>
      </c>
      <c r="AH11" s="12"/>
    </row>
    <row r="12" spans="1:34" ht="24" customHeight="1">
      <c r="A12" s="34"/>
      <c r="B12" s="30"/>
      <c r="C12" s="29"/>
      <c r="D12" s="25" t="s">
        <v>77</v>
      </c>
      <c r="E12" s="25" t="s">
        <v>64</v>
      </c>
      <c r="F12" s="14" t="s">
        <v>63</v>
      </c>
      <c r="G12" s="14" t="s">
        <v>23</v>
      </c>
      <c r="H12" s="14" t="s">
        <v>22</v>
      </c>
      <c r="I12" s="14">
        <v>850</v>
      </c>
      <c r="J12" s="24">
        <v>4</v>
      </c>
      <c r="K12" s="23">
        <v>23.2</v>
      </c>
      <c r="L12" s="22">
        <f>IF(K12&gt;0,1/K12*34.6*67.1,"")</f>
        <v>100.07155172413793</v>
      </c>
      <c r="M12" s="21">
        <f>IFERROR(VALUE(IF(Z12="","",(IF(Z12&gt;=2271,"7.4",IF(Z12&gt;=2101,"8.7",IF(Z12&gt;=1991,"9.4",IF(Z12&gt;=1871,"10.2",IF(Z12&gt;=1761,"11.1",IF(Z12&gt;=1651,"12.2",IF(Z12&gt;=1531,"13.2",IF(Z12&gt;=1421,"14.4",IF(Z12&gt;=1311,"15.8",IF(Z12&gt;=1196,"17.2",IF(Z12&gt;=1081,"18.7",IF(Z12&gt;=971,"20.5",IF(Z12&gt;=856,"20.8",IF(Z12&gt;=741,"21.0",IF(Z12&gt;=601,"21.8","22.5")))))))))))))))))),"")</f>
        <v>21</v>
      </c>
      <c r="N12" s="20">
        <f>IFERROR(VALUE(IF(Z12="","",(IF(Z12&gt;=2271,"10.6",IF(Z12&gt;=2101,"11.9",IF(Z12&gt;=1991,"12.7",IF(Z12&gt;=1871,"13.5",IF(Z12&gt;=1761,"14.4",IF(Z12&gt;=1651,"15.4",IF(Z12&gt;=1531,"16.5",IF(Z12&gt;=1421,"17.6",IF(Z12&gt;=1311,"19.0",IF(Z12&gt;=1196,"20.3",IF(Z12&gt;=1081,"21.8",IF(Z12&gt;=971,"23.4",IF(Z12&gt;=856,"23.7",IF(Z12&gt;=741,"24.5","24.6"))))))))))))))))),"")</f>
        <v>24.5</v>
      </c>
      <c r="O12" s="19" t="str">
        <f>IF(Z12="","",IF(AE12="",TEXT(AB12,"#,##0.0"),IF(AB12-AE12&gt;0,CONCATENATE(TEXT(AE12,"#,##0.0"),"~",TEXT(AB12,"#,##0.0")),TEXT(AB12,"#,##0.0"))))</f>
        <v>28.1</v>
      </c>
      <c r="P12" s="14" t="s">
        <v>62</v>
      </c>
      <c r="Q12" s="14" t="s">
        <v>30</v>
      </c>
      <c r="R12" s="14" t="s">
        <v>34</v>
      </c>
      <c r="S12" s="14"/>
      <c r="T12" s="18" t="s">
        <v>29</v>
      </c>
      <c r="U12" s="17">
        <f>IFERROR(IF(K12&lt;M12,"",(ROUNDDOWN(K12/M12*100,0))),"")</f>
        <v>110</v>
      </c>
      <c r="V12" s="16" t="str">
        <f>IFERROR(IF(K12&lt;N12,"",(ROUNDDOWN(K12/N12*100,0))),"")</f>
        <v/>
      </c>
      <c r="W12" s="16">
        <f>IF(AC12&lt;55,"",IF(AA12="",AC12,IF(AF12-AC12&gt;0,CONCATENATE(AC12,"~",AF12),AC12)))</f>
        <v>82</v>
      </c>
      <c r="X12" s="15" t="str">
        <f>IF(AC12&lt;55,"",AD12)</f>
        <v>★3.0</v>
      </c>
      <c r="Z12" s="14">
        <v>850</v>
      </c>
      <c r="AA12" s="14">
        <v>850</v>
      </c>
      <c r="AB12" s="113">
        <f>IF(Z12="","",(ROUND(IF(Z12&gt;=2759,9.5,IF(Z12&lt;2759,(-2.47/1000000*Z12*Z12)-(8.52/10000*Z12)+30.65)),1)))</f>
        <v>28.1</v>
      </c>
      <c r="AC12" s="13">
        <f>IF(K12="","",ROUNDDOWN(K12/AB12*100,0))</f>
        <v>82</v>
      </c>
      <c r="AD12" s="13" t="str">
        <f>IF(AC12="","",IF(AC12&gt;=125,"★7.5",IF(AC12&gt;=120,"★7.0",IF(AC12&gt;=115,"★6.5",IF(AC12&gt;=110,"★6.0",IF(AC12&gt;=105,"★5.5",IF(AC12&gt;=100,"★5.0",IF(AC12&gt;=95,"★4.5",IF(AC12&gt;=90,"★4.0",IF(AC12&gt;=85,"★3.5",IF(AC12&gt;=80,"★3.0",IF(AC12&gt;=75,"★2.5",IF(AC12&gt;=70,"★2.0",IF(AC12&gt;=65,"★1.5",IF(AC12&gt;=60,"★1.0",IF(AC12&gt;=55,"★0.5"," "))))))))))))))))</f>
        <v>★3.0</v>
      </c>
      <c r="AE12" s="113">
        <f>IF(AA12="","",(ROUND(IF(AA12&gt;=2759,9.5,IF(AA12&lt;2759,(-2.47/1000000*AA12*AA12)-(8.52/10000*AA12)+30.65)),1)))</f>
        <v>28.1</v>
      </c>
      <c r="AF12" s="13">
        <f>IF(AE12="","",IF(K12="","",ROUNDDOWN(K12/AE12*100,0)))</f>
        <v>82</v>
      </c>
      <c r="AG12" s="13" t="str">
        <f>IF(AF12="","",IF(AF12&gt;=125,"★7.5",IF(AF12&gt;=120,"★7.0",IF(AF12&gt;=115,"★6.5",IF(AF12&gt;=110,"★6.0",IF(AF12&gt;=105,"★5.5",IF(AF12&gt;=100,"★5.0",IF(AF12&gt;=95,"★4.5",IF(AF12&gt;=90,"★4.0",IF(AF12&gt;=85,"★3.5",IF(AF12&gt;=80,"★3.0",IF(AF12&gt;=75,"★2.5",IF(AF12&gt;=70,"★2.0",IF(AF12&gt;=65,"★1.5",IF(AF12&gt;=60,"★1.0",IF(AF12&gt;=55,"★0.5"," "))))))))))))))))</f>
        <v>★3.0</v>
      </c>
      <c r="AH12" s="12"/>
    </row>
    <row r="13" spans="1:34" ht="24" customHeight="1">
      <c r="A13" s="28"/>
      <c r="B13" s="30"/>
      <c r="C13" s="29"/>
      <c r="D13" s="25" t="s">
        <v>76</v>
      </c>
      <c r="E13" s="33" t="s">
        <v>49</v>
      </c>
      <c r="F13" s="14" t="s">
        <v>24</v>
      </c>
      <c r="G13" s="14" t="s">
        <v>23</v>
      </c>
      <c r="H13" s="14" t="s">
        <v>22</v>
      </c>
      <c r="I13" s="14">
        <v>850</v>
      </c>
      <c r="J13" s="24">
        <v>4</v>
      </c>
      <c r="K13" s="23">
        <v>21.2</v>
      </c>
      <c r="L13" s="22">
        <f>IF(K13&gt;0,1/K13*34.6*67.1,"")</f>
        <v>109.51226415094339</v>
      </c>
      <c r="M13" s="21">
        <f>IFERROR(VALUE(IF(Z13="","",(IF(Z13&gt;=2271,"7.4",IF(Z13&gt;=2101,"8.7",IF(Z13&gt;=1991,"9.4",IF(Z13&gt;=1871,"10.2",IF(Z13&gt;=1761,"11.1",IF(Z13&gt;=1651,"12.2",IF(Z13&gt;=1531,"13.2",IF(Z13&gt;=1421,"14.4",IF(Z13&gt;=1311,"15.8",IF(Z13&gt;=1196,"17.2",IF(Z13&gt;=1081,"18.7",IF(Z13&gt;=971,"20.5",IF(Z13&gt;=856,"20.8",IF(Z13&gt;=741,"21.0",IF(Z13&gt;=601,"21.8","22.5")))))))))))))))))),"")</f>
        <v>21</v>
      </c>
      <c r="N13" s="20">
        <f>IFERROR(VALUE(IF(Z13="","",(IF(Z13&gt;=2271,"10.6",IF(Z13&gt;=2101,"11.9",IF(Z13&gt;=1991,"12.7",IF(Z13&gt;=1871,"13.5",IF(Z13&gt;=1761,"14.4",IF(Z13&gt;=1651,"15.4",IF(Z13&gt;=1531,"16.5",IF(Z13&gt;=1421,"17.6",IF(Z13&gt;=1311,"19.0",IF(Z13&gt;=1196,"20.3",IF(Z13&gt;=1081,"21.8",IF(Z13&gt;=971,"23.4",IF(Z13&gt;=856,"23.7",IF(Z13&gt;=741,"24.5","24.6"))))))))))))))))),"")</f>
        <v>24.5</v>
      </c>
      <c r="O13" s="19" t="str">
        <f>IF(Z13="","",IF(AE13="",TEXT(AB13,"#,##0.0"),IF(AB13-AE13&gt;0,CONCATENATE(TEXT(AE13,"#,##0.0"),"~",TEXT(AB13,"#,##0.0")),TEXT(AB13,"#,##0.0"))))</f>
        <v>28.1</v>
      </c>
      <c r="P13" s="14" t="s">
        <v>21</v>
      </c>
      <c r="Q13" s="14" t="s">
        <v>30</v>
      </c>
      <c r="R13" s="14" t="s">
        <v>34</v>
      </c>
      <c r="S13" s="14"/>
      <c r="T13" s="18" t="s">
        <v>29</v>
      </c>
      <c r="U13" s="17">
        <f>IFERROR(IF(K13&lt;M13,"",(ROUNDDOWN(K13/M13*100,0))),"")</f>
        <v>100</v>
      </c>
      <c r="V13" s="16" t="str">
        <f>IFERROR(IF(K13&lt;N13,"",(ROUNDDOWN(K13/N13*100,0))),"")</f>
        <v/>
      </c>
      <c r="W13" s="16">
        <f>IF(AC13&lt;55,"",IF(AA13="",AC13,IF(AF13-AC13&gt;0,CONCATENATE(AC13,"~",AF13),AC13)))</f>
        <v>75</v>
      </c>
      <c r="X13" s="15" t="str">
        <f>IF(AC13&lt;55,"",AD13)</f>
        <v>★2.5</v>
      </c>
      <c r="Z13" s="14">
        <v>850</v>
      </c>
      <c r="AA13" s="14">
        <v>850</v>
      </c>
      <c r="AB13" s="113">
        <f>IF(Z13="","",(ROUND(IF(Z13&gt;=2759,9.5,IF(Z13&lt;2759,(-2.47/1000000*Z13*Z13)-(8.52/10000*Z13)+30.65)),1)))</f>
        <v>28.1</v>
      </c>
      <c r="AC13" s="13">
        <f>IF(K13="","",ROUNDDOWN(K13/AB13*100,0))</f>
        <v>75</v>
      </c>
      <c r="AD13" s="13" t="str">
        <f>IF(AC13="","",IF(AC13&gt;=125,"★7.5",IF(AC13&gt;=120,"★7.0",IF(AC13&gt;=115,"★6.5",IF(AC13&gt;=110,"★6.0",IF(AC13&gt;=105,"★5.5",IF(AC13&gt;=100,"★5.0",IF(AC13&gt;=95,"★4.5",IF(AC13&gt;=90,"★4.0",IF(AC13&gt;=85,"★3.5",IF(AC13&gt;=80,"★3.0",IF(AC13&gt;=75,"★2.5",IF(AC13&gt;=70,"★2.0",IF(AC13&gt;=65,"★1.5",IF(AC13&gt;=60,"★1.0",IF(AC13&gt;=55,"★0.5"," "))))))))))))))))</f>
        <v>★2.5</v>
      </c>
      <c r="AE13" s="113">
        <f>IF(AA13="","",(ROUND(IF(AA13&gt;=2759,9.5,IF(AA13&lt;2759,(-2.47/1000000*AA13*AA13)-(8.52/10000*AA13)+30.65)),1)))</f>
        <v>28.1</v>
      </c>
      <c r="AF13" s="13">
        <f>IF(AE13="","",IF(K13="","",ROUNDDOWN(K13/AE13*100,0)))</f>
        <v>75</v>
      </c>
      <c r="AG13" s="13" t="str">
        <f>IF(AF13="","",IF(AF13&gt;=125,"★7.5",IF(AF13&gt;=120,"★7.0",IF(AF13&gt;=115,"★6.5",IF(AF13&gt;=110,"★6.0",IF(AF13&gt;=105,"★5.5",IF(AF13&gt;=100,"★5.0",IF(AF13&gt;=95,"★4.5",IF(AF13&gt;=90,"★4.0",IF(AF13&gt;=85,"★3.5",IF(AF13&gt;=80,"★3.0",IF(AF13&gt;=75,"★2.5",IF(AF13&gt;=70,"★2.0",IF(AF13&gt;=65,"★1.5",IF(AF13&gt;=60,"★1.0",IF(AF13&gt;=55,"★0.5"," "))))))))))))))))</f>
        <v>★2.5</v>
      </c>
      <c r="AH13" s="12"/>
    </row>
    <row r="14" spans="1:34" ht="24" customHeight="1">
      <c r="A14" s="28"/>
      <c r="B14" s="30"/>
      <c r="C14" s="29"/>
      <c r="D14" s="25" t="s">
        <v>76</v>
      </c>
      <c r="E14" s="33" t="s">
        <v>61</v>
      </c>
      <c r="F14" s="14" t="s">
        <v>24</v>
      </c>
      <c r="G14" s="14" t="s">
        <v>23</v>
      </c>
      <c r="H14" s="14" t="s">
        <v>22</v>
      </c>
      <c r="I14" s="14">
        <v>870</v>
      </c>
      <c r="J14" s="24">
        <v>4</v>
      </c>
      <c r="K14" s="23">
        <v>21</v>
      </c>
      <c r="L14" s="22">
        <f>IF(K14&gt;0,1/K14*34.6*67.1,"")</f>
        <v>110.55523809523808</v>
      </c>
      <c r="M14" s="21">
        <f>IFERROR(VALUE(IF(Z14="","",(IF(Z14&gt;=2271,"7.4",IF(Z14&gt;=2101,"8.7",IF(Z14&gt;=1991,"9.4",IF(Z14&gt;=1871,"10.2",IF(Z14&gt;=1761,"11.1",IF(Z14&gt;=1651,"12.2",IF(Z14&gt;=1531,"13.2",IF(Z14&gt;=1421,"14.4",IF(Z14&gt;=1311,"15.8",IF(Z14&gt;=1196,"17.2",IF(Z14&gt;=1081,"18.7",IF(Z14&gt;=971,"20.5",IF(Z14&gt;=856,"20.8",IF(Z14&gt;=741,"21.0",IF(Z14&gt;=601,"21.8","22.5")))))))))))))))))),"")</f>
        <v>20.8</v>
      </c>
      <c r="N14" s="20">
        <f>IFERROR(VALUE(IF(Z14="","",(IF(Z14&gt;=2271,"10.6",IF(Z14&gt;=2101,"11.9",IF(Z14&gt;=1991,"12.7",IF(Z14&gt;=1871,"13.5",IF(Z14&gt;=1761,"14.4",IF(Z14&gt;=1651,"15.4",IF(Z14&gt;=1531,"16.5",IF(Z14&gt;=1421,"17.6",IF(Z14&gt;=1311,"19.0",IF(Z14&gt;=1196,"20.3",IF(Z14&gt;=1081,"21.8",IF(Z14&gt;=971,"23.4",IF(Z14&gt;=856,"23.7",IF(Z14&gt;=741,"24.5","24.6"))))))))))))))))),"")</f>
        <v>23.7</v>
      </c>
      <c r="O14" s="19" t="str">
        <f>IF(Z14="","",IF(AE14="",TEXT(AB14,"#,##0.0"),IF(AB14-AE14&gt;0,CONCATENATE(TEXT(AE14,"#,##0.0"),"~",TEXT(AB14,"#,##0.0")),TEXT(AB14,"#,##0.0"))))</f>
        <v>28.0</v>
      </c>
      <c r="P14" s="14" t="s">
        <v>21</v>
      </c>
      <c r="Q14" s="14" t="s">
        <v>30</v>
      </c>
      <c r="R14" s="14" t="s">
        <v>34</v>
      </c>
      <c r="S14" s="14"/>
      <c r="T14" s="18" t="s">
        <v>29</v>
      </c>
      <c r="U14" s="17">
        <f>IFERROR(IF(K14&lt;M14,"",(ROUNDDOWN(K14/M14*100,0))),"")</f>
        <v>100</v>
      </c>
      <c r="V14" s="16" t="str">
        <f>IFERROR(IF(K14&lt;N14,"",(ROUNDDOWN(K14/N14*100,0))),"")</f>
        <v/>
      </c>
      <c r="W14" s="16">
        <f>IF(AC14&lt;55,"",IF(AA14="",AC14,IF(AF14-AC14&gt;0,CONCATENATE(AC14,"~",AF14),AC14)))</f>
        <v>75</v>
      </c>
      <c r="X14" s="15" t="str">
        <f>IF(AC14&lt;55,"",AD14)</f>
        <v>★2.5</v>
      </c>
      <c r="Z14" s="14">
        <v>870</v>
      </c>
      <c r="AA14" s="14">
        <v>870</v>
      </c>
      <c r="AB14" s="113">
        <f>IF(Z14="","",(ROUND(IF(Z14&gt;=2759,9.5,IF(Z14&lt;2759,(-2.47/1000000*Z14*Z14)-(8.52/10000*Z14)+30.65)),1)))</f>
        <v>28</v>
      </c>
      <c r="AC14" s="13">
        <f>IF(K14="","",ROUNDDOWN(K14/AB14*100,0))</f>
        <v>75</v>
      </c>
      <c r="AD14" s="13" t="str">
        <f>IF(AC14="","",IF(AC14&gt;=125,"★7.5",IF(AC14&gt;=120,"★7.0",IF(AC14&gt;=115,"★6.5",IF(AC14&gt;=110,"★6.0",IF(AC14&gt;=105,"★5.5",IF(AC14&gt;=100,"★5.0",IF(AC14&gt;=95,"★4.5",IF(AC14&gt;=90,"★4.0",IF(AC14&gt;=85,"★3.5",IF(AC14&gt;=80,"★3.0",IF(AC14&gt;=75,"★2.5",IF(AC14&gt;=70,"★2.0",IF(AC14&gt;=65,"★1.5",IF(AC14&gt;=60,"★1.0",IF(AC14&gt;=55,"★0.5"," "))))))))))))))))</f>
        <v>★2.5</v>
      </c>
      <c r="AE14" s="113">
        <f>IF(AA14="","",(ROUND(IF(AA14&gt;=2759,9.5,IF(AA14&lt;2759,(-2.47/1000000*AA14*AA14)-(8.52/10000*AA14)+30.65)),1)))</f>
        <v>28</v>
      </c>
      <c r="AF14" s="13">
        <f>IF(AE14="","",IF(K14="","",ROUNDDOWN(K14/AE14*100,0)))</f>
        <v>75</v>
      </c>
      <c r="AG14" s="13" t="str">
        <f>IF(AF14="","",IF(AF14&gt;=125,"★7.5",IF(AF14&gt;=120,"★7.0",IF(AF14&gt;=115,"★6.5",IF(AF14&gt;=110,"★6.0",IF(AF14&gt;=105,"★5.5",IF(AF14&gt;=100,"★5.0",IF(AF14&gt;=95,"★4.5",IF(AF14&gt;=90,"★4.0",IF(AF14&gt;=85,"★3.5",IF(AF14&gt;=80,"★3.0",IF(AF14&gt;=75,"★2.5",IF(AF14&gt;=70,"★2.0",IF(AF14&gt;=65,"★1.5",IF(AF14&gt;=60,"★1.0",IF(AF14&gt;=55,"★0.5"," "))))))))))))))))</f>
        <v>★2.5</v>
      </c>
      <c r="AH14" s="12"/>
    </row>
    <row r="15" spans="1:34" ht="24" customHeight="1">
      <c r="A15" s="28"/>
      <c r="B15" s="30"/>
      <c r="C15" s="29"/>
      <c r="D15" s="25" t="s">
        <v>76</v>
      </c>
      <c r="E15" s="25" t="s">
        <v>60</v>
      </c>
      <c r="F15" s="14" t="s">
        <v>24</v>
      </c>
      <c r="G15" s="14" t="s">
        <v>23</v>
      </c>
      <c r="H15" s="14" t="s">
        <v>22</v>
      </c>
      <c r="I15" s="14">
        <v>880</v>
      </c>
      <c r="J15" s="24">
        <v>4</v>
      </c>
      <c r="K15" s="23">
        <v>21</v>
      </c>
      <c r="L15" s="22">
        <f>IF(K15&gt;0,1/K15*34.6*67.1,"")</f>
        <v>110.55523809523808</v>
      </c>
      <c r="M15" s="21">
        <f>IFERROR(VALUE(IF(Z15="","",(IF(Z15&gt;=2271,"7.4",IF(Z15&gt;=2101,"8.7",IF(Z15&gt;=1991,"9.4",IF(Z15&gt;=1871,"10.2",IF(Z15&gt;=1761,"11.1",IF(Z15&gt;=1651,"12.2",IF(Z15&gt;=1531,"13.2",IF(Z15&gt;=1421,"14.4",IF(Z15&gt;=1311,"15.8",IF(Z15&gt;=1196,"17.2",IF(Z15&gt;=1081,"18.7",IF(Z15&gt;=971,"20.5",IF(Z15&gt;=856,"20.8",IF(Z15&gt;=741,"21.0",IF(Z15&gt;=601,"21.8","22.5")))))))))))))))))),"")</f>
        <v>20.8</v>
      </c>
      <c r="N15" s="20">
        <f>IFERROR(VALUE(IF(Z15="","",(IF(Z15&gt;=2271,"10.6",IF(Z15&gt;=2101,"11.9",IF(Z15&gt;=1991,"12.7",IF(Z15&gt;=1871,"13.5",IF(Z15&gt;=1761,"14.4",IF(Z15&gt;=1651,"15.4",IF(Z15&gt;=1531,"16.5",IF(Z15&gt;=1421,"17.6",IF(Z15&gt;=1311,"19.0",IF(Z15&gt;=1196,"20.3",IF(Z15&gt;=1081,"21.8",IF(Z15&gt;=971,"23.4",IF(Z15&gt;=856,"23.7",IF(Z15&gt;=741,"24.5","24.6"))))))))))))))))),"")</f>
        <v>23.7</v>
      </c>
      <c r="O15" s="19" t="str">
        <f>IF(Z15="","",IF(AE15="",TEXT(AB15,"#,##0.0"),IF(AB15-AE15&gt;0,CONCATENATE(TEXT(AE15,"#,##0.0"),"~",TEXT(AB15,"#,##0.0")),TEXT(AB15,"#,##0.0"))))</f>
        <v>28.0</v>
      </c>
      <c r="P15" s="14" t="s">
        <v>21</v>
      </c>
      <c r="Q15" s="14" t="s">
        <v>30</v>
      </c>
      <c r="R15" s="14" t="s">
        <v>34</v>
      </c>
      <c r="S15" s="14"/>
      <c r="T15" s="18" t="s">
        <v>29</v>
      </c>
      <c r="U15" s="17">
        <f>IFERROR(IF(K15&lt;M15,"",(ROUNDDOWN(K15/M15*100,0))),"")</f>
        <v>100</v>
      </c>
      <c r="V15" s="16" t="str">
        <f>IFERROR(IF(K15&lt;N15,"",(ROUNDDOWN(K15/N15*100,0))),"")</f>
        <v/>
      </c>
      <c r="W15" s="16">
        <f>IF(AC15&lt;55,"",IF(AA15="",AC15,IF(AF15-AC15&gt;0,CONCATENATE(AC15,"~",AF15),AC15)))</f>
        <v>75</v>
      </c>
      <c r="X15" s="15" t="str">
        <f>IF(AC15&lt;55,"",AD15)</f>
        <v>★2.5</v>
      </c>
      <c r="Z15" s="14">
        <v>880</v>
      </c>
      <c r="AA15" s="14">
        <v>880</v>
      </c>
      <c r="AB15" s="113">
        <f>IF(Z15="","",(ROUND(IF(Z15&gt;=2759,9.5,IF(Z15&lt;2759,(-2.47/1000000*Z15*Z15)-(8.52/10000*Z15)+30.65)),1)))</f>
        <v>28</v>
      </c>
      <c r="AC15" s="13">
        <f>IF(K15="","",ROUNDDOWN(K15/AB15*100,0))</f>
        <v>75</v>
      </c>
      <c r="AD15" s="13" t="str">
        <f>IF(AC15="","",IF(AC15&gt;=125,"★7.5",IF(AC15&gt;=120,"★7.0",IF(AC15&gt;=115,"★6.5",IF(AC15&gt;=110,"★6.0",IF(AC15&gt;=105,"★5.5",IF(AC15&gt;=100,"★5.0",IF(AC15&gt;=95,"★4.5",IF(AC15&gt;=90,"★4.0",IF(AC15&gt;=85,"★3.5",IF(AC15&gt;=80,"★3.0",IF(AC15&gt;=75,"★2.5",IF(AC15&gt;=70,"★2.0",IF(AC15&gt;=65,"★1.5",IF(AC15&gt;=60,"★1.0",IF(AC15&gt;=55,"★0.5"," "))))))))))))))))</f>
        <v>★2.5</v>
      </c>
      <c r="AE15" s="113">
        <f>IF(AA15="","",(ROUND(IF(AA15&gt;=2759,9.5,IF(AA15&lt;2759,(-2.47/1000000*AA15*AA15)-(8.52/10000*AA15)+30.65)),1)))</f>
        <v>28</v>
      </c>
      <c r="AF15" s="13">
        <f>IF(AE15="","",IF(K15="","",ROUNDDOWN(K15/AE15*100,0)))</f>
        <v>75</v>
      </c>
      <c r="AG15" s="13" t="str">
        <f>IF(AF15="","",IF(AF15&gt;=125,"★7.5",IF(AF15&gt;=120,"★7.0",IF(AF15&gt;=115,"★6.5",IF(AF15&gt;=110,"★6.0",IF(AF15&gt;=105,"★5.5",IF(AF15&gt;=100,"★5.0",IF(AF15&gt;=95,"★4.5",IF(AF15&gt;=90,"★4.0",IF(AF15&gt;=85,"★3.5",IF(AF15&gt;=80,"★3.0",IF(AF15&gt;=75,"★2.5",IF(AF15&gt;=70,"★2.0",IF(AF15&gt;=65,"★1.5",IF(AF15&gt;=60,"★1.0",IF(AF15&gt;=55,"★0.5"," "))))))))))))))))</f>
        <v>★2.5</v>
      </c>
      <c r="AH15" s="12"/>
    </row>
    <row r="16" spans="1:34" ht="24" customHeight="1">
      <c r="A16" s="28"/>
      <c r="B16" s="30"/>
      <c r="C16" s="29"/>
      <c r="D16" s="25" t="s">
        <v>76</v>
      </c>
      <c r="E16" s="25" t="s">
        <v>75</v>
      </c>
      <c r="F16" s="14" t="s">
        <v>24</v>
      </c>
      <c r="G16" s="14" t="s">
        <v>23</v>
      </c>
      <c r="H16" s="14" t="s">
        <v>22</v>
      </c>
      <c r="I16" s="14">
        <v>860</v>
      </c>
      <c r="J16" s="24">
        <v>4</v>
      </c>
      <c r="K16" s="23">
        <v>21</v>
      </c>
      <c r="L16" s="22">
        <f>IF(K16&gt;0,1/K16*34.6*67.1,"")</f>
        <v>110.55523809523808</v>
      </c>
      <c r="M16" s="21">
        <f>IFERROR(VALUE(IF(Z16="","",(IF(Z16&gt;=2271,"7.4",IF(Z16&gt;=2101,"8.7",IF(Z16&gt;=1991,"9.4",IF(Z16&gt;=1871,"10.2",IF(Z16&gt;=1761,"11.1",IF(Z16&gt;=1651,"12.2",IF(Z16&gt;=1531,"13.2",IF(Z16&gt;=1421,"14.4",IF(Z16&gt;=1311,"15.8",IF(Z16&gt;=1196,"17.2",IF(Z16&gt;=1081,"18.7",IF(Z16&gt;=971,"20.5",IF(Z16&gt;=856,"20.8",IF(Z16&gt;=741,"21.0",IF(Z16&gt;=601,"21.8","22.5")))))))))))))))))),"")</f>
        <v>20.8</v>
      </c>
      <c r="N16" s="20">
        <f>IFERROR(VALUE(IF(Z16="","",(IF(Z16&gt;=2271,"10.6",IF(Z16&gt;=2101,"11.9",IF(Z16&gt;=1991,"12.7",IF(Z16&gt;=1871,"13.5",IF(Z16&gt;=1761,"14.4",IF(Z16&gt;=1651,"15.4",IF(Z16&gt;=1531,"16.5",IF(Z16&gt;=1421,"17.6",IF(Z16&gt;=1311,"19.0",IF(Z16&gt;=1196,"20.3",IF(Z16&gt;=1081,"21.8",IF(Z16&gt;=971,"23.4",IF(Z16&gt;=856,"23.7",IF(Z16&gt;=741,"24.5","24.6"))))))))))))))))),"")</f>
        <v>23.7</v>
      </c>
      <c r="O16" s="19" t="str">
        <f>IF(Z16="","",IF(AE16="",TEXT(AB16,"#,##0.0"),IF(AB16-AE16&gt;0,CONCATENATE(TEXT(AE16,"#,##0.0"),"~",TEXT(AB16,"#,##0.0")),TEXT(AB16,"#,##0.0"))))</f>
        <v>28.1</v>
      </c>
      <c r="P16" s="14" t="s">
        <v>21</v>
      </c>
      <c r="Q16" s="14" t="s">
        <v>30</v>
      </c>
      <c r="R16" s="14" t="s">
        <v>34</v>
      </c>
      <c r="S16" s="14"/>
      <c r="T16" s="18" t="s">
        <v>29</v>
      </c>
      <c r="U16" s="17">
        <f>IFERROR(IF(K16&lt;M16,"",(ROUNDDOWN(K16/M16*100,0))),"")</f>
        <v>100</v>
      </c>
      <c r="V16" s="16" t="str">
        <f>IFERROR(IF(K16&lt;N16,"",(ROUNDDOWN(K16/N16*100,0))),"")</f>
        <v/>
      </c>
      <c r="W16" s="16">
        <f>IF(AC16&lt;55,"",IF(AA16="",AC16,IF(AF16-AC16&gt;0,CONCATENATE(AC16,"~",AF16),AC16)))</f>
        <v>74</v>
      </c>
      <c r="X16" s="15" t="str">
        <f>IF(AC16&lt;55,"",AD16)</f>
        <v>★2.0</v>
      </c>
      <c r="Z16" s="14">
        <v>860</v>
      </c>
      <c r="AA16" s="14">
        <v>860</v>
      </c>
      <c r="AB16" s="113">
        <f>IF(Z16="","",(ROUND(IF(Z16&gt;=2759,9.5,IF(Z16&lt;2759,(-2.47/1000000*Z16*Z16)-(8.52/10000*Z16)+30.65)),1)))</f>
        <v>28.1</v>
      </c>
      <c r="AC16" s="13">
        <f>IF(K16="","",ROUNDDOWN(K16/AB16*100,0))</f>
        <v>74</v>
      </c>
      <c r="AD16" s="13" t="str">
        <f>IF(AC16="","",IF(AC16&gt;=125,"★7.5",IF(AC16&gt;=120,"★7.0",IF(AC16&gt;=115,"★6.5",IF(AC16&gt;=110,"★6.0",IF(AC16&gt;=105,"★5.5",IF(AC16&gt;=100,"★5.0",IF(AC16&gt;=95,"★4.5",IF(AC16&gt;=90,"★4.0",IF(AC16&gt;=85,"★3.5",IF(AC16&gt;=80,"★3.0",IF(AC16&gt;=75,"★2.5",IF(AC16&gt;=70,"★2.0",IF(AC16&gt;=65,"★1.5",IF(AC16&gt;=60,"★1.0",IF(AC16&gt;=55,"★0.5"," "))))))))))))))))</f>
        <v>★2.0</v>
      </c>
      <c r="AE16" s="113">
        <f>IF(AA16="","",(ROUND(IF(AA16&gt;=2759,9.5,IF(AA16&lt;2759,(-2.47/1000000*AA16*AA16)-(8.52/10000*AA16)+30.65)),1)))</f>
        <v>28.1</v>
      </c>
      <c r="AF16" s="13">
        <f>IF(AE16="","",IF(K16="","",ROUNDDOWN(K16/AE16*100,0)))</f>
        <v>74</v>
      </c>
      <c r="AG16" s="13" t="str">
        <f>IF(AF16="","",IF(AF16&gt;=125,"★7.5",IF(AF16&gt;=120,"★7.0",IF(AF16&gt;=115,"★6.5",IF(AF16&gt;=110,"★6.0",IF(AF16&gt;=105,"★5.5",IF(AF16&gt;=100,"★5.0",IF(AF16&gt;=95,"★4.5",IF(AF16&gt;=90,"★4.0",IF(AF16&gt;=85,"★3.5",IF(AF16&gt;=80,"★3.0",IF(AF16&gt;=75,"★2.5",IF(AF16&gt;=70,"★2.0",IF(AF16&gt;=65,"★1.5",IF(AF16&gt;=60,"★1.0",IF(AF16&gt;=55,"★0.5"," "))))))))))))))))</f>
        <v>★2.0</v>
      </c>
      <c r="AH16" s="12"/>
    </row>
    <row r="17" spans="1:34" ht="24" customHeight="1">
      <c r="A17" s="34"/>
      <c r="B17" s="30"/>
      <c r="C17" s="29"/>
      <c r="D17" s="25" t="s">
        <v>72</v>
      </c>
      <c r="E17" s="25" t="s">
        <v>74</v>
      </c>
      <c r="F17" s="14" t="s">
        <v>24</v>
      </c>
      <c r="G17" s="14" t="s">
        <v>23</v>
      </c>
      <c r="H17" s="14" t="s">
        <v>22</v>
      </c>
      <c r="I17" s="14">
        <v>850</v>
      </c>
      <c r="J17" s="24">
        <v>4</v>
      </c>
      <c r="K17" s="23">
        <v>23.3</v>
      </c>
      <c r="L17" s="22">
        <f>IF(K17&gt;0,1/K17*34.6*67.1,"")</f>
        <v>99.642060085836903</v>
      </c>
      <c r="M17" s="21">
        <f>IFERROR(VALUE(IF(Z17="","",(IF(Z17&gt;=2271,"7.4",IF(Z17&gt;=2101,"8.7",IF(Z17&gt;=1991,"9.4",IF(Z17&gt;=1871,"10.2",IF(Z17&gt;=1761,"11.1",IF(Z17&gt;=1651,"12.2",IF(Z17&gt;=1531,"13.2",IF(Z17&gt;=1421,"14.4",IF(Z17&gt;=1311,"15.8",IF(Z17&gt;=1196,"17.2",IF(Z17&gt;=1081,"18.7",IF(Z17&gt;=971,"20.5",IF(Z17&gt;=856,"20.8",IF(Z17&gt;=741,"21.0",IF(Z17&gt;=601,"21.8","22.5")))))))))))))))))),"")</f>
        <v>21</v>
      </c>
      <c r="N17" s="20">
        <f>IFERROR(VALUE(IF(Z17="","",(IF(Z17&gt;=2271,"10.6",IF(Z17&gt;=2101,"11.9",IF(Z17&gt;=1991,"12.7",IF(Z17&gt;=1871,"13.5",IF(Z17&gt;=1761,"14.4",IF(Z17&gt;=1651,"15.4",IF(Z17&gt;=1531,"16.5",IF(Z17&gt;=1421,"17.6",IF(Z17&gt;=1311,"19.0",IF(Z17&gt;=1196,"20.3",IF(Z17&gt;=1081,"21.8",IF(Z17&gt;=971,"23.4",IF(Z17&gt;=856,"23.7",IF(Z17&gt;=741,"24.5","24.6"))))))))))))))))),"")</f>
        <v>24.5</v>
      </c>
      <c r="O17" s="19" t="str">
        <f>IF(Z17="","",IF(AE17="",TEXT(AB17,"#,##0.0"),IF(AB17-AE17&gt;0,CONCATENATE(TEXT(AE17,"#,##0.0"),"~",TEXT(AB17,"#,##0.0")),TEXT(AB17,"#,##0.0"))))</f>
        <v>28.1</v>
      </c>
      <c r="P17" s="14" t="s">
        <v>21</v>
      </c>
      <c r="Q17" s="14" t="s">
        <v>30</v>
      </c>
      <c r="R17" s="14" t="s">
        <v>34</v>
      </c>
      <c r="S17" s="14"/>
      <c r="T17" s="18" t="s">
        <v>29</v>
      </c>
      <c r="U17" s="17">
        <f>IFERROR(IF(K17&lt;M17,"",(ROUNDDOWN(K17/M17*100,0))),"")</f>
        <v>110</v>
      </c>
      <c r="V17" s="16" t="str">
        <f>IFERROR(IF(K17&lt;N17,"",(ROUNDDOWN(K17/N17*100,0))),"")</f>
        <v/>
      </c>
      <c r="W17" s="16">
        <f>IF(AC17&lt;55,"",IF(AA17="",AC17,IF(AF17-AC17&gt;0,CONCATENATE(AC17,"~",AF17),AC17)))</f>
        <v>82</v>
      </c>
      <c r="X17" s="15" t="str">
        <f>IF(AC17&lt;55,"",AD17)</f>
        <v>★3.0</v>
      </c>
      <c r="Z17" s="14">
        <v>850</v>
      </c>
      <c r="AA17" s="14">
        <v>850</v>
      </c>
      <c r="AB17" s="113">
        <f>IF(Z17="","",(ROUND(IF(Z17&gt;=2759,9.5,IF(Z17&lt;2759,(-2.47/1000000*Z17*Z17)-(8.52/10000*Z17)+30.65)),1)))</f>
        <v>28.1</v>
      </c>
      <c r="AC17" s="13">
        <f>IF(K17="","",ROUNDDOWN(K17/AB17*100,0))</f>
        <v>82</v>
      </c>
      <c r="AD17" s="13" t="str">
        <f>IF(AC17="","",IF(AC17&gt;=125,"★7.5",IF(AC17&gt;=120,"★7.0",IF(AC17&gt;=115,"★6.5",IF(AC17&gt;=110,"★6.0",IF(AC17&gt;=105,"★5.5",IF(AC17&gt;=100,"★5.0",IF(AC17&gt;=95,"★4.5",IF(AC17&gt;=90,"★4.0",IF(AC17&gt;=85,"★3.5",IF(AC17&gt;=80,"★3.0",IF(AC17&gt;=75,"★2.5",IF(AC17&gt;=70,"★2.0",IF(AC17&gt;=65,"★1.5",IF(AC17&gt;=60,"★1.0",IF(AC17&gt;=55,"★0.5"," "))))))))))))))))</f>
        <v>★3.0</v>
      </c>
      <c r="AE17" s="113">
        <f>IF(AA17="","",(ROUND(IF(AA17&gt;=2759,9.5,IF(AA17&lt;2759,(-2.47/1000000*AA17*AA17)-(8.52/10000*AA17)+30.65)),1)))</f>
        <v>28.1</v>
      </c>
      <c r="AF17" s="13">
        <f>IF(AE17="","",IF(K17="","",ROUNDDOWN(K17/AE17*100,0)))</f>
        <v>82</v>
      </c>
      <c r="AG17" s="13" t="str">
        <f>IF(AF17="","",IF(AF17&gt;=125,"★7.5",IF(AF17&gt;=120,"★7.0",IF(AF17&gt;=115,"★6.5",IF(AF17&gt;=110,"★6.0",IF(AF17&gt;=105,"★5.5",IF(AF17&gt;=100,"★5.0",IF(AF17&gt;=95,"★4.5",IF(AF17&gt;=90,"★4.0",IF(AF17&gt;=85,"★3.5",IF(AF17&gt;=80,"★3.0",IF(AF17&gt;=75,"★2.5",IF(AF17&gt;=70,"★2.0",IF(AF17&gt;=65,"★1.5",IF(AF17&gt;=60,"★1.0",IF(AF17&gt;=55,"★0.5"," "))))))))))))))))</f>
        <v>★3.0</v>
      </c>
      <c r="AH17" s="12"/>
    </row>
    <row r="18" spans="1:34" ht="24" customHeight="1">
      <c r="A18" s="34"/>
      <c r="B18" s="30"/>
      <c r="C18" s="29"/>
      <c r="D18" s="25" t="s">
        <v>72</v>
      </c>
      <c r="E18" s="25" t="s">
        <v>73</v>
      </c>
      <c r="F18" s="14" t="s">
        <v>24</v>
      </c>
      <c r="G18" s="14" t="s">
        <v>23</v>
      </c>
      <c r="H18" s="14" t="s">
        <v>22</v>
      </c>
      <c r="I18" s="14">
        <v>860</v>
      </c>
      <c r="J18" s="24">
        <v>4</v>
      </c>
      <c r="K18" s="23">
        <v>23.3</v>
      </c>
      <c r="L18" s="22">
        <f>IF(K18&gt;0,1/K18*34.6*67.1,"")</f>
        <v>99.642060085836903</v>
      </c>
      <c r="M18" s="21">
        <f>IFERROR(VALUE(IF(Z18="","",(IF(Z18&gt;=2271,"7.4",IF(Z18&gt;=2101,"8.7",IF(Z18&gt;=1991,"9.4",IF(Z18&gt;=1871,"10.2",IF(Z18&gt;=1761,"11.1",IF(Z18&gt;=1651,"12.2",IF(Z18&gt;=1531,"13.2",IF(Z18&gt;=1421,"14.4",IF(Z18&gt;=1311,"15.8",IF(Z18&gt;=1196,"17.2",IF(Z18&gt;=1081,"18.7",IF(Z18&gt;=971,"20.5",IF(Z18&gt;=856,"20.8",IF(Z18&gt;=741,"21.0",IF(Z18&gt;=601,"21.8","22.5")))))))))))))))))),"")</f>
        <v>20.8</v>
      </c>
      <c r="N18" s="20">
        <f>IFERROR(VALUE(IF(Z18="","",(IF(Z18&gt;=2271,"10.6",IF(Z18&gt;=2101,"11.9",IF(Z18&gt;=1991,"12.7",IF(Z18&gt;=1871,"13.5",IF(Z18&gt;=1761,"14.4",IF(Z18&gt;=1651,"15.4",IF(Z18&gt;=1531,"16.5",IF(Z18&gt;=1421,"17.6",IF(Z18&gt;=1311,"19.0",IF(Z18&gt;=1196,"20.3",IF(Z18&gt;=1081,"21.8",IF(Z18&gt;=971,"23.4",IF(Z18&gt;=856,"23.7",IF(Z18&gt;=741,"24.5","24.6"))))))))))))))))),"")</f>
        <v>23.7</v>
      </c>
      <c r="O18" s="19" t="str">
        <f>IF(Z18="","",IF(AE18="",TEXT(AB18,"#,##0.0"),IF(AB18-AE18&gt;0,CONCATENATE(TEXT(AE18,"#,##0.0"),"~",TEXT(AB18,"#,##0.0")),TEXT(AB18,"#,##0.0"))))</f>
        <v>28.1</v>
      </c>
      <c r="P18" s="14" t="s">
        <v>21</v>
      </c>
      <c r="Q18" s="14" t="s">
        <v>30</v>
      </c>
      <c r="R18" s="14" t="s">
        <v>34</v>
      </c>
      <c r="S18" s="14"/>
      <c r="T18" s="18" t="s">
        <v>29</v>
      </c>
      <c r="U18" s="17">
        <f>IFERROR(IF(K18&lt;M18,"",(ROUNDDOWN(K18/M18*100,0))),"")</f>
        <v>112</v>
      </c>
      <c r="V18" s="16" t="str">
        <f>IFERROR(IF(K18&lt;N18,"",(ROUNDDOWN(K18/N18*100,0))),"")</f>
        <v/>
      </c>
      <c r="W18" s="16">
        <f>IF(AC18&lt;55,"",IF(AA18="",AC18,IF(AF18-AC18&gt;0,CONCATENATE(AC18,"~",AF18),AC18)))</f>
        <v>82</v>
      </c>
      <c r="X18" s="15" t="str">
        <f>IF(AC18&lt;55,"",AD18)</f>
        <v>★3.0</v>
      </c>
      <c r="Z18" s="14">
        <v>860</v>
      </c>
      <c r="AA18" s="14">
        <v>860</v>
      </c>
      <c r="AB18" s="113">
        <f>IF(Z18="","",(ROUND(IF(Z18&gt;=2759,9.5,IF(Z18&lt;2759,(-2.47/1000000*Z18*Z18)-(8.52/10000*Z18)+30.65)),1)))</f>
        <v>28.1</v>
      </c>
      <c r="AC18" s="13">
        <f>IF(K18="","",ROUNDDOWN(K18/AB18*100,0))</f>
        <v>82</v>
      </c>
      <c r="AD18" s="13" t="str">
        <f>IF(AC18="","",IF(AC18&gt;=125,"★7.5",IF(AC18&gt;=120,"★7.0",IF(AC18&gt;=115,"★6.5",IF(AC18&gt;=110,"★6.0",IF(AC18&gt;=105,"★5.5",IF(AC18&gt;=100,"★5.0",IF(AC18&gt;=95,"★4.5",IF(AC18&gt;=90,"★4.0",IF(AC18&gt;=85,"★3.5",IF(AC18&gt;=80,"★3.0",IF(AC18&gt;=75,"★2.5",IF(AC18&gt;=70,"★2.0",IF(AC18&gt;=65,"★1.5",IF(AC18&gt;=60,"★1.0",IF(AC18&gt;=55,"★0.5"," "))))))))))))))))</f>
        <v>★3.0</v>
      </c>
      <c r="AE18" s="113">
        <f>IF(AA18="","",(ROUND(IF(AA18&gt;=2759,9.5,IF(AA18&lt;2759,(-2.47/1000000*AA18*AA18)-(8.52/10000*AA18)+30.65)),1)))</f>
        <v>28.1</v>
      </c>
      <c r="AF18" s="13">
        <f>IF(AE18="","",IF(K18="","",ROUNDDOWN(K18/AE18*100,0)))</f>
        <v>82</v>
      </c>
      <c r="AG18" s="13" t="str">
        <f>IF(AF18="","",IF(AF18&gt;=125,"★7.5",IF(AF18&gt;=120,"★7.0",IF(AF18&gt;=115,"★6.5",IF(AF18&gt;=110,"★6.0",IF(AF18&gt;=105,"★5.5",IF(AF18&gt;=100,"★5.0",IF(AF18&gt;=95,"★4.5",IF(AF18&gt;=90,"★4.0",IF(AF18&gt;=85,"★3.5",IF(AF18&gt;=80,"★3.0",IF(AF18&gt;=75,"★2.5",IF(AF18&gt;=70,"★2.0",IF(AF18&gt;=65,"★1.5",IF(AF18&gt;=60,"★1.0",IF(AF18&gt;=55,"★0.5"," "))))))))))))))))</f>
        <v>★3.0</v>
      </c>
      <c r="AH18" s="12"/>
    </row>
    <row r="19" spans="1:34" ht="24" customHeight="1">
      <c r="A19" s="34"/>
      <c r="B19" s="30"/>
      <c r="C19" s="29"/>
      <c r="D19" s="25" t="s">
        <v>72</v>
      </c>
      <c r="E19" s="25" t="s">
        <v>53</v>
      </c>
      <c r="F19" s="14" t="s">
        <v>24</v>
      </c>
      <c r="G19" s="14" t="s">
        <v>23</v>
      </c>
      <c r="H19" s="14" t="s">
        <v>22</v>
      </c>
      <c r="I19" s="14" t="s">
        <v>69</v>
      </c>
      <c r="J19" s="24">
        <v>4</v>
      </c>
      <c r="K19" s="23">
        <v>23.3</v>
      </c>
      <c r="L19" s="22">
        <f>IF(K19&gt;0,1/K19*34.6*67.1,"")</f>
        <v>99.642060085836903</v>
      </c>
      <c r="M19" s="21">
        <f>IFERROR(VALUE(IF(Z19="","",(IF(Z19&gt;=2271,"7.4",IF(Z19&gt;=2101,"8.7",IF(Z19&gt;=1991,"9.4",IF(Z19&gt;=1871,"10.2",IF(Z19&gt;=1761,"11.1",IF(Z19&gt;=1651,"12.2",IF(Z19&gt;=1531,"13.2",IF(Z19&gt;=1421,"14.4",IF(Z19&gt;=1311,"15.8",IF(Z19&gt;=1196,"17.2",IF(Z19&gt;=1081,"18.7",IF(Z19&gt;=971,"20.5",IF(Z19&gt;=856,"20.8",IF(Z19&gt;=741,"21.0",IF(Z19&gt;=601,"21.8","22.5")))))))))))))))))),"")</f>
        <v>20.8</v>
      </c>
      <c r="N19" s="20">
        <f>IFERROR(VALUE(IF(Z19="","",(IF(Z19&gt;=2271,"10.6",IF(Z19&gt;=2101,"11.9",IF(Z19&gt;=1991,"12.7",IF(Z19&gt;=1871,"13.5",IF(Z19&gt;=1761,"14.4",IF(Z19&gt;=1651,"15.4",IF(Z19&gt;=1531,"16.5",IF(Z19&gt;=1421,"17.6",IF(Z19&gt;=1311,"19.0",IF(Z19&gt;=1196,"20.3",IF(Z19&gt;=1081,"21.8",IF(Z19&gt;=971,"23.4",IF(Z19&gt;=856,"23.7",IF(Z19&gt;=741,"24.5","24.6"))))))))))))))))),"")</f>
        <v>23.7</v>
      </c>
      <c r="O19" s="19" t="str">
        <f>IF(Z19="","",IF(AE19="",TEXT(AB19,"#,##0.0"),IF(AB19-AE19&gt;0,CONCATENATE(TEXT(AE19,"#,##0.0"),"~",TEXT(AB19,"#,##0.0")),TEXT(AB19,"#,##0.0"))))</f>
        <v>28.0</v>
      </c>
      <c r="P19" s="14" t="s">
        <v>21</v>
      </c>
      <c r="Q19" s="14" t="s">
        <v>30</v>
      </c>
      <c r="R19" s="14" t="s">
        <v>34</v>
      </c>
      <c r="S19" s="14"/>
      <c r="T19" s="18" t="s">
        <v>29</v>
      </c>
      <c r="U19" s="17">
        <f>IFERROR(IF(K19&lt;M19,"",(ROUNDDOWN(K19/M19*100,0))),"")</f>
        <v>112</v>
      </c>
      <c r="V19" s="16" t="str">
        <f>IFERROR(IF(K19&lt;N19,"",(ROUNDDOWN(K19/N19*100,0))),"")</f>
        <v/>
      </c>
      <c r="W19" s="16">
        <f>IF(AC19&lt;55,"",IF(AA19="",AC19,IF(AF19-AC19&gt;0,CONCATENATE(AC19,"~",AF19),AC19)))</f>
        <v>83</v>
      </c>
      <c r="X19" s="15" t="str">
        <f>IF(AC19&lt;55,"",AD19)</f>
        <v>★3.0</v>
      </c>
      <c r="Z19" s="6">
        <v>870</v>
      </c>
      <c r="AA19" s="6">
        <v>880</v>
      </c>
      <c r="AB19" s="113">
        <f>IF(Z19="","",(ROUND(IF(Z19&gt;=2759,9.5,IF(Z19&lt;2759,(-2.47/1000000*Z19*Z19)-(8.52/10000*Z19)+30.65)),1)))</f>
        <v>28</v>
      </c>
      <c r="AC19" s="13">
        <f>IF(K19="","",ROUNDDOWN(K19/AB19*100,0))</f>
        <v>83</v>
      </c>
      <c r="AD19" s="13" t="str">
        <f>IF(AC19="","",IF(AC19&gt;=125,"★7.5",IF(AC19&gt;=120,"★7.0",IF(AC19&gt;=115,"★6.5",IF(AC19&gt;=110,"★6.0",IF(AC19&gt;=105,"★5.5",IF(AC19&gt;=100,"★5.0",IF(AC19&gt;=95,"★4.5",IF(AC19&gt;=90,"★4.0",IF(AC19&gt;=85,"★3.5",IF(AC19&gt;=80,"★3.0",IF(AC19&gt;=75,"★2.5",IF(AC19&gt;=70,"★2.0",IF(AC19&gt;=65,"★1.5",IF(AC19&gt;=60,"★1.0",IF(AC19&gt;=55,"★0.5"," "))))))))))))))))</f>
        <v>★3.0</v>
      </c>
      <c r="AE19" s="113">
        <f>IF(AA19="","",(ROUND(IF(AA19&gt;=2759,9.5,IF(AA19&lt;2759,(-2.47/1000000*AA19*AA19)-(8.52/10000*AA19)+30.65)),1)))</f>
        <v>28</v>
      </c>
      <c r="AF19" s="13">
        <f>IF(AE19="","",IF(K19="","",ROUNDDOWN(K19/AE19*100,0)))</f>
        <v>83</v>
      </c>
      <c r="AG19" s="13" t="str">
        <f>IF(AF19="","",IF(AF19&gt;=125,"★7.5",IF(AF19&gt;=120,"★7.0",IF(AF19&gt;=115,"★6.5",IF(AF19&gt;=110,"★6.0",IF(AF19&gt;=105,"★5.5",IF(AF19&gt;=100,"★5.0",IF(AF19&gt;=95,"★4.5",IF(AF19&gt;=90,"★4.0",IF(AF19&gt;=85,"★3.5",IF(AF19&gt;=80,"★3.0",IF(AF19&gt;=75,"★2.5",IF(AF19&gt;=70,"★2.0",IF(AF19&gt;=65,"★1.5",IF(AF19&gt;=60,"★1.0",IF(AF19&gt;=55,"★0.5"," "))))))))))))))))</f>
        <v>★3.0</v>
      </c>
      <c r="AH19" s="12"/>
    </row>
    <row r="20" spans="1:34" ht="24" customHeight="1">
      <c r="A20" s="28"/>
      <c r="B20" s="30"/>
      <c r="C20" s="29"/>
      <c r="D20" s="25" t="s">
        <v>71</v>
      </c>
      <c r="E20" s="33" t="s">
        <v>51</v>
      </c>
      <c r="F20" s="14" t="s">
        <v>24</v>
      </c>
      <c r="G20" s="14" t="s">
        <v>23</v>
      </c>
      <c r="H20" s="14" t="s">
        <v>22</v>
      </c>
      <c r="I20" s="14">
        <v>870</v>
      </c>
      <c r="J20" s="24">
        <v>4</v>
      </c>
      <c r="K20" s="23">
        <v>19.2</v>
      </c>
      <c r="L20" s="22">
        <f>IF(K20&gt;0,1/K20*34.6*67.1,"")</f>
        <v>120.91979166666667</v>
      </c>
      <c r="M20" s="21">
        <f>IFERROR(VALUE(IF(Z20="","",(IF(Z20&gt;=2271,"7.4",IF(Z20&gt;=2101,"8.7",IF(Z20&gt;=1991,"9.4",IF(Z20&gt;=1871,"10.2",IF(Z20&gt;=1761,"11.1",IF(Z20&gt;=1651,"12.2",IF(Z20&gt;=1531,"13.2",IF(Z20&gt;=1421,"14.4",IF(Z20&gt;=1311,"15.8",IF(Z20&gt;=1196,"17.2",IF(Z20&gt;=1081,"18.7",IF(Z20&gt;=971,"20.5",IF(Z20&gt;=856,"20.8",IF(Z20&gt;=741,"21.0",IF(Z20&gt;=601,"21.8","22.5")))))))))))))))))),"")</f>
        <v>20.8</v>
      </c>
      <c r="N20" s="20">
        <f>IFERROR(VALUE(IF(Z20="","",(IF(Z20&gt;=2271,"10.6",IF(Z20&gt;=2101,"11.9",IF(Z20&gt;=1991,"12.7",IF(Z20&gt;=1871,"13.5",IF(Z20&gt;=1761,"14.4",IF(Z20&gt;=1651,"15.4",IF(Z20&gt;=1531,"16.5",IF(Z20&gt;=1421,"17.6",IF(Z20&gt;=1311,"19.0",IF(Z20&gt;=1196,"20.3",IF(Z20&gt;=1081,"21.8",IF(Z20&gt;=971,"23.4",IF(Z20&gt;=856,"23.7",IF(Z20&gt;=741,"24.5","24.6"))))))))))))))))),"")</f>
        <v>23.7</v>
      </c>
      <c r="O20" s="19" t="str">
        <f>IF(Z20="","",IF(AE20="",TEXT(AB20,"#,##0.0"),IF(AB20-AE20&gt;0,CONCATENATE(TEXT(AE20,"#,##0.0"),"~",TEXT(AB20,"#,##0.0")),TEXT(AB20,"#,##0.0"))))</f>
        <v>28.0</v>
      </c>
      <c r="P20" s="14" t="s">
        <v>21</v>
      </c>
      <c r="Q20" s="14" t="s">
        <v>10</v>
      </c>
      <c r="R20" s="14" t="s">
        <v>34</v>
      </c>
      <c r="S20" s="14"/>
      <c r="T20" s="18" t="s">
        <v>20</v>
      </c>
      <c r="U20" s="17" t="str">
        <f>IFERROR(IF(K20&lt;M20,"",(ROUNDDOWN(K20/M20*100,0))),"")</f>
        <v/>
      </c>
      <c r="V20" s="16" t="str">
        <f>IFERROR(IF(K20&lt;N20,"",(ROUNDDOWN(K20/N20*100,0))),"")</f>
        <v/>
      </c>
      <c r="W20" s="16">
        <f>IF(AC20&lt;55,"",IF(AA20="",AC20,IF(AF20-AC20&gt;0,CONCATENATE(AC20,"~",AF20),AC20)))</f>
        <v>68</v>
      </c>
      <c r="X20" s="15" t="str">
        <f>IF(AC20&lt;55,"",AD20)</f>
        <v>★1.5</v>
      </c>
      <c r="Z20" s="14">
        <v>870</v>
      </c>
      <c r="AA20" s="14">
        <v>870</v>
      </c>
      <c r="AB20" s="113">
        <f>IF(Z20="","",(ROUND(IF(Z20&gt;=2759,9.5,IF(Z20&lt;2759,(-2.47/1000000*Z20*Z20)-(8.52/10000*Z20)+30.65)),1)))</f>
        <v>28</v>
      </c>
      <c r="AC20" s="13">
        <f>IF(K20="","",ROUNDDOWN(K20/AB20*100,0))</f>
        <v>68</v>
      </c>
      <c r="AD20" s="13" t="str">
        <f>IF(AC20="","",IF(AC20&gt;=125,"★7.5",IF(AC20&gt;=120,"★7.0",IF(AC20&gt;=115,"★6.5",IF(AC20&gt;=110,"★6.0",IF(AC20&gt;=105,"★5.5",IF(AC20&gt;=100,"★5.0",IF(AC20&gt;=95,"★4.5",IF(AC20&gt;=90,"★4.0",IF(AC20&gt;=85,"★3.5",IF(AC20&gt;=80,"★3.0",IF(AC20&gt;=75,"★2.5",IF(AC20&gt;=70,"★2.0",IF(AC20&gt;=65,"★1.5",IF(AC20&gt;=60,"★1.0",IF(AC20&gt;=55,"★0.5"," "))))))))))))))))</f>
        <v>★1.5</v>
      </c>
      <c r="AE20" s="113">
        <f>IF(AA20="","",(ROUND(IF(AA20&gt;=2759,9.5,IF(AA20&lt;2759,(-2.47/1000000*AA20*AA20)-(8.52/10000*AA20)+30.65)),1)))</f>
        <v>28</v>
      </c>
      <c r="AF20" s="13">
        <f>IF(AE20="","",IF(K20="","",ROUNDDOWN(K20/AE20*100,0)))</f>
        <v>68</v>
      </c>
      <c r="AG20" s="13" t="str">
        <f>IF(AF20="","",IF(AF20&gt;=125,"★7.5",IF(AF20&gt;=120,"★7.0",IF(AF20&gt;=115,"★6.5",IF(AF20&gt;=110,"★6.0",IF(AF20&gt;=105,"★5.5",IF(AF20&gt;=100,"★5.0",IF(AF20&gt;=95,"★4.5",IF(AF20&gt;=90,"★4.0",IF(AF20&gt;=85,"★3.5",IF(AF20&gt;=80,"★3.0",IF(AF20&gt;=75,"★2.5",IF(AF20&gt;=70,"★2.0",IF(AF20&gt;=65,"★1.5",IF(AF20&gt;=60,"★1.0",IF(AF20&gt;=55,"★0.5"," "))))))))))))))))</f>
        <v>★1.5</v>
      </c>
      <c r="AH20" s="12"/>
    </row>
    <row r="21" spans="1:34" ht="24" customHeight="1">
      <c r="A21" s="28"/>
      <c r="B21" s="30"/>
      <c r="C21" s="29"/>
      <c r="D21" s="25" t="s">
        <v>71</v>
      </c>
      <c r="E21" s="33" t="s">
        <v>49</v>
      </c>
      <c r="F21" s="14" t="s">
        <v>24</v>
      </c>
      <c r="G21" s="14" t="s">
        <v>23</v>
      </c>
      <c r="H21" s="14" t="s">
        <v>22</v>
      </c>
      <c r="I21" s="14">
        <v>880</v>
      </c>
      <c r="J21" s="24">
        <v>4</v>
      </c>
      <c r="K21" s="23">
        <v>19.2</v>
      </c>
      <c r="L21" s="22">
        <f>IF(K21&gt;0,1/K21*34.6*67.1,"")</f>
        <v>120.91979166666667</v>
      </c>
      <c r="M21" s="21">
        <f>IFERROR(VALUE(IF(Z21="","",(IF(Z21&gt;=2271,"7.4",IF(Z21&gt;=2101,"8.7",IF(Z21&gt;=1991,"9.4",IF(Z21&gt;=1871,"10.2",IF(Z21&gt;=1761,"11.1",IF(Z21&gt;=1651,"12.2",IF(Z21&gt;=1531,"13.2",IF(Z21&gt;=1421,"14.4",IF(Z21&gt;=1311,"15.8",IF(Z21&gt;=1196,"17.2",IF(Z21&gt;=1081,"18.7",IF(Z21&gt;=971,"20.5",IF(Z21&gt;=856,"20.8",IF(Z21&gt;=741,"21.0",IF(Z21&gt;=601,"21.8","22.5")))))))))))))))))),"")</f>
        <v>20.8</v>
      </c>
      <c r="N21" s="20">
        <f>IFERROR(VALUE(IF(Z21="","",(IF(Z21&gt;=2271,"10.6",IF(Z21&gt;=2101,"11.9",IF(Z21&gt;=1991,"12.7",IF(Z21&gt;=1871,"13.5",IF(Z21&gt;=1761,"14.4",IF(Z21&gt;=1651,"15.4",IF(Z21&gt;=1531,"16.5",IF(Z21&gt;=1421,"17.6",IF(Z21&gt;=1311,"19.0",IF(Z21&gt;=1196,"20.3",IF(Z21&gt;=1081,"21.8",IF(Z21&gt;=971,"23.4",IF(Z21&gt;=856,"23.7",IF(Z21&gt;=741,"24.5","24.6"))))))))))))))))),"")</f>
        <v>23.7</v>
      </c>
      <c r="O21" s="19" t="str">
        <f>IF(Z21="","",IF(AE21="",TEXT(AB21,"#,##0.0"),IF(AB21-AE21&gt;0,CONCATENATE(TEXT(AE21,"#,##0.0"),"~",TEXT(AB21,"#,##0.0")),TEXT(AB21,"#,##0.0"))))</f>
        <v>28.0</v>
      </c>
      <c r="P21" s="14" t="s">
        <v>21</v>
      </c>
      <c r="Q21" s="14" t="s">
        <v>10</v>
      </c>
      <c r="R21" s="14" t="s">
        <v>34</v>
      </c>
      <c r="S21" s="14"/>
      <c r="T21" s="18" t="s">
        <v>20</v>
      </c>
      <c r="U21" s="17" t="str">
        <f>IFERROR(IF(K21&lt;M21,"",(ROUNDDOWN(K21/M21*100,0))),"")</f>
        <v/>
      </c>
      <c r="V21" s="16" t="str">
        <f>IFERROR(IF(K21&lt;N21,"",(ROUNDDOWN(K21/N21*100,0))),"")</f>
        <v/>
      </c>
      <c r="W21" s="16">
        <f>IF(AC21&lt;55,"",IF(AA21="",AC21,IF(AF21-AC21&gt;0,CONCATENATE(AC21,"~",AF21),AC21)))</f>
        <v>68</v>
      </c>
      <c r="X21" s="15" t="str">
        <f>IF(AC21&lt;55,"",AD21)</f>
        <v>★1.5</v>
      </c>
      <c r="Z21" s="14">
        <v>880</v>
      </c>
      <c r="AA21" s="14">
        <v>880</v>
      </c>
      <c r="AB21" s="113">
        <f>IF(Z21="","",(ROUND(IF(Z21&gt;=2759,9.5,IF(Z21&lt;2759,(-2.47/1000000*Z21*Z21)-(8.52/10000*Z21)+30.65)),1)))</f>
        <v>28</v>
      </c>
      <c r="AC21" s="13">
        <f>IF(K21="","",ROUNDDOWN(K21/AB21*100,0))</f>
        <v>68</v>
      </c>
      <c r="AD21" s="13" t="str">
        <f>IF(AC21="","",IF(AC21&gt;=125,"★7.5",IF(AC21&gt;=120,"★7.0",IF(AC21&gt;=115,"★6.5",IF(AC21&gt;=110,"★6.0",IF(AC21&gt;=105,"★5.5",IF(AC21&gt;=100,"★5.0",IF(AC21&gt;=95,"★4.5",IF(AC21&gt;=90,"★4.0",IF(AC21&gt;=85,"★3.5",IF(AC21&gt;=80,"★3.0",IF(AC21&gt;=75,"★2.5",IF(AC21&gt;=70,"★2.0",IF(AC21&gt;=65,"★1.5",IF(AC21&gt;=60,"★1.0",IF(AC21&gt;=55,"★0.5"," "))))))))))))))))</f>
        <v>★1.5</v>
      </c>
      <c r="AE21" s="113">
        <f>IF(AA21="","",(ROUND(IF(AA21&gt;=2759,9.5,IF(AA21&lt;2759,(-2.47/1000000*AA21*AA21)-(8.52/10000*AA21)+30.65)),1)))</f>
        <v>28</v>
      </c>
      <c r="AF21" s="13">
        <f>IF(AE21="","",IF(K21="","",ROUNDDOWN(K21/AE21*100,0)))</f>
        <v>68</v>
      </c>
      <c r="AG21" s="13" t="str">
        <f>IF(AF21="","",IF(AF21&gt;=125,"★7.5",IF(AF21&gt;=120,"★7.0",IF(AF21&gt;=115,"★6.5",IF(AF21&gt;=110,"★6.0",IF(AF21&gt;=105,"★5.5",IF(AF21&gt;=100,"★5.0",IF(AF21&gt;=95,"★4.5",IF(AF21&gt;=90,"★4.0",IF(AF21&gt;=85,"★3.5",IF(AF21&gt;=80,"★3.0",IF(AF21&gt;=75,"★2.5",IF(AF21&gt;=70,"★2.0",IF(AF21&gt;=65,"★1.5",IF(AF21&gt;=60,"★1.0",IF(AF21&gt;=55,"★0.5"," "))))))))))))))))</f>
        <v>★1.5</v>
      </c>
      <c r="AH21" s="12"/>
    </row>
    <row r="22" spans="1:34" ht="24" customHeight="1">
      <c r="A22" s="34"/>
      <c r="B22" s="30"/>
      <c r="C22" s="29"/>
      <c r="D22" s="25" t="s">
        <v>70</v>
      </c>
      <c r="E22" s="25" t="s">
        <v>47</v>
      </c>
      <c r="F22" s="14" t="s">
        <v>24</v>
      </c>
      <c r="G22" s="14" t="s">
        <v>23</v>
      </c>
      <c r="H22" s="14" t="s">
        <v>22</v>
      </c>
      <c r="I22" s="14" t="s">
        <v>69</v>
      </c>
      <c r="J22" s="24">
        <v>4</v>
      </c>
      <c r="K22" s="23">
        <v>21.5</v>
      </c>
      <c r="L22" s="22">
        <f>IF(K22&gt;0,1/K22*34.6*67.1,"")</f>
        <v>107.98418604651162</v>
      </c>
      <c r="M22" s="21">
        <f>IFERROR(VALUE(IF(Z22="","",(IF(Z22&gt;=2271,"7.4",IF(Z22&gt;=2101,"8.7",IF(Z22&gt;=1991,"9.4",IF(Z22&gt;=1871,"10.2",IF(Z22&gt;=1761,"11.1",IF(Z22&gt;=1651,"12.2",IF(Z22&gt;=1531,"13.2",IF(Z22&gt;=1421,"14.4",IF(Z22&gt;=1311,"15.8",IF(Z22&gt;=1196,"17.2",IF(Z22&gt;=1081,"18.7",IF(Z22&gt;=971,"20.5",IF(Z22&gt;=856,"20.8",IF(Z22&gt;=741,"21.0",IF(Z22&gt;=601,"21.8","22.5")))))))))))))))))),"")</f>
        <v>20.8</v>
      </c>
      <c r="N22" s="20">
        <f>IFERROR(VALUE(IF(Z22="","",(IF(Z22&gt;=2271,"10.6",IF(Z22&gt;=2101,"11.9",IF(Z22&gt;=1991,"12.7",IF(Z22&gt;=1871,"13.5",IF(Z22&gt;=1761,"14.4",IF(Z22&gt;=1651,"15.4",IF(Z22&gt;=1531,"16.5",IF(Z22&gt;=1421,"17.6",IF(Z22&gt;=1311,"19.0",IF(Z22&gt;=1196,"20.3",IF(Z22&gt;=1081,"21.8",IF(Z22&gt;=971,"23.4",IF(Z22&gt;=856,"23.7",IF(Z22&gt;=741,"24.5","24.6"))))))))))))))))),"")</f>
        <v>23.7</v>
      </c>
      <c r="O22" s="19" t="str">
        <f>IF(Z22="","",IF(AE22="",TEXT(AB22,"#,##0.0"),IF(AB22-AE22&gt;0,CONCATENATE(TEXT(AE22,"#,##0.0"),"~",TEXT(AB22,"#,##0.0")),TEXT(AB22,"#,##0.0"))))</f>
        <v>28.0</v>
      </c>
      <c r="P22" s="14" t="s">
        <v>21</v>
      </c>
      <c r="Q22" s="14" t="s">
        <v>10</v>
      </c>
      <c r="R22" s="14" t="s">
        <v>34</v>
      </c>
      <c r="S22" s="14"/>
      <c r="T22" s="18" t="s">
        <v>20</v>
      </c>
      <c r="U22" s="17">
        <f>IFERROR(IF(K22&lt;M22,"",(ROUNDDOWN(K22/M22*100,0))),"")</f>
        <v>103</v>
      </c>
      <c r="V22" s="16" t="str">
        <f>IFERROR(IF(K22&lt;N22,"",(ROUNDDOWN(K22/N22*100,0))),"")</f>
        <v/>
      </c>
      <c r="W22" s="16">
        <f>IF(AC22&lt;55,"",IF(AA22="",AC22,IF(AF22-AC22&gt;0,CONCATENATE(AC22,"~",AF22),AC22)))</f>
        <v>76</v>
      </c>
      <c r="X22" s="15" t="str">
        <f>IF(AC22&lt;55,"",AD22)</f>
        <v>★2.5</v>
      </c>
      <c r="Z22" s="6">
        <v>870</v>
      </c>
      <c r="AA22" s="6">
        <v>880</v>
      </c>
      <c r="AB22" s="113">
        <f>IF(Z22="","",(ROUND(IF(Z22&gt;=2759,9.5,IF(Z22&lt;2759,(-2.47/1000000*Z22*Z22)-(8.52/10000*Z22)+30.65)),1)))</f>
        <v>28</v>
      </c>
      <c r="AC22" s="13">
        <f>IF(K22="","",ROUNDDOWN(K22/AB22*100,0))</f>
        <v>76</v>
      </c>
      <c r="AD22" s="13" t="str">
        <f>IF(AC22="","",IF(AC22&gt;=125,"★7.5",IF(AC22&gt;=120,"★7.0",IF(AC22&gt;=115,"★6.5",IF(AC22&gt;=110,"★6.0",IF(AC22&gt;=105,"★5.5",IF(AC22&gt;=100,"★5.0",IF(AC22&gt;=95,"★4.5",IF(AC22&gt;=90,"★4.0",IF(AC22&gt;=85,"★3.5",IF(AC22&gt;=80,"★3.0",IF(AC22&gt;=75,"★2.5",IF(AC22&gt;=70,"★2.0",IF(AC22&gt;=65,"★1.5",IF(AC22&gt;=60,"★1.0",IF(AC22&gt;=55,"★0.5"," "))))))))))))))))</f>
        <v>★2.5</v>
      </c>
      <c r="AE22" s="113">
        <f>IF(AA22="","",(ROUND(IF(AA22&gt;=2759,9.5,IF(AA22&lt;2759,(-2.47/1000000*AA22*AA22)-(8.52/10000*AA22)+30.65)),1)))</f>
        <v>28</v>
      </c>
      <c r="AF22" s="13">
        <f>IF(AE22="","",IF(K22="","",ROUNDDOWN(K22/AE22*100,0)))</f>
        <v>76</v>
      </c>
      <c r="AG22" s="13" t="str">
        <f>IF(AF22="","",IF(AF22&gt;=125,"★7.5",IF(AF22&gt;=120,"★7.0",IF(AF22&gt;=115,"★6.5",IF(AF22&gt;=110,"★6.0",IF(AF22&gt;=105,"★5.5",IF(AF22&gt;=100,"★5.0",IF(AF22&gt;=95,"★4.5",IF(AF22&gt;=90,"★4.0",IF(AF22&gt;=85,"★3.5",IF(AF22&gt;=80,"★3.0",IF(AF22&gt;=75,"★2.5",IF(AF22&gt;=70,"★2.0",IF(AF22&gt;=65,"★1.5",IF(AF22&gt;=60,"★1.0",IF(AF22&gt;=55,"★0.5"," "))))))))))))))))</f>
        <v>★2.5</v>
      </c>
      <c r="AH22" s="12"/>
    </row>
    <row r="23" spans="1:34" ht="24" customHeight="1">
      <c r="A23" s="28"/>
      <c r="B23" s="30"/>
      <c r="C23" s="29"/>
      <c r="D23" s="25" t="s">
        <v>68</v>
      </c>
      <c r="E23" s="33" t="s">
        <v>49</v>
      </c>
      <c r="F23" s="14" t="s">
        <v>63</v>
      </c>
      <c r="G23" s="14" t="s">
        <v>23</v>
      </c>
      <c r="H23" s="14" t="s">
        <v>22</v>
      </c>
      <c r="I23" s="14">
        <v>910</v>
      </c>
      <c r="J23" s="24">
        <v>4</v>
      </c>
      <c r="K23" s="23">
        <v>18.2</v>
      </c>
      <c r="L23" s="22">
        <f>IF(K23&gt;0,1/K23*34.6*67.1,"")</f>
        <v>127.56373626373626</v>
      </c>
      <c r="M23" s="21">
        <f>IFERROR(VALUE(IF(Z23="","",(IF(Z23&gt;=2271,"7.4",IF(Z23&gt;=2101,"8.7",IF(Z23&gt;=1991,"9.4",IF(Z23&gt;=1871,"10.2",IF(Z23&gt;=1761,"11.1",IF(Z23&gt;=1651,"12.2",IF(Z23&gt;=1531,"13.2",IF(Z23&gt;=1421,"14.4",IF(Z23&gt;=1311,"15.8",IF(Z23&gt;=1196,"17.2",IF(Z23&gt;=1081,"18.7",IF(Z23&gt;=971,"20.5",IF(Z23&gt;=856,"20.8",IF(Z23&gt;=741,"21.0",IF(Z23&gt;=601,"21.8","22.5")))))))))))))))))),"")</f>
        <v>20.8</v>
      </c>
      <c r="N23" s="20">
        <f>IFERROR(VALUE(IF(Z23="","",(IF(Z23&gt;=2271,"10.6",IF(Z23&gt;=2101,"11.9",IF(Z23&gt;=1991,"12.7",IF(Z23&gt;=1871,"13.5",IF(Z23&gt;=1761,"14.4",IF(Z23&gt;=1651,"15.4",IF(Z23&gt;=1531,"16.5",IF(Z23&gt;=1421,"17.6",IF(Z23&gt;=1311,"19.0",IF(Z23&gt;=1196,"20.3",IF(Z23&gt;=1081,"21.8",IF(Z23&gt;=971,"23.4",IF(Z23&gt;=856,"23.7",IF(Z23&gt;=741,"24.5","24.6"))))))))))))))))),"")</f>
        <v>23.7</v>
      </c>
      <c r="O23" s="19" t="str">
        <f>IF(Z23="","",IF(AE23="",TEXT(AB23,"#,##0.0"),IF(AB23-AE23&gt;0,CONCATENATE(TEXT(AE23,"#,##0.0"),"~",TEXT(AB23,"#,##0.0")),TEXT(AB23,"#,##0.0"))))</f>
        <v>27.8</v>
      </c>
      <c r="P23" s="14" t="s">
        <v>62</v>
      </c>
      <c r="Q23" s="14" t="s">
        <v>30</v>
      </c>
      <c r="R23" s="14" t="s">
        <v>9</v>
      </c>
      <c r="S23" s="14"/>
      <c r="T23" s="18" t="s">
        <v>29</v>
      </c>
      <c r="U23" s="17" t="str">
        <f>IFERROR(IF(K23&lt;M23,"",(ROUNDDOWN(K23/M23*100,0))),"")</f>
        <v/>
      </c>
      <c r="V23" s="16" t="str">
        <f>IFERROR(IF(K23&lt;N23,"",(ROUNDDOWN(K23/N23*100,0))),"")</f>
        <v/>
      </c>
      <c r="W23" s="16">
        <f>IF(AC23&lt;55,"",IF(AA23="",AC23,IF(AF23-AC23&gt;0,CONCATENATE(AC23,"~",AF23),AC23)))</f>
        <v>65</v>
      </c>
      <c r="X23" s="15" t="str">
        <f>IF(AC23&lt;55,"",AD23)</f>
        <v>★1.5</v>
      </c>
      <c r="Z23" s="14">
        <v>910</v>
      </c>
      <c r="AA23" s="14">
        <v>910</v>
      </c>
      <c r="AB23" s="113">
        <f>IF(Z23="","",(ROUND(IF(Z23&gt;=2759,9.5,IF(Z23&lt;2759,(-2.47/1000000*Z23*Z23)-(8.52/10000*Z23)+30.65)),1)))</f>
        <v>27.8</v>
      </c>
      <c r="AC23" s="13">
        <f>IF(K23="","",ROUNDDOWN(K23/AB23*100,0))</f>
        <v>65</v>
      </c>
      <c r="AD23" s="13" t="str">
        <f>IF(AC23="","",IF(AC23&gt;=125,"★7.5",IF(AC23&gt;=120,"★7.0",IF(AC23&gt;=115,"★6.5",IF(AC23&gt;=110,"★6.0",IF(AC23&gt;=105,"★5.5",IF(AC23&gt;=100,"★5.0",IF(AC23&gt;=95,"★4.5",IF(AC23&gt;=90,"★4.0",IF(AC23&gt;=85,"★3.5",IF(AC23&gt;=80,"★3.0",IF(AC23&gt;=75,"★2.5",IF(AC23&gt;=70,"★2.0",IF(AC23&gt;=65,"★1.5",IF(AC23&gt;=60,"★1.0",IF(AC23&gt;=55,"★0.5"," "))))))))))))))))</f>
        <v>★1.5</v>
      </c>
      <c r="AE23" s="113">
        <f>IF(AA23="","",(ROUND(IF(AA23&gt;=2759,9.5,IF(AA23&lt;2759,(-2.47/1000000*AA23*AA23)-(8.52/10000*AA23)+30.65)),1)))</f>
        <v>27.8</v>
      </c>
      <c r="AF23" s="13">
        <f>IF(AE23="","",IF(K23="","",ROUNDDOWN(K23/AE23*100,0)))</f>
        <v>65</v>
      </c>
      <c r="AG23" s="13" t="str">
        <f>IF(AF23="","",IF(AF23&gt;=125,"★7.5",IF(AF23&gt;=120,"★7.0",IF(AF23&gt;=115,"★6.5",IF(AF23&gt;=110,"★6.0",IF(AF23&gt;=105,"★5.5",IF(AF23&gt;=100,"★5.0",IF(AF23&gt;=95,"★4.5",IF(AF23&gt;=90,"★4.0",IF(AF23&gt;=85,"★3.5",IF(AF23&gt;=80,"★3.0",IF(AF23&gt;=75,"★2.5",IF(AF23&gt;=70,"★2.0",IF(AF23&gt;=65,"★1.5",IF(AF23&gt;=60,"★1.0",IF(AF23&gt;=55,"★0.5"," "))))))))))))))))</f>
        <v>★1.5</v>
      </c>
      <c r="AH23" s="12"/>
    </row>
    <row r="24" spans="1:34" ht="24" customHeight="1">
      <c r="A24" s="28"/>
      <c r="B24" s="30"/>
      <c r="C24" s="29"/>
      <c r="D24" s="25" t="s">
        <v>68</v>
      </c>
      <c r="E24" s="33" t="s">
        <v>67</v>
      </c>
      <c r="F24" s="14" t="s">
        <v>63</v>
      </c>
      <c r="G24" s="14" t="s">
        <v>23</v>
      </c>
      <c r="H24" s="14" t="s">
        <v>22</v>
      </c>
      <c r="I24" s="14">
        <v>900</v>
      </c>
      <c r="J24" s="24">
        <v>4</v>
      </c>
      <c r="K24" s="23">
        <v>18.2</v>
      </c>
      <c r="L24" s="22">
        <f>IF(K24&gt;0,1/K24*34.6*67.1,"")</f>
        <v>127.56373626373626</v>
      </c>
      <c r="M24" s="21">
        <f>IFERROR(VALUE(IF(Z24="","",(IF(Z24&gt;=2271,"7.4",IF(Z24&gt;=2101,"8.7",IF(Z24&gt;=1991,"9.4",IF(Z24&gt;=1871,"10.2",IF(Z24&gt;=1761,"11.1",IF(Z24&gt;=1651,"12.2",IF(Z24&gt;=1531,"13.2",IF(Z24&gt;=1421,"14.4",IF(Z24&gt;=1311,"15.8",IF(Z24&gt;=1196,"17.2",IF(Z24&gt;=1081,"18.7",IF(Z24&gt;=971,"20.5",IF(Z24&gt;=856,"20.8",IF(Z24&gt;=741,"21.0",IF(Z24&gt;=601,"21.8","22.5")))))))))))))))))),"")</f>
        <v>20.8</v>
      </c>
      <c r="N24" s="20">
        <f>IFERROR(VALUE(IF(Z24="","",(IF(Z24&gt;=2271,"10.6",IF(Z24&gt;=2101,"11.9",IF(Z24&gt;=1991,"12.7",IF(Z24&gt;=1871,"13.5",IF(Z24&gt;=1761,"14.4",IF(Z24&gt;=1651,"15.4",IF(Z24&gt;=1531,"16.5",IF(Z24&gt;=1421,"17.6",IF(Z24&gt;=1311,"19.0",IF(Z24&gt;=1196,"20.3",IF(Z24&gt;=1081,"21.8",IF(Z24&gt;=971,"23.4",IF(Z24&gt;=856,"23.7",IF(Z24&gt;=741,"24.5","24.6"))))))))))))))))),"")</f>
        <v>23.7</v>
      </c>
      <c r="O24" s="19" t="str">
        <f>IF(Z24="","",IF(AE24="",TEXT(AB24,"#,##0.0"),IF(AB24-AE24&gt;0,CONCATENATE(TEXT(AE24,"#,##0.0"),"~",TEXT(AB24,"#,##0.0")),TEXT(AB24,"#,##0.0"))))</f>
        <v>27.9</v>
      </c>
      <c r="P24" s="14" t="s">
        <v>62</v>
      </c>
      <c r="Q24" s="14" t="s">
        <v>30</v>
      </c>
      <c r="R24" s="14" t="s">
        <v>9</v>
      </c>
      <c r="S24" s="14"/>
      <c r="T24" s="18" t="s">
        <v>29</v>
      </c>
      <c r="U24" s="17" t="str">
        <f>IFERROR(IF(K24&lt;M24,"",(ROUNDDOWN(K24/M24*100,0))),"")</f>
        <v/>
      </c>
      <c r="V24" s="16" t="str">
        <f>IFERROR(IF(K24&lt;N24,"",(ROUNDDOWN(K24/N24*100,0))),"")</f>
        <v/>
      </c>
      <c r="W24" s="16">
        <f>IF(AC24&lt;55,"",IF(AA24="",AC24,IF(AF24-AC24&gt;0,CONCATENATE(AC24,"~",AF24),AC24)))</f>
        <v>65</v>
      </c>
      <c r="X24" s="15" t="str">
        <f>IF(AC24&lt;55,"",AD24)</f>
        <v>★1.5</v>
      </c>
      <c r="Z24" s="14">
        <v>900</v>
      </c>
      <c r="AA24" s="14">
        <v>900</v>
      </c>
      <c r="AB24" s="113">
        <f>IF(Z24="","",(ROUND(IF(Z24&gt;=2759,9.5,IF(Z24&lt;2759,(-2.47/1000000*Z24*Z24)-(8.52/10000*Z24)+30.65)),1)))</f>
        <v>27.9</v>
      </c>
      <c r="AC24" s="13">
        <f>IF(K24="","",ROUNDDOWN(K24/AB24*100,0))</f>
        <v>65</v>
      </c>
      <c r="AD24" s="13" t="str">
        <f>IF(AC24="","",IF(AC24&gt;=125,"★7.5",IF(AC24&gt;=120,"★7.0",IF(AC24&gt;=115,"★6.5",IF(AC24&gt;=110,"★6.0",IF(AC24&gt;=105,"★5.5",IF(AC24&gt;=100,"★5.0",IF(AC24&gt;=95,"★4.5",IF(AC24&gt;=90,"★4.0",IF(AC24&gt;=85,"★3.5",IF(AC24&gt;=80,"★3.0",IF(AC24&gt;=75,"★2.5",IF(AC24&gt;=70,"★2.0",IF(AC24&gt;=65,"★1.5",IF(AC24&gt;=60,"★1.0",IF(AC24&gt;=55,"★0.5"," "))))))))))))))))</f>
        <v>★1.5</v>
      </c>
      <c r="AE24" s="113">
        <f>IF(AA24="","",(ROUND(IF(AA24&gt;=2759,9.5,IF(AA24&lt;2759,(-2.47/1000000*AA24*AA24)-(8.52/10000*AA24)+30.65)),1)))</f>
        <v>27.9</v>
      </c>
      <c r="AF24" s="13">
        <f>IF(AE24="","",IF(K24="","",ROUNDDOWN(K24/AE24*100,0)))</f>
        <v>65</v>
      </c>
      <c r="AG24" s="13" t="str">
        <f>IF(AF24="","",IF(AF24&gt;=125,"★7.5",IF(AF24&gt;=120,"★7.0",IF(AF24&gt;=115,"★6.5",IF(AF24&gt;=110,"★6.0",IF(AF24&gt;=105,"★5.5",IF(AF24&gt;=100,"★5.0",IF(AF24&gt;=95,"★4.5",IF(AF24&gt;=90,"★4.0",IF(AF24&gt;=85,"★3.5",IF(AF24&gt;=80,"★3.0",IF(AF24&gt;=75,"★2.5",IF(AF24&gt;=70,"★2.0",IF(AF24&gt;=65,"★1.5",IF(AF24&gt;=60,"★1.0",IF(AF24&gt;=55,"★0.5"," "))))))))))))))))</f>
        <v>★1.5</v>
      </c>
      <c r="AH24" s="12"/>
    </row>
    <row r="25" spans="1:34" ht="24" customHeight="1">
      <c r="A25" s="34"/>
      <c r="B25" s="30"/>
      <c r="C25" s="29"/>
      <c r="D25" s="25" t="s">
        <v>65</v>
      </c>
      <c r="E25" s="25" t="s">
        <v>66</v>
      </c>
      <c r="F25" s="14" t="s">
        <v>63</v>
      </c>
      <c r="G25" s="14" t="s">
        <v>23</v>
      </c>
      <c r="H25" s="14" t="s">
        <v>22</v>
      </c>
      <c r="I25" s="14">
        <v>900</v>
      </c>
      <c r="J25" s="24">
        <v>4</v>
      </c>
      <c r="K25" s="23">
        <v>21</v>
      </c>
      <c r="L25" s="22">
        <f>IF(K25&gt;0,1/K25*34.6*67.1,"")</f>
        <v>110.55523809523808</v>
      </c>
      <c r="M25" s="21">
        <f>IFERROR(VALUE(IF(Z25="","",(IF(Z25&gt;=2271,"7.4",IF(Z25&gt;=2101,"8.7",IF(Z25&gt;=1991,"9.4",IF(Z25&gt;=1871,"10.2",IF(Z25&gt;=1761,"11.1",IF(Z25&gt;=1651,"12.2",IF(Z25&gt;=1531,"13.2",IF(Z25&gt;=1421,"14.4",IF(Z25&gt;=1311,"15.8",IF(Z25&gt;=1196,"17.2",IF(Z25&gt;=1081,"18.7",IF(Z25&gt;=971,"20.5",IF(Z25&gt;=856,"20.8",IF(Z25&gt;=741,"21.0",IF(Z25&gt;=601,"21.8","22.5")))))))))))))))))),"")</f>
        <v>20.8</v>
      </c>
      <c r="N25" s="20">
        <f>IFERROR(VALUE(IF(Z25="","",(IF(Z25&gt;=2271,"10.6",IF(Z25&gt;=2101,"11.9",IF(Z25&gt;=1991,"12.7",IF(Z25&gt;=1871,"13.5",IF(Z25&gt;=1761,"14.4",IF(Z25&gt;=1651,"15.4",IF(Z25&gt;=1531,"16.5",IF(Z25&gt;=1421,"17.6",IF(Z25&gt;=1311,"19.0",IF(Z25&gt;=1196,"20.3",IF(Z25&gt;=1081,"21.8",IF(Z25&gt;=971,"23.4",IF(Z25&gt;=856,"23.7",IF(Z25&gt;=741,"24.5","24.6"))))))))))))))))),"")</f>
        <v>23.7</v>
      </c>
      <c r="O25" s="19" t="str">
        <f>IF(Z25="","",IF(AE25="",TEXT(AB25,"#,##0.0"),IF(AB25-AE25&gt;0,CONCATENATE(TEXT(AE25,"#,##0.0"),"~",TEXT(AB25,"#,##0.0")),TEXT(AB25,"#,##0.0"))))</f>
        <v>27.9</v>
      </c>
      <c r="P25" s="14" t="s">
        <v>62</v>
      </c>
      <c r="Q25" s="14" t="s">
        <v>30</v>
      </c>
      <c r="R25" s="14" t="s">
        <v>9</v>
      </c>
      <c r="S25" s="14"/>
      <c r="T25" s="18" t="s">
        <v>29</v>
      </c>
      <c r="U25" s="17">
        <f>IFERROR(IF(K25&lt;M25,"",(ROUNDDOWN(K25/M25*100,0))),"")</f>
        <v>100</v>
      </c>
      <c r="V25" s="16" t="str">
        <f>IFERROR(IF(K25&lt;N25,"",(ROUNDDOWN(K25/N25*100,0))),"")</f>
        <v/>
      </c>
      <c r="W25" s="16">
        <f>IF(AC25&lt;55,"",IF(AA25="",AC25,IF(AF25-AC25&gt;0,CONCATENATE(AC25,"~",AF25),AC25)))</f>
        <v>75</v>
      </c>
      <c r="X25" s="15" t="str">
        <f>IF(AC25&lt;55,"",AD25)</f>
        <v>★2.5</v>
      </c>
      <c r="Z25" s="14">
        <v>900</v>
      </c>
      <c r="AA25" s="14">
        <v>900</v>
      </c>
      <c r="AB25" s="113">
        <f>IF(Z25="","",(ROUND(IF(Z25&gt;=2759,9.5,IF(Z25&lt;2759,(-2.47/1000000*Z25*Z25)-(8.52/10000*Z25)+30.65)),1)))</f>
        <v>27.9</v>
      </c>
      <c r="AC25" s="13">
        <f>IF(K25="","",ROUNDDOWN(K25/AB25*100,0))</f>
        <v>75</v>
      </c>
      <c r="AD25" s="13" t="str">
        <f>IF(AC25="","",IF(AC25&gt;=125,"★7.5",IF(AC25&gt;=120,"★7.0",IF(AC25&gt;=115,"★6.5",IF(AC25&gt;=110,"★6.0",IF(AC25&gt;=105,"★5.5",IF(AC25&gt;=100,"★5.0",IF(AC25&gt;=95,"★4.5",IF(AC25&gt;=90,"★4.0",IF(AC25&gt;=85,"★3.5",IF(AC25&gt;=80,"★3.0",IF(AC25&gt;=75,"★2.5",IF(AC25&gt;=70,"★2.0",IF(AC25&gt;=65,"★1.5",IF(AC25&gt;=60,"★1.0",IF(AC25&gt;=55,"★0.5"," "))))))))))))))))</f>
        <v>★2.5</v>
      </c>
      <c r="AE25" s="113">
        <f>IF(AA25="","",(ROUND(IF(AA25&gt;=2759,9.5,IF(AA25&lt;2759,(-2.47/1000000*AA25*AA25)-(8.52/10000*AA25)+30.65)),1)))</f>
        <v>27.9</v>
      </c>
      <c r="AF25" s="13">
        <f>IF(AE25="","",IF(K25="","",ROUNDDOWN(K25/AE25*100,0)))</f>
        <v>75</v>
      </c>
      <c r="AG25" s="13" t="str">
        <f>IF(AF25="","",IF(AF25&gt;=125,"★7.5",IF(AF25&gt;=120,"★7.0",IF(AF25&gt;=115,"★6.5",IF(AF25&gt;=110,"★6.0",IF(AF25&gt;=105,"★5.5",IF(AF25&gt;=100,"★5.0",IF(AF25&gt;=95,"★4.5",IF(AF25&gt;=90,"★4.0",IF(AF25&gt;=85,"★3.5",IF(AF25&gt;=80,"★3.0",IF(AF25&gt;=75,"★2.5",IF(AF25&gt;=70,"★2.0",IF(AF25&gt;=65,"★1.5",IF(AF25&gt;=60,"★1.0",IF(AF25&gt;=55,"★0.5"," "))))))))))))))))</f>
        <v>★2.5</v>
      </c>
      <c r="AH25" s="12"/>
    </row>
    <row r="26" spans="1:34" ht="24" customHeight="1">
      <c r="A26" s="34"/>
      <c r="B26" s="30"/>
      <c r="C26" s="29"/>
      <c r="D26" s="25" t="s">
        <v>65</v>
      </c>
      <c r="E26" s="25" t="s">
        <v>64</v>
      </c>
      <c r="F26" s="14" t="s">
        <v>63</v>
      </c>
      <c r="G26" s="14" t="s">
        <v>23</v>
      </c>
      <c r="H26" s="14" t="s">
        <v>22</v>
      </c>
      <c r="I26" s="14">
        <v>910</v>
      </c>
      <c r="J26" s="24">
        <v>4</v>
      </c>
      <c r="K26" s="23">
        <v>21</v>
      </c>
      <c r="L26" s="22">
        <f>IF(K26&gt;0,1/K26*34.6*67.1,"")</f>
        <v>110.55523809523808</v>
      </c>
      <c r="M26" s="21">
        <f>IFERROR(VALUE(IF(Z26="","",(IF(Z26&gt;=2271,"7.4",IF(Z26&gt;=2101,"8.7",IF(Z26&gt;=1991,"9.4",IF(Z26&gt;=1871,"10.2",IF(Z26&gt;=1761,"11.1",IF(Z26&gt;=1651,"12.2",IF(Z26&gt;=1531,"13.2",IF(Z26&gt;=1421,"14.4",IF(Z26&gt;=1311,"15.8",IF(Z26&gt;=1196,"17.2",IF(Z26&gt;=1081,"18.7",IF(Z26&gt;=971,"20.5",IF(Z26&gt;=856,"20.8",IF(Z26&gt;=741,"21.0",IF(Z26&gt;=601,"21.8","22.5")))))))))))))))))),"")</f>
        <v>20.8</v>
      </c>
      <c r="N26" s="20">
        <f>IFERROR(VALUE(IF(Z26="","",(IF(Z26&gt;=2271,"10.6",IF(Z26&gt;=2101,"11.9",IF(Z26&gt;=1991,"12.7",IF(Z26&gt;=1871,"13.5",IF(Z26&gt;=1761,"14.4",IF(Z26&gt;=1651,"15.4",IF(Z26&gt;=1531,"16.5",IF(Z26&gt;=1421,"17.6",IF(Z26&gt;=1311,"19.0",IF(Z26&gt;=1196,"20.3",IF(Z26&gt;=1081,"21.8",IF(Z26&gt;=971,"23.4",IF(Z26&gt;=856,"23.7",IF(Z26&gt;=741,"24.5","24.6"))))))))))))))))),"")</f>
        <v>23.7</v>
      </c>
      <c r="O26" s="19" t="str">
        <f>IF(Z26="","",IF(AE26="",TEXT(AB26,"#,##0.0"),IF(AB26-AE26&gt;0,CONCATENATE(TEXT(AE26,"#,##0.0"),"~",TEXT(AB26,"#,##0.0")),TEXT(AB26,"#,##0.0"))))</f>
        <v>27.8</v>
      </c>
      <c r="P26" s="14" t="s">
        <v>62</v>
      </c>
      <c r="Q26" s="14" t="s">
        <v>30</v>
      </c>
      <c r="R26" s="14" t="s">
        <v>9</v>
      </c>
      <c r="S26" s="14"/>
      <c r="T26" s="18" t="s">
        <v>29</v>
      </c>
      <c r="U26" s="17">
        <f>IFERROR(IF(K26&lt;M26,"",(ROUNDDOWN(K26/M26*100,0))),"")</f>
        <v>100</v>
      </c>
      <c r="V26" s="16" t="str">
        <f>IFERROR(IF(K26&lt;N26,"",(ROUNDDOWN(K26/N26*100,0))),"")</f>
        <v/>
      </c>
      <c r="W26" s="16">
        <f>IF(AC26&lt;55,"",IF(AA26="",AC26,IF(AF26-AC26&gt;0,CONCATENATE(AC26,"~",AF26),AC26)))</f>
        <v>75</v>
      </c>
      <c r="X26" s="15" t="str">
        <f>IF(AC26&lt;55,"",AD26)</f>
        <v>★2.5</v>
      </c>
      <c r="Z26" s="14">
        <v>910</v>
      </c>
      <c r="AA26" s="14">
        <v>910</v>
      </c>
      <c r="AB26" s="113">
        <f>IF(Z26="","",(ROUND(IF(Z26&gt;=2759,9.5,IF(Z26&lt;2759,(-2.47/1000000*Z26*Z26)-(8.52/10000*Z26)+30.65)),1)))</f>
        <v>27.8</v>
      </c>
      <c r="AC26" s="13">
        <f>IF(K26="","",ROUNDDOWN(K26/AB26*100,0))</f>
        <v>75</v>
      </c>
      <c r="AD26" s="13" t="str">
        <f>IF(AC26="","",IF(AC26&gt;=125,"★7.5",IF(AC26&gt;=120,"★7.0",IF(AC26&gt;=115,"★6.5",IF(AC26&gt;=110,"★6.0",IF(AC26&gt;=105,"★5.5",IF(AC26&gt;=100,"★5.0",IF(AC26&gt;=95,"★4.5",IF(AC26&gt;=90,"★4.0",IF(AC26&gt;=85,"★3.5",IF(AC26&gt;=80,"★3.0",IF(AC26&gt;=75,"★2.5",IF(AC26&gt;=70,"★2.0",IF(AC26&gt;=65,"★1.5",IF(AC26&gt;=60,"★1.0",IF(AC26&gt;=55,"★0.5"," "))))))))))))))))</f>
        <v>★2.5</v>
      </c>
      <c r="AE26" s="113">
        <f>IF(AA26="","",(ROUND(IF(AA26&gt;=2759,9.5,IF(AA26&lt;2759,(-2.47/1000000*AA26*AA26)-(8.52/10000*AA26)+30.65)),1)))</f>
        <v>27.8</v>
      </c>
      <c r="AF26" s="13">
        <f>IF(AE26="","",IF(K26="","",ROUNDDOWN(K26/AE26*100,0)))</f>
        <v>75</v>
      </c>
      <c r="AG26" s="13" t="str">
        <f>IF(AF26="","",IF(AF26&gt;=125,"★7.5",IF(AF26&gt;=120,"★7.0",IF(AF26&gt;=115,"★6.5",IF(AF26&gt;=110,"★6.0",IF(AF26&gt;=105,"★5.5",IF(AF26&gt;=100,"★5.0",IF(AF26&gt;=95,"★4.5",IF(AF26&gt;=90,"★4.0",IF(AF26&gt;=85,"★3.5",IF(AF26&gt;=80,"★3.0",IF(AF26&gt;=75,"★2.5",IF(AF26&gt;=70,"★2.0",IF(AF26&gt;=65,"★1.5",IF(AF26&gt;=60,"★1.0",IF(AF26&gt;=55,"★0.5"," "))))))))))))))))</f>
        <v>★2.5</v>
      </c>
      <c r="AH26" s="12"/>
    </row>
    <row r="27" spans="1:34" ht="24" customHeight="1">
      <c r="A27" s="28"/>
      <c r="B27" s="30"/>
      <c r="C27" s="29"/>
      <c r="D27" s="25" t="s">
        <v>58</v>
      </c>
      <c r="E27" s="33" t="s">
        <v>61</v>
      </c>
      <c r="F27" s="14" t="s">
        <v>24</v>
      </c>
      <c r="G27" s="14" t="s">
        <v>23</v>
      </c>
      <c r="H27" s="14" t="s">
        <v>22</v>
      </c>
      <c r="I27" s="14">
        <v>930</v>
      </c>
      <c r="J27" s="24">
        <v>4</v>
      </c>
      <c r="K27" s="23">
        <v>18.8</v>
      </c>
      <c r="L27" s="22">
        <f>IF(K27&gt;0,1/K27*34.6*67.1,"")</f>
        <v>123.49255319148935</v>
      </c>
      <c r="M27" s="21">
        <f>IFERROR(VALUE(IF(Z27="","",(IF(Z27&gt;=2271,"7.4",IF(Z27&gt;=2101,"8.7",IF(Z27&gt;=1991,"9.4",IF(Z27&gt;=1871,"10.2",IF(Z27&gt;=1761,"11.1",IF(Z27&gt;=1651,"12.2",IF(Z27&gt;=1531,"13.2",IF(Z27&gt;=1421,"14.4",IF(Z27&gt;=1311,"15.8",IF(Z27&gt;=1196,"17.2",IF(Z27&gt;=1081,"18.7",IF(Z27&gt;=971,"20.5",IF(Z27&gt;=856,"20.8",IF(Z27&gt;=741,"21.0",IF(Z27&gt;=601,"21.8","22.5")))))))))))))))))),"")</f>
        <v>20.8</v>
      </c>
      <c r="N27" s="20">
        <f>IFERROR(VALUE(IF(Z27="","",(IF(Z27&gt;=2271,"10.6",IF(Z27&gt;=2101,"11.9",IF(Z27&gt;=1991,"12.7",IF(Z27&gt;=1871,"13.5",IF(Z27&gt;=1761,"14.4",IF(Z27&gt;=1651,"15.4",IF(Z27&gt;=1531,"16.5",IF(Z27&gt;=1421,"17.6",IF(Z27&gt;=1311,"19.0",IF(Z27&gt;=1196,"20.3",IF(Z27&gt;=1081,"21.8",IF(Z27&gt;=971,"23.4",IF(Z27&gt;=856,"23.7",IF(Z27&gt;=741,"24.5","24.6"))))))))))))))))),"")</f>
        <v>23.7</v>
      </c>
      <c r="O27" s="19" t="str">
        <f>IF(Z27="","",IF(AE27="",TEXT(AB27,"#,##0.0"),IF(AB27-AE27&gt;0,CONCATENATE(TEXT(AE27,"#,##0.0"),"~",TEXT(AB27,"#,##0.0")),TEXT(AB27,"#,##0.0"))))</f>
        <v>27.7</v>
      </c>
      <c r="P27" s="14" t="s">
        <v>21</v>
      </c>
      <c r="Q27" s="14" t="s">
        <v>30</v>
      </c>
      <c r="R27" s="14" t="s">
        <v>9</v>
      </c>
      <c r="S27" s="14"/>
      <c r="T27" s="18" t="s">
        <v>29</v>
      </c>
      <c r="U27" s="17" t="str">
        <f>IFERROR(IF(K27&lt;M27,"",(ROUNDDOWN(K27/M27*100,0))),"")</f>
        <v/>
      </c>
      <c r="V27" s="16" t="str">
        <f>IFERROR(IF(K27&lt;N27,"",(ROUNDDOWN(K27/N27*100,0))),"")</f>
        <v/>
      </c>
      <c r="W27" s="16">
        <f>IF(AC27&lt;55,"",IF(AA27="",AC27,IF(AF27-AC27&gt;0,CONCATENATE(AC27,"~",AF27),AC27)))</f>
        <v>67</v>
      </c>
      <c r="X27" s="15" t="str">
        <f>IF(AC27&lt;55,"",AD27)</f>
        <v>★1.5</v>
      </c>
      <c r="Z27" s="14">
        <v>930</v>
      </c>
      <c r="AA27" s="14">
        <v>930</v>
      </c>
      <c r="AB27" s="113">
        <f>IF(Z27="","",(ROUND(IF(Z27&gt;=2759,9.5,IF(Z27&lt;2759,(-2.47/1000000*Z27*Z27)-(8.52/10000*Z27)+30.65)),1)))</f>
        <v>27.7</v>
      </c>
      <c r="AC27" s="13">
        <f>IF(K27="","",ROUNDDOWN(K27/AB27*100,0))</f>
        <v>67</v>
      </c>
      <c r="AD27" s="13" t="str">
        <f>IF(AC27="","",IF(AC27&gt;=125,"★7.5",IF(AC27&gt;=120,"★7.0",IF(AC27&gt;=115,"★6.5",IF(AC27&gt;=110,"★6.0",IF(AC27&gt;=105,"★5.5",IF(AC27&gt;=100,"★5.0",IF(AC27&gt;=95,"★4.5",IF(AC27&gt;=90,"★4.0",IF(AC27&gt;=85,"★3.5",IF(AC27&gt;=80,"★3.0",IF(AC27&gt;=75,"★2.5",IF(AC27&gt;=70,"★2.0",IF(AC27&gt;=65,"★1.5",IF(AC27&gt;=60,"★1.0",IF(AC27&gt;=55,"★0.5"," "))))))))))))))))</f>
        <v>★1.5</v>
      </c>
      <c r="AE27" s="113">
        <f>IF(AA27="","",(ROUND(IF(AA27&gt;=2759,9.5,IF(AA27&lt;2759,(-2.47/1000000*AA27*AA27)-(8.52/10000*AA27)+30.65)),1)))</f>
        <v>27.7</v>
      </c>
      <c r="AF27" s="13">
        <f>IF(AE27="","",IF(K27="","",ROUNDDOWN(K27/AE27*100,0)))</f>
        <v>67</v>
      </c>
      <c r="AG27" s="13" t="str">
        <f>IF(AF27="","",IF(AF27&gt;=125,"★7.5",IF(AF27&gt;=120,"★7.0",IF(AF27&gt;=115,"★6.5",IF(AF27&gt;=110,"★6.0",IF(AF27&gt;=105,"★5.5",IF(AF27&gt;=100,"★5.0",IF(AF27&gt;=95,"★4.5",IF(AF27&gt;=90,"★4.0",IF(AF27&gt;=85,"★3.5",IF(AF27&gt;=80,"★3.0",IF(AF27&gt;=75,"★2.5",IF(AF27&gt;=70,"★2.0",IF(AF27&gt;=65,"★1.5",IF(AF27&gt;=60,"★1.0",IF(AF27&gt;=55,"★0.5"," "))))))))))))))))</f>
        <v>★1.5</v>
      </c>
      <c r="AH27" s="12"/>
    </row>
    <row r="28" spans="1:34" ht="24" customHeight="1">
      <c r="A28" s="28"/>
      <c r="B28" s="30"/>
      <c r="C28" s="29"/>
      <c r="D28" s="25" t="s">
        <v>58</v>
      </c>
      <c r="E28" s="25" t="s">
        <v>60</v>
      </c>
      <c r="F28" s="14" t="s">
        <v>24</v>
      </c>
      <c r="G28" s="14" t="s">
        <v>23</v>
      </c>
      <c r="H28" s="14" t="s">
        <v>22</v>
      </c>
      <c r="I28" s="14">
        <v>940</v>
      </c>
      <c r="J28" s="24">
        <v>4</v>
      </c>
      <c r="K28" s="23">
        <v>18.8</v>
      </c>
      <c r="L28" s="22">
        <f>IF(K28&gt;0,1/K28*34.6*67.1,"")</f>
        <v>123.49255319148935</v>
      </c>
      <c r="M28" s="21">
        <f>IFERROR(VALUE(IF(Z28="","",(IF(Z28&gt;=2271,"7.4",IF(Z28&gt;=2101,"8.7",IF(Z28&gt;=1991,"9.4",IF(Z28&gt;=1871,"10.2",IF(Z28&gt;=1761,"11.1",IF(Z28&gt;=1651,"12.2",IF(Z28&gt;=1531,"13.2",IF(Z28&gt;=1421,"14.4",IF(Z28&gt;=1311,"15.8",IF(Z28&gt;=1196,"17.2",IF(Z28&gt;=1081,"18.7",IF(Z28&gt;=971,"20.5",IF(Z28&gt;=856,"20.8",IF(Z28&gt;=741,"21.0",IF(Z28&gt;=601,"21.8","22.5")))))))))))))))))),"")</f>
        <v>20.8</v>
      </c>
      <c r="N28" s="20">
        <f>IFERROR(VALUE(IF(Z28="","",(IF(Z28&gt;=2271,"10.6",IF(Z28&gt;=2101,"11.9",IF(Z28&gt;=1991,"12.7",IF(Z28&gt;=1871,"13.5",IF(Z28&gt;=1761,"14.4",IF(Z28&gt;=1651,"15.4",IF(Z28&gt;=1531,"16.5",IF(Z28&gt;=1421,"17.6",IF(Z28&gt;=1311,"19.0",IF(Z28&gt;=1196,"20.3",IF(Z28&gt;=1081,"21.8",IF(Z28&gt;=971,"23.4",IF(Z28&gt;=856,"23.7",IF(Z28&gt;=741,"24.5","24.6"))))))))))))))))),"")</f>
        <v>23.7</v>
      </c>
      <c r="O28" s="19" t="str">
        <f>IF(Z28="","",IF(AE28="",TEXT(AB28,"#,##0.0"),IF(AB28-AE28&gt;0,CONCATENATE(TEXT(AE28,"#,##0.0"),"~",TEXT(AB28,"#,##0.0")),TEXT(AB28,"#,##0.0"))))</f>
        <v>27.7</v>
      </c>
      <c r="P28" s="14" t="s">
        <v>21</v>
      </c>
      <c r="Q28" s="14" t="s">
        <v>30</v>
      </c>
      <c r="R28" s="14" t="s">
        <v>9</v>
      </c>
      <c r="S28" s="14"/>
      <c r="T28" s="18" t="s">
        <v>29</v>
      </c>
      <c r="U28" s="17" t="str">
        <f>IFERROR(IF(K28&lt;M28,"",(ROUNDDOWN(K28/M28*100,0))),"")</f>
        <v/>
      </c>
      <c r="V28" s="16" t="str">
        <f>IFERROR(IF(K28&lt;N28,"",(ROUNDDOWN(K28/N28*100,0))),"")</f>
        <v/>
      </c>
      <c r="W28" s="16">
        <f>IF(AC28&lt;55,"",IF(AA28="",AC28,IF(AF28-AC28&gt;0,CONCATENATE(AC28,"~",AF28),AC28)))</f>
        <v>67</v>
      </c>
      <c r="X28" s="15" t="str">
        <f>IF(AC28&lt;55,"",AD28)</f>
        <v>★1.5</v>
      </c>
      <c r="Z28" s="14">
        <v>940</v>
      </c>
      <c r="AA28" s="14">
        <v>940</v>
      </c>
      <c r="AB28" s="113">
        <f>IF(Z28="","",(ROUND(IF(Z28&gt;=2759,9.5,IF(Z28&lt;2759,(-2.47/1000000*Z28*Z28)-(8.52/10000*Z28)+30.65)),1)))</f>
        <v>27.7</v>
      </c>
      <c r="AC28" s="13">
        <f>IF(K28="","",ROUNDDOWN(K28/AB28*100,0))</f>
        <v>67</v>
      </c>
      <c r="AD28" s="13" t="str">
        <f>IF(AC28="","",IF(AC28&gt;=125,"★7.5",IF(AC28&gt;=120,"★7.0",IF(AC28&gt;=115,"★6.5",IF(AC28&gt;=110,"★6.0",IF(AC28&gt;=105,"★5.5",IF(AC28&gt;=100,"★5.0",IF(AC28&gt;=95,"★4.5",IF(AC28&gt;=90,"★4.0",IF(AC28&gt;=85,"★3.5",IF(AC28&gt;=80,"★3.0",IF(AC28&gt;=75,"★2.5",IF(AC28&gt;=70,"★2.0",IF(AC28&gt;=65,"★1.5",IF(AC28&gt;=60,"★1.0",IF(AC28&gt;=55,"★0.5"," "))))))))))))))))</f>
        <v>★1.5</v>
      </c>
      <c r="AE28" s="113">
        <f>IF(AA28="","",(ROUND(IF(AA28&gt;=2759,9.5,IF(AA28&lt;2759,(-2.47/1000000*AA28*AA28)-(8.52/10000*AA28)+30.65)),1)))</f>
        <v>27.7</v>
      </c>
      <c r="AF28" s="13">
        <f>IF(AE28="","",IF(K28="","",ROUNDDOWN(K28/AE28*100,0)))</f>
        <v>67</v>
      </c>
      <c r="AG28" s="13" t="str">
        <f>IF(AF28="","",IF(AF28&gt;=125,"★7.5",IF(AF28&gt;=120,"★7.0",IF(AF28&gt;=115,"★6.5",IF(AF28&gt;=110,"★6.0",IF(AF28&gt;=105,"★5.5",IF(AF28&gt;=100,"★5.0",IF(AF28&gt;=95,"★4.5",IF(AF28&gt;=90,"★4.0",IF(AF28&gt;=85,"★3.5",IF(AF28&gt;=80,"★3.0",IF(AF28&gt;=75,"★2.5",IF(AF28&gt;=70,"★2.0",IF(AF28&gt;=65,"★1.5",IF(AF28&gt;=60,"★1.0",IF(AF28&gt;=55,"★0.5"," "))))))))))))))))</f>
        <v>★1.5</v>
      </c>
      <c r="AH28" s="12"/>
    </row>
    <row r="29" spans="1:34" ht="24" customHeight="1">
      <c r="A29" s="28"/>
      <c r="B29" s="30"/>
      <c r="C29" s="29"/>
      <c r="D29" s="25" t="s">
        <v>58</v>
      </c>
      <c r="E29" s="25" t="s">
        <v>59</v>
      </c>
      <c r="F29" s="14" t="s">
        <v>24</v>
      </c>
      <c r="G29" s="14" t="s">
        <v>23</v>
      </c>
      <c r="H29" s="14" t="s">
        <v>22</v>
      </c>
      <c r="I29" s="14">
        <v>910</v>
      </c>
      <c r="J29" s="24">
        <v>4</v>
      </c>
      <c r="K29" s="23">
        <v>18.8</v>
      </c>
      <c r="L29" s="22">
        <f>IF(K29&gt;0,1/K29*34.6*67.1,"")</f>
        <v>123.49255319148935</v>
      </c>
      <c r="M29" s="21">
        <f>IFERROR(VALUE(IF(Z29="","",(IF(Z29&gt;=2271,"7.4",IF(Z29&gt;=2101,"8.7",IF(Z29&gt;=1991,"9.4",IF(Z29&gt;=1871,"10.2",IF(Z29&gt;=1761,"11.1",IF(Z29&gt;=1651,"12.2",IF(Z29&gt;=1531,"13.2",IF(Z29&gt;=1421,"14.4",IF(Z29&gt;=1311,"15.8",IF(Z29&gt;=1196,"17.2",IF(Z29&gt;=1081,"18.7",IF(Z29&gt;=971,"20.5",IF(Z29&gt;=856,"20.8",IF(Z29&gt;=741,"21.0",IF(Z29&gt;=601,"21.8","22.5")))))))))))))))))),"")</f>
        <v>20.8</v>
      </c>
      <c r="N29" s="20">
        <f>IFERROR(VALUE(IF(Z29="","",(IF(Z29&gt;=2271,"10.6",IF(Z29&gt;=2101,"11.9",IF(Z29&gt;=1991,"12.7",IF(Z29&gt;=1871,"13.5",IF(Z29&gt;=1761,"14.4",IF(Z29&gt;=1651,"15.4",IF(Z29&gt;=1531,"16.5",IF(Z29&gt;=1421,"17.6",IF(Z29&gt;=1311,"19.0",IF(Z29&gt;=1196,"20.3",IF(Z29&gt;=1081,"21.8",IF(Z29&gt;=971,"23.4",IF(Z29&gt;=856,"23.7",IF(Z29&gt;=741,"24.5","24.6"))))))))))))))))),"")</f>
        <v>23.7</v>
      </c>
      <c r="O29" s="19" t="str">
        <f>IF(Z29="","",IF(AE29="",TEXT(AB29,"#,##0.0"),IF(AB29-AE29&gt;0,CONCATENATE(TEXT(AE29,"#,##0.0"),"~",TEXT(AB29,"#,##0.0")),TEXT(AB29,"#,##0.0"))))</f>
        <v>27.8</v>
      </c>
      <c r="P29" s="14" t="s">
        <v>21</v>
      </c>
      <c r="Q29" s="14" t="s">
        <v>30</v>
      </c>
      <c r="R29" s="14" t="s">
        <v>9</v>
      </c>
      <c r="S29" s="14"/>
      <c r="T29" s="18" t="s">
        <v>29</v>
      </c>
      <c r="U29" s="17" t="str">
        <f>IFERROR(IF(K29&lt;M29,"",(ROUNDDOWN(K29/M29*100,0))),"")</f>
        <v/>
      </c>
      <c r="V29" s="16" t="str">
        <f>IFERROR(IF(K29&lt;N29,"",(ROUNDDOWN(K29/N29*100,0))),"")</f>
        <v/>
      </c>
      <c r="W29" s="16">
        <f>IF(AC29&lt;55,"",IF(AA29="",AC29,IF(AF29-AC29&gt;0,CONCATENATE(AC29,"~",AF29),AC29)))</f>
        <v>67</v>
      </c>
      <c r="X29" s="15" t="str">
        <f>IF(AC29&lt;55,"",AD29)</f>
        <v>★1.5</v>
      </c>
      <c r="Z29" s="14">
        <v>910</v>
      </c>
      <c r="AA29" s="14">
        <v>910</v>
      </c>
      <c r="AB29" s="113">
        <f>IF(Z29="","",(ROUND(IF(Z29&gt;=2759,9.5,IF(Z29&lt;2759,(-2.47/1000000*Z29*Z29)-(8.52/10000*Z29)+30.65)),1)))</f>
        <v>27.8</v>
      </c>
      <c r="AC29" s="13">
        <f>IF(K29="","",ROUNDDOWN(K29/AB29*100,0))</f>
        <v>67</v>
      </c>
      <c r="AD29" s="13" t="str">
        <f>IF(AC29="","",IF(AC29&gt;=125,"★7.5",IF(AC29&gt;=120,"★7.0",IF(AC29&gt;=115,"★6.5",IF(AC29&gt;=110,"★6.0",IF(AC29&gt;=105,"★5.5",IF(AC29&gt;=100,"★5.0",IF(AC29&gt;=95,"★4.5",IF(AC29&gt;=90,"★4.0",IF(AC29&gt;=85,"★3.5",IF(AC29&gt;=80,"★3.0",IF(AC29&gt;=75,"★2.5",IF(AC29&gt;=70,"★2.0",IF(AC29&gt;=65,"★1.5",IF(AC29&gt;=60,"★1.0",IF(AC29&gt;=55,"★0.5"," "))))))))))))))))</f>
        <v>★1.5</v>
      </c>
      <c r="AE29" s="113">
        <f>IF(AA29="","",(ROUND(IF(AA29&gt;=2759,9.5,IF(AA29&lt;2759,(-2.47/1000000*AA29*AA29)-(8.52/10000*AA29)+30.65)),1)))</f>
        <v>27.8</v>
      </c>
      <c r="AF29" s="13">
        <f>IF(AE29="","",IF(K29="","",ROUNDDOWN(K29/AE29*100,0)))</f>
        <v>67</v>
      </c>
      <c r="AG29" s="13" t="str">
        <f>IF(AF29="","",IF(AF29&gt;=125,"★7.5",IF(AF29&gt;=120,"★7.0",IF(AF29&gt;=115,"★6.5",IF(AF29&gt;=110,"★6.0",IF(AF29&gt;=105,"★5.5",IF(AF29&gt;=100,"★5.0",IF(AF29&gt;=95,"★4.5",IF(AF29&gt;=90,"★4.0",IF(AF29&gt;=85,"★3.5",IF(AF29&gt;=80,"★3.0",IF(AF29&gt;=75,"★2.5",IF(AF29&gt;=70,"★2.0",IF(AF29&gt;=65,"★1.5",IF(AF29&gt;=60,"★1.0",IF(AF29&gt;=55,"★0.5"," "))))))))))))))))</f>
        <v>★1.5</v>
      </c>
      <c r="AH29" s="12"/>
    </row>
    <row r="30" spans="1:34" ht="24" customHeight="1">
      <c r="A30" s="28"/>
      <c r="B30" s="30"/>
      <c r="C30" s="29"/>
      <c r="D30" s="25" t="s">
        <v>58</v>
      </c>
      <c r="E30" s="33" t="s">
        <v>57</v>
      </c>
      <c r="F30" s="14" t="s">
        <v>24</v>
      </c>
      <c r="G30" s="14" t="s">
        <v>23</v>
      </c>
      <c r="H30" s="14" t="s">
        <v>22</v>
      </c>
      <c r="I30" s="14">
        <v>920</v>
      </c>
      <c r="J30" s="24">
        <v>4</v>
      </c>
      <c r="K30" s="23">
        <v>18.8</v>
      </c>
      <c r="L30" s="22">
        <f>IF(K30&gt;0,1/K30*34.6*67.1,"")</f>
        <v>123.49255319148935</v>
      </c>
      <c r="M30" s="21">
        <f>IFERROR(VALUE(IF(Z30="","",(IF(Z30&gt;=2271,"7.4",IF(Z30&gt;=2101,"8.7",IF(Z30&gt;=1991,"9.4",IF(Z30&gt;=1871,"10.2",IF(Z30&gt;=1761,"11.1",IF(Z30&gt;=1651,"12.2",IF(Z30&gt;=1531,"13.2",IF(Z30&gt;=1421,"14.4",IF(Z30&gt;=1311,"15.8",IF(Z30&gt;=1196,"17.2",IF(Z30&gt;=1081,"18.7",IF(Z30&gt;=971,"20.5",IF(Z30&gt;=856,"20.8",IF(Z30&gt;=741,"21.0",IF(Z30&gt;=601,"21.8","22.5")))))))))))))))))),"")</f>
        <v>20.8</v>
      </c>
      <c r="N30" s="20">
        <f>IFERROR(VALUE(IF(Z30="","",(IF(Z30&gt;=2271,"10.6",IF(Z30&gt;=2101,"11.9",IF(Z30&gt;=1991,"12.7",IF(Z30&gt;=1871,"13.5",IF(Z30&gt;=1761,"14.4",IF(Z30&gt;=1651,"15.4",IF(Z30&gt;=1531,"16.5",IF(Z30&gt;=1421,"17.6",IF(Z30&gt;=1311,"19.0",IF(Z30&gt;=1196,"20.3",IF(Z30&gt;=1081,"21.8",IF(Z30&gt;=971,"23.4",IF(Z30&gt;=856,"23.7",IF(Z30&gt;=741,"24.5","24.6"))))))))))))))))),"")</f>
        <v>23.7</v>
      </c>
      <c r="O30" s="19" t="str">
        <f>IF(Z30="","",IF(AE30="",TEXT(AB30,"#,##0.0"),IF(AB30-AE30&gt;0,CONCATENATE(TEXT(AE30,"#,##0.0"),"~",TEXT(AB30,"#,##0.0")),TEXT(AB30,"#,##0.0"))))</f>
        <v>27.8</v>
      </c>
      <c r="P30" s="14" t="s">
        <v>21</v>
      </c>
      <c r="Q30" s="14" t="s">
        <v>30</v>
      </c>
      <c r="R30" s="14" t="s">
        <v>9</v>
      </c>
      <c r="S30" s="14"/>
      <c r="T30" s="18" t="s">
        <v>29</v>
      </c>
      <c r="U30" s="17" t="str">
        <f>IFERROR(IF(K30&lt;M30,"",(ROUNDDOWN(K30/M30*100,0))),"")</f>
        <v/>
      </c>
      <c r="V30" s="16" t="str">
        <f>IFERROR(IF(K30&lt;N30,"",(ROUNDDOWN(K30/N30*100,0))),"")</f>
        <v/>
      </c>
      <c r="W30" s="16">
        <f>IF(AC30&lt;55,"",IF(AA30="",AC30,IF(AF30-AC30&gt;0,CONCATENATE(AC30,"~",AF30),AC30)))</f>
        <v>67</v>
      </c>
      <c r="X30" s="15" t="str">
        <f>IF(AC30&lt;55,"",AD30)</f>
        <v>★1.5</v>
      </c>
      <c r="Z30" s="14">
        <v>920</v>
      </c>
      <c r="AA30" s="14">
        <v>920</v>
      </c>
      <c r="AB30" s="113">
        <f>IF(Z30="","",(ROUND(IF(Z30&gt;=2759,9.5,IF(Z30&lt;2759,(-2.47/1000000*Z30*Z30)-(8.52/10000*Z30)+30.65)),1)))</f>
        <v>27.8</v>
      </c>
      <c r="AC30" s="13">
        <f>IF(K30="","",ROUNDDOWN(K30/AB30*100,0))</f>
        <v>67</v>
      </c>
      <c r="AD30" s="13" t="str">
        <f>IF(AC30="","",IF(AC30&gt;=125,"★7.5",IF(AC30&gt;=120,"★7.0",IF(AC30&gt;=115,"★6.5",IF(AC30&gt;=110,"★6.0",IF(AC30&gt;=105,"★5.5",IF(AC30&gt;=100,"★5.0",IF(AC30&gt;=95,"★4.5",IF(AC30&gt;=90,"★4.0",IF(AC30&gt;=85,"★3.5",IF(AC30&gt;=80,"★3.0",IF(AC30&gt;=75,"★2.5",IF(AC30&gt;=70,"★2.0",IF(AC30&gt;=65,"★1.5",IF(AC30&gt;=60,"★1.0",IF(AC30&gt;=55,"★0.5"," "))))))))))))))))</f>
        <v>★1.5</v>
      </c>
      <c r="AE30" s="113">
        <f>IF(AA30="","",(ROUND(IF(AA30&gt;=2759,9.5,IF(AA30&lt;2759,(-2.47/1000000*AA30*AA30)-(8.52/10000*AA30)+30.65)),1)))</f>
        <v>27.8</v>
      </c>
      <c r="AF30" s="13">
        <f>IF(AE30="","",IF(K30="","",ROUNDDOWN(K30/AE30*100,0)))</f>
        <v>67</v>
      </c>
      <c r="AG30" s="13" t="str">
        <f>IF(AF30="","",IF(AF30&gt;=125,"★7.5",IF(AF30&gt;=120,"★7.0",IF(AF30&gt;=115,"★6.5",IF(AF30&gt;=110,"★6.0",IF(AF30&gt;=105,"★5.5",IF(AF30&gt;=100,"★5.0",IF(AF30&gt;=95,"★4.5",IF(AF30&gt;=90,"★4.0",IF(AF30&gt;=85,"★3.5",IF(AF30&gt;=80,"★3.0",IF(AF30&gt;=75,"★2.5",IF(AF30&gt;=70,"★2.0",IF(AF30&gt;=65,"★1.5",IF(AF30&gt;=60,"★1.0",IF(AF30&gt;=55,"★0.5"," "))))))))))))))))</f>
        <v>★1.5</v>
      </c>
      <c r="AH30" s="12"/>
    </row>
    <row r="31" spans="1:34" ht="24" customHeight="1">
      <c r="A31" s="34"/>
      <c r="B31" s="30"/>
      <c r="C31" s="29"/>
      <c r="D31" s="25" t="s">
        <v>54</v>
      </c>
      <c r="E31" s="25" t="s">
        <v>56</v>
      </c>
      <c r="F31" s="14" t="s">
        <v>24</v>
      </c>
      <c r="G31" s="14" t="s">
        <v>23</v>
      </c>
      <c r="H31" s="14" t="s">
        <v>22</v>
      </c>
      <c r="I31" s="14" t="s">
        <v>55</v>
      </c>
      <c r="J31" s="24">
        <v>4</v>
      </c>
      <c r="K31" s="23">
        <v>21.1</v>
      </c>
      <c r="L31" s="22">
        <f>IF(K31&gt;0,1/K31*34.6*67.1,"")</f>
        <v>110.03127962085307</v>
      </c>
      <c r="M31" s="21">
        <f>IFERROR(VALUE(IF(Z31="","",(IF(Z31&gt;=2271,"7.4",IF(Z31&gt;=2101,"8.7",IF(Z31&gt;=1991,"9.4",IF(Z31&gt;=1871,"10.2",IF(Z31&gt;=1761,"11.1",IF(Z31&gt;=1651,"12.2",IF(Z31&gt;=1531,"13.2",IF(Z31&gt;=1421,"14.4",IF(Z31&gt;=1311,"15.8",IF(Z31&gt;=1196,"17.2",IF(Z31&gt;=1081,"18.7",IF(Z31&gt;=971,"20.5",IF(Z31&gt;=856,"20.8",IF(Z31&gt;=741,"21.0",IF(Z31&gt;=601,"21.8","22.5")))))))))))))))))),"")</f>
        <v>20.8</v>
      </c>
      <c r="N31" s="20">
        <f>IFERROR(VALUE(IF(Z31="","",(IF(Z31&gt;=2271,"10.6",IF(Z31&gt;=2101,"11.9",IF(Z31&gt;=1991,"12.7",IF(Z31&gt;=1871,"13.5",IF(Z31&gt;=1761,"14.4",IF(Z31&gt;=1651,"15.4",IF(Z31&gt;=1531,"16.5",IF(Z31&gt;=1421,"17.6",IF(Z31&gt;=1311,"19.0",IF(Z31&gt;=1196,"20.3",IF(Z31&gt;=1081,"21.8",IF(Z31&gt;=971,"23.4",IF(Z31&gt;=856,"23.7",IF(Z31&gt;=741,"24.5","24.6"))))))))))))))))),"")</f>
        <v>23.7</v>
      </c>
      <c r="O31" s="19" t="str">
        <f>IF(Z31="","",IF(AE31="",TEXT(AB31,"#,##0.0"),IF(AB31-AE31&gt;0,CONCATENATE(TEXT(AE31,"#,##0.0"),"~",TEXT(AB31,"#,##0.0")),TEXT(AB31,"#,##0.0"))))</f>
        <v>27.8</v>
      </c>
      <c r="P31" s="14" t="s">
        <v>21</v>
      </c>
      <c r="Q31" s="14" t="s">
        <v>30</v>
      </c>
      <c r="R31" s="14" t="s">
        <v>9</v>
      </c>
      <c r="S31" s="14"/>
      <c r="T31" s="18" t="s">
        <v>29</v>
      </c>
      <c r="U31" s="17">
        <f>IFERROR(IF(K31&lt;M31,"",(ROUNDDOWN(K31/M31*100,0))),"")</f>
        <v>101</v>
      </c>
      <c r="V31" s="16" t="str">
        <f>IFERROR(IF(K31&lt;N31,"",(ROUNDDOWN(K31/N31*100,0))),"")</f>
        <v/>
      </c>
      <c r="W31" s="16">
        <f>IF(AC31&lt;55,"",IF(AA31="",AC31,IF(AF31-AC31&gt;0,CONCATENATE(AC31,"~",AF31),AC31)))</f>
        <v>75</v>
      </c>
      <c r="X31" s="15" t="str">
        <f>IF(AC31&lt;55,"",AD31)</f>
        <v>★2.5</v>
      </c>
      <c r="Z31" s="6">
        <v>910</v>
      </c>
      <c r="AA31" s="6">
        <v>920</v>
      </c>
      <c r="AB31" s="113">
        <f>IF(Z31="","",(ROUND(IF(Z31&gt;=2759,9.5,IF(Z31&lt;2759,(-2.47/1000000*Z31*Z31)-(8.52/10000*Z31)+30.65)),1)))</f>
        <v>27.8</v>
      </c>
      <c r="AC31" s="13">
        <f>IF(K31="","",ROUNDDOWN(K31/AB31*100,0))</f>
        <v>75</v>
      </c>
      <c r="AD31" s="13" t="str">
        <f>IF(AC31="","",IF(AC31&gt;=125,"★7.5",IF(AC31&gt;=120,"★7.0",IF(AC31&gt;=115,"★6.5",IF(AC31&gt;=110,"★6.0",IF(AC31&gt;=105,"★5.5",IF(AC31&gt;=100,"★5.0",IF(AC31&gt;=95,"★4.5",IF(AC31&gt;=90,"★4.0",IF(AC31&gt;=85,"★3.5",IF(AC31&gt;=80,"★3.0",IF(AC31&gt;=75,"★2.5",IF(AC31&gt;=70,"★2.0",IF(AC31&gt;=65,"★1.5",IF(AC31&gt;=60,"★1.0",IF(AC31&gt;=55,"★0.5"," "))))))))))))))))</f>
        <v>★2.5</v>
      </c>
      <c r="AE31" s="113">
        <f>IF(AA31="","",(ROUND(IF(AA31&gt;=2759,9.5,IF(AA31&lt;2759,(-2.47/1000000*AA31*AA31)-(8.52/10000*AA31)+30.65)),1)))</f>
        <v>27.8</v>
      </c>
      <c r="AF31" s="13">
        <f>IF(AE31="","",IF(K31="","",ROUNDDOWN(K31/AE31*100,0)))</f>
        <v>75</v>
      </c>
      <c r="AG31" s="13" t="str">
        <f>IF(AF31="","",IF(AF31&gt;=125,"★7.5",IF(AF31&gt;=120,"★7.0",IF(AF31&gt;=115,"★6.5",IF(AF31&gt;=110,"★6.0",IF(AF31&gt;=105,"★5.5",IF(AF31&gt;=100,"★5.0",IF(AF31&gt;=95,"★4.5",IF(AF31&gt;=90,"★4.0",IF(AF31&gt;=85,"★3.5",IF(AF31&gt;=80,"★3.0",IF(AF31&gt;=75,"★2.5",IF(AF31&gt;=70,"★2.0",IF(AF31&gt;=65,"★1.5",IF(AF31&gt;=60,"★1.0",IF(AF31&gt;=55,"★0.5"," "))))))))))))))))</f>
        <v>★2.5</v>
      </c>
      <c r="AH31" s="12"/>
    </row>
    <row r="32" spans="1:34" ht="24" customHeight="1">
      <c r="A32" s="34"/>
      <c r="B32" s="30"/>
      <c r="C32" s="29"/>
      <c r="D32" s="25" t="s">
        <v>54</v>
      </c>
      <c r="E32" s="25" t="s">
        <v>53</v>
      </c>
      <c r="F32" s="14" t="s">
        <v>24</v>
      </c>
      <c r="G32" s="14" t="s">
        <v>23</v>
      </c>
      <c r="H32" s="14" t="s">
        <v>22</v>
      </c>
      <c r="I32" s="14" t="s">
        <v>52</v>
      </c>
      <c r="J32" s="24">
        <v>4</v>
      </c>
      <c r="K32" s="23">
        <v>21.1</v>
      </c>
      <c r="L32" s="22">
        <f>IF(K32&gt;0,1/K32*34.6*67.1,"")</f>
        <v>110.03127962085307</v>
      </c>
      <c r="M32" s="21">
        <f>IFERROR(VALUE(IF(Z32="","",(IF(Z32&gt;=2271,"7.4",IF(Z32&gt;=2101,"8.7",IF(Z32&gt;=1991,"9.4",IF(Z32&gt;=1871,"10.2",IF(Z32&gt;=1761,"11.1",IF(Z32&gt;=1651,"12.2",IF(Z32&gt;=1531,"13.2",IF(Z32&gt;=1421,"14.4",IF(Z32&gt;=1311,"15.8",IF(Z32&gt;=1196,"17.2",IF(Z32&gt;=1081,"18.7",IF(Z32&gt;=971,"20.5",IF(Z32&gt;=856,"20.8",IF(Z32&gt;=741,"21.0",IF(Z32&gt;=601,"21.8","22.5")))))))))))))))))),"")</f>
        <v>20.8</v>
      </c>
      <c r="N32" s="20">
        <f>IFERROR(VALUE(IF(Z32="","",(IF(Z32&gt;=2271,"10.6",IF(Z32&gt;=2101,"11.9",IF(Z32&gt;=1991,"12.7",IF(Z32&gt;=1871,"13.5",IF(Z32&gt;=1761,"14.4",IF(Z32&gt;=1651,"15.4",IF(Z32&gt;=1531,"16.5",IF(Z32&gt;=1421,"17.6",IF(Z32&gt;=1311,"19.0",IF(Z32&gt;=1196,"20.3",IF(Z32&gt;=1081,"21.8",IF(Z32&gt;=971,"23.4",IF(Z32&gt;=856,"23.7",IF(Z32&gt;=741,"24.5","24.6"))))))))))))))))),"")</f>
        <v>23.7</v>
      </c>
      <c r="O32" s="19" t="str">
        <f>IF(Z32="","",IF(AE32="",TEXT(AB32,"#,##0.0"),IF(AB32-AE32&gt;0,CONCATENATE(TEXT(AE32,"#,##0.0"),"~",TEXT(AB32,"#,##0.0")),TEXT(AB32,"#,##0.0"))))</f>
        <v>27.7</v>
      </c>
      <c r="P32" s="14" t="s">
        <v>21</v>
      </c>
      <c r="Q32" s="14" t="s">
        <v>30</v>
      </c>
      <c r="R32" s="14" t="s">
        <v>9</v>
      </c>
      <c r="S32" s="14"/>
      <c r="T32" s="18" t="s">
        <v>29</v>
      </c>
      <c r="U32" s="17">
        <f>IFERROR(IF(K32&lt;M32,"",(ROUNDDOWN(K32/M32*100,0))),"")</f>
        <v>101</v>
      </c>
      <c r="V32" s="16" t="str">
        <f>IFERROR(IF(K32&lt;N32,"",(ROUNDDOWN(K32/N32*100,0))),"")</f>
        <v/>
      </c>
      <c r="W32" s="16">
        <f>IF(AC32&lt;55,"",IF(AA32="",AC32,IF(AF32-AC32&gt;0,CONCATENATE(AC32,"~",AF32),AC32)))</f>
        <v>76</v>
      </c>
      <c r="X32" s="15" t="str">
        <f>IF(AC32&lt;55,"",AD32)</f>
        <v>★2.5</v>
      </c>
      <c r="Z32" s="6">
        <v>930</v>
      </c>
      <c r="AA32" s="6">
        <v>940</v>
      </c>
      <c r="AB32" s="113">
        <f>IF(Z32="","",(ROUND(IF(Z32&gt;=2759,9.5,IF(Z32&lt;2759,(-2.47/1000000*Z32*Z32)-(8.52/10000*Z32)+30.65)),1)))</f>
        <v>27.7</v>
      </c>
      <c r="AC32" s="13">
        <f>IF(K32="","",ROUNDDOWN(K32/AB32*100,0))</f>
        <v>76</v>
      </c>
      <c r="AD32" s="13" t="str">
        <f>IF(AC32="","",IF(AC32&gt;=125,"★7.5",IF(AC32&gt;=120,"★7.0",IF(AC32&gt;=115,"★6.5",IF(AC32&gt;=110,"★6.0",IF(AC32&gt;=105,"★5.5",IF(AC32&gt;=100,"★5.0",IF(AC32&gt;=95,"★4.5",IF(AC32&gt;=90,"★4.0",IF(AC32&gt;=85,"★3.5",IF(AC32&gt;=80,"★3.0",IF(AC32&gt;=75,"★2.5",IF(AC32&gt;=70,"★2.0",IF(AC32&gt;=65,"★1.5",IF(AC32&gt;=60,"★1.0",IF(AC32&gt;=55,"★0.5"," "))))))))))))))))</f>
        <v>★2.5</v>
      </c>
      <c r="AE32" s="113">
        <f>IF(AA32="","",(ROUND(IF(AA32&gt;=2759,9.5,IF(AA32&lt;2759,(-2.47/1000000*AA32*AA32)-(8.52/10000*AA32)+30.65)),1)))</f>
        <v>27.7</v>
      </c>
      <c r="AF32" s="13">
        <f>IF(AE32="","",IF(K32="","",ROUNDDOWN(K32/AE32*100,0)))</f>
        <v>76</v>
      </c>
      <c r="AG32" s="13" t="str">
        <f>IF(AF32="","",IF(AF32&gt;=125,"★7.5",IF(AF32&gt;=120,"★7.0",IF(AF32&gt;=115,"★6.5",IF(AF32&gt;=110,"★6.0",IF(AF32&gt;=105,"★5.5",IF(AF32&gt;=100,"★5.0",IF(AF32&gt;=95,"★4.5",IF(AF32&gt;=90,"★4.0",IF(AF32&gt;=85,"★3.5",IF(AF32&gt;=80,"★3.0",IF(AF32&gt;=75,"★2.5",IF(AF32&gt;=70,"★2.0",IF(AF32&gt;=65,"★1.5",IF(AF32&gt;=60,"★1.0",IF(AF32&gt;=55,"★0.5"," "))))))))))))))))</f>
        <v>★2.5</v>
      </c>
      <c r="AH32" s="12"/>
    </row>
    <row r="33" spans="1:34" ht="24" customHeight="1">
      <c r="A33" s="34"/>
      <c r="B33" s="30"/>
      <c r="C33" s="29"/>
      <c r="D33" s="25" t="s">
        <v>50</v>
      </c>
      <c r="E33" s="33" t="s">
        <v>51</v>
      </c>
      <c r="F33" s="14" t="s">
        <v>24</v>
      </c>
      <c r="G33" s="14" t="s">
        <v>23</v>
      </c>
      <c r="H33" s="14" t="s">
        <v>22</v>
      </c>
      <c r="I33" s="14">
        <v>930</v>
      </c>
      <c r="J33" s="24">
        <v>4</v>
      </c>
      <c r="K33" s="23">
        <v>16.8</v>
      </c>
      <c r="L33" s="22">
        <f>IF(K33&gt;0,1/K33*34.6*67.1,"")</f>
        <v>138.19404761904758</v>
      </c>
      <c r="M33" s="21">
        <f>IFERROR(VALUE(IF(Z33="","",(IF(Z33&gt;=2271,"7.4",IF(Z33&gt;=2101,"8.7",IF(Z33&gt;=1991,"9.4",IF(Z33&gt;=1871,"10.2",IF(Z33&gt;=1761,"11.1",IF(Z33&gt;=1651,"12.2",IF(Z33&gt;=1531,"13.2",IF(Z33&gt;=1421,"14.4",IF(Z33&gt;=1311,"15.8",IF(Z33&gt;=1196,"17.2",IF(Z33&gt;=1081,"18.7",IF(Z33&gt;=971,"20.5",IF(Z33&gt;=856,"20.8",IF(Z33&gt;=741,"21.0",IF(Z33&gt;=601,"21.8","22.5")))))))))))))))))),"")</f>
        <v>20.8</v>
      </c>
      <c r="N33" s="20">
        <f>IFERROR(VALUE(IF(Z33="","",(IF(Z33&gt;=2271,"10.6",IF(Z33&gt;=2101,"11.9",IF(Z33&gt;=1991,"12.7",IF(Z33&gt;=1871,"13.5",IF(Z33&gt;=1761,"14.4",IF(Z33&gt;=1651,"15.4",IF(Z33&gt;=1531,"16.5",IF(Z33&gt;=1421,"17.6",IF(Z33&gt;=1311,"19.0",IF(Z33&gt;=1196,"20.3",IF(Z33&gt;=1081,"21.8",IF(Z33&gt;=971,"23.4",IF(Z33&gt;=856,"23.7",IF(Z33&gt;=741,"24.5","24.6"))))))))))))))))),"")</f>
        <v>23.7</v>
      </c>
      <c r="O33" s="19" t="str">
        <f>IF(Z33="","",IF(AE33="",TEXT(AB33,"#,##0.0"),IF(AB33-AE33&gt;0,CONCATENATE(TEXT(AE33,"#,##0.0"),"~",TEXT(AB33,"#,##0.0")),TEXT(AB33,"#,##0.0"))))</f>
        <v>27.7</v>
      </c>
      <c r="P33" s="14" t="s">
        <v>21</v>
      </c>
      <c r="Q33" s="14" t="s">
        <v>10</v>
      </c>
      <c r="R33" s="14" t="s">
        <v>9</v>
      </c>
      <c r="S33" s="14"/>
      <c r="T33" s="18" t="s">
        <v>20</v>
      </c>
      <c r="U33" s="17" t="str">
        <f>IFERROR(IF(K33&lt;M33,"",(ROUNDDOWN(K33/M33*100,0))),"")</f>
        <v/>
      </c>
      <c r="V33" s="16" t="str">
        <f>IFERROR(IF(K33&lt;N33,"",(ROUNDDOWN(K33/N33*100,0))),"")</f>
        <v/>
      </c>
      <c r="W33" s="16">
        <f>IF(AC33&lt;55,"",IF(AA33="",AC33,IF(AF33-AC33&gt;0,CONCATENATE(AC33,"~",AF33),AC33)))</f>
        <v>60</v>
      </c>
      <c r="X33" s="15" t="str">
        <f>IF(AC33&lt;55,"",AD33)</f>
        <v>★1.0</v>
      </c>
      <c r="Z33" s="14">
        <v>930</v>
      </c>
      <c r="AA33" s="14">
        <v>930</v>
      </c>
      <c r="AB33" s="113">
        <f>IF(Z33="","",(ROUND(IF(Z33&gt;=2759,9.5,IF(Z33&lt;2759,(-2.47/1000000*Z33*Z33)-(8.52/10000*Z33)+30.65)),1)))</f>
        <v>27.7</v>
      </c>
      <c r="AC33" s="13">
        <f>IF(K33="","",ROUNDDOWN(K33/AB33*100,0))</f>
        <v>60</v>
      </c>
      <c r="AD33" s="13" t="str">
        <f>IF(AC33="","",IF(AC33&gt;=125,"★7.5",IF(AC33&gt;=120,"★7.0",IF(AC33&gt;=115,"★6.5",IF(AC33&gt;=110,"★6.0",IF(AC33&gt;=105,"★5.5",IF(AC33&gt;=100,"★5.0",IF(AC33&gt;=95,"★4.5",IF(AC33&gt;=90,"★4.0",IF(AC33&gt;=85,"★3.5",IF(AC33&gt;=80,"★3.0",IF(AC33&gt;=75,"★2.5",IF(AC33&gt;=70,"★2.0",IF(AC33&gt;=65,"★1.5",IF(AC33&gt;=60,"★1.0",IF(AC33&gt;=55,"★0.5"," "))))))))))))))))</f>
        <v>★1.0</v>
      </c>
      <c r="AE33" s="113">
        <f>IF(AA33="","",(ROUND(IF(AA33&gt;=2759,9.5,IF(AA33&lt;2759,(-2.47/1000000*AA33*AA33)-(8.52/10000*AA33)+30.65)),1)))</f>
        <v>27.7</v>
      </c>
      <c r="AF33" s="13">
        <f>IF(AE33="","",IF(K33="","",ROUNDDOWN(K33/AE33*100,0)))</f>
        <v>60</v>
      </c>
      <c r="AG33" s="13" t="str">
        <f>IF(AF33="","",IF(AF33&gt;=125,"★7.5",IF(AF33&gt;=120,"★7.0",IF(AF33&gt;=115,"★6.5",IF(AF33&gt;=110,"★6.0",IF(AF33&gt;=105,"★5.5",IF(AF33&gt;=100,"★5.0",IF(AF33&gt;=95,"★4.5",IF(AF33&gt;=90,"★4.0",IF(AF33&gt;=85,"★3.5",IF(AF33&gt;=80,"★3.0",IF(AF33&gt;=75,"★2.5",IF(AF33&gt;=70,"★2.0",IF(AF33&gt;=65,"★1.5",IF(AF33&gt;=60,"★1.0",IF(AF33&gt;=55,"★0.5"," "))))))))))))))))</f>
        <v>★1.0</v>
      </c>
      <c r="AH33" s="12"/>
    </row>
    <row r="34" spans="1:34" ht="24" customHeight="1">
      <c r="A34" s="34"/>
      <c r="B34" s="30"/>
      <c r="C34" s="29"/>
      <c r="D34" s="25" t="s">
        <v>50</v>
      </c>
      <c r="E34" s="33" t="s">
        <v>49</v>
      </c>
      <c r="F34" s="14" t="s">
        <v>24</v>
      </c>
      <c r="G34" s="14" t="s">
        <v>23</v>
      </c>
      <c r="H34" s="14" t="s">
        <v>22</v>
      </c>
      <c r="I34" s="14">
        <v>940</v>
      </c>
      <c r="J34" s="24">
        <v>4</v>
      </c>
      <c r="K34" s="23">
        <v>16.8</v>
      </c>
      <c r="L34" s="22">
        <f>IF(K34&gt;0,1/K34*34.6*67.1,"")</f>
        <v>138.19404761904758</v>
      </c>
      <c r="M34" s="21">
        <f>IFERROR(VALUE(IF(Z34="","",(IF(Z34&gt;=2271,"7.4",IF(Z34&gt;=2101,"8.7",IF(Z34&gt;=1991,"9.4",IF(Z34&gt;=1871,"10.2",IF(Z34&gt;=1761,"11.1",IF(Z34&gt;=1651,"12.2",IF(Z34&gt;=1531,"13.2",IF(Z34&gt;=1421,"14.4",IF(Z34&gt;=1311,"15.8",IF(Z34&gt;=1196,"17.2",IF(Z34&gt;=1081,"18.7",IF(Z34&gt;=971,"20.5",IF(Z34&gt;=856,"20.8",IF(Z34&gt;=741,"21.0",IF(Z34&gt;=601,"21.8","22.5")))))))))))))))))),"")</f>
        <v>20.8</v>
      </c>
      <c r="N34" s="20">
        <f>IFERROR(VALUE(IF(Z34="","",(IF(Z34&gt;=2271,"10.6",IF(Z34&gt;=2101,"11.9",IF(Z34&gt;=1991,"12.7",IF(Z34&gt;=1871,"13.5",IF(Z34&gt;=1761,"14.4",IF(Z34&gt;=1651,"15.4",IF(Z34&gt;=1531,"16.5",IF(Z34&gt;=1421,"17.6",IF(Z34&gt;=1311,"19.0",IF(Z34&gt;=1196,"20.3",IF(Z34&gt;=1081,"21.8",IF(Z34&gt;=971,"23.4",IF(Z34&gt;=856,"23.7",IF(Z34&gt;=741,"24.5","24.6"))))))))))))))))),"")</f>
        <v>23.7</v>
      </c>
      <c r="O34" s="19" t="str">
        <f>IF(Z34="","",IF(AE34="",TEXT(AB34,"#,##0.0"),IF(AB34-AE34&gt;0,CONCATENATE(TEXT(AE34,"#,##0.0"),"~",TEXT(AB34,"#,##0.0")),TEXT(AB34,"#,##0.0"))))</f>
        <v>27.7</v>
      </c>
      <c r="P34" s="14" t="s">
        <v>21</v>
      </c>
      <c r="Q34" s="14" t="s">
        <v>10</v>
      </c>
      <c r="R34" s="14" t="s">
        <v>9</v>
      </c>
      <c r="S34" s="14"/>
      <c r="T34" s="18" t="s">
        <v>20</v>
      </c>
      <c r="U34" s="17" t="str">
        <f>IFERROR(IF(K34&lt;M34,"",(ROUNDDOWN(K34/M34*100,0))),"")</f>
        <v/>
      </c>
      <c r="V34" s="16" t="str">
        <f>IFERROR(IF(K34&lt;N34,"",(ROUNDDOWN(K34/N34*100,0))),"")</f>
        <v/>
      </c>
      <c r="W34" s="16">
        <f>IF(AC34&lt;55,"",IF(AA34="",AC34,IF(AF34-AC34&gt;0,CONCATENATE(AC34,"~",AF34),AC34)))</f>
        <v>60</v>
      </c>
      <c r="X34" s="15" t="str">
        <f>IF(AC34&lt;55,"",AD34)</f>
        <v>★1.0</v>
      </c>
      <c r="Z34" s="14">
        <v>940</v>
      </c>
      <c r="AA34" s="14">
        <v>940</v>
      </c>
      <c r="AB34" s="113">
        <f>IF(Z34="","",(ROUND(IF(Z34&gt;=2759,9.5,IF(Z34&lt;2759,(-2.47/1000000*Z34*Z34)-(8.52/10000*Z34)+30.65)),1)))</f>
        <v>27.7</v>
      </c>
      <c r="AC34" s="13">
        <f>IF(K34="","",ROUNDDOWN(K34/AB34*100,0))</f>
        <v>60</v>
      </c>
      <c r="AD34" s="13" t="str">
        <f>IF(AC34="","",IF(AC34&gt;=125,"★7.5",IF(AC34&gt;=120,"★7.0",IF(AC34&gt;=115,"★6.5",IF(AC34&gt;=110,"★6.0",IF(AC34&gt;=105,"★5.5",IF(AC34&gt;=100,"★5.0",IF(AC34&gt;=95,"★4.5",IF(AC34&gt;=90,"★4.0",IF(AC34&gt;=85,"★3.5",IF(AC34&gt;=80,"★3.0",IF(AC34&gt;=75,"★2.5",IF(AC34&gt;=70,"★2.0",IF(AC34&gt;=65,"★1.5",IF(AC34&gt;=60,"★1.0",IF(AC34&gt;=55,"★0.5"," "))))))))))))))))</f>
        <v>★1.0</v>
      </c>
      <c r="AE34" s="113">
        <f>IF(AA34="","",(ROUND(IF(AA34&gt;=2759,9.5,IF(AA34&lt;2759,(-2.47/1000000*AA34*AA34)-(8.52/10000*AA34)+30.65)),1)))</f>
        <v>27.7</v>
      </c>
      <c r="AF34" s="13">
        <f>IF(AE34="","",IF(K34="","",ROUNDDOWN(K34/AE34*100,0)))</f>
        <v>60</v>
      </c>
      <c r="AG34" s="13" t="str">
        <f>IF(AF34="","",IF(AF34&gt;=125,"★7.5",IF(AF34&gt;=120,"★7.0",IF(AF34&gt;=115,"★6.5",IF(AF34&gt;=110,"★6.0",IF(AF34&gt;=105,"★5.5",IF(AF34&gt;=100,"★5.0",IF(AF34&gt;=95,"★4.5",IF(AF34&gt;=90,"★4.0",IF(AF34&gt;=85,"★3.5",IF(AF34&gt;=80,"★3.0",IF(AF34&gt;=75,"★2.5",IF(AF34&gt;=70,"★2.0",IF(AF34&gt;=65,"★1.5",IF(AF34&gt;=60,"★1.0",IF(AF34&gt;=55,"★0.5"," "))))))))))))))))</f>
        <v>★1.0</v>
      </c>
      <c r="AH34" s="12"/>
    </row>
    <row r="35" spans="1:34" ht="24" customHeight="1">
      <c r="A35" s="34"/>
      <c r="B35" s="27"/>
      <c r="C35" s="26"/>
      <c r="D35" s="25" t="s">
        <v>48</v>
      </c>
      <c r="E35" s="25" t="s">
        <v>47</v>
      </c>
      <c r="F35" s="14" t="s">
        <v>24</v>
      </c>
      <c r="G35" s="14" t="s">
        <v>23</v>
      </c>
      <c r="H35" s="14" t="s">
        <v>22</v>
      </c>
      <c r="I35" s="14">
        <v>930</v>
      </c>
      <c r="J35" s="24">
        <v>4</v>
      </c>
      <c r="K35" s="23">
        <v>19.399999999999999</v>
      </c>
      <c r="L35" s="22">
        <f>IF(K35&gt;0,1/K35*34.6*67.1,"")</f>
        <v>119.67319587628867</v>
      </c>
      <c r="M35" s="21">
        <f>IFERROR(VALUE(IF(Z35="","",(IF(Z35&gt;=2271,"7.4",IF(Z35&gt;=2101,"8.7",IF(Z35&gt;=1991,"9.4",IF(Z35&gt;=1871,"10.2",IF(Z35&gt;=1761,"11.1",IF(Z35&gt;=1651,"12.2",IF(Z35&gt;=1531,"13.2",IF(Z35&gt;=1421,"14.4",IF(Z35&gt;=1311,"15.8",IF(Z35&gt;=1196,"17.2",IF(Z35&gt;=1081,"18.7",IF(Z35&gt;=971,"20.5",IF(Z35&gt;=856,"20.8",IF(Z35&gt;=741,"21.0",IF(Z35&gt;=601,"21.8","22.5")))))))))))))))))),"")</f>
        <v>20.8</v>
      </c>
      <c r="N35" s="20">
        <f>IFERROR(VALUE(IF(Z35="","",(IF(Z35&gt;=2271,"10.6",IF(Z35&gt;=2101,"11.9",IF(Z35&gt;=1991,"12.7",IF(Z35&gt;=1871,"13.5",IF(Z35&gt;=1761,"14.4",IF(Z35&gt;=1651,"15.4",IF(Z35&gt;=1531,"16.5",IF(Z35&gt;=1421,"17.6",IF(Z35&gt;=1311,"19.0",IF(Z35&gt;=1196,"20.3",IF(Z35&gt;=1081,"21.8",IF(Z35&gt;=971,"23.4",IF(Z35&gt;=856,"23.7",IF(Z35&gt;=741,"24.5","24.6"))))))))))))))))),"")</f>
        <v>23.7</v>
      </c>
      <c r="O35" s="19" t="str">
        <f>IF(Z35="","",IF(AE35="",TEXT(AB35,"#,##0.0"),IF(AB35-AE35&gt;0,CONCATENATE(TEXT(AE35,"#,##0.0"),"~",TEXT(AB35,"#,##0.0")),TEXT(AB35,"#,##0.0"))))</f>
        <v>27.7</v>
      </c>
      <c r="P35" s="14" t="s">
        <v>21</v>
      </c>
      <c r="Q35" s="14" t="s">
        <v>10</v>
      </c>
      <c r="R35" s="14" t="s">
        <v>9</v>
      </c>
      <c r="S35" s="14"/>
      <c r="T35" s="18" t="s">
        <v>20</v>
      </c>
      <c r="U35" s="17" t="str">
        <f>IFERROR(IF(K35&lt;M35,"",(ROUNDDOWN(K35/M35*100,0))),"")</f>
        <v/>
      </c>
      <c r="V35" s="16" t="str">
        <f>IFERROR(IF(K35&lt;N35,"",(ROUNDDOWN(K35/N35*100,0))),"")</f>
        <v/>
      </c>
      <c r="W35" s="16">
        <f>IF(AC35&lt;55,"",IF(AA35="",AC35,IF(AF35-AC35&gt;0,CONCATENATE(AC35,"~",AF35),AC35)))</f>
        <v>70</v>
      </c>
      <c r="X35" s="15" t="str">
        <f>IF(AC35&lt;55,"",AD35)</f>
        <v>★2.0</v>
      </c>
      <c r="Z35" s="14">
        <v>930</v>
      </c>
      <c r="AA35" s="14">
        <v>930</v>
      </c>
      <c r="AB35" s="113">
        <f>IF(Z35="","",(ROUND(IF(Z35&gt;=2759,9.5,IF(Z35&lt;2759,(-2.47/1000000*Z35*Z35)-(8.52/10000*Z35)+30.65)),1)))</f>
        <v>27.7</v>
      </c>
      <c r="AC35" s="13">
        <f>IF(K35="","",ROUNDDOWN(K35/AB35*100,0))</f>
        <v>70</v>
      </c>
      <c r="AD35" s="13" t="str">
        <f>IF(AC35="","",IF(AC35&gt;=125,"★7.5",IF(AC35&gt;=120,"★7.0",IF(AC35&gt;=115,"★6.5",IF(AC35&gt;=110,"★6.0",IF(AC35&gt;=105,"★5.5",IF(AC35&gt;=100,"★5.0",IF(AC35&gt;=95,"★4.5",IF(AC35&gt;=90,"★4.0",IF(AC35&gt;=85,"★3.5",IF(AC35&gt;=80,"★3.0",IF(AC35&gt;=75,"★2.5",IF(AC35&gt;=70,"★2.0",IF(AC35&gt;=65,"★1.5",IF(AC35&gt;=60,"★1.0",IF(AC35&gt;=55,"★0.5"," "))))))))))))))))</f>
        <v>★2.0</v>
      </c>
      <c r="AE35" s="113">
        <f>IF(AA35="","",(ROUND(IF(AA35&gt;=2759,9.5,IF(AA35&lt;2759,(-2.47/1000000*AA35*AA35)-(8.52/10000*AA35)+30.65)),1)))</f>
        <v>27.7</v>
      </c>
      <c r="AF35" s="13">
        <f>IF(AE35="","",IF(K35="","",ROUNDDOWN(K35/AE35*100,0)))</f>
        <v>70</v>
      </c>
      <c r="AG35" s="13" t="str">
        <f>IF(AF35="","",IF(AF35&gt;=125,"★7.5",IF(AF35&gt;=120,"★7.0",IF(AF35&gt;=115,"★6.5",IF(AF35&gt;=110,"★6.0",IF(AF35&gt;=105,"★5.5",IF(AF35&gt;=100,"★5.0",IF(AF35&gt;=95,"★4.5",IF(AF35&gt;=90,"★4.0",IF(AF35&gt;=85,"★3.5",IF(AF35&gt;=80,"★3.0",IF(AF35&gt;=75,"★2.5",IF(AF35&gt;=70,"★2.0",IF(AF35&gt;=65,"★1.5",IF(AF35&gt;=60,"★1.0",IF(AF35&gt;=55,"★0.5"," "))))))))))))))))</f>
        <v>★2.0</v>
      </c>
      <c r="AH35" s="12"/>
    </row>
    <row r="36" spans="1:34" ht="24" customHeight="1">
      <c r="A36" s="28"/>
      <c r="B36" s="30"/>
      <c r="C36" s="29" t="s">
        <v>46</v>
      </c>
      <c r="D36" s="25" t="s">
        <v>44</v>
      </c>
      <c r="E36" s="33" t="s">
        <v>45</v>
      </c>
      <c r="F36" s="14" t="s">
        <v>24</v>
      </c>
      <c r="G36" s="14" t="s">
        <v>23</v>
      </c>
      <c r="H36" s="14" t="s">
        <v>22</v>
      </c>
      <c r="I36" s="14">
        <v>970</v>
      </c>
      <c r="J36" s="24">
        <v>4</v>
      </c>
      <c r="K36" s="23">
        <v>20.9</v>
      </c>
      <c r="L36" s="22">
        <f>IF(K36&gt;0,1/K36*34.6*67.1,"")</f>
        <v>111.08421052631577</v>
      </c>
      <c r="M36" s="21">
        <f>IFERROR(VALUE(IF(Z36="","",(IF(Z36&gt;=2271,"7.4",IF(Z36&gt;=2101,"8.7",IF(Z36&gt;=1991,"9.4",IF(Z36&gt;=1871,"10.2",IF(Z36&gt;=1761,"11.1",IF(Z36&gt;=1651,"12.2",IF(Z36&gt;=1531,"13.2",IF(Z36&gt;=1421,"14.4",IF(Z36&gt;=1311,"15.8",IF(Z36&gt;=1196,"17.2",IF(Z36&gt;=1081,"18.7",IF(Z36&gt;=971,"20.5",IF(Z36&gt;=856,"20.8",IF(Z36&gt;=741,"21.0",IF(Z36&gt;=601,"21.8","22.5")))))))))))))))))),"")</f>
        <v>20.8</v>
      </c>
      <c r="N36" s="20">
        <f>IFERROR(VALUE(IF(Z36="","",(IF(Z36&gt;=2271,"10.6",IF(Z36&gt;=2101,"11.9",IF(Z36&gt;=1991,"12.7",IF(Z36&gt;=1871,"13.5",IF(Z36&gt;=1761,"14.4",IF(Z36&gt;=1651,"15.4",IF(Z36&gt;=1531,"16.5",IF(Z36&gt;=1421,"17.6",IF(Z36&gt;=1311,"19.0",IF(Z36&gt;=1196,"20.3",IF(Z36&gt;=1081,"21.8",IF(Z36&gt;=971,"23.4",IF(Z36&gt;=856,"23.7",IF(Z36&gt;=741,"24.5","24.6"))))))))))))))))),"")</f>
        <v>23.7</v>
      </c>
      <c r="O36" s="19" t="str">
        <f>IF(Z36="","",IF(AE36="",TEXT(AB36,"#,##0.0"),IF(AB36-AE36&gt;0,CONCATENATE(TEXT(AE36,"#,##0.0"),"~",TEXT(AB36,"#,##0.0")),TEXT(AB36,"#,##0.0"))))</f>
        <v>27.5</v>
      </c>
      <c r="P36" s="14" t="s">
        <v>21</v>
      </c>
      <c r="Q36" s="14" t="s">
        <v>30</v>
      </c>
      <c r="R36" s="14" t="s">
        <v>34</v>
      </c>
      <c r="S36" s="14"/>
      <c r="T36" s="18" t="s">
        <v>29</v>
      </c>
      <c r="U36" s="17">
        <f>IFERROR(IF(K36&lt;M36,"",(ROUNDDOWN(K36/M36*100,0))),"")</f>
        <v>100</v>
      </c>
      <c r="V36" s="16" t="str">
        <f>IFERROR(IF(K36&lt;N36,"",(ROUNDDOWN(K36/N36*100,0))),"")</f>
        <v/>
      </c>
      <c r="W36" s="16">
        <f>IF(AC36&lt;55,"",IF(AA36="",AC36,IF(AF36-AC36&gt;0,CONCATENATE(AC36,"~",AF36),AC36)))</f>
        <v>76</v>
      </c>
      <c r="X36" s="15" t="str">
        <f>IF(AC36&lt;55,"",AD36)</f>
        <v>★2.5</v>
      </c>
      <c r="Z36" s="14">
        <v>970</v>
      </c>
      <c r="AA36" s="14">
        <v>970</v>
      </c>
      <c r="AB36" s="113">
        <f>IF(Z36="","",(ROUND(IF(Z36&gt;=2759,9.5,IF(Z36&lt;2759,(-2.47/1000000*Z36*Z36)-(8.52/10000*Z36)+30.65)),1)))</f>
        <v>27.5</v>
      </c>
      <c r="AC36" s="13">
        <f>IF(K36="","",ROUNDDOWN(K36/AB36*100,0))</f>
        <v>76</v>
      </c>
      <c r="AD36" s="13" t="str">
        <f>IF(AC36="","",IF(AC36&gt;=125,"★7.5",IF(AC36&gt;=120,"★7.0",IF(AC36&gt;=115,"★6.5",IF(AC36&gt;=110,"★6.0",IF(AC36&gt;=105,"★5.5",IF(AC36&gt;=100,"★5.0",IF(AC36&gt;=95,"★4.5",IF(AC36&gt;=90,"★4.0",IF(AC36&gt;=85,"★3.5",IF(AC36&gt;=80,"★3.0",IF(AC36&gt;=75,"★2.5",IF(AC36&gt;=70,"★2.0",IF(AC36&gt;=65,"★1.5",IF(AC36&gt;=60,"★1.0",IF(AC36&gt;=55,"★0.5"," "))))))))))))))))</f>
        <v>★2.5</v>
      </c>
      <c r="AE36" s="113">
        <f>IF(AA36="","",(ROUND(IF(AA36&gt;=2759,9.5,IF(AA36&lt;2759,(-2.47/1000000*AA36*AA36)-(8.52/10000*AA36)+30.65)),1)))</f>
        <v>27.5</v>
      </c>
      <c r="AF36" s="13">
        <f>IF(AE36="","",IF(K36="","",ROUNDDOWN(K36/AE36*100,0)))</f>
        <v>76</v>
      </c>
      <c r="AG36" s="13" t="str">
        <f>IF(AF36="","",IF(AF36&gt;=125,"★7.5",IF(AF36&gt;=120,"★7.0",IF(AF36&gt;=115,"★6.5",IF(AF36&gt;=110,"★6.0",IF(AF36&gt;=105,"★5.5",IF(AF36&gt;=100,"★5.0",IF(AF36&gt;=95,"★4.5",IF(AF36&gt;=90,"★4.0",IF(AF36&gt;=85,"★3.5",IF(AF36&gt;=80,"★3.0",IF(AF36&gt;=75,"★2.5",IF(AF36&gt;=70,"★2.0",IF(AF36&gt;=65,"★1.5",IF(AF36&gt;=60,"★1.0",IF(AF36&gt;=55,"★0.5"," "))))))))))))))))</f>
        <v>★2.5</v>
      </c>
      <c r="AH36" s="12"/>
    </row>
    <row r="37" spans="1:34" ht="24" customHeight="1">
      <c r="A37" s="28"/>
      <c r="B37" s="30"/>
      <c r="C37" s="29"/>
      <c r="D37" s="25" t="s">
        <v>44</v>
      </c>
      <c r="E37" s="33" t="s">
        <v>43</v>
      </c>
      <c r="F37" s="14" t="s">
        <v>24</v>
      </c>
      <c r="G37" s="14" t="s">
        <v>23</v>
      </c>
      <c r="H37" s="14" t="s">
        <v>22</v>
      </c>
      <c r="I37" s="14" t="s">
        <v>42</v>
      </c>
      <c r="J37" s="24">
        <v>4</v>
      </c>
      <c r="K37" s="23">
        <v>20.9</v>
      </c>
      <c r="L37" s="22">
        <f>IF(K37&gt;0,1/K37*34.6*67.1,"")</f>
        <v>111.08421052631577</v>
      </c>
      <c r="M37" s="21">
        <f>IFERROR(VALUE(IF(Z37="","",(IF(Z37&gt;=2271,"7.4",IF(Z37&gt;=2101,"8.7",IF(Z37&gt;=1991,"9.4",IF(Z37&gt;=1871,"10.2",IF(Z37&gt;=1761,"11.1",IF(Z37&gt;=1651,"12.2",IF(Z37&gt;=1531,"13.2",IF(Z37&gt;=1421,"14.4",IF(Z37&gt;=1311,"15.8",IF(Z37&gt;=1196,"17.2",IF(Z37&gt;=1081,"18.7",IF(Z37&gt;=971,"20.5",IF(Z37&gt;=856,"20.8",IF(Z37&gt;=741,"21.0",IF(Z37&gt;=601,"21.8","22.5")))))))))))))))))),"")</f>
        <v>20.8</v>
      </c>
      <c r="N37" s="20">
        <f>IFERROR(VALUE(IF(Z37="","",(IF(Z37&gt;=2271,"10.6",IF(Z37&gt;=2101,"11.9",IF(Z37&gt;=1991,"12.7",IF(Z37&gt;=1871,"13.5",IF(Z37&gt;=1761,"14.4",IF(Z37&gt;=1651,"15.4",IF(Z37&gt;=1531,"16.5",IF(Z37&gt;=1421,"17.6",IF(Z37&gt;=1311,"19.0",IF(Z37&gt;=1196,"20.3",IF(Z37&gt;=1081,"21.8",IF(Z37&gt;=971,"23.4",IF(Z37&gt;=856,"23.7",IF(Z37&gt;=741,"24.5","24.6"))))))))))))))))),"")</f>
        <v>23.7</v>
      </c>
      <c r="O37" s="19" t="str">
        <f>IF(Z37="","",IF(AE37="",TEXT(AB37,"#,##0.0"),IF(AB37-AE37&gt;0,CONCATENATE(TEXT(AE37,"#,##0.0"),"~",TEXT(AB37,"#,##0.0")),TEXT(AB37,"#,##0.0"))))</f>
        <v>27.6</v>
      </c>
      <c r="P37" s="14" t="s">
        <v>21</v>
      </c>
      <c r="Q37" s="14" t="s">
        <v>30</v>
      </c>
      <c r="R37" s="14" t="s">
        <v>34</v>
      </c>
      <c r="S37" s="14"/>
      <c r="T37" s="18" t="s">
        <v>29</v>
      </c>
      <c r="U37" s="17">
        <f>IFERROR(IF(K37&lt;M37,"",(ROUNDDOWN(K37/M37*100,0))),"")</f>
        <v>100</v>
      </c>
      <c r="V37" s="16" t="str">
        <f>IFERROR(IF(K37&lt;N37,"",(ROUNDDOWN(K37/N37*100,0))),"")</f>
        <v/>
      </c>
      <c r="W37" s="16">
        <f>IF(AC37&lt;55,"",IF(AA37="",AC37,IF(AF37-AC37&gt;0,CONCATENATE(AC37,"~",AF37),AC37)))</f>
        <v>75</v>
      </c>
      <c r="X37" s="15" t="str">
        <f>IF(AC37&lt;55,"",AD37)</f>
        <v>★2.5</v>
      </c>
      <c r="Z37" s="6">
        <v>950</v>
      </c>
      <c r="AA37" s="6">
        <v>960</v>
      </c>
      <c r="AB37" s="113">
        <f>IF(Z37="","",(ROUND(IF(Z37&gt;=2759,9.5,IF(Z37&lt;2759,(-2.47/1000000*Z37*Z37)-(8.52/10000*Z37)+30.65)),1)))</f>
        <v>27.6</v>
      </c>
      <c r="AC37" s="13">
        <f>IF(K37="","",ROUNDDOWN(K37/AB37*100,0))</f>
        <v>75</v>
      </c>
      <c r="AD37" s="13" t="str">
        <f>IF(AC37="","",IF(AC37&gt;=125,"★7.5",IF(AC37&gt;=120,"★7.0",IF(AC37&gt;=115,"★6.5",IF(AC37&gt;=110,"★6.0",IF(AC37&gt;=105,"★5.5",IF(AC37&gt;=100,"★5.0",IF(AC37&gt;=95,"★4.5",IF(AC37&gt;=90,"★4.0",IF(AC37&gt;=85,"★3.5",IF(AC37&gt;=80,"★3.0",IF(AC37&gt;=75,"★2.5",IF(AC37&gt;=70,"★2.0",IF(AC37&gt;=65,"★1.5",IF(AC37&gt;=60,"★1.0",IF(AC37&gt;=55,"★0.5"," "))))))))))))))))</f>
        <v>★2.5</v>
      </c>
      <c r="AE37" s="113">
        <f>IF(AA37="","",(ROUND(IF(AA37&gt;=2759,9.5,IF(AA37&lt;2759,(-2.47/1000000*AA37*AA37)-(8.52/10000*AA37)+30.65)),1)))</f>
        <v>27.6</v>
      </c>
      <c r="AF37" s="13">
        <f>IF(AE37="","",IF(K37="","",ROUNDDOWN(K37/AE37*100,0)))</f>
        <v>75</v>
      </c>
      <c r="AG37" s="13" t="str">
        <f>IF(AF37="","",IF(AF37&gt;=125,"★7.5",IF(AF37&gt;=120,"★7.0",IF(AF37&gt;=115,"★6.5",IF(AF37&gt;=110,"★6.0",IF(AF37&gt;=105,"★5.5",IF(AF37&gt;=100,"★5.0",IF(AF37&gt;=95,"★4.5",IF(AF37&gt;=90,"★4.0",IF(AF37&gt;=85,"★3.5",IF(AF37&gt;=80,"★3.0",IF(AF37&gt;=75,"★2.5",IF(AF37&gt;=70,"★2.0",IF(AF37&gt;=65,"★1.5",IF(AF37&gt;=60,"★1.0",IF(AF37&gt;=55,"★0.5"," "))))))))))))))))</f>
        <v>★2.5</v>
      </c>
      <c r="AH37" s="12"/>
    </row>
    <row r="38" spans="1:34" ht="24" customHeight="1">
      <c r="A38" s="28"/>
      <c r="B38" s="30"/>
      <c r="C38" s="29"/>
      <c r="D38" s="25" t="s">
        <v>39</v>
      </c>
      <c r="E38" s="33" t="s">
        <v>41</v>
      </c>
      <c r="F38" s="14" t="s">
        <v>24</v>
      </c>
      <c r="G38" s="14" t="s">
        <v>23</v>
      </c>
      <c r="H38" s="14" t="s">
        <v>22</v>
      </c>
      <c r="I38" s="14" t="s">
        <v>40</v>
      </c>
      <c r="J38" s="24">
        <v>4</v>
      </c>
      <c r="K38" s="23">
        <v>19</v>
      </c>
      <c r="L38" s="22">
        <f>IF(K38&gt;0,1/K38*34.6*67.1,"")</f>
        <v>122.19263157894736</v>
      </c>
      <c r="M38" s="21">
        <f>IFERROR(VALUE(IF(Z38="","",(IF(Z38&gt;=2271,"7.4",IF(Z38&gt;=2101,"8.7",IF(Z38&gt;=1991,"9.4",IF(Z38&gt;=1871,"10.2",IF(Z38&gt;=1761,"11.1",IF(Z38&gt;=1651,"12.2",IF(Z38&gt;=1531,"13.2",IF(Z38&gt;=1421,"14.4",IF(Z38&gt;=1311,"15.8",IF(Z38&gt;=1196,"17.2",IF(Z38&gt;=1081,"18.7",IF(Z38&gt;=971,"20.5",IF(Z38&gt;=856,"20.8",IF(Z38&gt;=741,"21.0",IF(Z38&gt;=601,"21.8","22.5")))))))))))))))))),"")</f>
        <v>20.5</v>
      </c>
      <c r="N38" s="20">
        <f>IFERROR(VALUE(IF(Z38="","",(IF(Z38&gt;=2271,"10.6",IF(Z38&gt;=2101,"11.9",IF(Z38&gt;=1991,"12.7",IF(Z38&gt;=1871,"13.5",IF(Z38&gt;=1761,"14.4",IF(Z38&gt;=1651,"15.4",IF(Z38&gt;=1531,"16.5",IF(Z38&gt;=1421,"17.6",IF(Z38&gt;=1311,"19.0",IF(Z38&gt;=1196,"20.3",IF(Z38&gt;=1081,"21.8",IF(Z38&gt;=971,"23.4",IF(Z38&gt;=856,"23.7",IF(Z38&gt;=741,"24.5","24.6"))))))))))))))))),"")</f>
        <v>23.4</v>
      </c>
      <c r="O38" s="19" t="str">
        <f>IF(Z38="","",IF(AE38="",TEXT(AB38,"#,##0.0"),IF(AB38-AE38&gt;0,CONCATENATE(TEXT(AE38,"#,##0.0"),"~",TEXT(AB38,"#,##0.0")),TEXT(AB38,"#,##0.0"))))</f>
        <v>27.2</v>
      </c>
      <c r="P38" s="14" t="s">
        <v>21</v>
      </c>
      <c r="Q38" s="14" t="s">
        <v>30</v>
      </c>
      <c r="R38" s="14" t="s">
        <v>9</v>
      </c>
      <c r="S38" s="14"/>
      <c r="T38" s="18" t="s">
        <v>29</v>
      </c>
      <c r="U38" s="17" t="str">
        <f>IFERROR(IF(K38&lt;M38,"",(ROUNDDOWN(K38/M38*100,0))),"")</f>
        <v/>
      </c>
      <c r="V38" s="16" t="str">
        <f>IFERROR(IF(K38&lt;N38,"",(ROUNDDOWN(K38/N38*100,0))),"")</f>
        <v/>
      </c>
      <c r="W38" s="16">
        <f>IF(AC38&lt;55,"",IF(AA38="",AC38,IF(AF38-AC38&gt;0,CONCATENATE(AC38,"~",AF38),AC38)))</f>
        <v>69</v>
      </c>
      <c r="X38" s="15" t="str">
        <f>IF(AC38&lt;55,"",AD38)</f>
        <v>★1.5</v>
      </c>
      <c r="Z38" s="6">
        <v>1020</v>
      </c>
      <c r="AA38" s="6">
        <v>1030</v>
      </c>
      <c r="AB38" s="113">
        <f>IF(Z38="","",(ROUND(IF(Z38&gt;=2759,9.5,IF(Z38&lt;2759,(-2.47/1000000*Z38*Z38)-(8.52/10000*Z38)+30.65)),1)))</f>
        <v>27.2</v>
      </c>
      <c r="AC38" s="13">
        <f>IF(K38="","",ROUNDDOWN(K38/AB38*100,0))</f>
        <v>69</v>
      </c>
      <c r="AD38" s="13" t="str">
        <f>IF(AC38="","",IF(AC38&gt;=125,"★7.5",IF(AC38&gt;=120,"★7.0",IF(AC38&gt;=115,"★6.5",IF(AC38&gt;=110,"★6.0",IF(AC38&gt;=105,"★5.5",IF(AC38&gt;=100,"★5.0",IF(AC38&gt;=95,"★4.5",IF(AC38&gt;=90,"★4.0",IF(AC38&gt;=85,"★3.5",IF(AC38&gt;=80,"★3.0",IF(AC38&gt;=75,"★2.5",IF(AC38&gt;=70,"★2.0",IF(AC38&gt;=65,"★1.5",IF(AC38&gt;=60,"★1.0",IF(AC38&gt;=55,"★0.5"," "))))))))))))))))</f>
        <v>★1.5</v>
      </c>
      <c r="AE38" s="113">
        <f>IF(AA38="","",(ROUND(IF(AA38&gt;=2759,9.5,IF(AA38&lt;2759,(-2.47/1000000*AA38*AA38)-(8.52/10000*AA38)+30.65)),1)))</f>
        <v>27.2</v>
      </c>
      <c r="AF38" s="13">
        <f>IF(AE38="","",IF(K38="","",ROUNDDOWN(K38/AE38*100,0)))</f>
        <v>69</v>
      </c>
      <c r="AG38" s="13" t="str">
        <f>IF(AF38="","",IF(AF38&gt;=125,"★7.5",IF(AF38&gt;=120,"★7.0",IF(AF38&gt;=115,"★6.5",IF(AF38&gt;=110,"★6.0",IF(AF38&gt;=105,"★5.5",IF(AF38&gt;=100,"★5.0",IF(AF38&gt;=95,"★4.5",IF(AF38&gt;=90,"★4.0",IF(AF38&gt;=85,"★3.5",IF(AF38&gt;=80,"★3.0",IF(AF38&gt;=75,"★2.5",IF(AF38&gt;=70,"★2.0",IF(AF38&gt;=65,"★1.5",IF(AF38&gt;=60,"★1.0",IF(AF38&gt;=55,"★0.5"," "))))))))))))))))</f>
        <v>★1.5</v>
      </c>
      <c r="AH38" s="12"/>
    </row>
    <row r="39" spans="1:34" ht="24" customHeight="1">
      <c r="A39" s="28"/>
      <c r="B39" s="27"/>
      <c r="C39" s="26"/>
      <c r="D39" s="25" t="s">
        <v>39</v>
      </c>
      <c r="E39" s="33" t="s">
        <v>38</v>
      </c>
      <c r="F39" s="14" t="s">
        <v>24</v>
      </c>
      <c r="G39" s="14" t="s">
        <v>23</v>
      </c>
      <c r="H39" s="14" t="s">
        <v>22</v>
      </c>
      <c r="I39" s="14">
        <v>1010</v>
      </c>
      <c r="J39" s="24">
        <v>4</v>
      </c>
      <c r="K39" s="23">
        <v>19</v>
      </c>
      <c r="L39" s="22">
        <f>IF(K39&gt;0,1/K39*34.6*67.1,"")</f>
        <v>122.19263157894736</v>
      </c>
      <c r="M39" s="21">
        <f>IFERROR(VALUE(IF(Z39="","",(IF(Z39&gt;=2271,"7.4",IF(Z39&gt;=2101,"8.7",IF(Z39&gt;=1991,"9.4",IF(Z39&gt;=1871,"10.2",IF(Z39&gt;=1761,"11.1",IF(Z39&gt;=1651,"12.2",IF(Z39&gt;=1531,"13.2",IF(Z39&gt;=1421,"14.4",IF(Z39&gt;=1311,"15.8",IF(Z39&gt;=1196,"17.2",IF(Z39&gt;=1081,"18.7",IF(Z39&gt;=971,"20.5",IF(Z39&gt;=856,"20.8",IF(Z39&gt;=741,"21.0",IF(Z39&gt;=601,"21.8","22.5")))))))))))))))))),"")</f>
        <v>20.5</v>
      </c>
      <c r="N39" s="20">
        <f>IFERROR(VALUE(IF(Z39="","",(IF(Z39&gt;=2271,"10.6",IF(Z39&gt;=2101,"11.9",IF(Z39&gt;=1991,"12.7",IF(Z39&gt;=1871,"13.5",IF(Z39&gt;=1761,"14.4",IF(Z39&gt;=1651,"15.4",IF(Z39&gt;=1531,"16.5",IF(Z39&gt;=1421,"17.6",IF(Z39&gt;=1311,"19.0",IF(Z39&gt;=1196,"20.3",IF(Z39&gt;=1081,"21.8",IF(Z39&gt;=971,"23.4",IF(Z39&gt;=856,"23.7",IF(Z39&gt;=741,"24.5","24.6"))))))))))))))))),"")</f>
        <v>23.4</v>
      </c>
      <c r="O39" s="19" t="str">
        <f>IF(Z39="","",IF(AE39="",TEXT(AB39,"#,##0.0"),IF(AB39-AE39&gt;0,CONCATENATE(TEXT(AE39,"#,##0.0"),"~",TEXT(AB39,"#,##0.0")),TEXT(AB39,"#,##0.0"))))</f>
        <v>27.3</v>
      </c>
      <c r="P39" s="14" t="s">
        <v>21</v>
      </c>
      <c r="Q39" s="14" t="s">
        <v>30</v>
      </c>
      <c r="R39" s="14" t="s">
        <v>9</v>
      </c>
      <c r="S39" s="14"/>
      <c r="T39" s="18" t="s">
        <v>29</v>
      </c>
      <c r="U39" s="17" t="str">
        <f>IFERROR(IF(K39&lt;M39,"",(ROUNDDOWN(K39/M39*100,0))),"")</f>
        <v/>
      </c>
      <c r="V39" s="16" t="str">
        <f>IFERROR(IF(K39&lt;N39,"",(ROUNDDOWN(K39/N39*100,0))),"")</f>
        <v/>
      </c>
      <c r="W39" s="16">
        <f>IF(AC39&lt;55,"",IF(AA39="",AC39,IF(AF39-AC39&gt;0,CONCATENATE(AC39,"~",AF39),AC39)))</f>
        <v>69</v>
      </c>
      <c r="X39" s="15" t="str">
        <f>IF(AC39&lt;55,"",AD39)</f>
        <v>★1.5</v>
      </c>
      <c r="Z39" s="14">
        <v>1010</v>
      </c>
      <c r="AA39" s="14">
        <v>1010</v>
      </c>
      <c r="AB39" s="113">
        <f>IF(Z39="","",(ROUND(IF(Z39&gt;=2759,9.5,IF(Z39&lt;2759,(-2.47/1000000*Z39*Z39)-(8.52/10000*Z39)+30.65)),1)))</f>
        <v>27.3</v>
      </c>
      <c r="AC39" s="13">
        <f>IF(K39="","",ROUNDDOWN(K39/AB39*100,0))</f>
        <v>69</v>
      </c>
      <c r="AD39" s="13" t="str">
        <f>IF(AC39="","",IF(AC39&gt;=125,"★7.5",IF(AC39&gt;=120,"★7.0",IF(AC39&gt;=115,"★6.5",IF(AC39&gt;=110,"★6.0",IF(AC39&gt;=105,"★5.5",IF(AC39&gt;=100,"★5.0",IF(AC39&gt;=95,"★4.5",IF(AC39&gt;=90,"★4.0",IF(AC39&gt;=85,"★3.5",IF(AC39&gt;=80,"★3.0",IF(AC39&gt;=75,"★2.5",IF(AC39&gt;=70,"★2.0",IF(AC39&gt;=65,"★1.5",IF(AC39&gt;=60,"★1.0",IF(AC39&gt;=55,"★0.5"," "))))))))))))))))</f>
        <v>★1.5</v>
      </c>
      <c r="AE39" s="113">
        <f>IF(AA39="","",(ROUND(IF(AA39&gt;=2759,9.5,IF(AA39&lt;2759,(-2.47/1000000*AA39*AA39)-(8.52/10000*AA39)+30.65)),1)))</f>
        <v>27.3</v>
      </c>
      <c r="AF39" s="13">
        <f>IF(AE39="","",IF(K39="","",ROUNDDOWN(K39/AE39*100,0)))</f>
        <v>69</v>
      </c>
      <c r="AG39" s="13" t="str">
        <f>IF(AF39="","",IF(AF39&gt;=125,"★7.5",IF(AF39&gt;=120,"★7.0",IF(AF39&gt;=115,"★6.5",IF(AF39&gt;=110,"★6.0",IF(AF39&gt;=105,"★5.5",IF(AF39&gt;=100,"★5.0",IF(AF39&gt;=95,"★4.5",IF(AF39&gt;=90,"★4.0",IF(AF39&gt;=85,"★3.5",IF(AF39&gt;=80,"★3.0",IF(AF39&gt;=75,"★2.5",IF(AF39&gt;=70,"★2.0",IF(AF39&gt;=65,"★1.5",IF(AF39&gt;=60,"★1.0",IF(AF39&gt;=55,"★0.5"," "))))))))))))))))</f>
        <v>★1.5</v>
      </c>
      <c r="AH39" s="12"/>
    </row>
    <row r="40" spans="1:34" ht="24" customHeight="1">
      <c r="A40" s="34"/>
      <c r="B40" s="30"/>
      <c r="C40" s="29" t="s">
        <v>37</v>
      </c>
      <c r="D40" s="25" t="s">
        <v>36</v>
      </c>
      <c r="E40" s="25" t="s">
        <v>31</v>
      </c>
      <c r="F40" s="14" t="s">
        <v>24</v>
      </c>
      <c r="G40" s="14" t="s">
        <v>23</v>
      </c>
      <c r="H40" s="14" t="s">
        <v>22</v>
      </c>
      <c r="I40" s="14">
        <v>990</v>
      </c>
      <c r="J40" s="24">
        <v>4</v>
      </c>
      <c r="K40" s="23">
        <v>20.9</v>
      </c>
      <c r="L40" s="22">
        <f>IF(K40&gt;0,1/K40*34.6*67.1,"")</f>
        <v>111.08421052631577</v>
      </c>
      <c r="M40" s="21">
        <f>IFERROR(VALUE(IF(Z40="","",(IF(Z40&gt;=2271,"7.4",IF(Z40&gt;=2101,"8.7",IF(Z40&gt;=1991,"9.4",IF(Z40&gt;=1871,"10.2",IF(Z40&gt;=1761,"11.1",IF(Z40&gt;=1651,"12.2",IF(Z40&gt;=1531,"13.2",IF(Z40&gt;=1421,"14.4",IF(Z40&gt;=1311,"15.8",IF(Z40&gt;=1196,"17.2",IF(Z40&gt;=1081,"18.7",IF(Z40&gt;=971,"20.5",IF(Z40&gt;=856,"20.8",IF(Z40&gt;=741,"21.0",IF(Z40&gt;=601,"21.8","22.5")))))))))))))))))),"")</f>
        <v>20.5</v>
      </c>
      <c r="N40" s="20">
        <f>IFERROR(VALUE(IF(Z40="","",(IF(Z40&gt;=2271,"10.6",IF(Z40&gt;=2101,"11.9",IF(Z40&gt;=1991,"12.7",IF(Z40&gt;=1871,"13.5",IF(Z40&gt;=1761,"14.4",IF(Z40&gt;=1651,"15.4",IF(Z40&gt;=1531,"16.5",IF(Z40&gt;=1421,"17.6",IF(Z40&gt;=1311,"19.0",IF(Z40&gt;=1196,"20.3",IF(Z40&gt;=1081,"21.8",IF(Z40&gt;=971,"23.4",IF(Z40&gt;=856,"23.7",IF(Z40&gt;=741,"24.5","24.6"))))))))))))))))),"")</f>
        <v>23.4</v>
      </c>
      <c r="O40" s="19" t="str">
        <f>IF(Z40="","",IF(AE40="",TEXT(AB40,"#,##0.0"),IF(AB40-AE40&gt;0,CONCATENATE(TEXT(AE40,"#,##0.0"),"~",TEXT(AB40,"#,##0.0")),TEXT(AB40,"#,##0.0"))))</f>
        <v>27.4</v>
      </c>
      <c r="P40" s="14" t="s">
        <v>21</v>
      </c>
      <c r="Q40" s="14" t="s">
        <v>30</v>
      </c>
      <c r="R40" s="14" t="s">
        <v>34</v>
      </c>
      <c r="S40" s="14"/>
      <c r="T40" s="18" t="s">
        <v>29</v>
      </c>
      <c r="U40" s="17">
        <f>IFERROR(IF(K40&lt;M40,"",(ROUNDDOWN(K40/M40*100,0))),"")</f>
        <v>101</v>
      </c>
      <c r="V40" s="16" t="str">
        <f>IFERROR(IF(K40&lt;N40,"",(ROUNDDOWN(K40/N40*100,0))),"")</f>
        <v/>
      </c>
      <c r="W40" s="16">
        <f>IF(AC40&lt;55,"",IF(AA40="",AC40,IF(AF40-AC40&gt;0,CONCATENATE(AC40,"~",AF40),AC40)))</f>
        <v>76</v>
      </c>
      <c r="X40" s="15" t="str">
        <f>IF(AC40&lt;55,"",AD40)</f>
        <v>★2.5</v>
      </c>
      <c r="Z40" s="14">
        <v>990</v>
      </c>
      <c r="AA40" s="14">
        <v>990</v>
      </c>
      <c r="AB40" s="113">
        <f>IF(Z40="","",(ROUND(IF(Z40&gt;=2759,9.5,IF(Z40&lt;2759,(-2.47/1000000*Z40*Z40)-(8.52/10000*Z40)+30.65)),1)))</f>
        <v>27.4</v>
      </c>
      <c r="AC40" s="13">
        <f>IF(K40="","",ROUNDDOWN(K40/AB40*100,0))</f>
        <v>76</v>
      </c>
      <c r="AD40" s="13" t="str">
        <f>IF(AC40="","",IF(AC40&gt;=125,"★7.5",IF(AC40&gt;=120,"★7.0",IF(AC40&gt;=115,"★6.5",IF(AC40&gt;=110,"★6.0",IF(AC40&gt;=105,"★5.5",IF(AC40&gt;=100,"★5.0",IF(AC40&gt;=95,"★4.5",IF(AC40&gt;=90,"★4.0",IF(AC40&gt;=85,"★3.5",IF(AC40&gt;=80,"★3.0",IF(AC40&gt;=75,"★2.5",IF(AC40&gt;=70,"★2.0",IF(AC40&gt;=65,"★1.5",IF(AC40&gt;=60,"★1.0",IF(AC40&gt;=55,"★0.5"," "))))))))))))))))</f>
        <v>★2.5</v>
      </c>
      <c r="AE40" s="113">
        <f>IF(AA40="","",(ROUND(IF(AA40&gt;=2759,9.5,IF(AA40&lt;2759,(-2.47/1000000*AA40*AA40)-(8.52/10000*AA40)+30.65)),1)))</f>
        <v>27.4</v>
      </c>
      <c r="AF40" s="13">
        <f>IF(AE40="","",IF(K40="","",ROUNDDOWN(K40/AE40*100,0)))</f>
        <v>76</v>
      </c>
      <c r="AG40" s="13" t="str">
        <f>IF(AF40="","",IF(AF40&gt;=125,"★7.5",IF(AF40&gt;=120,"★7.0",IF(AF40&gt;=115,"★6.5",IF(AF40&gt;=110,"★6.0",IF(AF40&gt;=105,"★5.5",IF(AF40&gt;=100,"★5.0",IF(AF40&gt;=95,"★4.5",IF(AF40&gt;=90,"★4.0",IF(AF40&gt;=85,"★3.5",IF(AF40&gt;=80,"★3.0",IF(AF40&gt;=75,"★2.5",IF(AF40&gt;=70,"★2.0",IF(AF40&gt;=65,"★1.5",IF(AF40&gt;=60,"★1.0",IF(AF40&gt;=55,"★0.5"," "))))))))))))))))</f>
        <v>★2.5</v>
      </c>
      <c r="AH40" s="12"/>
    </row>
    <row r="41" spans="1:34" ht="24" customHeight="1">
      <c r="A41" s="28"/>
      <c r="B41" s="30"/>
      <c r="C41" s="29"/>
      <c r="D41" s="25" t="s">
        <v>36</v>
      </c>
      <c r="E41" s="25" t="s">
        <v>33</v>
      </c>
      <c r="F41" s="14" t="s">
        <v>24</v>
      </c>
      <c r="G41" s="14" t="s">
        <v>23</v>
      </c>
      <c r="H41" s="14" t="s">
        <v>22</v>
      </c>
      <c r="I41" s="14">
        <v>970</v>
      </c>
      <c r="J41" s="24">
        <v>4</v>
      </c>
      <c r="K41" s="23">
        <v>20.9</v>
      </c>
      <c r="L41" s="22">
        <f>IF(K41&gt;0,1/K41*34.6*67.1,"")</f>
        <v>111.08421052631577</v>
      </c>
      <c r="M41" s="21">
        <f>IFERROR(VALUE(IF(Z41="","",(IF(Z41&gt;=2271,"7.4",IF(Z41&gt;=2101,"8.7",IF(Z41&gt;=1991,"9.4",IF(Z41&gt;=1871,"10.2",IF(Z41&gt;=1761,"11.1",IF(Z41&gt;=1651,"12.2",IF(Z41&gt;=1531,"13.2",IF(Z41&gt;=1421,"14.4",IF(Z41&gt;=1311,"15.8",IF(Z41&gt;=1196,"17.2",IF(Z41&gt;=1081,"18.7",IF(Z41&gt;=971,"20.5",IF(Z41&gt;=856,"20.8",IF(Z41&gt;=741,"21.0",IF(Z41&gt;=601,"21.8","22.5")))))))))))))))))),"")</f>
        <v>20.8</v>
      </c>
      <c r="N41" s="20">
        <f>IFERROR(VALUE(IF(Z41="","",(IF(Z41&gt;=2271,"10.6",IF(Z41&gt;=2101,"11.9",IF(Z41&gt;=1991,"12.7",IF(Z41&gt;=1871,"13.5",IF(Z41&gt;=1761,"14.4",IF(Z41&gt;=1651,"15.4",IF(Z41&gt;=1531,"16.5",IF(Z41&gt;=1421,"17.6",IF(Z41&gt;=1311,"19.0",IF(Z41&gt;=1196,"20.3",IF(Z41&gt;=1081,"21.8",IF(Z41&gt;=971,"23.4",IF(Z41&gt;=856,"23.7",IF(Z41&gt;=741,"24.5","24.6"))))))))))))))))),"")</f>
        <v>23.7</v>
      </c>
      <c r="O41" s="19" t="str">
        <f>IF(Z41="","",IF(AE41="",TEXT(AB41,"#,##0.0"),IF(AB41-AE41&gt;0,CONCATENATE(TEXT(AE41,"#,##0.0"),"~",TEXT(AB41,"#,##0.0")),TEXT(AB41,"#,##0.0"))))</f>
        <v>27.5</v>
      </c>
      <c r="P41" s="14" t="s">
        <v>21</v>
      </c>
      <c r="Q41" s="14" t="s">
        <v>30</v>
      </c>
      <c r="R41" s="14" t="s">
        <v>34</v>
      </c>
      <c r="S41" s="14"/>
      <c r="T41" s="18" t="s">
        <v>29</v>
      </c>
      <c r="U41" s="17">
        <f>IFERROR(IF(K41&lt;M41,"",(ROUNDDOWN(K41/M41*100,0))),"")</f>
        <v>100</v>
      </c>
      <c r="V41" s="16" t="str">
        <f>IFERROR(IF(K41&lt;N41,"",(ROUNDDOWN(K41/N41*100,0))),"")</f>
        <v/>
      </c>
      <c r="W41" s="16">
        <f>IF(AC41&lt;55,"",IF(AA41="",AC41,IF(AF41-AC41&gt;0,CONCATENATE(AC41,"~",AF41),AC41)))</f>
        <v>76</v>
      </c>
      <c r="X41" s="15" t="str">
        <f>IF(AC41&lt;55,"",AD41)</f>
        <v>★2.5</v>
      </c>
      <c r="Z41" s="14">
        <v>970</v>
      </c>
      <c r="AA41" s="14">
        <v>970</v>
      </c>
      <c r="AB41" s="113">
        <f>IF(Z41="","",(ROUND(IF(Z41&gt;=2759,9.5,IF(Z41&lt;2759,(-2.47/1000000*Z41*Z41)-(8.52/10000*Z41)+30.65)),1)))</f>
        <v>27.5</v>
      </c>
      <c r="AC41" s="13">
        <f>IF(K41="","",ROUNDDOWN(K41/AB41*100,0))</f>
        <v>76</v>
      </c>
      <c r="AD41" s="13" t="str">
        <f>IF(AC41="","",IF(AC41&gt;=125,"★7.5",IF(AC41&gt;=120,"★7.0",IF(AC41&gt;=115,"★6.5",IF(AC41&gt;=110,"★6.0",IF(AC41&gt;=105,"★5.5",IF(AC41&gt;=100,"★5.0",IF(AC41&gt;=95,"★4.5",IF(AC41&gt;=90,"★4.0",IF(AC41&gt;=85,"★3.5",IF(AC41&gt;=80,"★3.0",IF(AC41&gt;=75,"★2.5",IF(AC41&gt;=70,"★2.0",IF(AC41&gt;=65,"★1.5",IF(AC41&gt;=60,"★1.0",IF(AC41&gt;=55,"★0.5"," "))))))))))))))))</f>
        <v>★2.5</v>
      </c>
      <c r="AE41" s="113">
        <f>IF(AA41="","",(ROUND(IF(AA41&gt;=2759,9.5,IF(AA41&lt;2759,(-2.47/1000000*AA41*AA41)-(8.52/10000*AA41)+30.65)),1)))</f>
        <v>27.5</v>
      </c>
      <c r="AF41" s="13">
        <f>IF(AE41="","",IF(K41="","",ROUNDDOWN(K41/AE41*100,0)))</f>
        <v>76</v>
      </c>
      <c r="AG41" s="13" t="str">
        <f>IF(AF41="","",IF(AF41&gt;=125,"★7.5",IF(AF41&gt;=120,"★7.0",IF(AF41&gt;=115,"★6.5",IF(AF41&gt;=110,"★6.0",IF(AF41&gt;=105,"★5.5",IF(AF41&gt;=100,"★5.0",IF(AF41&gt;=95,"★4.5",IF(AF41&gt;=90,"★4.0",IF(AF41&gt;=85,"★3.5",IF(AF41&gt;=80,"★3.0",IF(AF41&gt;=75,"★2.5",IF(AF41&gt;=70,"★2.0",IF(AF41&gt;=65,"★1.5",IF(AF41&gt;=60,"★1.0",IF(AF41&gt;=55,"★0.5"," "))))))))))))))))</f>
        <v>★2.5</v>
      </c>
      <c r="AH41" s="12"/>
    </row>
    <row r="42" spans="1:34" ht="24" customHeight="1">
      <c r="A42" s="32"/>
      <c r="B42" s="31"/>
      <c r="C42" s="29"/>
      <c r="D42" s="25" t="s">
        <v>35</v>
      </c>
      <c r="E42" s="25" t="s">
        <v>28</v>
      </c>
      <c r="F42" s="14" t="s">
        <v>24</v>
      </c>
      <c r="G42" s="14" t="s">
        <v>23</v>
      </c>
      <c r="H42" s="14" t="s">
        <v>22</v>
      </c>
      <c r="I42" s="14">
        <v>970</v>
      </c>
      <c r="J42" s="24">
        <v>4</v>
      </c>
      <c r="K42" s="23">
        <v>19.2</v>
      </c>
      <c r="L42" s="22">
        <f>IF(K42&gt;0,1/K42*34.6*67.1,"")</f>
        <v>120.91979166666667</v>
      </c>
      <c r="M42" s="21">
        <f>IFERROR(VALUE(IF(Z42="","",(IF(Z42&gt;=2271,"7.4",IF(Z42&gt;=2101,"8.7",IF(Z42&gt;=1991,"9.4",IF(Z42&gt;=1871,"10.2",IF(Z42&gt;=1761,"11.1",IF(Z42&gt;=1651,"12.2",IF(Z42&gt;=1531,"13.2",IF(Z42&gt;=1421,"14.4",IF(Z42&gt;=1311,"15.8",IF(Z42&gt;=1196,"17.2",IF(Z42&gt;=1081,"18.7",IF(Z42&gt;=971,"20.5",IF(Z42&gt;=856,"20.8",IF(Z42&gt;=741,"21.0",IF(Z42&gt;=601,"21.8","22.5")))))))))))))))))),"")</f>
        <v>20.8</v>
      </c>
      <c r="N42" s="20">
        <f>IFERROR(VALUE(IF(Z42="","",(IF(Z42&gt;=2271,"10.6",IF(Z42&gt;=2101,"11.9",IF(Z42&gt;=1991,"12.7",IF(Z42&gt;=1871,"13.5",IF(Z42&gt;=1761,"14.4",IF(Z42&gt;=1651,"15.4",IF(Z42&gt;=1531,"16.5",IF(Z42&gt;=1421,"17.6",IF(Z42&gt;=1311,"19.0",IF(Z42&gt;=1196,"20.3",IF(Z42&gt;=1081,"21.8",IF(Z42&gt;=971,"23.4",IF(Z42&gt;=856,"23.7",IF(Z42&gt;=741,"24.5","24.6"))))))))))))))))),"")</f>
        <v>23.7</v>
      </c>
      <c r="O42" s="19" t="str">
        <f>IF(Z42="","",IF(AE42="",TEXT(AB42,"#,##0.0"),IF(AB42-AE42&gt;0,CONCATENATE(TEXT(AE42,"#,##0.0"),"~",TEXT(AB42,"#,##0.0")),TEXT(AB42,"#,##0.0"))))</f>
        <v>27.5</v>
      </c>
      <c r="P42" s="14" t="s">
        <v>21</v>
      </c>
      <c r="Q42" s="14" t="s">
        <v>10</v>
      </c>
      <c r="R42" s="14" t="s">
        <v>34</v>
      </c>
      <c r="S42" s="14"/>
      <c r="T42" s="18" t="s">
        <v>20</v>
      </c>
      <c r="U42" s="17" t="str">
        <f>IFERROR(IF(K42&lt;M42,"",(ROUNDDOWN(K42/M42*100,0))),"")</f>
        <v/>
      </c>
      <c r="V42" s="16" t="str">
        <f>IFERROR(IF(K42&lt;N42,"",(ROUNDDOWN(K42/N42*100,0))),"")</f>
        <v/>
      </c>
      <c r="W42" s="16">
        <f>IF(AC42&lt;55,"",IF(AA42="",AC42,IF(AF42-AC42&gt;0,CONCATENATE(AC42,"~",AF42),AC42)))</f>
        <v>69</v>
      </c>
      <c r="X42" s="15" t="str">
        <f>IF(AC42&lt;55,"",AD42)</f>
        <v>★1.5</v>
      </c>
      <c r="Z42" s="14">
        <v>970</v>
      </c>
      <c r="AA42" s="14">
        <v>970</v>
      </c>
      <c r="AB42" s="113">
        <f>IF(Z42="","",(ROUND(IF(Z42&gt;=2759,9.5,IF(Z42&lt;2759,(-2.47/1000000*Z42*Z42)-(8.52/10000*Z42)+30.65)),1)))</f>
        <v>27.5</v>
      </c>
      <c r="AC42" s="13">
        <f>IF(K42="","",ROUNDDOWN(K42/AB42*100,0))</f>
        <v>69</v>
      </c>
      <c r="AD42" s="13" t="str">
        <f>IF(AC42="","",IF(AC42&gt;=125,"★7.5",IF(AC42&gt;=120,"★7.0",IF(AC42&gt;=115,"★6.5",IF(AC42&gt;=110,"★6.0",IF(AC42&gt;=105,"★5.5",IF(AC42&gt;=100,"★5.0",IF(AC42&gt;=95,"★4.5",IF(AC42&gt;=90,"★4.0",IF(AC42&gt;=85,"★3.5",IF(AC42&gt;=80,"★3.0",IF(AC42&gt;=75,"★2.5",IF(AC42&gt;=70,"★2.0",IF(AC42&gt;=65,"★1.5",IF(AC42&gt;=60,"★1.0",IF(AC42&gt;=55,"★0.5"," "))))))))))))))))</f>
        <v>★1.5</v>
      </c>
      <c r="AE42" s="113">
        <f>IF(AA42="","",(ROUND(IF(AA42&gt;=2759,9.5,IF(AA42&lt;2759,(-2.47/1000000*AA42*AA42)-(8.52/10000*AA42)+30.65)),1)))</f>
        <v>27.5</v>
      </c>
      <c r="AF42" s="13">
        <f>IF(AE42="","",IF(K42="","",ROUNDDOWN(K42/AE42*100,0)))</f>
        <v>69</v>
      </c>
      <c r="AG42" s="13" t="str">
        <f>IF(AF42="","",IF(AF42&gt;=125,"★7.5",IF(AF42&gt;=120,"★7.0",IF(AF42&gt;=115,"★6.5",IF(AF42&gt;=110,"★6.0",IF(AF42&gt;=105,"★5.5",IF(AF42&gt;=100,"★5.0",IF(AF42&gt;=95,"★4.5",IF(AF42&gt;=90,"★4.0",IF(AF42&gt;=85,"★3.5",IF(AF42&gt;=80,"★3.0",IF(AF42&gt;=75,"★2.5",IF(AF42&gt;=70,"★2.0",IF(AF42&gt;=65,"★1.5",IF(AF42&gt;=60,"★1.0",IF(AF42&gt;=55,"★0.5"," "))))))))))))))))</f>
        <v>★1.5</v>
      </c>
      <c r="AH42" s="12"/>
    </row>
    <row r="43" spans="1:34" ht="24" customHeight="1">
      <c r="A43" s="32"/>
      <c r="B43" s="31"/>
      <c r="C43" s="29"/>
      <c r="D43" s="25" t="s">
        <v>35</v>
      </c>
      <c r="E43" s="25" t="s">
        <v>27</v>
      </c>
      <c r="F43" s="14" t="s">
        <v>24</v>
      </c>
      <c r="G43" s="14" t="s">
        <v>23</v>
      </c>
      <c r="H43" s="14" t="s">
        <v>22</v>
      </c>
      <c r="I43" s="14">
        <v>980</v>
      </c>
      <c r="J43" s="24">
        <v>4</v>
      </c>
      <c r="K43" s="23">
        <v>19.2</v>
      </c>
      <c r="L43" s="22">
        <f>IF(K43&gt;0,1/K43*34.6*67.1,"")</f>
        <v>120.91979166666667</v>
      </c>
      <c r="M43" s="21">
        <f>IFERROR(VALUE(IF(Z43="","",(IF(Z43&gt;=2271,"7.4",IF(Z43&gt;=2101,"8.7",IF(Z43&gt;=1991,"9.4",IF(Z43&gt;=1871,"10.2",IF(Z43&gt;=1761,"11.1",IF(Z43&gt;=1651,"12.2",IF(Z43&gt;=1531,"13.2",IF(Z43&gt;=1421,"14.4",IF(Z43&gt;=1311,"15.8",IF(Z43&gt;=1196,"17.2",IF(Z43&gt;=1081,"18.7",IF(Z43&gt;=971,"20.5",IF(Z43&gt;=856,"20.8",IF(Z43&gt;=741,"21.0",IF(Z43&gt;=601,"21.8","22.5")))))))))))))))))),"")</f>
        <v>20.5</v>
      </c>
      <c r="N43" s="20">
        <f>IFERROR(VALUE(IF(Z43="","",(IF(Z43&gt;=2271,"10.6",IF(Z43&gt;=2101,"11.9",IF(Z43&gt;=1991,"12.7",IF(Z43&gt;=1871,"13.5",IF(Z43&gt;=1761,"14.4",IF(Z43&gt;=1651,"15.4",IF(Z43&gt;=1531,"16.5",IF(Z43&gt;=1421,"17.6",IF(Z43&gt;=1311,"19.0",IF(Z43&gt;=1196,"20.3",IF(Z43&gt;=1081,"21.8",IF(Z43&gt;=971,"23.4",IF(Z43&gt;=856,"23.7",IF(Z43&gt;=741,"24.5","24.6"))))))))))))))))),"")</f>
        <v>23.4</v>
      </c>
      <c r="O43" s="19" t="str">
        <f>IF(Z43="","",IF(AE43="",TEXT(AB43,"#,##0.0"),IF(AB43-AE43&gt;0,CONCATENATE(TEXT(AE43,"#,##0.0"),"~",TEXT(AB43,"#,##0.0")),TEXT(AB43,"#,##0.0"))))</f>
        <v>27.4</v>
      </c>
      <c r="P43" s="14" t="s">
        <v>21</v>
      </c>
      <c r="Q43" s="14" t="s">
        <v>10</v>
      </c>
      <c r="R43" s="14" t="s">
        <v>34</v>
      </c>
      <c r="S43" s="14"/>
      <c r="T43" s="18" t="s">
        <v>20</v>
      </c>
      <c r="U43" s="17" t="str">
        <f>IFERROR(IF(K43&lt;M43,"",(ROUNDDOWN(K43/M43*100,0))),"")</f>
        <v/>
      </c>
      <c r="V43" s="16" t="str">
        <f>IFERROR(IF(K43&lt;N43,"",(ROUNDDOWN(K43/N43*100,0))),"")</f>
        <v/>
      </c>
      <c r="W43" s="16">
        <f>IF(AC43&lt;55,"",IF(AA43="",AC43,IF(AF43-AC43&gt;0,CONCATENATE(AC43,"~",AF43),AC43)))</f>
        <v>70</v>
      </c>
      <c r="X43" s="15" t="str">
        <f>IF(AC43&lt;55,"",AD43)</f>
        <v>★2.0</v>
      </c>
      <c r="Z43" s="14">
        <v>980</v>
      </c>
      <c r="AA43" s="14">
        <v>980</v>
      </c>
      <c r="AB43" s="113">
        <f>IF(Z43="","",(ROUND(IF(Z43&gt;=2759,9.5,IF(Z43&lt;2759,(-2.47/1000000*Z43*Z43)-(8.52/10000*Z43)+30.65)),1)))</f>
        <v>27.4</v>
      </c>
      <c r="AC43" s="13">
        <f>IF(K43="","",ROUNDDOWN(K43/AB43*100,0))</f>
        <v>70</v>
      </c>
      <c r="AD43" s="13" t="str">
        <f>IF(AC43="","",IF(AC43&gt;=125,"★7.5",IF(AC43&gt;=120,"★7.0",IF(AC43&gt;=115,"★6.5",IF(AC43&gt;=110,"★6.0",IF(AC43&gt;=105,"★5.5",IF(AC43&gt;=100,"★5.0",IF(AC43&gt;=95,"★4.5",IF(AC43&gt;=90,"★4.0",IF(AC43&gt;=85,"★3.5",IF(AC43&gt;=80,"★3.0",IF(AC43&gt;=75,"★2.5",IF(AC43&gt;=70,"★2.0",IF(AC43&gt;=65,"★1.5",IF(AC43&gt;=60,"★1.0",IF(AC43&gt;=55,"★0.5"," "))))))))))))))))</f>
        <v>★2.0</v>
      </c>
      <c r="AE43" s="113">
        <f>IF(AA43="","",(ROUND(IF(AA43&gt;=2759,9.5,IF(AA43&lt;2759,(-2.47/1000000*AA43*AA43)-(8.52/10000*AA43)+30.65)),1)))</f>
        <v>27.4</v>
      </c>
      <c r="AF43" s="13">
        <f>IF(AE43="","",IF(K43="","",ROUNDDOWN(K43/AE43*100,0)))</f>
        <v>70</v>
      </c>
      <c r="AG43" s="13" t="str">
        <f>IF(AF43="","",IF(AF43&gt;=125,"★7.5",IF(AF43&gt;=120,"★7.0",IF(AF43&gt;=115,"★6.5",IF(AF43&gt;=110,"★6.0",IF(AF43&gt;=105,"★5.5",IF(AF43&gt;=100,"★5.0",IF(AF43&gt;=95,"★4.5",IF(AF43&gt;=90,"★4.0",IF(AF43&gt;=85,"★3.5",IF(AF43&gt;=80,"★3.0",IF(AF43&gt;=75,"★2.5",IF(AF43&gt;=70,"★2.0",IF(AF43&gt;=65,"★1.5",IF(AF43&gt;=60,"★1.0",IF(AF43&gt;=55,"★0.5"," "))))))))))))))))</f>
        <v>★2.0</v>
      </c>
      <c r="AH43" s="12"/>
    </row>
    <row r="44" spans="1:34" ht="24" customHeight="1">
      <c r="A44" s="32"/>
      <c r="B44" s="31"/>
      <c r="C44" s="29"/>
      <c r="D44" s="25" t="s">
        <v>35</v>
      </c>
      <c r="E44" s="25" t="s">
        <v>25</v>
      </c>
      <c r="F44" s="14" t="s">
        <v>24</v>
      </c>
      <c r="G44" s="14" t="s">
        <v>23</v>
      </c>
      <c r="H44" s="14" t="s">
        <v>22</v>
      </c>
      <c r="I44" s="14">
        <v>1000</v>
      </c>
      <c r="J44" s="24">
        <v>4</v>
      </c>
      <c r="K44" s="23">
        <v>19.2</v>
      </c>
      <c r="L44" s="22">
        <f>IF(K44&gt;0,1/K44*34.6*67.1,"")</f>
        <v>120.91979166666667</v>
      </c>
      <c r="M44" s="21">
        <f>IFERROR(VALUE(IF(Z44="","",(IF(Z44&gt;=2271,"7.4",IF(Z44&gt;=2101,"8.7",IF(Z44&gt;=1991,"9.4",IF(Z44&gt;=1871,"10.2",IF(Z44&gt;=1761,"11.1",IF(Z44&gt;=1651,"12.2",IF(Z44&gt;=1531,"13.2",IF(Z44&gt;=1421,"14.4",IF(Z44&gt;=1311,"15.8",IF(Z44&gt;=1196,"17.2",IF(Z44&gt;=1081,"18.7",IF(Z44&gt;=971,"20.5",IF(Z44&gt;=856,"20.8",IF(Z44&gt;=741,"21.0",IF(Z44&gt;=601,"21.8","22.5")))))))))))))))))),"")</f>
        <v>20.5</v>
      </c>
      <c r="N44" s="20">
        <f>IFERROR(VALUE(IF(Z44="","",(IF(Z44&gt;=2271,"10.6",IF(Z44&gt;=2101,"11.9",IF(Z44&gt;=1991,"12.7",IF(Z44&gt;=1871,"13.5",IF(Z44&gt;=1761,"14.4",IF(Z44&gt;=1651,"15.4",IF(Z44&gt;=1531,"16.5",IF(Z44&gt;=1421,"17.6",IF(Z44&gt;=1311,"19.0",IF(Z44&gt;=1196,"20.3",IF(Z44&gt;=1081,"21.8",IF(Z44&gt;=971,"23.4",IF(Z44&gt;=856,"23.7",IF(Z44&gt;=741,"24.5","24.6"))))))))))))))))),"")</f>
        <v>23.4</v>
      </c>
      <c r="O44" s="19" t="str">
        <f>IF(Z44="","",IF(AE44="",TEXT(AB44,"#,##0.0"),IF(AB44-AE44&gt;0,CONCATENATE(TEXT(AE44,"#,##0.0"),"~",TEXT(AB44,"#,##0.0")),TEXT(AB44,"#,##0.0"))))</f>
        <v>27.3</v>
      </c>
      <c r="P44" s="14" t="s">
        <v>21</v>
      </c>
      <c r="Q44" s="14" t="s">
        <v>10</v>
      </c>
      <c r="R44" s="14" t="s">
        <v>34</v>
      </c>
      <c r="S44" s="14"/>
      <c r="T44" s="18" t="s">
        <v>20</v>
      </c>
      <c r="U44" s="17" t="str">
        <f>IFERROR(IF(K44&lt;M44,"",(ROUNDDOWN(K44/M44*100,0))),"")</f>
        <v/>
      </c>
      <c r="V44" s="16" t="str">
        <f>IFERROR(IF(K44&lt;N44,"",(ROUNDDOWN(K44/N44*100,0))),"")</f>
        <v/>
      </c>
      <c r="W44" s="16">
        <f>IF(AC44&lt;55,"",IF(AA44="",AC44,IF(AF44-AC44&gt;0,CONCATENATE(AC44,"~",AF44),AC44)))</f>
        <v>70</v>
      </c>
      <c r="X44" s="15" t="str">
        <f>IF(AC44&lt;55,"",AD44)</f>
        <v>★2.0</v>
      </c>
      <c r="Z44" s="14">
        <v>1000</v>
      </c>
      <c r="AA44" s="14">
        <v>1000</v>
      </c>
      <c r="AB44" s="113">
        <f>IF(Z44="","",(ROUND(IF(Z44&gt;=2759,9.5,IF(Z44&lt;2759,(-2.47/1000000*Z44*Z44)-(8.52/10000*Z44)+30.65)),1)))</f>
        <v>27.3</v>
      </c>
      <c r="AC44" s="13">
        <f>IF(K44="","",ROUNDDOWN(K44/AB44*100,0))</f>
        <v>70</v>
      </c>
      <c r="AD44" s="13" t="str">
        <f>IF(AC44="","",IF(AC44&gt;=125,"★7.5",IF(AC44&gt;=120,"★7.0",IF(AC44&gt;=115,"★6.5",IF(AC44&gt;=110,"★6.0",IF(AC44&gt;=105,"★5.5",IF(AC44&gt;=100,"★5.0",IF(AC44&gt;=95,"★4.5",IF(AC44&gt;=90,"★4.0",IF(AC44&gt;=85,"★3.5",IF(AC44&gt;=80,"★3.0",IF(AC44&gt;=75,"★2.5",IF(AC44&gt;=70,"★2.0",IF(AC44&gt;=65,"★1.5",IF(AC44&gt;=60,"★1.0",IF(AC44&gt;=55,"★0.5"," "))))))))))))))))</f>
        <v>★2.0</v>
      </c>
      <c r="AE44" s="113">
        <f>IF(AA44="","",(ROUND(IF(AA44&gt;=2759,9.5,IF(AA44&lt;2759,(-2.47/1000000*AA44*AA44)-(8.52/10000*AA44)+30.65)),1)))</f>
        <v>27.3</v>
      </c>
      <c r="AF44" s="13">
        <f>IF(AE44="","",IF(K44="","",ROUNDDOWN(K44/AE44*100,0)))</f>
        <v>70</v>
      </c>
      <c r="AG44" s="13" t="str">
        <f>IF(AF44="","",IF(AF44&gt;=125,"★7.5",IF(AF44&gt;=120,"★7.0",IF(AF44&gt;=115,"★6.5",IF(AF44&gt;=110,"★6.0",IF(AF44&gt;=105,"★5.5",IF(AF44&gt;=100,"★5.0",IF(AF44&gt;=95,"★4.5",IF(AF44&gt;=90,"★4.0",IF(AF44&gt;=85,"★3.5",IF(AF44&gt;=80,"★3.0",IF(AF44&gt;=75,"★2.5",IF(AF44&gt;=70,"★2.0",IF(AF44&gt;=65,"★1.5",IF(AF44&gt;=60,"★1.0",IF(AF44&gt;=55,"★0.5"," "))))))))))))))))</f>
        <v>★2.0</v>
      </c>
      <c r="AH44" s="12"/>
    </row>
    <row r="45" spans="1:34" ht="24" customHeight="1">
      <c r="A45" s="28"/>
      <c r="B45" s="30"/>
      <c r="C45" s="29"/>
      <c r="D45" s="25" t="s">
        <v>32</v>
      </c>
      <c r="E45" s="25" t="s">
        <v>33</v>
      </c>
      <c r="F45" s="14" t="s">
        <v>24</v>
      </c>
      <c r="G45" s="14" t="s">
        <v>23</v>
      </c>
      <c r="H45" s="14" t="s">
        <v>22</v>
      </c>
      <c r="I45" s="14">
        <v>1030</v>
      </c>
      <c r="J45" s="24">
        <v>4</v>
      </c>
      <c r="K45" s="23">
        <v>19</v>
      </c>
      <c r="L45" s="22">
        <f>IF(K45&gt;0,1/K45*34.6*67.1,"")</f>
        <v>122.19263157894736</v>
      </c>
      <c r="M45" s="21">
        <f>IFERROR(VALUE(IF(Z45="","",(IF(Z45&gt;=2271,"7.4",IF(Z45&gt;=2101,"8.7",IF(Z45&gt;=1991,"9.4",IF(Z45&gt;=1871,"10.2",IF(Z45&gt;=1761,"11.1",IF(Z45&gt;=1651,"12.2",IF(Z45&gt;=1531,"13.2",IF(Z45&gt;=1421,"14.4",IF(Z45&gt;=1311,"15.8",IF(Z45&gt;=1196,"17.2",IF(Z45&gt;=1081,"18.7",IF(Z45&gt;=971,"20.5",IF(Z45&gt;=856,"20.8",IF(Z45&gt;=741,"21.0",IF(Z45&gt;=601,"21.8","22.5")))))))))))))))))),"")</f>
        <v>20.5</v>
      </c>
      <c r="N45" s="20">
        <f>IFERROR(VALUE(IF(Z45="","",(IF(Z45&gt;=2271,"10.6",IF(Z45&gt;=2101,"11.9",IF(Z45&gt;=1991,"12.7",IF(Z45&gt;=1871,"13.5",IF(Z45&gt;=1761,"14.4",IF(Z45&gt;=1651,"15.4",IF(Z45&gt;=1531,"16.5",IF(Z45&gt;=1421,"17.6",IF(Z45&gt;=1311,"19.0",IF(Z45&gt;=1196,"20.3",IF(Z45&gt;=1081,"21.8",IF(Z45&gt;=971,"23.4",IF(Z45&gt;=856,"23.7",IF(Z45&gt;=741,"24.5","24.6"))))))))))))))))),"")</f>
        <v>23.4</v>
      </c>
      <c r="O45" s="19" t="str">
        <f>IF(Z45="","",IF(AE45="",TEXT(AB45,"#,##0.0"),IF(AB45-AE45&gt;0,CONCATENATE(TEXT(AE45,"#,##0.0"),"~",TEXT(AB45,"#,##0.0")),TEXT(AB45,"#,##0.0"))))</f>
        <v>27.2</v>
      </c>
      <c r="P45" s="14" t="s">
        <v>21</v>
      </c>
      <c r="Q45" s="14" t="s">
        <v>30</v>
      </c>
      <c r="R45" s="14" t="s">
        <v>9</v>
      </c>
      <c r="S45" s="14"/>
      <c r="T45" s="18" t="s">
        <v>29</v>
      </c>
      <c r="U45" s="17" t="str">
        <f>IFERROR(IF(K45&lt;M45,"",(ROUNDDOWN(K45/M45*100,0))),"")</f>
        <v/>
      </c>
      <c r="V45" s="16" t="str">
        <f>IFERROR(IF(K45&lt;N45,"",(ROUNDDOWN(K45/N45*100,0))),"")</f>
        <v/>
      </c>
      <c r="W45" s="16">
        <f>IF(AC45&lt;55,"",IF(AA45="",AC45,IF(AF45-AC45&gt;0,CONCATENATE(AC45,"~",AF45),AC45)))</f>
        <v>69</v>
      </c>
      <c r="X45" s="15" t="str">
        <f>IF(AC45&lt;55,"",AD45)</f>
        <v>★1.5</v>
      </c>
      <c r="Z45" s="14">
        <v>1030</v>
      </c>
      <c r="AA45" s="14">
        <v>1030</v>
      </c>
      <c r="AB45" s="113">
        <f>IF(Z45="","",(ROUND(IF(Z45&gt;=2759,9.5,IF(Z45&lt;2759,(-2.47/1000000*Z45*Z45)-(8.52/10000*Z45)+30.65)),1)))</f>
        <v>27.2</v>
      </c>
      <c r="AC45" s="13">
        <f>IF(K45="","",ROUNDDOWN(K45/AB45*100,0))</f>
        <v>69</v>
      </c>
      <c r="AD45" s="13" t="str">
        <f>IF(AC45="","",IF(AC45&gt;=125,"★7.5",IF(AC45&gt;=120,"★7.0",IF(AC45&gt;=115,"★6.5",IF(AC45&gt;=110,"★6.0",IF(AC45&gt;=105,"★5.5",IF(AC45&gt;=100,"★5.0",IF(AC45&gt;=95,"★4.5",IF(AC45&gt;=90,"★4.0",IF(AC45&gt;=85,"★3.5",IF(AC45&gt;=80,"★3.0",IF(AC45&gt;=75,"★2.5",IF(AC45&gt;=70,"★2.0",IF(AC45&gt;=65,"★1.5",IF(AC45&gt;=60,"★1.0",IF(AC45&gt;=55,"★0.5"," "))))))))))))))))</f>
        <v>★1.5</v>
      </c>
      <c r="AE45" s="113">
        <f>IF(AA45="","",(ROUND(IF(AA45&gt;=2759,9.5,IF(AA45&lt;2759,(-2.47/1000000*AA45*AA45)-(8.52/10000*AA45)+30.65)),1)))</f>
        <v>27.2</v>
      </c>
      <c r="AF45" s="13">
        <f>IF(AE45="","",IF(K45="","",ROUNDDOWN(K45/AE45*100,0)))</f>
        <v>69</v>
      </c>
      <c r="AG45" s="13" t="str">
        <f>IF(AF45="","",IF(AF45&gt;=125,"★7.5",IF(AF45&gt;=120,"★7.0",IF(AF45&gt;=115,"★6.5",IF(AF45&gt;=110,"★6.0",IF(AF45&gt;=105,"★5.5",IF(AF45&gt;=100,"★5.0",IF(AF45&gt;=95,"★4.5",IF(AF45&gt;=90,"★4.0",IF(AF45&gt;=85,"★3.5",IF(AF45&gt;=80,"★3.0",IF(AF45&gt;=75,"★2.5",IF(AF45&gt;=70,"★2.0",IF(AF45&gt;=65,"★1.5",IF(AF45&gt;=60,"★1.0",IF(AF45&gt;=55,"★0.5"," "))))))))))))))))</f>
        <v>★1.5</v>
      </c>
      <c r="AH45" s="12"/>
    </row>
    <row r="46" spans="1:34" ht="24" customHeight="1">
      <c r="A46" s="28"/>
      <c r="B46" s="30"/>
      <c r="C46" s="29"/>
      <c r="D46" s="25" t="s">
        <v>32</v>
      </c>
      <c r="E46" s="25" t="s">
        <v>31</v>
      </c>
      <c r="F46" s="14" t="s">
        <v>24</v>
      </c>
      <c r="G46" s="14" t="s">
        <v>23</v>
      </c>
      <c r="H46" s="14" t="s">
        <v>22</v>
      </c>
      <c r="I46" s="14">
        <v>1050</v>
      </c>
      <c r="J46" s="24">
        <v>4</v>
      </c>
      <c r="K46" s="23">
        <v>19</v>
      </c>
      <c r="L46" s="22">
        <f>IF(K46&gt;0,1/K46*34.6*67.1,"")</f>
        <v>122.19263157894736</v>
      </c>
      <c r="M46" s="21">
        <f>IFERROR(VALUE(IF(Z46="","",(IF(Z46&gt;=2271,"7.4",IF(Z46&gt;=2101,"8.7",IF(Z46&gt;=1991,"9.4",IF(Z46&gt;=1871,"10.2",IF(Z46&gt;=1761,"11.1",IF(Z46&gt;=1651,"12.2",IF(Z46&gt;=1531,"13.2",IF(Z46&gt;=1421,"14.4",IF(Z46&gt;=1311,"15.8",IF(Z46&gt;=1196,"17.2",IF(Z46&gt;=1081,"18.7",IF(Z46&gt;=971,"20.5",IF(Z46&gt;=856,"20.8",IF(Z46&gt;=741,"21.0",IF(Z46&gt;=601,"21.8","22.5")))))))))))))))))),"")</f>
        <v>20.5</v>
      </c>
      <c r="N46" s="20">
        <f>IFERROR(VALUE(IF(Z46="","",(IF(Z46&gt;=2271,"10.6",IF(Z46&gt;=2101,"11.9",IF(Z46&gt;=1991,"12.7",IF(Z46&gt;=1871,"13.5",IF(Z46&gt;=1761,"14.4",IF(Z46&gt;=1651,"15.4",IF(Z46&gt;=1531,"16.5",IF(Z46&gt;=1421,"17.6",IF(Z46&gt;=1311,"19.0",IF(Z46&gt;=1196,"20.3",IF(Z46&gt;=1081,"21.8",IF(Z46&gt;=971,"23.4",IF(Z46&gt;=856,"23.7",IF(Z46&gt;=741,"24.5","24.6"))))))))))))))))),"")</f>
        <v>23.4</v>
      </c>
      <c r="O46" s="19" t="str">
        <f>IF(Z46="","",IF(AE46="",TEXT(AB46,"#,##0.0"),IF(AB46-AE46&gt;0,CONCATENATE(TEXT(AE46,"#,##0.0"),"~",TEXT(AB46,"#,##0.0")),TEXT(AB46,"#,##0.0"))))</f>
        <v>27.0</v>
      </c>
      <c r="P46" s="14" t="s">
        <v>21</v>
      </c>
      <c r="Q46" s="14" t="s">
        <v>30</v>
      </c>
      <c r="R46" s="14" t="s">
        <v>9</v>
      </c>
      <c r="S46" s="14"/>
      <c r="T46" s="18" t="s">
        <v>29</v>
      </c>
      <c r="U46" s="17" t="str">
        <f>IFERROR(IF(K46&lt;M46,"",(ROUNDDOWN(K46/M46*100,0))),"")</f>
        <v/>
      </c>
      <c r="V46" s="16" t="str">
        <f>IFERROR(IF(K46&lt;N46,"",(ROUNDDOWN(K46/N46*100,0))),"")</f>
        <v/>
      </c>
      <c r="W46" s="16">
        <f>IF(AC46&lt;55,"",IF(AA46="",AC46,IF(AF46-AC46&gt;0,CONCATENATE(AC46,"~",AF46),AC46)))</f>
        <v>70</v>
      </c>
      <c r="X46" s="15" t="str">
        <f>IF(AC46&lt;55,"",AD46)</f>
        <v>★2.0</v>
      </c>
      <c r="Z46" s="14">
        <v>1050</v>
      </c>
      <c r="AA46" s="14">
        <v>1050</v>
      </c>
      <c r="AB46" s="113">
        <f>IF(Z46="","",(ROUND(IF(Z46&gt;=2759,9.5,IF(Z46&lt;2759,(-2.47/1000000*Z46*Z46)-(8.52/10000*Z46)+30.65)),1)))</f>
        <v>27</v>
      </c>
      <c r="AC46" s="13">
        <f>IF(K46="","",ROUNDDOWN(K46/AB46*100,0))</f>
        <v>70</v>
      </c>
      <c r="AD46" s="13" t="str">
        <f>IF(AC46="","",IF(AC46&gt;=125,"★7.5",IF(AC46&gt;=120,"★7.0",IF(AC46&gt;=115,"★6.5",IF(AC46&gt;=110,"★6.0",IF(AC46&gt;=105,"★5.5",IF(AC46&gt;=100,"★5.0",IF(AC46&gt;=95,"★4.5",IF(AC46&gt;=90,"★4.0",IF(AC46&gt;=85,"★3.5",IF(AC46&gt;=80,"★3.0",IF(AC46&gt;=75,"★2.5",IF(AC46&gt;=70,"★2.0",IF(AC46&gt;=65,"★1.5",IF(AC46&gt;=60,"★1.0",IF(AC46&gt;=55,"★0.5"," "))))))))))))))))</f>
        <v>★2.0</v>
      </c>
      <c r="AE46" s="113">
        <f>IF(AA46="","",(ROUND(IF(AA46&gt;=2759,9.5,IF(AA46&lt;2759,(-2.47/1000000*AA46*AA46)-(8.52/10000*AA46)+30.65)),1)))</f>
        <v>27</v>
      </c>
      <c r="AF46" s="13">
        <f>IF(AE46="","",IF(K46="","",ROUNDDOWN(K46/AE46*100,0)))</f>
        <v>70</v>
      </c>
      <c r="AG46" s="13" t="str">
        <f>IF(AF46="","",IF(AF46&gt;=125,"★7.5",IF(AF46&gt;=120,"★7.0",IF(AF46&gt;=115,"★6.5",IF(AF46&gt;=110,"★6.0",IF(AF46&gt;=105,"★5.5",IF(AF46&gt;=100,"★5.0",IF(AF46&gt;=95,"★4.5",IF(AF46&gt;=90,"★4.0",IF(AF46&gt;=85,"★3.5",IF(AF46&gt;=80,"★3.0",IF(AF46&gt;=75,"★2.5",IF(AF46&gt;=70,"★2.0",IF(AF46&gt;=65,"★1.5",IF(AF46&gt;=60,"★1.0",IF(AF46&gt;=55,"★0.5"," "))))))))))))))))</f>
        <v>★2.0</v>
      </c>
      <c r="AH46" s="12"/>
    </row>
    <row r="47" spans="1:34" ht="24" customHeight="1">
      <c r="A47" s="28"/>
      <c r="B47" s="30"/>
      <c r="C47" s="29"/>
      <c r="D47" s="25" t="s">
        <v>26</v>
      </c>
      <c r="E47" s="25" t="s">
        <v>28</v>
      </c>
      <c r="F47" s="14" t="s">
        <v>24</v>
      </c>
      <c r="G47" s="14" t="s">
        <v>23</v>
      </c>
      <c r="H47" s="14" t="s">
        <v>22</v>
      </c>
      <c r="I47" s="14">
        <v>1030</v>
      </c>
      <c r="J47" s="24">
        <v>4</v>
      </c>
      <c r="K47" s="23">
        <v>17.5</v>
      </c>
      <c r="L47" s="22">
        <f>IF(K47&gt;0,1/K47*34.6*67.1,"")</f>
        <v>132.66628571428569</v>
      </c>
      <c r="M47" s="21">
        <f>IFERROR(VALUE(IF(Z47="","",(IF(Z47&gt;=2271,"7.4",IF(Z47&gt;=2101,"8.7",IF(Z47&gt;=1991,"9.4",IF(Z47&gt;=1871,"10.2",IF(Z47&gt;=1761,"11.1",IF(Z47&gt;=1651,"12.2",IF(Z47&gt;=1531,"13.2",IF(Z47&gt;=1421,"14.4",IF(Z47&gt;=1311,"15.8",IF(Z47&gt;=1196,"17.2",IF(Z47&gt;=1081,"18.7",IF(Z47&gt;=971,"20.5",IF(Z47&gt;=856,"20.8",IF(Z47&gt;=741,"21.0",IF(Z47&gt;=601,"21.8","22.5")))))))))))))))))),"")</f>
        <v>20.5</v>
      </c>
      <c r="N47" s="20">
        <f>IFERROR(VALUE(IF(Z47="","",(IF(Z47&gt;=2271,"10.6",IF(Z47&gt;=2101,"11.9",IF(Z47&gt;=1991,"12.7",IF(Z47&gt;=1871,"13.5",IF(Z47&gt;=1761,"14.4",IF(Z47&gt;=1651,"15.4",IF(Z47&gt;=1531,"16.5",IF(Z47&gt;=1421,"17.6",IF(Z47&gt;=1311,"19.0",IF(Z47&gt;=1196,"20.3",IF(Z47&gt;=1081,"21.8",IF(Z47&gt;=971,"23.4",IF(Z47&gt;=856,"23.7",IF(Z47&gt;=741,"24.5","24.6"))))))))))))))))),"")</f>
        <v>23.4</v>
      </c>
      <c r="O47" s="19" t="str">
        <f>IF(Z47="","",IF(AE47="",TEXT(AB47,"#,##0.0"),IF(AB47-AE47&gt;0,CONCATENATE(TEXT(AE47,"#,##0.0"),"~",TEXT(AB47,"#,##0.0")),TEXT(AB47,"#,##0.0"))))</f>
        <v>27.2</v>
      </c>
      <c r="P47" s="14" t="s">
        <v>21</v>
      </c>
      <c r="Q47" s="14" t="s">
        <v>10</v>
      </c>
      <c r="R47" s="14" t="s">
        <v>9</v>
      </c>
      <c r="S47" s="14"/>
      <c r="T47" s="18" t="s">
        <v>20</v>
      </c>
      <c r="U47" s="17" t="str">
        <f>IFERROR(IF(K47&lt;M47,"",(ROUNDDOWN(K47/M47*100,0))),"")</f>
        <v/>
      </c>
      <c r="V47" s="16" t="str">
        <f>IFERROR(IF(K47&lt;N47,"",(ROUNDDOWN(K47/N47*100,0))),"")</f>
        <v/>
      </c>
      <c r="W47" s="16">
        <f>IF(AC47&lt;55,"",IF(AA47="",AC47,IF(AF47-AC47&gt;0,CONCATENATE(AC47,"~",AF47),AC47)))</f>
        <v>64</v>
      </c>
      <c r="X47" s="15" t="str">
        <f>IF(AC47&lt;55,"",AD47)</f>
        <v>★1.0</v>
      </c>
      <c r="Z47" s="14">
        <v>1030</v>
      </c>
      <c r="AA47" s="14">
        <v>1030</v>
      </c>
      <c r="AB47" s="113">
        <f>IF(Z47="","",(ROUND(IF(Z47&gt;=2759,9.5,IF(Z47&lt;2759,(-2.47/1000000*Z47*Z47)-(8.52/10000*Z47)+30.65)),1)))</f>
        <v>27.2</v>
      </c>
      <c r="AC47" s="13">
        <f>IF(K47="","",ROUNDDOWN(K47/AB47*100,0))</f>
        <v>64</v>
      </c>
      <c r="AD47" s="13" t="str">
        <f>IF(AC47="","",IF(AC47&gt;=125,"★7.5",IF(AC47&gt;=120,"★7.0",IF(AC47&gt;=115,"★6.5",IF(AC47&gt;=110,"★6.0",IF(AC47&gt;=105,"★5.5",IF(AC47&gt;=100,"★5.0",IF(AC47&gt;=95,"★4.5",IF(AC47&gt;=90,"★4.0",IF(AC47&gt;=85,"★3.5",IF(AC47&gt;=80,"★3.0",IF(AC47&gt;=75,"★2.5",IF(AC47&gt;=70,"★2.0",IF(AC47&gt;=65,"★1.5",IF(AC47&gt;=60,"★1.0",IF(AC47&gt;=55,"★0.5"," "))))))))))))))))</f>
        <v>★1.0</v>
      </c>
      <c r="AE47" s="113">
        <f>IF(AA47="","",(ROUND(IF(AA47&gt;=2759,9.5,IF(AA47&lt;2759,(-2.47/1000000*AA47*AA47)-(8.52/10000*AA47)+30.65)),1)))</f>
        <v>27.2</v>
      </c>
      <c r="AF47" s="13">
        <f>IF(AE47="","",IF(K47="","",ROUNDDOWN(K47/AE47*100,0)))</f>
        <v>64</v>
      </c>
      <c r="AG47" s="13" t="str">
        <f>IF(AF47="","",IF(AF47&gt;=125,"★7.5",IF(AF47&gt;=120,"★7.0",IF(AF47&gt;=115,"★6.5",IF(AF47&gt;=110,"★6.0",IF(AF47&gt;=105,"★5.5",IF(AF47&gt;=100,"★5.0",IF(AF47&gt;=95,"★4.5",IF(AF47&gt;=90,"★4.0",IF(AF47&gt;=85,"★3.5",IF(AF47&gt;=80,"★3.0",IF(AF47&gt;=75,"★2.5",IF(AF47&gt;=70,"★2.0",IF(AF47&gt;=65,"★1.5",IF(AF47&gt;=60,"★1.0",IF(AF47&gt;=55,"★0.5"," "))))))))))))))))</f>
        <v>★1.0</v>
      </c>
      <c r="AH47" s="12"/>
    </row>
    <row r="48" spans="1:34" ht="24" customHeight="1">
      <c r="A48" s="28"/>
      <c r="B48" s="30"/>
      <c r="C48" s="29"/>
      <c r="D48" s="25" t="s">
        <v>26</v>
      </c>
      <c r="E48" s="25" t="s">
        <v>27</v>
      </c>
      <c r="F48" s="14" t="s">
        <v>24</v>
      </c>
      <c r="G48" s="14" t="s">
        <v>23</v>
      </c>
      <c r="H48" s="14" t="s">
        <v>22</v>
      </c>
      <c r="I48" s="14">
        <v>1040</v>
      </c>
      <c r="J48" s="24">
        <v>4</v>
      </c>
      <c r="K48" s="23">
        <v>17.5</v>
      </c>
      <c r="L48" s="22">
        <f>IF(K48&gt;0,1/K48*34.6*67.1,"")</f>
        <v>132.66628571428569</v>
      </c>
      <c r="M48" s="21">
        <f>IFERROR(VALUE(IF(Z48="","",(IF(Z48&gt;=2271,"7.4",IF(Z48&gt;=2101,"8.7",IF(Z48&gt;=1991,"9.4",IF(Z48&gt;=1871,"10.2",IF(Z48&gt;=1761,"11.1",IF(Z48&gt;=1651,"12.2",IF(Z48&gt;=1531,"13.2",IF(Z48&gt;=1421,"14.4",IF(Z48&gt;=1311,"15.8",IF(Z48&gt;=1196,"17.2",IF(Z48&gt;=1081,"18.7",IF(Z48&gt;=971,"20.5",IF(Z48&gt;=856,"20.8",IF(Z48&gt;=741,"21.0",IF(Z48&gt;=601,"21.8","22.5")))))))))))))))))),"")</f>
        <v>20.5</v>
      </c>
      <c r="N48" s="20">
        <f>IFERROR(VALUE(IF(Z48="","",(IF(Z48&gt;=2271,"10.6",IF(Z48&gt;=2101,"11.9",IF(Z48&gt;=1991,"12.7",IF(Z48&gt;=1871,"13.5",IF(Z48&gt;=1761,"14.4",IF(Z48&gt;=1651,"15.4",IF(Z48&gt;=1531,"16.5",IF(Z48&gt;=1421,"17.6",IF(Z48&gt;=1311,"19.0",IF(Z48&gt;=1196,"20.3",IF(Z48&gt;=1081,"21.8",IF(Z48&gt;=971,"23.4",IF(Z48&gt;=856,"23.7",IF(Z48&gt;=741,"24.5","24.6"))))))))))))))))),"")</f>
        <v>23.4</v>
      </c>
      <c r="O48" s="19" t="str">
        <f>IF(Z48="","",IF(AE48="",TEXT(AB48,"#,##0.0"),IF(AB48-AE48&gt;0,CONCATENATE(TEXT(AE48,"#,##0.0"),"~",TEXT(AB48,"#,##0.0")),TEXT(AB48,"#,##0.0"))))</f>
        <v>27.1</v>
      </c>
      <c r="P48" s="14" t="s">
        <v>21</v>
      </c>
      <c r="Q48" s="14" t="s">
        <v>10</v>
      </c>
      <c r="R48" s="14" t="s">
        <v>9</v>
      </c>
      <c r="S48" s="14"/>
      <c r="T48" s="18" t="s">
        <v>20</v>
      </c>
      <c r="U48" s="17" t="str">
        <f>IFERROR(IF(K48&lt;M48,"",(ROUNDDOWN(K48/M48*100,0))),"")</f>
        <v/>
      </c>
      <c r="V48" s="16" t="str">
        <f>IFERROR(IF(K48&lt;N48,"",(ROUNDDOWN(K48/N48*100,0))),"")</f>
        <v/>
      </c>
      <c r="W48" s="16">
        <f>IF(AC48&lt;55,"",IF(AA48="",AC48,IF(AF48-AC48&gt;0,CONCATENATE(AC48,"~",AF48),AC48)))</f>
        <v>64</v>
      </c>
      <c r="X48" s="15" t="str">
        <f>IF(AC48&lt;55,"",AD48)</f>
        <v>★1.0</v>
      </c>
      <c r="Z48" s="14">
        <v>1040</v>
      </c>
      <c r="AA48" s="14">
        <v>1040</v>
      </c>
      <c r="AB48" s="113">
        <f>IF(Z48="","",(ROUND(IF(Z48&gt;=2759,9.5,IF(Z48&lt;2759,(-2.47/1000000*Z48*Z48)-(8.52/10000*Z48)+30.65)),1)))</f>
        <v>27.1</v>
      </c>
      <c r="AC48" s="13">
        <f>IF(K48="","",ROUNDDOWN(K48/AB48*100,0))</f>
        <v>64</v>
      </c>
      <c r="AD48" s="13" t="str">
        <f>IF(AC48="","",IF(AC48&gt;=125,"★7.5",IF(AC48&gt;=120,"★7.0",IF(AC48&gt;=115,"★6.5",IF(AC48&gt;=110,"★6.0",IF(AC48&gt;=105,"★5.5",IF(AC48&gt;=100,"★5.0",IF(AC48&gt;=95,"★4.5",IF(AC48&gt;=90,"★4.0",IF(AC48&gt;=85,"★3.5",IF(AC48&gt;=80,"★3.0",IF(AC48&gt;=75,"★2.5",IF(AC48&gt;=70,"★2.0",IF(AC48&gt;=65,"★1.5",IF(AC48&gt;=60,"★1.0",IF(AC48&gt;=55,"★0.5"," "))))))))))))))))</f>
        <v>★1.0</v>
      </c>
      <c r="AE48" s="113">
        <f>IF(AA48="","",(ROUND(IF(AA48&gt;=2759,9.5,IF(AA48&lt;2759,(-2.47/1000000*AA48*AA48)-(8.52/10000*AA48)+30.65)),1)))</f>
        <v>27.1</v>
      </c>
      <c r="AF48" s="13">
        <f>IF(AE48="","",IF(K48="","",ROUNDDOWN(K48/AE48*100,0)))</f>
        <v>64</v>
      </c>
      <c r="AG48" s="13" t="str">
        <f>IF(AF48="","",IF(AF48&gt;=125,"★7.5",IF(AF48&gt;=120,"★7.0",IF(AF48&gt;=115,"★6.5",IF(AF48&gt;=110,"★6.0",IF(AF48&gt;=105,"★5.5",IF(AF48&gt;=100,"★5.0",IF(AF48&gt;=95,"★4.5",IF(AF48&gt;=90,"★4.0",IF(AF48&gt;=85,"★3.5",IF(AF48&gt;=80,"★3.0",IF(AF48&gt;=75,"★2.5",IF(AF48&gt;=70,"★2.0",IF(AF48&gt;=65,"★1.5",IF(AF48&gt;=60,"★1.0",IF(AF48&gt;=55,"★0.5"," "))))))))))))))))</f>
        <v>★1.0</v>
      </c>
      <c r="AH48" s="12"/>
    </row>
    <row r="49" spans="1:34" ht="24" customHeight="1">
      <c r="A49" s="28"/>
      <c r="B49" s="27"/>
      <c r="C49" s="26"/>
      <c r="D49" s="25" t="s">
        <v>26</v>
      </c>
      <c r="E49" s="25" t="s">
        <v>25</v>
      </c>
      <c r="F49" s="14" t="s">
        <v>24</v>
      </c>
      <c r="G49" s="14" t="s">
        <v>23</v>
      </c>
      <c r="H49" s="14" t="s">
        <v>22</v>
      </c>
      <c r="I49" s="14">
        <v>1060</v>
      </c>
      <c r="J49" s="24">
        <v>4</v>
      </c>
      <c r="K49" s="23">
        <v>17.5</v>
      </c>
      <c r="L49" s="22">
        <f>IF(K49&gt;0,1/K49*34.6*67.1,"")</f>
        <v>132.66628571428569</v>
      </c>
      <c r="M49" s="21">
        <f>IFERROR(VALUE(IF(Z49="","",(IF(Z49&gt;=2271,"7.4",IF(Z49&gt;=2101,"8.7",IF(Z49&gt;=1991,"9.4",IF(Z49&gt;=1871,"10.2",IF(Z49&gt;=1761,"11.1",IF(Z49&gt;=1651,"12.2",IF(Z49&gt;=1531,"13.2",IF(Z49&gt;=1421,"14.4",IF(Z49&gt;=1311,"15.8",IF(Z49&gt;=1196,"17.2",IF(Z49&gt;=1081,"18.7",IF(Z49&gt;=971,"20.5",IF(Z49&gt;=856,"20.8",IF(Z49&gt;=741,"21.0",IF(Z49&gt;=601,"21.8","22.5")))))))))))))))))),"")</f>
        <v>20.5</v>
      </c>
      <c r="N49" s="20">
        <f>IFERROR(VALUE(IF(Z49="","",(IF(Z49&gt;=2271,"10.6",IF(Z49&gt;=2101,"11.9",IF(Z49&gt;=1991,"12.7",IF(Z49&gt;=1871,"13.5",IF(Z49&gt;=1761,"14.4",IF(Z49&gt;=1651,"15.4",IF(Z49&gt;=1531,"16.5",IF(Z49&gt;=1421,"17.6",IF(Z49&gt;=1311,"19.0",IF(Z49&gt;=1196,"20.3",IF(Z49&gt;=1081,"21.8",IF(Z49&gt;=971,"23.4",IF(Z49&gt;=856,"23.7",IF(Z49&gt;=741,"24.5","24.6"))))))))))))))))),"")</f>
        <v>23.4</v>
      </c>
      <c r="O49" s="19" t="str">
        <f>IF(Z49="","",IF(AE49="",TEXT(AB49,"#,##0.0"),IF(AB49-AE49&gt;0,CONCATENATE(TEXT(AE49,"#,##0.0"),"~",TEXT(AB49,"#,##0.0")),TEXT(AB49,"#,##0.0"))))</f>
        <v>27.0</v>
      </c>
      <c r="P49" s="14" t="s">
        <v>21</v>
      </c>
      <c r="Q49" s="14" t="s">
        <v>10</v>
      </c>
      <c r="R49" s="14" t="s">
        <v>9</v>
      </c>
      <c r="S49" s="14"/>
      <c r="T49" s="18" t="s">
        <v>20</v>
      </c>
      <c r="U49" s="17" t="str">
        <f>IFERROR(IF(K49&lt;M49,"",(ROUNDDOWN(K49/M49*100,0))),"")</f>
        <v/>
      </c>
      <c r="V49" s="16" t="str">
        <f>IFERROR(IF(K49&lt;N49,"",(ROUNDDOWN(K49/N49*100,0))),"")</f>
        <v/>
      </c>
      <c r="W49" s="16">
        <f>IF(AC49&lt;55,"",IF(AA49="",AC49,IF(AF49-AC49&gt;0,CONCATENATE(AC49,"~",AF49),AC49)))</f>
        <v>64</v>
      </c>
      <c r="X49" s="15" t="str">
        <f>IF(AC49&lt;55,"",AD49)</f>
        <v>★1.0</v>
      </c>
      <c r="Z49" s="14">
        <v>1060</v>
      </c>
      <c r="AA49" s="14">
        <v>1060</v>
      </c>
      <c r="AB49" s="113">
        <f>IF(Z49="","",(ROUND(IF(Z49&gt;=2759,9.5,IF(Z49&lt;2759,(-2.47/1000000*Z49*Z49)-(8.52/10000*Z49)+30.65)),1)))</f>
        <v>27</v>
      </c>
      <c r="AC49" s="13">
        <f>IF(K49="","",ROUNDDOWN(K49/AB49*100,0))</f>
        <v>64</v>
      </c>
      <c r="AD49" s="13" t="str">
        <f>IF(AC49="","",IF(AC49&gt;=125,"★7.5",IF(AC49&gt;=120,"★7.0",IF(AC49&gt;=115,"★6.5",IF(AC49&gt;=110,"★6.0",IF(AC49&gt;=105,"★5.5",IF(AC49&gt;=100,"★5.0",IF(AC49&gt;=95,"★4.5",IF(AC49&gt;=90,"★4.0",IF(AC49&gt;=85,"★3.5",IF(AC49&gt;=80,"★3.0",IF(AC49&gt;=75,"★2.5",IF(AC49&gt;=70,"★2.0",IF(AC49&gt;=65,"★1.5",IF(AC49&gt;=60,"★1.0",IF(AC49&gt;=55,"★0.5"," "))))))))))))))))</f>
        <v>★1.0</v>
      </c>
      <c r="AE49" s="113">
        <f>IF(AA49="","",(ROUND(IF(AA49&gt;=2759,9.5,IF(AA49&lt;2759,(-2.47/1000000*AA49*AA49)-(8.52/10000*AA49)+30.65)),1)))</f>
        <v>27</v>
      </c>
      <c r="AF49" s="13">
        <f>IF(AE49="","",IF(K49="","",ROUNDDOWN(K49/AE49*100,0)))</f>
        <v>64</v>
      </c>
      <c r="AG49" s="13" t="str">
        <f>IF(AF49="","",IF(AF49&gt;=125,"★7.5",IF(AF49&gt;=120,"★7.0",IF(AF49&gt;=115,"★6.5",IF(AF49&gt;=110,"★6.0",IF(AF49&gt;=105,"★5.5",IF(AF49&gt;=100,"★5.0",IF(AF49&gt;=95,"★4.5",IF(AF49&gt;=90,"★4.0",IF(AF49&gt;=85,"★3.5",IF(AF49&gt;=80,"★3.0",IF(AF49&gt;=75,"★2.5",IF(AF49&gt;=70,"★2.0",IF(AF49&gt;=65,"★1.5",IF(AF49&gt;=60,"★1.0",IF(AF49&gt;=55,"★0.5"," "))))))))))))))))</f>
        <v>★1.0</v>
      </c>
      <c r="AH49" s="12"/>
    </row>
    <row r="50" spans="1:34" ht="24" customHeight="1">
      <c r="A50" s="11"/>
      <c r="B50" s="10" t="s">
        <v>19</v>
      </c>
      <c r="C50" s="9" t="s">
        <v>18</v>
      </c>
      <c r="D50" s="114" t="s">
        <v>15</v>
      </c>
      <c r="E50" s="115" t="s">
        <v>17</v>
      </c>
      <c r="F50" s="116" t="s">
        <v>13</v>
      </c>
      <c r="G50" s="117">
        <v>0.65800000000000003</v>
      </c>
      <c r="H50" s="116" t="s">
        <v>12</v>
      </c>
      <c r="I50" s="118" t="str">
        <f>IF(Z50="","",(IF(AA50-Z50&gt;0,CONCATENATE(TEXT(Z50,"#,##0"),"~",TEXT(AA50,"#,##0")),TEXT(Z50,"#,##0"))))</f>
        <v>980~1,000</v>
      </c>
      <c r="J50" s="119">
        <v>4</v>
      </c>
      <c r="K50" s="120">
        <v>15.1</v>
      </c>
      <c r="L50" s="121">
        <f>IF(K50&gt;0,1/K50*34.6*67.1,"")</f>
        <v>153.75231788079469</v>
      </c>
      <c r="M50" s="122">
        <f>IFERROR(VALUE(IF(Z50="","",(IF(Z50&gt;=2271,"7.4",IF(Z50&gt;=2101,"8.7",IF(Z50&gt;=1991,"9.4",IF(Z50&gt;=1871,"10.2",IF(Z50&gt;=1761,"11.1",IF(Z50&gt;=1651,"12.2",IF(Z50&gt;=1531,"13.2",IF(Z50&gt;=1421,"14.4",IF(Z50&gt;=1311,"15.8",IF(Z50&gt;=1196,"17.2",IF(Z50&gt;=1081,"18.7",IF(Z50&gt;=971,"20.5",IF(Z50&gt;=856,"20.8",IF(Z50&gt;=741,"21.0",IF(Z50&gt;=601,"21.8","22.5")))))))))))))))))),"")</f>
        <v>20.5</v>
      </c>
      <c r="N50" s="123">
        <f>IFERROR(VALUE(IF(Z50="","",(IF(Z50&gt;=2271,"10.6",IF(Z50&gt;=2101,"11.9",IF(Z50&gt;=1991,"12.7",IF(Z50&gt;=1871,"13.5",IF(Z50&gt;=1761,"14.4",IF(Z50&gt;=1651,"15.4",IF(Z50&gt;=1531,"16.5",IF(Z50&gt;=1421,"17.6",IF(Z50&gt;=1311,"19.0",IF(Z50&gt;=1196,"20.3",IF(Z50&gt;=1081,"21.8",IF(Z50&gt;=971,"23.4",IF(Z50&gt;=856,"23.7",IF(Z50&gt;=741,"24.5","24.6"))))))))))))))))),"")</f>
        <v>23.4</v>
      </c>
      <c r="O50" s="124" t="str">
        <f>IF(Z50="","",IF(AE50="",TEXT(AB50,"#,##0.0"),IF(AB50-AE50&gt;0,CONCATENATE(TEXT(AE50,"#,##0.0"),"~",TEXT(AB50,"#,##0.0")),TEXT(AB50,"#,##0.0"))))</f>
        <v>27.3~27.4</v>
      </c>
      <c r="P50" s="117" t="s">
        <v>11</v>
      </c>
      <c r="Q50" s="116" t="s">
        <v>10</v>
      </c>
      <c r="R50" s="117" t="s">
        <v>16</v>
      </c>
      <c r="S50" s="125" t="s">
        <v>8</v>
      </c>
      <c r="T50" s="126"/>
      <c r="U50" s="127" t="str">
        <f>IFERROR(IF(K50&lt;M50,"",(ROUNDDOWN(K50/M50*100,0))),"")</f>
        <v/>
      </c>
      <c r="V50" s="128" t="str">
        <f>IFERROR(IF(K50&lt;N50,"",(ROUNDDOWN(K50/N50*100,0))),"")</f>
        <v/>
      </c>
      <c r="W50" s="128">
        <f>IF(AC50&lt;55,"",IF(AA50="",AC50,IF(AF50-AC50&gt;0,CONCATENATE(AC50,"~",AF50),AC50)))</f>
        <v>55</v>
      </c>
      <c r="X50" s="129" t="str">
        <f>IF(AC50&lt;55,"",AD50)</f>
        <v>★0.5</v>
      </c>
      <c r="Z50" s="6">
        <v>980</v>
      </c>
      <c r="AA50" s="6">
        <v>1000</v>
      </c>
      <c r="AB50" s="113">
        <f>IF(Z50="","",(ROUND(IF(Z50&gt;=2759,9.5,IF(Z50&lt;2759,(-2.47/1000000*Z50*Z50)-(8.52/10000*Z50)+30.65)),1)))</f>
        <v>27.4</v>
      </c>
      <c r="AC50" s="5">
        <f>IF(K50="","",ROUNDDOWN(K50/AB50*100,0))</f>
        <v>55</v>
      </c>
      <c r="AD50" s="5" t="str">
        <f>IF(AC50="","",IF(AC50&gt;=125,"★7.5",IF(AC50&gt;=120,"★7.0",IF(AC50&gt;=115,"★6.5",IF(AC50&gt;=110,"★6.0",IF(AC50&gt;=105,"★5.5",IF(AC50&gt;=100,"★5.0",IF(AC50&gt;=95,"★4.5",IF(AC50&gt;=90,"★4.0",IF(AC50&gt;=85,"★3.5",IF(AC50&gt;=80,"★3.0",IF(AC50&gt;=75,"★2.5",IF(AC50&gt;=70,"★2.0",IF(AC50&gt;=65,"★1.5",IF(AC50&gt;=60,"★1.0",IF(AC50&gt;=55,"★0.5"," "))))))))))))))))</f>
        <v>★0.5</v>
      </c>
      <c r="AE50" s="113">
        <f>IF(AA50="","",(ROUND(IF(AA50&gt;=2759,9.5,IF(AA50&lt;2759,(-2.47/1000000*AA50*AA50)-(8.52/10000*AA50)+30.65)),1)))</f>
        <v>27.3</v>
      </c>
      <c r="AF50" s="5">
        <f>IF(AE50="","",IF(K50="","",ROUNDDOWN(K50/AE50*100,0)))</f>
        <v>55</v>
      </c>
      <c r="AG50" s="5" t="str">
        <f>IF(AF50="","",IF(AF50&gt;=125,"★7.5",IF(AF50&gt;=120,"★7.0",IF(AF50&gt;=115,"★6.5",IF(AF50&gt;=110,"★6.0",IF(AF50&gt;=105,"★5.5",IF(AF50&gt;=100,"★5.0",IF(AF50&gt;=95,"★4.5",IF(AF50&gt;=90,"★4.0",IF(AF50&gt;=85,"★3.5",IF(AF50&gt;=80,"★3.0",IF(AF50&gt;=75,"★2.5",IF(AF50&gt;=70,"★2.0",IF(AF50&gt;=65,"★1.5",IF(AF50&gt;=60,"★1.0",IF(AF50&gt;=55,"★0.5"," "))))))))))))))))</f>
        <v>★0.5</v>
      </c>
      <c r="AH50" s="4"/>
    </row>
    <row r="51" spans="1:34" ht="24" customHeight="1" thickBot="1">
      <c r="A51" s="8"/>
      <c r="B51" s="8"/>
      <c r="C51" s="7"/>
      <c r="D51" s="114" t="s">
        <v>15</v>
      </c>
      <c r="E51" s="115" t="s">
        <v>14</v>
      </c>
      <c r="F51" s="116" t="s">
        <v>13</v>
      </c>
      <c r="G51" s="117">
        <v>0.65800000000000003</v>
      </c>
      <c r="H51" s="116" t="s">
        <v>12</v>
      </c>
      <c r="I51" s="118" t="str">
        <f>IF(Z51="","",(IF(AA51-Z51&gt;0,CONCATENATE(TEXT(Z51,"#,##0"),"~",TEXT(AA51,"#,##0")),TEXT(Z51,"#,##0"))))</f>
        <v>1,030~1,050</v>
      </c>
      <c r="J51" s="119">
        <v>4</v>
      </c>
      <c r="K51" s="130">
        <v>15.1</v>
      </c>
      <c r="L51" s="131">
        <f>IF(K51&gt;0,1/K51*34.6*67.1,"")</f>
        <v>153.75231788079469</v>
      </c>
      <c r="M51" s="122">
        <f>IFERROR(VALUE(IF(Z51="","",(IF(Z51&gt;=2271,"7.4",IF(Z51&gt;=2101,"8.7",IF(Z51&gt;=1991,"9.4",IF(Z51&gt;=1871,"10.2",IF(Z51&gt;=1761,"11.1",IF(Z51&gt;=1651,"12.2",IF(Z51&gt;=1531,"13.2",IF(Z51&gt;=1421,"14.4",IF(Z51&gt;=1311,"15.8",IF(Z51&gt;=1196,"17.2",IF(Z51&gt;=1081,"18.7",IF(Z51&gt;=971,"20.5",IF(Z51&gt;=856,"20.8",IF(Z51&gt;=741,"21.0",IF(Z51&gt;=601,"21.8","22.5")))))))))))))))))),"")</f>
        <v>20.5</v>
      </c>
      <c r="N51" s="123">
        <f>IFERROR(VALUE(IF(Z51="","",(IF(Z51&gt;=2271,"10.6",IF(Z51&gt;=2101,"11.9",IF(Z51&gt;=1991,"12.7",IF(Z51&gt;=1871,"13.5",IF(Z51&gt;=1761,"14.4",IF(Z51&gt;=1651,"15.4",IF(Z51&gt;=1531,"16.5",IF(Z51&gt;=1421,"17.6",IF(Z51&gt;=1311,"19.0",IF(Z51&gt;=1196,"20.3",IF(Z51&gt;=1081,"21.8",IF(Z51&gt;=971,"23.4",IF(Z51&gt;=856,"23.7",IF(Z51&gt;=741,"24.5","24.6"))))))))))))))))),"")</f>
        <v>23.4</v>
      </c>
      <c r="O51" s="124" t="str">
        <f>IF(Z51="","",IF(AE51="",TEXT(AB51,"#,##0.0"),IF(AB51-AE51&gt;0,CONCATENATE(TEXT(AE51,"#,##0.0"),"~",TEXT(AB51,"#,##0.0")),TEXT(AB51,"#,##0.0"))))</f>
        <v>27.0~27.2</v>
      </c>
      <c r="P51" s="117" t="s">
        <v>11</v>
      </c>
      <c r="Q51" s="116" t="s">
        <v>10</v>
      </c>
      <c r="R51" s="117" t="s">
        <v>9</v>
      </c>
      <c r="S51" s="125" t="s">
        <v>8</v>
      </c>
      <c r="T51" s="126"/>
      <c r="U51" s="127" t="str">
        <f>IFERROR(IF(K51&lt;M51,"",(ROUNDDOWN(K51/M51*100,0))),"")</f>
        <v/>
      </c>
      <c r="V51" s="128" t="str">
        <f>IFERROR(IF(K51&lt;N51,"",(ROUNDDOWN(K51/N51*100,0))),"")</f>
        <v/>
      </c>
      <c r="W51" s="128">
        <f>IF(AC51&lt;55,"",IF(AA51="",AC51,IF(AF51-AC51&gt;0,CONCATENATE(AC51,"~",AF51),AC51)))</f>
        <v>55</v>
      </c>
      <c r="X51" s="129" t="str">
        <f>IF(AC51&lt;55,"",AD51)</f>
        <v>★0.5</v>
      </c>
      <c r="Z51" s="6">
        <v>1030</v>
      </c>
      <c r="AA51" s="6">
        <v>1050</v>
      </c>
      <c r="AB51" s="113">
        <f>IF(Z51="","",(ROUND(IF(Z51&gt;=2759,9.5,IF(Z51&lt;2759,(-2.47/1000000*Z51*Z51)-(8.52/10000*Z51)+30.65)),1)))</f>
        <v>27.2</v>
      </c>
      <c r="AC51" s="5">
        <f>IF(K51="","",ROUNDDOWN(K51/AB51*100,0))</f>
        <v>55</v>
      </c>
      <c r="AD51" s="5" t="str">
        <f>IF(AC51="","",IF(AC51&gt;=125,"★7.5",IF(AC51&gt;=120,"★7.0",IF(AC51&gt;=115,"★6.5",IF(AC51&gt;=110,"★6.0",IF(AC51&gt;=105,"★5.5",IF(AC51&gt;=100,"★5.0",IF(AC51&gt;=95,"★4.5",IF(AC51&gt;=90,"★4.0",IF(AC51&gt;=85,"★3.5",IF(AC51&gt;=80,"★3.0",IF(AC51&gt;=75,"★2.5",IF(AC51&gt;=70,"★2.0",IF(AC51&gt;=65,"★1.5",IF(AC51&gt;=60,"★1.0",IF(AC51&gt;=55,"★0.5"," "))))))))))))))))</f>
        <v>★0.5</v>
      </c>
      <c r="AE51" s="113">
        <f>IF(AA51="","",(ROUND(IF(AA51&gt;=2759,9.5,IF(AA51&lt;2759,(-2.47/1000000*AA51*AA51)-(8.52/10000*AA51)+30.65)),1)))</f>
        <v>27</v>
      </c>
      <c r="AF51" s="5">
        <f>IF(AE51="","",IF(K51="","",ROUNDDOWN(K51/AE51*100,0)))</f>
        <v>55</v>
      </c>
      <c r="AG51" s="5" t="str">
        <f>IF(AF51="","",IF(AF51&gt;=125,"★7.5",IF(AF51&gt;=120,"★7.0",IF(AF51&gt;=115,"★6.5",IF(AF51&gt;=110,"★6.0",IF(AF51&gt;=105,"★5.5",IF(AF51&gt;=100,"★5.0",IF(AF51&gt;=95,"★4.5",IF(AF51&gt;=90,"★4.0",IF(AF51&gt;=85,"★3.5",IF(AF51&gt;=80,"★3.0",IF(AF51&gt;=75,"★2.5",IF(AF51&gt;=70,"★2.0",IF(AF51&gt;=65,"★1.5",IF(AF51&gt;=60,"★1.0",IF(AF51&gt;=55,"★0.5"," "))))))))))))))))</f>
        <v>★0.5</v>
      </c>
      <c r="AH51" s="4"/>
    </row>
    <row r="52" spans="1:34">
      <c r="E52" s="1"/>
    </row>
    <row r="53" spans="1:34">
      <c r="B53" s="1" t="s">
        <v>7</v>
      </c>
      <c r="E53" s="1"/>
    </row>
    <row r="54" spans="1:34">
      <c r="B54" s="1" t="s">
        <v>6</v>
      </c>
      <c r="E54" s="1"/>
    </row>
    <row r="55" spans="1:34">
      <c r="B55" s="1" t="s">
        <v>5</v>
      </c>
      <c r="E55" s="1"/>
    </row>
    <row r="56" spans="1:34">
      <c r="B56" s="1" t="s">
        <v>4</v>
      </c>
      <c r="E56" s="1"/>
    </row>
    <row r="57" spans="1:34">
      <c r="B57" s="1" t="s">
        <v>3</v>
      </c>
      <c r="E57" s="1"/>
    </row>
    <row r="58" spans="1:34">
      <c r="B58" s="1" t="s">
        <v>2</v>
      </c>
      <c r="E58" s="1"/>
    </row>
    <row r="59" spans="1:34">
      <c r="B59" s="1" t="s">
        <v>1</v>
      </c>
      <c r="E59" s="1"/>
    </row>
    <row r="60" spans="1:34">
      <c r="B60" s="1" t="s">
        <v>0</v>
      </c>
      <c r="E60" s="1"/>
    </row>
  </sheetData>
  <sheetProtection formatCells="0" formatColumns="0" formatRows="0" insertColumns="0" insertRows="0" insertHyperlinks="0" deleteColumns="0" deleteRows="0" sort="0" autoFilter="0" pivotTables="0"/>
  <mergeCells count="42">
    <mergeCell ref="AE4:AE8"/>
    <mergeCell ref="AF4:AF8"/>
    <mergeCell ref="AG4:AG8"/>
    <mergeCell ref="K5:K8"/>
    <mergeCell ref="L5:L8"/>
    <mergeCell ref="M5:M8"/>
    <mergeCell ref="AH5:AH8"/>
    <mergeCell ref="D6:D8"/>
    <mergeCell ref="E6:E8"/>
    <mergeCell ref="F6:F8"/>
    <mergeCell ref="G6:G8"/>
    <mergeCell ref="Q6:Q8"/>
    <mergeCell ref="R6:R8"/>
    <mergeCell ref="S6:S8"/>
    <mergeCell ref="T6:T8"/>
    <mergeCell ref="AD4:AD8"/>
    <mergeCell ref="Z4:Z8"/>
    <mergeCell ref="AA4:AA8"/>
    <mergeCell ref="AB4:AB8"/>
    <mergeCell ref="AC4:AC8"/>
    <mergeCell ref="X5:X8"/>
    <mergeCell ref="O5:O8"/>
    <mergeCell ref="W5:W8"/>
    <mergeCell ref="V4:V8"/>
    <mergeCell ref="W4:X4"/>
    <mergeCell ref="U4:U8"/>
    <mergeCell ref="J4:J8"/>
    <mergeCell ref="K4:O4"/>
    <mergeCell ref="P4:P8"/>
    <mergeCell ref="Q4:S5"/>
    <mergeCell ref="T4:T5"/>
    <mergeCell ref="N5:N8"/>
    <mergeCell ref="J2:P2"/>
    <mergeCell ref="R2:U2"/>
    <mergeCell ref="S3:X3"/>
    <mergeCell ref="A4:A8"/>
    <mergeCell ref="B4:C8"/>
    <mergeCell ref="D4:D5"/>
    <mergeCell ref="E4:E5"/>
    <mergeCell ref="F4:G5"/>
    <mergeCell ref="H4:H8"/>
    <mergeCell ref="I4:I8"/>
  </mergeCells>
  <phoneticPr fontId="2"/>
  <pageMargins left="0.70866141732283472" right="0.70866141732283472" top="0.74803149606299213" bottom="0.74803149606299213" header="0.31496062992125984" footer="0.31496062992125984"/>
  <pageSetup paperSize="9" scale="31" orientation="portrait" r:id="rId1"/>
  <headerFooter>
    <oddHeader>&amp;L&amp;10
発出元 → 発出先&amp;R&amp;10【機密性２】 
作成日_作成担当課_用途_保存期間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DB688DDB-45E1-4835-B86E-7337E92E4B12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AH9:AH49</xm:sqref>
        </x14:conditionalFormatting>
        <x14:conditionalFormatting xmlns:xm="http://schemas.microsoft.com/office/excel/2006/main">
          <x14:cfRule type="iconSet" priority="2" id="{24E07DB8-BD69-48C4-B4EC-FB19E7E1D0B4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AH50</xm:sqref>
        </x14:conditionalFormatting>
        <x14:conditionalFormatting xmlns:xm="http://schemas.microsoft.com/office/excel/2006/main">
          <x14:cfRule type="iconSet" priority="1" id="{96E5D1FA-066A-497A-BCDB-4F72F5A81EF0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AH51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1-1(軽自動車)</vt:lpstr>
      <vt:lpstr>'1-1(軽自動車)'!Print_Area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　</cp:lastModifiedBy>
  <dcterms:created xsi:type="dcterms:W3CDTF">2024-03-29T05:26:21Z</dcterms:created>
  <dcterms:modified xsi:type="dcterms:W3CDTF">2024-03-29T05:37:56Z</dcterms:modified>
</cp:coreProperties>
</file>