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4月\"/>
    </mc:Choice>
  </mc:AlternateContent>
  <bookViews>
    <workbookView xWindow="-105" yWindow="-105" windowWidth="19425" windowHeight="10425" tabRatio="854"/>
  </bookViews>
  <sheets>
    <sheet name="（新）1-1" sheetId="26" r:id="rId1"/>
  </sheets>
  <externalReferences>
    <externalReference r:id="rId2"/>
    <externalReference r:id="rId3"/>
    <externalReference r:id="rId4"/>
  </externalReferences>
  <definedNames>
    <definedName name="_xlnm._FilterDatabase" localSheetId="0" hidden="1">'（新）1-1'!$A$8:$V$8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'（新）1-1'!$A$2:$X$44</definedName>
    <definedName name="_xlnm.Print_Titles" localSheetId="0">'（新）1-1'!$2:$8</definedName>
    <definedName name="_xlnm.Print_Titles">[2]乗用・ＲＶ車!$A$1:$IV$7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8" i="26" l="1"/>
  <c r="U18" i="26"/>
  <c r="L18" i="26"/>
  <c r="V19" i="26"/>
  <c r="U19" i="26"/>
  <c r="L19" i="26"/>
  <c r="V17" i="26"/>
  <c r="U17" i="26"/>
  <c r="L17" i="26"/>
  <c r="V15" i="26"/>
  <c r="U15" i="26"/>
  <c r="L15" i="26"/>
  <c r="V12" i="26"/>
  <c r="U12" i="26"/>
  <c r="O12" i="26"/>
  <c r="L12" i="26"/>
  <c r="U34" i="26"/>
  <c r="L34" i="26"/>
  <c r="O31" i="26"/>
  <c r="U27" i="26"/>
  <c r="L27" i="26"/>
  <c r="L26" i="26"/>
  <c r="O29" i="26"/>
  <c r="O28" i="26"/>
  <c r="L31" i="26"/>
  <c r="L30" i="26"/>
  <c r="U29" i="26"/>
  <c r="L29" i="26"/>
  <c r="U28" i="26"/>
  <c r="L28" i="26"/>
  <c r="U26" i="26"/>
  <c r="U25" i="26"/>
  <c r="L25" i="26"/>
  <c r="U38" i="26"/>
  <c r="L38" i="26"/>
  <c r="U39" i="26"/>
  <c r="L39" i="26"/>
  <c r="U37" i="26"/>
  <c r="L37" i="26"/>
  <c r="L36" i="26"/>
  <c r="L35" i="26"/>
  <c r="U24" i="26"/>
  <c r="L24" i="26"/>
  <c r="L23" i="26"/>
  <c r="L32" i="26"/>
  <c r="V23" i="26"/>
  <c r="U23" i="26"/>
  <c r="V22" i="26"/>
  <c r="U22" i="26"/>
  <c r="L22" i="26"/>
  <c r="L21" i="26"/>
  <c r="V21" i="26"/>
  <c r="U21" i="26"/>
  <c r="L20" i="26"/>
  <c r="V16" i="26"/>
  <c r="U16" i="26"/>
  <c r="L16" i="26"/>
  <c r="V14" i="26"/>
  <c r="U14" i="26"/>
  <c r="L14" i="26"/>
  <c r="V10" i="26"/>
  <c r="U10" i="26"/>
  <c r="L10" i="26"/>
  <c r="V32" i="26"/>
  <c r="U32" i="26"/>
  <c r="V33" i="26"/>
  <c r="U33" i="26"/>
  <c r="L33" i="26"/>
  <c r="V43" i="26"/>
  <c r="U43" i="26"/>
  <c r="O43" i="26"/>
  <c r="L43" i="26"/>
  <c r="V42" i="26"/>
  <c r="U42" i="26"/>
  <c r="O42" i="26"/>
  <c r="L42" i="26"/>
  <c r="V41" i="26"/>
  <c r="U41" i="26"/>
  <c r="O41" i="26"/>
  <c r="L41" i="26"/>
  <c r="V40" i="26"/>
  <c r="U40" i="26"/>
  <c r="O40" i="26"/>
  <c r="L40" i="26"/>
  <c r="V13" i="26"/>
  <c r="U13" i="26"/>
  <c r="L13" i="26"/>
  <c r="V11" i="26"/>
  <c r="U11" i="26"/>
  <c r="O11" i="26"/>
  <c r="L11" i="26"/>
  <c r="L9" i="26"/>
  <c r="O9" i="26"/>
  <c r="U9" i="26"/>
  <c r="V9" i="26"/>
</calcChain>
</file>

<file path=xl/sharedStrings.xml><?xml version="1.0" encoding="utf-8"?>
<sst xmlns="http://schemas.openxmlformats.org/spreadsheetml/2006/main" count="360" uniqueCount="173">
  <si>
    <r>
      <t>原</t>
    </r>
    <r>
      <rPr>
        <sz val="8"/>
        <rFont val="ＭＳ Ｐゴシック"/>
        <family val="3"/>
        <charset val="128"/>
      </rPr>
      <t>動機</t>
    </r>
  </si>
  <si>
    <r>
      <t>燃</t>
    </r>
    <r>
      <rPr>
        <sz val="8"/>
        <rFont val="ＭＳ Ｐゴシック"/>
        <family val="3"/>
        <charset val="128"/>
      </rPr>
      <t>費</t>
    </r>
  </si>
  <si>
    <r>
      <t>ガ</t>
    </r>
    <r>
      <rPr>
        <b/>
        <sz val="12"/>
        <rFont val="ＭＳ Ｐゴシック"/>
        <family val="3"/>
        <charset val="128"/>
      </rPr>
      <t>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29"/>
  </si>
  <si>
    <r>
      <t>主</t>
    </r>
    <r>
      <rPr>
        <sz val="8"/>
        <rFont val="ＭＳ Ｐゴシック"/>
        <family val="3"/>
        <charset val="128"/>
      </rPr>
      <t>要</t>
    </r>
    <rPh sb="0" eb="2">
      <t>シュヨウ</t>
    </rPh>
    <phoneticPr fontId="29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</si>
  <si>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9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</si>
  <si>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9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</si>
  <si>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9"/>
  </si>
  <si>
    <r>
      <t>変</t>
    </r>
    <r>
      <rPr>
        <sz val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29"/>
  </si>
  <si>
    <r>
      <t>出</t>
    </r>
    <r>
      <rPr>
        <sz val="8"/>
        <rFont val="ＭＳ Ｐゴシック"/>
        <family val="3"/>
        <charset val="128"/>
      </rPr>
      <t>ガス</t>
    </r>
  </si>
  <si>
    <r>
      <t>通</t>
    </r>
    <r>
      <rPr>
        <sz val="8"/>
        <rFont val="ＭＳ Ｐゴシック"/>
        <family val="3"/>
        <charset val="128"/>
      </rPr>
      <t>称名</t>
    </r>
  </si>
  <si>
    <r>
      <t>形</t>
    </r>
    <r>
      <rPr>
        <sz val="8"/>
        <rFont val="ＭＳ Ｐゴシック"/>
        <family val="3"/>
        <charset val="128"/>
      </rPr>
      <t>式</t>
    </r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</si>
  <si>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9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</si>
  <si>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29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</si>
  <si>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9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</si>
  <si>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9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</si>
  <si>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9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</si>
  <si>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9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</si>
  <si>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9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</si>
  <si>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9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</si>
  <si>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29"/>
  </si>
  <si>
    <r>
      <t>型</t>
    </r>
    <r>
      <rPr>
        <sz val="8"/>
        <rFont val="ＭＳ Ｐゴシック"/>
        <family val="3"/>
        <charset val="128"/>
      </rPr>
      <t>式</t>
    </r>
  </si>
  <si>
    <r>
      <t>総</t>
    </r>
    <r>
      <rPr>
        <sz val="8"/>
        <rFont val="ＭＳ Ｐゴシック"/>
        <family val="3"/>
        <charset val="128"/>
      </rPr>
      <t>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29"/>
  </si>
  <si>
    <r>
      <t>主</t>
    </r>
    <r>
      <rPr>
        <sz val="8"/>
        <rFont val="ＭＳ Ｐゴシック"/>
        <family val="3"/>
        <charset val="128"/>
      </rPr>
      <t>要排</t>
    </r>
  </si>
  <si>
    <r>
      <t>低</t>
    </r>
    <r>
      <rPr>
        <sz val="8"/>
        <rFont val="ＭＳ Ｐゴシック"/>
        <family val="3"/>
        <charset val="128"/>
      </rPr>
      <t>排出</t>
    </r>
  </si>
  <si>
    <r>
      <t>改</t>
    </r>
    <r>
      <rPr>
        <sz val="8"/>
        <rFont val="ＭＳ Ｐゴシック"/>
        <family val="3"/>
        <charset val="128"/>
      </rPr>
      <t>善</t>
    </r>
    <rPh sb="0" eb="2">
      <t>カイゼン</t>
    </rPh>
    <phoneticPr fontId="29"/>
  </si>
  <si>
    <r>
      <t>駆</t>
    </r>
    <r>
      <rPr>
        <sz val="8"/>
        <rFont val="ＭＳ Ｐゴシック"/>
        <family val="3"/>
        <charset val="128"/>
      </rPr>
      <t>動</t>
    </r>
  </si>
  <si>
    <r>
      <t>ガ</t>
    </r>
    <r>
      <rPr>
        <sz val="8"/>
        <rFont val="ＭＳ Ｐゴシック"/>
        <family val="3"/>
        <charset val="128"/>
      </rPr>
      <t>ス認定</t>
    </r>
  </si>
  <si>
    <r>
      <t>そ</t>
    </r>
    <r>
      <rPr>
        <sz val="8"/>
        <rFont val="ＭＳ Ｐゴシック"/>
        <family val="3"/>
        <charset val="128"/>
      </rPr>
      <t>の他</t>
    </r>
  </si>
  <si>
    <r>
      <t>対</t>
    </r>
    <r>
      <rPr>
        <sz val="8"/>
        <rFont val="ＭＳ Ｐゴシック"/>
        <family val="3"/>
        <charset val="128"/>
      </rPr>
      <t>策</t>
    </r>
    <rPh sb="0" eb="2">
      <t>タイサク</t>
    </rPh>
    <phoneticPr fontId="29"/>
  </si>
  <si>
    <r>
      <t>対</t>
    </r>
    <r>
      <rPr>
        <sz val="8"/>
        <rFont val="ＭＳ Ｐゴシック"/>
        <family val="3"/>
        <charset val="128"/>
      </rPr>
      <t>策</t>
    </r>
  </si>
  <si>
    <r>
      <t>レ</t>
    </r>
    <r>
      <rPr>
        <sz val="8"/>
        <rFont val="ＭＳ Ｐゴシック"/>
        <family val="3"/>
        <charset val="128"/>
      </rPr>
      <t>ベル</t>
    </r>
  </si>
  <si>
    <r>
      <t>8AT
(E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LTC)</t>
    </r>
    <phoneticPr fontId="29"/>
  </si>
  <si>
    <t>PT204</t>
    <phoneticPr fontId="29"/>
  </si>
  <si>
    <t>D, V, I, EP</t>
    <phoneticPr fontId="29"/>
  </si>
  <si>
    <t>3W</t>
    <phoneticPr fontId="29"/>
  </si>
  <si>
    <t>A</t>
    <phoneticPr fontId="29"/>
  </si>
  <si>
    <t>508PS</t>
    <phoneticPr fontId="29"/>
  </si>
  <si>
    <t>3BA-LG5SF</t>
    <phoneticPr fontId="29"/>
  </si>
  <si>
    <r>
      <t>8AT×2</t>
    </r>
    <r>
      <rPr>
        <sz val="8"/>
        <rFont val="ＭＳ Ｐゴシック"/>
        <family val="3"/>
        <charset val="128"/>
      </rPr>
      <t>　　
（</t>
    </r>
    <r>
      <rPr>
        <sz val="8"/>
        <rFont val="Arial"/>
        <family val="2"/>
      </rPr>
      <t>E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LTC)</t>
    </r>
    <phoneticPr fontId="29"/>
  </si>
  <si>
    <t>0001, 0003
0005, 0011</t>
    <phoneticPr fontId="29"/>
  </si>
  <si>
    <t>0102, 0104</t>
    <phoneticPr fontId="29"/>
  </si>
  <si>
    <t>3BA-LGL5SF</t>
    <phoneticPr fontId="29"/>
  </si>
  <si>
    <t>0011, 0012</t>
    <phoneticPr fontId="29"/>
  </si>
  <si>
    <t>3BA-LW5SE</t>
    <phoneticPr fontId="29"/>
  </si>
  <si>
    <t>3BA-LE72XAA</t>
    <phoneticPr fontId="29"/>
  </si>
  <si>
    <t>3BA-LY2XAC</t>
    <phoneticPr fontId="29"/>
  </si>
  <si>
    <t>3BA-LY2XCC</t>
    <phoneticPr fontId="29"/>
  </si>
  <si>
    <t>5BA-LZ2XA</t>
    <phoneticPr fontId="29"/>
  </si>
  <si>
    <r>
      <t>9AT
(E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LTC)</t>
    </r>
    <phoneticPr fontId="29"/>
  </si>
  <si>
    <t>5BA-LC2XC</t>
    <phoneticPr fontId="29"/>
  </si>
  <si>
    <t>0001, 0005</t>
    <phoneticPr fontId="29"/>
  </si>
  <si>
    <r>
      <rPr>
        <sz val="8"/>
        <rFont val="ＭＳ Ｐゴシック"/>
        <family val="3"/>
        <charset val="128"/>
      </rPr>
      <t>ディスカバリースポーツ</t>
    </r>
    <phoneticPr fontId="29"/>
  </si>
  <si>
    <r>
      <rPr>
        <sz val="8"/>
        <rFont val="Segoe UI Symbol"/>
        <family val="2"/>
      </rPr>
      <t>★</t>
    </r>
    <r>
      <rPr>
        <sz val="8"/>
        <rFont val="Arial"/>
        <family val="2"/>
      </rPr>
      <t>0.5</t>
    </r>
    <phoneticPr fontId="29"/>
  </si>
  <si>
    <t>0001, 0003, 0004</t>
    <phoneticPr fontId="29"/>
  </si>
  <si>
    <t>3AA-LR3UB</t>
    <phoneticPr fontId="29"/>
  </si>
  <si>
    <t>0012</t>
  </si>
  <si>
    <t>0013</t>
  </si>
  <si>
    <t>0001, 0003, 0004, 
0007, 0011, 0012</t>
    <phoneticPr fontId="29"/>
  </si>
  <si>
    <r>
      <t>12.7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13.4</t>
    </r>
    <phoneticPr fontId="29"/>
  </si>
  <si>
    <t>0002, 0004, 0006
0007, 0008, 0009, 
0010, 0012</t>
    <phoneticPr fontId="29"/>
  </si>
  <si>
    <r>
      <t>11.5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12.1</t>
    </r>
    <phoneticPr fontId="29"/>
  </si>
  <si>
    <r>
      <rPr>
        <sz val="8"/>
        <rFont val="ＭＳ Ｐゴシック"/>
        <family val="3"/>
        <charset val="128"/>
      </rPr>
      <t>★</t>
    </r>
    <r>
      <rPr>
        <sz val="8"/>
        <rFont val="Arial"/>
        <family val="2"/>
      </rPr>
      <t>0.5</t>
    </r>
    <phoneticPr fontId="29"/>
  </si>
  <si>
    <t>0001, 0002, 0003, 
0004, 0007, 0008</t>
    <phoneticPr fontId="29"/>
  </si>
  <si>
    <r>
      <t>10.5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11.1</t>
    </r>
    <phoneticPr fontId="29"/>
  </si>
  <si>
    <r>
      <t>11.4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11.9</t>
    </r>
    <phoneticPr fontId="29"/>
  </si>
  <si>
    <r>
      <t>12.7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14.1</t>
    </r>
    <phoneticPr fontId="29"/>
  </si>
  <si>
    <r>
      <t>15.9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16.3</t>
    </r>
    <phoneticPr fontId="29"/>
  </si>
  <si>
    <r>
      <t>14.4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14.9</t>
    </r>
    <phoneticPr fontId="29"/>
  </si>
  <si>
    <t>0002, 0013, 0014</t>
    <phoneticPr fontId="29"/>
  </si>
  <si>
    <r>
      <t>15.3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15.8</t>
    </r>
    <phoneticPr fontId="29"/>
  </si>
  <si>
    <t>3BA-LE72XCA</t>
    <phoneticPr fontId="29"/>
  </si>
  <si>
    <t>0001, 0003, 005,
0007</t>
    <phoneticPr fontId="29"/>
  </si>
  <si>
    <t>0002, 0004,0006,
0008</t>
    <phoneticPr fontId="29"/>
  </si>
  <si>
    <r>
      <t>19.9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20.1</t>
    </r>
    <phoneticPr fontId="29"/>
  </si>
  <si>
    <r>
      <t>20.5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20.7</t>
    </r>
    <phoneticPr fontId="29"/>
  </si>
  <si>
    <r>
      <t>18.7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19.5</t>
    </r>
    <phoneticPr fontId="29"/>
  </si>
  <si>
    <r>
      <rPr>
        <sz val="8"/>
        <rFont val="ＭＳ ゴシック"/>
        <family val="3"/>
        <charset val="128"/>
      </rP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  <r>
      <rPr>
        <sz val="8"/>
        <rFont val="Yu Gothic"/>
        <family val="3"/>
        <charset val="128"/>
      </rPr>
      <t>ジャガー・ランドローバー・ジャパン株式会社</t>
    </r>
    <rPh sb="44" eb="48">
      <t>カブシキカイシャ</t>
    </rPh>
    <phoneticPr fontId="29"/>
  </si>
  <si>
    <r>
      <t>4</t>
    </r>
    <r>
      <rPr>
        <sz val="8"/>
        <rFont val="ＭＳ Ｐゴシック"/>
        <family val="3"/>
        <charset val="128"/>
      </rPr>
      <t>又は</t>
    </r>
    <r>
      <rPr>
        <sz val="8"/>
        <rFont val="Arial"/>
        <family val="2"/>
      </rPr>
      <t>5</t>
    </r>
    <rPh sb="1" eb="2">
      <t>マタ</t>
    </rPh>
    <phoneticPr fontId="29"/>
  </si>
  <si>
    <r>
      <t>5</t>
    </r>
    <r>
      <rPr>
        <sz val="8"/>
        <rFont val="ＭＳ Ｐゴシック"/>
        <family val="3"/>
        <charset val="128"/>
      </rPr>
      <t>又は</t>
    </r>
    <r>
      <rPr>
        <sz val="8"/>
        <rFont val="Arial"/>
        <family val="2"/>
      </rPr>
      <t>7</t>
    </r>
    <rPh sb="1" eb="2">
      <t>マタ</t>
    </rPh>
    <phoneticPr fontId="29"/>
  </si>
  <si>
    <t>0005, 0006, 0009,
0010, 0011, 0012</t>
    <phoneticPr fontId="29"/>
  </si>
  <si>
    <t>0011, 0012, 0013
0015</t>
    <phoneticPr fontId="29"/>
  </si>
  <si>
    <t>0002, 0014, 0016</t>
    <phoneticPr fontId="29"/>
  </si>
  <si>
    <t>0108</t>
    <phoneticPr fontId="29"/>
  </si>
  <si>
    <r>
      <rPr>
        <sz val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29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</si>
  <si>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</t>
    </r>
    <phoneticPr fontId="29"/>
  </si>
  <si>
    <r>
      <t>0001,  0003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 xml:space="preserve"> 0006</t>
    </r>
    <phoneticPr fontId="29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</si>
  <si>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</t>
    </r>
    <rPh sb="0" eb="2">
      <t>レイワ</t>
    </rPh>
    <rPh sb="4" eb="6">
      <t>ネンド</t>
    </rPh>
    <phoneticPr fontId="29"/>
  </si>
  <si>
    <r>
      <rPr>
        <sz val="8"/>
        <rFont val="ＭＳ Ｐゴシック"/>
        <family val="3"/>
        <charset val="128"/>
      </rPr>
      <t>燃費基準
達成・向上
達成レベル</t>
    </r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9"/>
  </si>
  <si>
    <r>
      <rPr>
        <sz val="8"/>
        <rFont val="ＭＳ Ｐゴシック"/>
        <family val="3"/>
        <charset val="128"/>
      </rPr>
      <t>多段階評価</t>
    </r>
    <rPh sb="0" eb="1">
      <t>タ</t>
    </rPh>
    <rPh sb="1" eb="3">
      <t>ダンカイ</t>
    </rPh>
    <rPh sb="3" eb="5">
      <t>ヒョウカ</t>
    </rPh>
    <phoneticPr fontId="29"/>
  </si>
  <si>
    <r>
      <rPr>
        <sz val="8"/>
        <rFont val="Segoe UI Symbol"/>
        <family val="2"/>
      </rPr>
      <t>★</t>
    </r>
    <r>
      <rPr>
        <sz val="8"/>
        <rFont val="Arial"/>
        <family val="2"/>
      </rPr>
      <t>1</t>
    </r>
    <phoneticPr fontId="29"/>
  </si>
  <si>
    <r>
      <t>56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58</t>
    </r>
    <phoneticPr fontId="29"/>
  </si>
  <si>
    <r>
      <t>51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52</t>
    </r>
    <phoneticPr fontId="29"/>
  </si>
  <si>
    <r>
      <t>50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51</t>
    </r>
    <phoneticPr fontId="29"/>
  </si>
  <si>
    <r>
      <t>66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68</t>
    </r>
    <phoneticPr fontId="29"/>
  </si>
  <si>
    <r>
      <rPr>
        <sz val="8"/>
        <rFont val="Segoe UI Symbol"/>
        <family val="2"/>
      </rPr>
      <t>★</t>
    </r>
    <r>
      <rPr>
        <sz val="8"/>
        <rFont val="Arial"/>
        <family val="2"/>
      </rPr>
      <t>1.5</t>
    </r>
    <phoneticPr fontId="29"/>
  </si>
  <si>
    <r>
      <t>48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50</t>
    </r>
    <phoneticPr fontId="29"/>
  </si>
  <si>
    <r>
      <rPr>
        <sz val="8"/>
        <rFont val="ＭＳ ゴシック"/>
        <family val="3"/>
        <charset val="128"/>
      </rPr>
      <t>型</t>
    </r>
    <r>
      <rPr>
        <sz val="8"/>
        <rFont val="ＭＳ Ｐゴシック"/>
        <family val="3"/>
        <charset val="128"/>
      </rPr>
      <t>式</t>
    </r>
    <phoneticPr fontId="29"/>
  </si>
  <si>
    <t>3BA-LE62XAA</t>
    <phoneticPr fontId="29"/>
  </si>
  <si>
    <t>3BA-LE62XCA</t>
    <phoneticPr fontId="29"/>
  </si>
  <si>
    <r>
      <t>18.7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18.9</t>
    </r>
    <phoneticPr fontId="29"/>
  </si>
  <si>
    <t>0012, 0013</t>
    <phoneticPr fontId="29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</si>
  <si>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0003, 0011</t>
    </r>
    <phoneticPr fontId="29"/>
  </si>
  <si>
    <r>
      <t>42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44</t>
    </r>
    <phoneticPr fontId="29"/>
  </si>
  <si>
    <r>
      <t>18.9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19.7</t>
    </r>
    <phoneticPr fontId="29"/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</si>
  <si>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0104</t>
    </r>
    <phoneticPr fontId="29"/>
  </si>
  <si>
    <r>
      <t>61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64</t>
    </r>
    <phoneticPr fontId="29"/>
  </si>
  <si>
    <r>
      <t>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63</t>
    </r>
    <phoneticPr fontId="29"/>
  </si>
  <si>
    <r>
      <t>49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54</t>
    </r>
    <phoneticPr fontId="29"/>
  </si>
  <si>
    <r>
      <t>55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57</t>
    </r>
    <phoneticPr fontId="29"/>
  </si>
  <si>
    <r>
      <t>52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54</t>
    </r>
    <phoneticPr fontId="29"/>
  </si>
  <si>
    <r>
      <t>47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49</t>
    </r>
    <phoneticPr fontId="29"/>
  </si>
  <si>
    <r>
      <t>16.9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17.2</t>
    </r>
    <phoneticPr fontId="29"/>
  </si>
  <si>
    <r>
      <t>17.5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17.8</t>
    </r>
    <phoneticPr fontId="29"/>
  </si>
  <si>
    <r>
      <t>46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47</t>
    </r>
    <phoneticPr fontId="29"/>
  </si>
  <si>
    <r>
      <t>45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46</t>
    </r>
    <phoneticPr fontId="29"/>
  </si>
  <si>
    <r>
      <t>18.0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18.4</t>
    </r>
    <phoneticPr fontId="29"/>
  </si>
  <si>
    <r>
      <t>18.8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19.6</t>
    </r>
    <phoneticPr fontId="29"/>
  </si>
  <si>
    <t>0002, 0005, 0006, 
0008, 0009, 0010, 
0012, 0013, 
0015,  0016</t>
    <phoneticPr fontId="29"/>
  </si>
  <si>
    <t>0014</t>
    <phoneticPr fontId="29"/>
  </si>
  <si>
    <r>
      <t>13.7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14.4</t>
    </r>
    <phoneticPr fontId="29"/>
  </si>
  <si>
    <t>3BA-LK9447A</t>
    <phoneticPr fontId="29"/>
  </si>
  <si>
    <t>B44</t>
    <phoneticPr fontId="29"/>
  </si>
  <si>
    <t>3BA-LKB447A</t>
    <phoneticPr fontId="29"/>
  </si>
  <si>
    <r>
      <t>10.5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12.2</t>
    </r>
    <phoneticPr fontId="29"/>
  </si>
  <si>
    <r>
      <t>62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70</t>
    </r>
    <phoneticPr fontId="29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</si>
  <si>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0006,</t>
    </r>
    <phoneticPr fontId="29"/>
  </si>
  <si>
    <r>
      <t>9.5</t>
    </r>
    <r>
      <rPr>
        <b/>
        <sz val="10"/>
        <rFont val="ＭＳ Ｐゴシック"/>
        <family val="3"/>
        <charset val="128"/>
      </rPr>
      <t>～11.1</t>
    </r>
    <phoneticPr fontId="29"/>
  </si>
  <si>
    <t>68～80</t>
    <phoneticPr fontId="29"/>
  </si>
  <si>
    <t>13.3</t>
    <phoneticPr fontId="29"/>
  </si>
  <si>
    <t>3AA-L123UA</t>
    <phoneticPr fontId="29"/>
  </si>
  <si>
    <t>0001</t>
    <phoneticPr fontId="29"/>
  </si>
  <si>
    <r>
      <t>0201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0208</t>
    </r>
    <phoneticPr fontId="29"/>
  </si>
  <si>
    <r>
      <t>WLTC</t>
    </r>
    <r>
      <rPr>
        <sz val="8"/>
        <rFont val="ＭＳ Ｐゴシック"/>
        <family val="3"/>
        <charset val="128"/>
      </rPr>
      <t>モード</t>
    </r>
    <phoneticPr fontId="29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</si>
  <si>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9"/>
  </si>
  <si>
    <r>
      <rPr>
        <sz val="8"/>
        <rFont val="ＭＳ Ｐゴシック"/>
        <family val="3"/>
        <charset val="128"/>
      </rPr>
      <t>ランドローバー</t>
    </r>
    <phoneticPr fontId="29"/>
  </si>
  <si>
    <r>
      <rPr>
        <sz val="8"/>
        <rFont val="ＭＳ Ｐゴシック"/>
        <family val="3"/>
        <charset val="128"/>
      </rPr>
      <t>レンジローバー</t>
    </r>
    <phoneticPr fontId="29"/>
  </si>
  <si>
    <r>
      <t>2,570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2,610</t>
    </r>
    <phoneticPr fontId="29"/>
  </si>
  <si>
    <r>
      <t>2560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2680</t>
    </r>
    <phoneticPr fontId="29"/>
  </si>
  <si>
    <r>
      <rPr>
        <sz val="8"/>
        <rFont val="ＭＳ Ｐゴシック"/>
        <family val="3"/>
        <charset val="128"/>
      </rPr>
      <t>レンジローバー</t>
    </r>
    <r>
      <rPr>
        <sz val="8"/>
        <rFont val="Arial"/>
        <family val="2"/>
      </rPr>
      <t>LWB</t>
    </r>
    <phoneticPr fontId="29"/>
  </si>
  <si>
    <r>
      <t>2,660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2,680</t>
    </r>
    <phoneticPr fontId="29"/>
  </si>
  <si>
    <r>
      <t>2,580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2,640</t>
    </r>
    <phoneticPr fontId="29"/>
  </si>
  <si>
    <r>
      <t>2640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2750</t>
    </r>
    <phoneticPr fontId="29"/>
  </si>
  <si>
    <r>
      <rPr>
        <sz val="8"/>
        <rFont val="ＭＳ Ｐゴシック"/>
        <family val="3"/>
        <charset val="128"/>
      </rPr>
      <t>レンジローバースポーツ</t>
    </r>
    <phoneticPr fontId="29"/>
  </si>
  <si>
    <r>
      <t>2,420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2,520</t>
    </r>
    <phoneticPr fontId="29"/>
  </si>
  <si>
    <r>
      <t xml:space="preserve">PT306
</t>
    </r>
    <r>
      <rPr>
        <sz val="8"/>
        <rFont val="ＭＳ Ｐゴシック"/>
        <family val="3"/>
        <charset val="128"/>
      </rPr>
      <t>（内燃機関）</t>
    </r>
    <r>
      <rPr>
        <sz val="8"/>
        <rFont val="Arial"/>
        <family val="2"/>
      </rPr>
      <t xml:space="preserve">
29684
</t>
    </r>
    <r>
      <rPr>
        <sz val="8"/>
        <rFont val="ＭＳ Ｐゴシック"/>
        <family val="3"/>
        <charset val="128"/>
      </rPr>
      <t>（電動機）</t>
    </r>
    <phoneticPr fontId="29"/>
  </si>
  <si>
    <r>
      <t>0002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</t>
    </r>
    <phoneticPr fontId="29"/>
  </si>
  <si>
    <r>
      <t>2,400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2,450</t>
    </r>
    <phoneticPr fontId="29"/>
  </si>
  <si>
    <r>
      <rPr>
        <sz val="8"/>
        <rFont val="ＭＳ Ｐゴシック"/>
        <family val="3"/>
        <charset val="128"/>
      </rPr>
      <t>ディフェンダー</t>
    </r>
    <r>
      <rPr>
        <sz val="8"/>
        <rFont val="Arial"/>
        <family val="2"/>
      </rPr>
      <t>110 (</t>
    </r>
    <r>
      <rPr>
        <sz val="8"/>
        <rFont val="ＭＳ Ｐゴシック"/>
        <family val="3"/>
        <charset val="128"/>
      </rPr>
      <t>エアサスペンション）</t>
    </r>
    <phoneticPr fontId="29"/>
  </si>
  <si>
    <r>
      <t>2,240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2,270</t>
    </r>
    <phoneticPr fontId="29"/>
  </si>
  <si>
    <r>
      <t>2,350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2,390</t>
    </r>
    <phoneticPr fontId="29"/>
  </si>
  <si>
    <r>
      <t>2,310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2,320</t>
    </r>
    <phoneticPr fontId="29"/>
  </si>
  <si>
    <r>
      <rPr>
        <sz val="8"/>
        <rFont val="ＭＳ Ｐゴシック"/>
        <family val="3"/>
        <charset val="128"/>
      </rPr>
      <t>ディフェンダー</t>
    </r>
    <r>
      <rPr>
        <sz val="8"/>
        <rFont val="Arial"/>
        <family val="2"/>
      </rPr>
      <t>110 (</t>
    </r>
    <r>
      <rPr>
        <sz val="8"/>
        <rFont val="ＭＳ Ｐゴシック"/>
        <family val="3"/>
        <charset val="128"/>
      </rPr>
      <t>コイルサスペンション）</t>
    </r>
    <phoneticPr fontId="29"/>
  </si>
  <si>
    <r>
      <t>2,330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2,370</t>
    </r>
    <phoneticPr fontId="29"/>
  </si>
  <si>
    <r>
      <t>2,280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2,320</t>
    </r>
    <phoneticPr fontId="29"/>
  </si>
  <si>
    <r>
      <t>2,220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2,260</t>
    </r>
    <phoneticPr fontId="29"/>
  </si>
  <si>
    <r>
      <rPr>
        <sz val="8"/>
        <rFont val="ＭＳ Ｐゴシック"/>
        <family val="3"/>
        <charset val="128"/>
      </rPr>
      <t>ディフェンダー</t>
    </r>
    <r>
      <rPr>
        <sz val="8"/>
        <rFont val="Arial"/>
        <family val="2"/>
      </rPr>
      <t>90 (</t>
    </r>
    <r>
      <rPr>
        <sz val="8"/>
        <rFont val="ＭＳ Ｐゴシック"/>
        <family val="3"/>
        <charset val="128"/>
      </rPr>
      <t>エアサスペンション）</t>
    </r>
    <phoneticPr fontId="29"/>
  </si>
  <si>
    <r>
      <t>2,100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2,200</t>
    </r>
    <phoneticPr fontId="29"/>
  </si>
  <si>
    <r>
      <rPr>
        <sz val="8"/>
        <rFont val="ＭＳ Ｐゴシック"/>
        <family val="3"/>
        <charset val="128"/>
      </rPr>
      <t>ディフェンダー</t>
    </r>
    <r>
      <rPr>
        <sz val="8"/>
        <rFont val="Arial"/>
        <family val="2"/>
      </rPr>
      <t>90 (</t>
    </r>
    <r>
      <rPr>
        <sz val="8"/>
        <rFont val="ＭＳ Ｐゴシック"/>
        <family val="3"/>
        <charset val="128"/>
      </rPr>
      <t>コイルサスペンション）</t>
    </r>
    <phoneticPr fontId="29"/>
  </si>
  <si>
    <r>
      <t>2,110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2,190</t>
    </r>
    <phoneticPr fontId="29"/>
  </si>
  <si>
    <r>
      <rPr>
        <sz val="8"/>
        <rFont val="ＭＳ Ｐゴシック"/>
        <family val="3"/>
        <charset val="128"/>
      </rPr>
      <t>ディスカバリー</t>
    </r>
    <phoneticPr fontId="29"/>
  </si>
  <si>
    <r>
      <t>2,470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2,520</t>
    </r>
    <phoneticPr fontId="29"/>
  </si>
  <si>
    <r>
      <t>2,390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2,450</t>
    </r>
    <phoneticPr fontId="29"/>
  </si>
  <si>
    <r>
      <rPr>
        <sz val="8"/>
        <rFont val="ＭＳ Ｐゴシック"/>
        <family val="3"/>
        <charset val="128"/>
      </rPr>
      <t>レンジローバーイヴォーク</t>
    </r>
    <phoneticPr fontId="29"/>
  </si>
  <si>
    <r>
      <t>1,900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1,920</t>
    </r>
    <phoneticPr fontId="29"/>
  </si>
  <si>
    <r>
      <rPr>
        <sz val="8"/>
        <rFont val="ＭＳ Ｐゴシック"/>
        <family val="3"/>
        <charset val="128"/>
      </rPr>
      <t>レンジローバーヴェラール</t>
    </r>
    <r>
      <rPr>
        <sz val="8"/>
        <rFont val="Arial"/>
        <family val="2"/>
      </rPr>
      <t xml:space="preserve"> </t>
    </r>
    <r>
      <rPr>
        <sz val="8"/>
        <rFont val="ＭＳ Ｐゴシック"/>
        <family val="3"/>
        <charset val="128"/>
      </rPr>
      <t>（エアサスペンション）</t>
    </r>
    <phoneticPr fontId="29"/>
  </si>
  <si>
    <r>
      <t>1,950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2,030</t>
    </r>
    <phoneticPr fontId="29"/>
  </si>
  <si>
    <r>
      <rPr>
        <sz val="8"/>
        <rFont val="ＭＳ Ｐゴシック"/>
        <family val="3"/>
        <charset val="128"/>
      </rPr>
      <t>レンジローバーヴェラール</t>
    </r>
    <r>
      <rPr>
        <sz val="8"/>
        <rFont val="Arial"/>
        <family val="2"/>
      </rPr>
      <t xml:space="preserve"> </t>
    </r>
    <r>
      <rPr>
        <sz val="8"/>
        <rFont val="ＭＳ Ｐゴシック"/>
        <family val="3"/>
        <charset val="128"/>
      </rPr>
      <t>（コイルサスペンション）</t>
    </r>
    <phoneticPr fontId="29"/>
  </si>
  <si>
    <r>
      <t>2,030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2,100</t>
    </r>
    <phoneticPr fontId="29"/>
  </si>
  <si>
    <r>
      <t>17.9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18.9</t>
    </r>
    <phoneticPr fontId="29"/>
  </si>
  <si>
    <r>
      <t>51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53</t>
    </r>
    <phoneticPr fontId="29"/>
  </si>
  <si>
    <t>0002, 0006</t>
    <phoneticPr fontId="29"/>
  </si>
  <si>
    <t>0003, 0007</t>
    <phoneticPr fontId="29"/>
  </si>
  <si>
    <t>0004, 0008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</si>
</sst>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0.0"/>
    <numFmt numFmtId="177" formatCode="0_);[Red]\(0\)"/>
    <numFmt numFmtId="178" formatCode="0_ "/>
    <numFmt numFmtId="180" formatCode="0.00_ "/>
    <numFmt numFmtId="181" formatCode="0.0%"/>
  </numFmts>
  <fonts count="3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0"/>
      <name val="Arial"/>
      <family val="2"/>
    </font>
    <font>
      <u/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8"/>
      <name val="Arial"/>
      <family val="2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Segoe UI Symbol"/>
      <family val="2"/>
    </font>
    <font>
      <sz val="8"/>
      <name val="ＭＳ ゴシック"/>
      <family val="3"/>
      <charset val="128"/>
    </font>
    <font>
      <sz val="8"/>
      <name val="Yu Gothic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0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6" fontId="30" fillId="0" borderId="0" applyFont="0" applyFill="0" applyBorder="0" applyAlignment="0" applyProtection="0"/>
    <xf numFmtId="6" fontId="30" fillId="0" borderId="0" applyFont="0" applyFill="0" applyBorder="0" applyAlignment="0" applyProtection="0"/>
    <xf numFmtId="0" fontId="7" fillId="7" borderId="4" applyNumberFormat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</cellStyleXfs>
  <cellXfs count="131">
    <xf numFmtId="0" fontId="0" fillId="0" borderId="0" xfId="0"/>
    <xf numFmtId="0" fontId="20" fillId="0" borderId="0" xfId="0" applyFont="1"/>
    <xf numFmtId="0" fontId="20" fillId="0" borderId="0" xfId="0" applyFont="1" applyAlignment="1">
      <alignment vertical="center"/>
    </xf>
    <xf numFmtId="0" fontId="20" fillId="24" borderId="0" xfId="0" applyFont="1" applyFill="1"/>
    <xf numFmtId="0" fontId="21" fillId="0" borderId="0" xfId="0" applyFont="1"/>
    <xf numFmtId="0" fontId="19" fillId="0" borderId="0" xfId="0" applyFont="1"/>
    <xf numFmtId="0" fontId="20" fillId="0" borderId="12" xfId="0" applyFont="1" applyBorder="1"/>
    <xf numFmtId="0" fontId="23" fillId="0" borderId="0" xfId="0" applyFont="1"/>
    <xf numFmtId="0" fontId="20" fillId="0" borderId="10" xfId="0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176" fontId="24" fillId="0" borderId="20" xfId="0" quotePrefix="1" applyNumberFormat="1" applyFont="1" applyBorder="1" applyAlignment="1" applyProtection="1">
      <alignment horizontal="center" vertical="center" wrapText="1"/>
      <protection locked="0"/>
    </xf>
    <xf numFmtId="177" fontId="24" fillId="0" borderId="21" xfId="0" applyNumberFormat="1" applyFont="1" applyBorder="1" applyAlignment="1">
      <alignment horizontal="center" vertical="center" wrapText="1"/>
    </xf>
    <xf numFmtId="176" fontId="24" fillId="0" borderId="10" xfId="0" quotePrefix="1" applyNumberFormat="1" applyFont="1" applyBorder="1" applyAlignment="1" applyProtection="1">
      <alignment horizontal="center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78" fontId="20" fillId="0" borderId="23" xfId="0" applyNumberFormat="1" applyFont="1" applyBorder="1" applyAlignment="1">
      <alignment horizontal="center" vertical="center"/>
    </xf>
    <xf numFmtId="178" fontId="20" fillId="0" borderId="10" xfId="0" applyNumberFormat="1" applyFont="1" applyBorder="1" applyAlignment="1">
      <alignment horizontal="center" vertical="center"/>
    </xf>
    <xf numFmtId="0" fontId="20" fillId="0" borderId="19" xfId="0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 wrapText="1"/>
    </xf>
    <xf numFmtId="3" fontId="20" fillId="0" borderId="10" xfId="0" applyNumberFormat="1" applyFont="1" applyBorder="1" applyAlignment="1" applyProtection="1">
      <alignment horizontal="center" vertical="center"/>
      <protection locked="0"/>
    </xf>
    <xf numFmtId="0" fontId="20" fillId="0" borderId="10" xfId="0" quotePrefix="1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 wrapText="1"/>
    </xf>
    <xf numFmtId="180" fontId="20" fillId="0" borderId="0" xfId="0" applyNumberFormat="1" applyFont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176" fontId="24" fillId="0" borderId="20" xfId="0" applyNumberFormat="1" applyFont="1" applyBorder="1" applyAlignment="1" applyProtection="1">
      <alignment horizontal="center" vertical="center" wrapText="1"/>
      <protection locked="0"/>
    </xf>
    <xf numFmtId="0" fontId="20" fillId="0" borderId="27" xfId="0" applyFont="1" applyBorder="1" applyAlignment="1" applyProtection="1">
      <alignment vertical="center"/>
      <protection locked="0"/>
    </xf>
    <xf numFmtId="181" fontId="20" fillId="0" borderId="0" xfId="0" applyNumberFormat="1" applyFont="1" applyAlignment="1">
      <alignment horizontal="center" vertical="center"/>
    </xf>
    <xf numFmtId="0" fontId="20" fillId="0" borderId="16" xfId="0" quotePrefix="1" applyFont="1" applyBorder="1" applyAlignment="1">
      <alignment horizontal="center" vertical="center"/>
    </xf>
    <xf numFmtId="0" fontId="20" fillId="0" borderId="10" xfId="0" quotePrefix="1" applyFont="1" applyBorder="1" applyAlignment="1">
      <alignment horizontal="center" vertical="center" wrapText="1"/>
    </xf>
    <xf numFmtId="3" fontId="20" fillId="0" borderId="27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76" fontId="24" fillId="0" borderId="10" xfId="0" quotePrefix="1" applyNumberFormat="1" applyFont="1" applyBorder="1" applyAlignment="1" applyProtection="1">
      <alignment horizontal="center" vertical="center" shrinkToFit="1"/>
      <protection locked="0"/>
    </xf>
    <xf numFmtId="0" fontId="20" fillId="0" borderId="16" xfId="0" applyFont="1" applyBorder="1" applyAlignment="1" applyProtection="1">
      <alignment vertical="center"/>
      <protection locked="0"/>
    </xf>
    <xf numFmtId="0" fontId="27" fillId="0" borderId="22" xfId="0" applyFont="1" applyBorder="1" applyAlignment="1" applyProtection="1">
      <alignment horizontal="center" vertical="center" wrapText="1"/>
      <protection locked="0"/>
    </xf>
    <xf numFmtId="180" fontId="20" fillId="27" borderId="1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5" xfId="0" applyFont="1" applyBorder="1" applyAlignment="1" applyProtection="1">
      <alignment horizontal="center" vertical="center"/>
      <protection locked="0"/>
    </xf>
    <xf numFmtId="0" fontId="25" fillId="0" borderId="17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0" fontId="20" fillId="0" borderId="32" xfId="0" applyFont="1" applyBorder="1" applyAlignment="1">
      <alignment horizontal="center" vertical="center"/>
    </xf>
    <xf numFmtId="0" fontId="25" fillId="0" borderId="32" xfId="0" applyFont="1" applyBorder="1" applyAlignment="1" applyProtection="1">
      <alignment horizontal="center" vertical="center" wrapText="1"/>
      <protection locked="0"/>
    </xf>
    <xf numFmtId="0" fontId="20" fillId="27" borderId="0" xfId="0" applyFont="1" applyFill="1"/>
    <xf numFmtId="176" fontId="24" fillId="26" borderId="10" xfId="0" quotePrefix="1" applyNumberFormat="1" applyFont="1" applyFill="1" applyBorder="1" applyAlignment="1" applyProtection="1">
      <alignment horizontal="center" vertical="center" shrinkToFit="1"/>
      <protection locked="0"/>
    </xf>
    <xf numFmtId="178" fontId="20" fillId="27" borderId="10" xfId="0" applyNumberFormat="1" applyFont="1" applyFill="1" applyBorder="1" applyAlignment="1">
      <alignment horizontal="center" vertical="center"/>
    </xf>
    <xf numFmtId="0" fontId="20" fillId="27" borderId="0" xfId="0" applyFont="1" applyFill="1" applyAlignment="1">
      <alignment horizontal="center" vertical="center"/>
    </xf>
    <xf numFmtId="0" fontId="20" fillId="27" borderId="29" xfId="0" applyFont="1" applyFill="1" applyBorder="1" applyAlignment="1">
      <alignment horizontal="center" vertical="center"/>
    </xf>
    <xf numFmtId="3" fontId="20" fillId="0" borderId="10" xfId="0" quotePrefix="1" applyNumberFormat="1" applyFont="1" applyBorder="1" applyAlignment="1">
      <alignment horizontal="center" vertical="center" wrapText="1"/>
    </xf>
    <xf numFmtId="178" fontId="22" fillId="27" borderId="10" xfId="0" applyNumberFormat="1" applyFont="1" applyFill="1" applyBorder="1" applyAlignment="1">
      <alignment horizontal="center" vertical="center"/>
    </xf>
    <xf numFmtId="0" fontId="20" fillId="0" borderId="15" xfId="0" applyFont="1" applyBorder="1" applyAlignment="1" applyProtection="1">
      <alignment horizontal="left" vertical="center"/>
      <protection locked="0"/>
    </xf>
    <xf numFmtId="0" fontId="20" fillId="0" borderId="11" xfId="0" applyFont="1" applyBorder="1" applyAlignment="1" applyProtection="1">
      <alignment vertical="center"/>
      <protection locked="0"/>
    </xf>
    <xf numFmtId="0" fontId="20" fillId="0" borderId="13" xfId="0" applyFont="1" applyBorder="1" applyAlignment="1" applyProtection="1">
      <alignment horizontal="left" vertical="center"/>
      <protection locked="0"/>
    </xf>
    <xf numFmtId="0" fontId="20" fillId="0" borderId="18" xfId="0" applyFont="1" applyBorder="1" applyAlignment="1" applyProtection="1">
      <alignment horizontal="left" vertical="center"/>
      <protection locked="0"/>
    </xf>
    <xf numFmtId="0" fontId="18" fillId="0" borderId="25" xfId="0" applyFont="1" applyBorder="1"/>
    <xf numFmtId="0" fontId="20" fillId="0" borderId="16" xfId="0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>
      <alignment vertical="center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1" xfId="0" quotePrefix="1" applyFont="1" applyBorder="1" applyAlignment="1" applyProtection="1">
      <alignment horizontal="center" vertical="center" wrapText="1"/>
      <protection locked="0"/>
    </xf>
    <xf numFmtId="0" fontId="20" fillId="0" borderId="25" xfId="0" applyFont="1" applyBorder="1" applyAlignment="1" applyProtection="1">
      <alignment vertical="center"/>
      <protection locked="0"/>
    </xf>
    <xf numFmtId="0" fontId="20" fillId="0" borderId="28" xfId="0" applyFont="1" applyBorder="1" applyAlignment="1" applyProtection="1">
      <alignment vertical="center"/>
      <protection locked="0"/>
    </xf>
    <xf numFmtId="0" fontId="20" fillId="0" borderId="26" xfId="0" applyFont="1" applyBorder="1" applyAlignment="1" applyProtection="1">
      <alignment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8" fillId="0" borderId="31" xfId="0" applyFont="1" applyBorder="1"/>
    <xf numFmtId="0" fontId="18" fillId="0" borderId="26" xfId="0" applyFont="1" applyBorder="1"/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1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9" xfId="0" applyFont="1" applyBorder="1" applyAlignment="1">
      <alignment horizontal="right"/>
    </xf>
    <xf numFmtId="0" fontId="20" fillId="0" borderId="27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18" fillId="0" borderId="24" xfId="0" applyFont="1" applyBorder="1"/>
    <xf numFmtId="0" fontId="18" fillId="0" borderId="31" xfId="0" applyFont="1" applyBorder="1"/>
    <xf numFmtId="0" fontId="18" fillId="0" borderId="0" xfId="0" applyFont="1"/>
    <xf numFmtId="0" fontId="18" fillId="0" borderId="26" xfId="0" applyFont="1" applyBorder="1"/>
    <xf numFmtId="0" fontId="18" fillId="0" borderId="12" xfId="0" applyFont="1" applyBorder="1"/>
    <xf numFmtId="0" fontId="20" fillId="0" borderId="24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12" xfId="0" applyFont="1" applyBorder="1" applyAlignment="1">
      <alignment horizontal="left"/>
    </xf>
    <xf numFmtId="0" fontId="0" fillId="0" borderId="12" xfId="0" applyFont="1" applyBorder="1"/>
    <xf numFmtId="0" fontId="20" fillId="0" borderId="26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27" borderId="11" xfId="0" applyFont="1" applyFill="1" applyBorder="1" applyAlignment="1">
      <alignment horizontal="center" vertical="center" wrapText="1"/>
    </xf>
    <xf numFmtId="0" fontId="20" fillId="27" borderId="16" xfId="0" applyFont="1" applyFill="1" applyBorder="1" applyAlignment="1">
      <alignment horizontal="center" vertical="center" wrapText="1"/>
    </xf>
    <xf numFmtId="0" fontId="20" fillId="27" borderId="27" xfId="0" applyFont="1" applyFill="1" applyBorder="1" applyAlignment="1">
      <alignment horizontal="center" vertical="center" wrapText="1"/>
    </xf>
    <xf numFmtId="0" fontId="20" fillId="25" borderId="25" xfId="0" applyFont="1" applyFill="1" applyBorder="1" applyAlignment="1">
      <alignment horizontal="center"/>
    </xf>
    <xf numFmtId="0" fontId="20" fillId="25" borderId="2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0" borderId="25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 2" xfId="41"/>
    <cellStyle name="通貨 2 2" xfId="42"/>
    <cellStyle name="入力" xfId="43" builtinId="20" customBuiltin="1"/>
    <cellStyle name="標準" xfId="0" builtinId="0"/>
    <cellStyle name="標準 2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 refersTo="#REF!"/>
      <definedName name="提出用印刷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Z44"/>
  <sheetViews>
    <sheetView tabSelected="1" view="pageBreakPreview" zoomScale="85" zoomScaleNormal="55" zoomScaleSheetLayoutView="85" workbookViewId="0">
      <pane xSplit="3" ySplit="8" topLeftCell="D9" activePane="bottomRight" state="frozen"/>
      <selection activeCell="O42" sqref="O42"/>
      <selection pane="topRight" activeCell="O42" sqref="O42"/>
      <selection pane="bottomLeft" activeCell="O42" sqref="O42"/>
      <selection pane="bottomRight" activeCell="C10" sqref="C10"/>
    </sheetView>
  </sheetViews>
  <sheetFormatPr defaultColWidth="9" defaultRowHeight="11.25"/>
  <cols>
    <col min="1" max="1" width="14.875" style="2" customWidth="1"/>
    <col min="2" max="2" width="3.875" style="1" customWidth="1"/>
    <col min="3" max="3" width="31.25" style="1" customWidth="1"/>
    <col min="4" max="4" width="24.875" style="1" customWidth="1"/>
    <col min="5" max="5" width="16.875" style="3" customWidth="1"/>
    <col min="6" max="6" width="13.125" style="1" customWidth="1"/>
    <col min="7" max="7" width="7.375" style="1" customWidth="1"/>
    <col min="8" max="8" width="12.125" style="1" customWidth="1"/>
    <col min="9" max="9" width="10.5" style="1" customWidth="1"/>
    <col min="10" max="10" width="7" style="1" bestFit="1" customWidth="1"/>
    <col min="11" max="11" width="5.875" style="1" bestFit="1" customWidth="1"/>
    <col min="12" max="12" width="8.75" style="1" bestFit="1" customWidth="1"/>
    <col min="13" max="13" width="8.5" style="1" bestFit="1" customWidth="1"/>
    <col min="14" max="14" width="8.625" style="1" bestFit="1" customWidth="1"/>
    <col min="15" max="15" width="11.125" style="33" customWidth="1"/>
    <col min="16" max="16" width="14.375" style="33" customWidth="1"/>
    <col min="17" max="17" width="10" style="33" customWidth="1"/>
    <col min="18" max="18" width="6" style="33" customWidth="1"/>
    <col min="19" max="19" width="24.125" style="33" customWidth="1"/>
    <col min="20" max="20" width="11" style="33" customWidth="1"/>
    <col min="21" max="22" width="8.25" style="33" bestFit="1" customWidth="1"/>
    <col min="23" max="23" width="9" style="49" bestFit="1"/>
    <col min="24" max="24" width="9" style="46"/>
    <col min="25" max="16384" width="9" style="1"/>
  </cols>
  <sheetData>
    <row r="1" spans="1:26" ht="21.75" customHeight="1">
      <c r="A1" s="4"/>
      <c r="B1" s="4"/>
      <c r="R1" s="38"/>
    </row>
    <row r="2" spans="1:26" ht="15.75">
      <c r="A2" s="1"/>
      <c r="E2" s="1"/>
      <c r="F2" s="5"/>
      <c r="J2" s="108" t="s">
        <v>76</v>
      </c>
      <c r="K2" s="108"/>
      <c r="L2" s="108"/>
      <c r="M2" s="108"/>
      <c r="N2" s="108"/>
      <c r="O2" s="108"/>
      <c r="P2" s="108"/>
      <c r="Q2" s="109"/>
      <c r="R2" s="109"/>
      <c r="S2" s="109"/>
      <c r="T2" s="109"/>
      <c r="U2" s="109"/>
      <c r="V2" s="109"/>
    </row>
    <row r="3" spans="1:26" ht="23.25" customHeight="1">
      <c r="A3" s="7" t="s">
        <v>2</v>
      </c>
      <c r="B3" s="7"/>
      <c r="E3" s="1"/>
      <c r="J3" s="6"/>
      <c r="O3" s="77"/>
      <c r="P3" s="77"/>
      <c r="Q3" s="77"/>
      <c r="R3" s="77"/>
      <c r="S3" s="86" t="s">
        <v>4</v>
      </c>
      <c r="T3" s="86"/>
      <c r="U3" s="86"/>
      <c r="V3" s="86"/>
      <c r="W3" s="86"/>
      <c r="X3" s="86"/>
    </row>
    <row r="4" spans="1:26" ht="15" customHeight="1">
      <c r="A4" s="84" t="s">
        <v>12</v>
      </c>
      <c r="B4" s="88" t="s">
        <v>9</v>
      </c>
      <c r="C4" s="89"/>
      <c r="D4" s="94"/>
      <c r="E4" s="79"/>
      <c r="F4" s="88" t="s">
        <v>0</v>
      </c>
      <c r="G4" s="96"/>
      <c r="H4" s="99" t="s">
        <v>7</v>
      </c>
      <c r="I4" s="99" t="s">
        <v>6</v>
      </c>
      <c r="J4" s="122" t="s">
        <v>5</v>
      </c>
      <c r="K4" s="116" t="s">
        <v>132</v>
      </c>
      <c r="L4" s="117"/>
      <c r="M4" s="117"/>
      <c r="N4" s="117"/>
      <c r="O4" s="118"/>
      <c r="P4" s="73"/>
      <c r="Q4" s="119"/>
      <c r="R4" s="120"/>
      <c r="S4" s="121"/>
      <c r="T4" s="39"/>
      <c r="U4" s="124" t="s">
        <v>13</v>
      </c>
      <c r="V4" s="127" t="s">
        <v>14</v>
      </c>
      <c r="W4" s="128" t="s">
        <v>86</v>
      </c>
      <c r="X4" s="129"/>
    </row>
    <row r="5" spans="1:26" ht="15" customHeight="1">
      <c r="A5" s="85"/>
      <c r="B5" s="90"/>
      <c r="C5" s="91"/>
      <c r="D5" s="95"/>
      <c r="E5" s="80"/>
      <c r="F5" s="97"/>
      <c r="G5" s="98"/>
      <c r="H5" s="85"/>
      <c r="I5" s="85"/>
      <c r="J5" s="123"/>
      <c r="K5" s="130" t="s">
        <v>15</v>
      </c>
      <c r="L5" s="100" t="s">
        <v>133</v>
      </c>
      <c r="M5" s="103" t="s">
        <v>17</v>
      </c>
      <c r="N5" s="106" t="s">
        <v>18</v>
      </c>
      <c r="O5" s="106" t="s">
        <v>16</v>
      </c>
      <c r="P5" s="69" t="s">
        <v>3</v>
      </c>
      <c r="Q5" s="110" t="s">
        <v>11</v>
      </c>
      <c r="R5" s="111"/>
      <c r="S5" s="112"/>
      <c r="T5" s="40" t="s">
        <v>19</v>
      </c>
      <c r="U5" s="125"/>
      <c r="V5" s="85"/>
      <c r="W5" s="113" t="s">
        <v>87</v>
      </c>
      <c r="X5" s="113" t="s">
        <v>88</v>
      </c>
    </row>
    <row r="6" spans="1:26" ht="15" customHeight="1">
      <c r="A6" s="85"/>
      <c r="B6" s="90"/>
      <c r="C6" s="91"/>
      <c r="D6" s="84" t="s">
        <v>20</v>
      </c>
      <c r="E6" s="84" t="s">
        <v>83</v>
      </c>
      <c r="F6" s="84" t="s">
        <v>96</v>
      </c>
      <c r="G6" s="99" t="s">
        <v>21</v>
      </c>
      <c r="H6" s="85"/>
      <c r="I6" s="85"/>
      <c r="J6" s="123"/>
      <c r="K6" s="104"/>
      <c r="L6" s="101"/>
      <c r="M6" s="104"/>
      <c r="N6" s="107"/>
      <c r="O6" s="107"/>
      <c r="P6" s="75" t="s">
        <v>1</v>
      </c>
      <c r="Q6" s="75" t="s">
        <v>22</v>
      </c>
      <c r="R6" s="75"/>
      <c r="S6" s="75"/>
      <c r="T6" s="77" t="s">
        <v>23</v>
      </c>
      <c r="U6" s="125"/>
      <c r="V6" s="85"/>
      <c r="W6" s="114"/>
      <c r="X6" s="114"/>
    </row>
    <row r="7" spans="1:26" ht="15" customHeight="1">
      <c r="A7" s="85"/>
      <c r="B7" s="90"/>
      <c r="C7" s="91"/>
      <c r="D7" s="85"/>
      <c r="E7" s="85"/>
      <c r="F7" s="85"/>
      <c r="G7" s="85"/>
      <c r="H7" s="85"/>
      <c r="I7" s="85"/>
      <c r="J7" s="123"/>
      <c r="K7" s="104"/>
      <c r="L7" s="101"/>
      <c r="M7" s="104"/>
      <c r="N7" s="107"/>
      <c r="O7" s="107"/>
      <c r="P7" s="75" t="s">
        <v>24</v>
      </c>
      <c r="Q7" s="75" t="s">
        <v>8</v>
      </c>
      <c r="R7" s="75" t="s">
        <v>25</v>
      </c>
      <c r="S7" s="75" t="s">
        <v>27</v>
      </c>
      <c r="T7" s="77" t="s">
        <v>26</v>
      </c>
      <c r="U7" s="125"/>
      <c r="V7" s="85"/>
      <c r="W7" s="114"/>
      <c r="X7" s="114"/>
    </row>
    <row r="8" spans="1:26" ht="15" customHeight="1">
      <c r="A8" s="87"/>
      <c r="B8" s="92"/>
      <c r="C8" s="93"/>
      <c r="D8" s="87"/>
      <c r="E8" s="87"/>
      <c r="F8" s="87"/>
      <c r="G8" s="87"/>
      <c r="H8" s="87"/>
      <c r="I8" s="87"/>
      <c r="J8" s="97"/>
      <c r="K8" s="105"/>
      <c r="L8" s="102"/>
      <c r="M8" s="105"/>
      <c r="N8" s="98"/>
      <c r="O8" s="98"/>
      <c r="P8" s="74" t="s">
        <v>28</v>
      </c>
      <c r="Q8" s="74" t="s">
        <v>29</v>
      </c>
      <c r="R8" s="74" t="s">
        <v>10</v>
      </c>
      <c r="S8" s="74"/>
      <c r="T8" s="78" t="s">
        <v>30</v>
      </c>
      <c r="U8" s="126"/>
      <c r="V8" s="87"/>
      <c r="W8" s="115"/>
      <c r="X8" s="115"/>
    </row>
    <row r="9" spans="1:26" ht="24" customHeight="1">
      <c r="A9" s="54" t="s">
        <v>134</v>
      </c>
      <c r="B9" s="71"/>
      <c r="C9" s="55" t="s">
        <v>135</v>
      </c>
      <c r="D9" s="18" t="s">
        <v>37</v>
      </c>
      <c r="E9" s="19" t="s">
        <v>39</v>
      </c>
      <c r="F9" s="18" t="s">
        <v>36</v>
      </c>
      <c r="G9" s="70">
        <v>4.9989999999999997</v>
      </c>
      <c r="H9" s="76" t="s">
        <v>38</v>
      </c>
      <c r="I9" s="32">
        <v>2650</v>
      </c>
      <c r="J9" s="78" t="s">
        <v>77</v>
      </c>
      <c r="K9" s="11">
        <v>6.7</v>
      </c>
      <c r="L9" s="12">
        <f t="shared" ref="L9:L34" si="0">IF(K9&gt;0,1/K9*34.6*67.1,"")</f>
        <v>346.51641791044767</v>
      </c>
      <c r="M9" s="11">
        <v>7.4</v>
      </c>
      <c r="N9" s="13">
        <v>10.6</v>
      </c>
      <c r="O9" s="13">
        <f>(-2.47*10^-6*I9^2)-(8.82*10^-4*I9)+30.65</f>
        <v>10.967124999999999</v>
      </c>
      <c r="P9" s="24" t="s">
        <v>33</v>
      </c>
      <c r="Q9" s="20" t="s">
        <v>34</v>
      </c>
      <c r="R9" s="20" t="s">
        <v>35</v>
      </c>
      <c r="S9" s="9"/>
      <c r="T9" s="14"/>
      <c r="U9" s="15" t="str">
        <f t="shared" ref="U9:U16" si="1">IF(K9&lt;&gt;0, IF(K9&gt;=M9,ROUNDDOWN(K9/M9*100,0),""),"")</f>
        <v/>
      </c>
      <c r="V9" s="16" t="str">
        <f t="shared" ref="V9:V16" si="2">IF(K9&lt;&gt;0, IF(K9&gt;=N9,ROUNDDOWN(K9/N9*100,0),""),"")</f>
        <v/>
      </c>
      <c r="W9" s="48">
        <v>61</v>
      </c>
      <c r="X9" s="37" t="s">
        <v>89</v>
      </c>
      <c r="Z9" s="25"/>
    </row>
    <row r="10" spans="1:26" ht="32.450000000000003" customHeight="1">
      <c r="A10" s="35"/>
      <c r="B10" s="71"/>
      <c r="C10" s="56"/>
      <c r="D10" s="18" t="s">
        <v>37</v>
      </c>
      <c r="E10" s="19" t="s">
        <v>59</v>
      </c>
      <c r="F10" s="18" t="s">
        <v>36</v>
      </c>
      <c r="G10" s="70">
        <v>4.9989999999999997</v>
      </c>
      <c r="H10" s="76" t="s">
        <v>38</v>
      </c>
      <c r="I10" s="32" t="s">
        <v>136</v>
      </c>
      <c r="J10" s="78" t="s">
        <v>77</v>
      </c>
      <c r="K10" s="11">
        <v>6.7</v>
      </c>
      <c r="L10" s="12">
        <f t="shared" si="0"/>
        <v>346.51641791044767</v>
      </c>
      <c r="M10" s="11">
        <v>7.4</v>
      </c>
      <c r="N10" s="13">
        <v>10.6</v>
      </c>
      <c r="O10" s="34" t="s">
        <v>60</v>
      </c>
      <c r="P10" s="24" t="s">
        <v>33</v>
      </c>
      <c r="Q10" s="20" t="s">
        <v>34</v>
      </c>
      <c r="R10" s="20" t="s">
        <v>35</v>
      </c>
      <c r="S10" s="9"/>
      <c r="T10" s="36"/>
      <c r="U10" s="15" t="str">
        <f t="shared" si="1"/>
        <v/>
      </c>
      <c r="V10" s="16" t="str">
        <f t="shared" si="2"/>
        <v/>
      </c>
      <c r="W10" s="48" t="s">
        <v>90</v>
      </c>
      <c r="X10" s="37" t="s">
        <v>61</v>
      </c>
      <c r="Z10" s="25"/>
    </row>
    <row r="11" spans="1:26" ht="24" customHeight="1">
      <c r="A11" s="35"/>
      <c r="B11" s="71"/>
      <c r="C11" s="56"/>
      <c r="D11" s="18" t="s">
        <v>37</v>
      </c>
      <c r="E11" s="19" t="s">
        <v>40</v>
      </c>
      <c r="F11" s="18" t="s">
        <v>36</v>
      </c>
      <c r="G11" s="70">
        <v>4.9989999999999997</v>
      </c>
      <c r="H11" s="76" t="s">
        <v>38</v>
      </c>
      <c r="I11" s="32">
        <v>2520</v>
      </c>
      <c r="J11" s="78">
        <v>5</v>
      </c>
      <c r="K11" s="11">
        <v>6.7</v>
      </c>
      <c r="L11" s="12">
        <f t="shared" si="0"/>
        <v>346.51641791044767</v>
      </c>
      <c r="M11" s="11">
        <v>7.4</v>
      </c>
      <c r="N11" s="13">
        <v>10.6</v>
      </c>
      <c r="O11" s="13">
        <f>(-2.47*10^-6*I11^2)-(8.82*10^-4*I11)+30.65</f>
        <v>12.741871999999997</v>
      </c>
      <c r="P11" s="24" t="s">
        <v>33</v>
      </c>
      <c r="Q11" s="20" t="s">
        <v>34</v>
      </c>
      <c r="R11" s="20" t="s">
        <v>35</v>
      </c>
      <c r="S11" s="9"/>
      <c r="T11" s="45"/>
      <c r="U11" s="15" t="str">
        <f t="shared" si="1"/>
        <v/>
      </c>
      <c r="V11" s="16" t="str">
        <f t="shared" si="2"/>
        <v/>
      </c>
      <c r="W11" s="48">
        <v>53</v>
      </c>
      <c r="X11" s="37"/>
      <c r="Z11" s="25"/>
    </row>
    <row r="12" spans="1:26" ht="24" customHeight="1">
      <c r="A12" s="35"/>
      <c r="B12" s="71"/>
      <c r="C12" s="56"/>
      <c r="D12" s="18" t="s">
        <v>37</v>
      </c>
      <c r="E12" s="31" t="s">
        <v>82</v>
      </c>
      <c r="F12" s="18" t="s">
        <v>36</v>
      </c>
      <c r="G12" s="70">
        <v>4.9989999999999997</v>
      </c>
      <c r="H12" s="76" t="s">
        <v>38</v>
      </c>
      <c r="I12" s="70">
        <v>2480</v>
      </c>
      <c r="J12" s="78">
        <v>5</v>
      </c>
      <c r="K12" s="11">
        <v>6.7</v>
      </c>
      <c r="L12" s="12">
        <f>IF(K12&gt;0,1/K12*34.6*67.1,"")</f>
        <v>346.51641791044767</v>
      </c>
      <c r="M12" s="11">
        <v>7.4</v>
      </c>
      <c r="N12" s="13">
        <v>10.6</v>
      </c>
      <c r="O12" s="13">
        <f>(-2.47*10^-6*I12^2)-(8.82*10^-4*I12)+30.65</f>
        <v>13.271151999999997</v>
      </c>
      <c r="P12" s="24" t="s">
        <v>33</v>
      </c>
      <c r="Q12" s="20" t="s">
        <v>34</v>
      </c>
      <c r="R12" s="20" t="s">
        <v>35</v>
      </c>
      <c r="S12" s="9"/>
      <c r="T12" s="45"/>
      <c r="U12" s="15" t="str">
        <f>IF(K12&lt;&gt;0, IF(K12&gt;=M12,ROUNDDOWN(K12/M12*100,0),""),"")</f>
        <v/>
      </c>
      <c r="V12" s="16" t="str">
        <f>IF(K12&lt;&gt;0, IF(K12&gt;=N12,ROUNDDOWN(K12/N12*100,0),""),"")</f>
        <v/>
      </c>
      <c r="W12" s="48">
        <v>50</v>
      </c>
      <c r="X12" s="37"/>
      <c r="Z12" s="25"/>
    </row>
    <row r="13" spans="1:26" ht="24" customHeight="1">
      <c r="A13" s="35"/>
      <c r="B13" s="71"/>
      <c r="C13" s="56"/>
      <c r="D13" s="18" t="s">
        <v>120</v>
      </c>
      <c r="E13" s="51">
        <v>1000200030004</v>
      </c>
      <c r="F13" s="18" t="s">
        <v>121</v>
      </c>
      <c r="G13" s="70">
        <v>4394</v>
      </c>
      <c r="H13" s="76" t="s">
        <v>38</v>
      </c>
      <c r="I13" s="70" t="s">
        <v>137</v>
      </c>
      <c r="J13" s="78">
        <v>5</v>
      </c>
      <c r="K13" s="11">
        <v>7.6</v>
      </c>
      <c r="L13" s="12">
        <f t="shared" si="0"/>
        <v>305.48157894736835</v>
      </c>
      <c r="M13" s="11">
        <v>7.4</v>
      </c>
      <c r="N13" s="13">
        <v>10.6</v>
      </c>
      <c r="O13" s="13" t="s">
        <v>123</v>
      </c>
      <c r="P13" s="24" t="s">
        <v>33</v>
      </c>
      <c r="Q13" s="20" t="s">
        <v>34</v>
      </c>
      <c r="R13" s="20" t="s">
        <v>35</v>
      </c>
      <c r="S13" s="9"/>
      <c r="T13" s="45"/>
      <c r="U13" s="15">
        <f t="shared" si="1"/>
        <v>102</v>
      </c>
      <c r="V13" s="16" t="str">
        <f t="shared" si="2"/>
        <v/>
      </c>
      <c r="W13" s="48" t="s">
        <v>124</v>
      </c>
      <c r="X13" s="37"/>
      <c r="Z13" s="25"/>
    </row>
    <row r="14" spans="1:26" ht="37.5" customHeight="1">
      <c r="A14" s="35"/>
      <c r="B14" s="57"/>
      <c r="C14" s="55" t="s">
        <v>138</v>
      </c>
      <c r="D14" s="18" t="s">
        <v>41</v>
      </c>
      <c r="E14" s="19" t="s">
        <v>62</v>
      </c>
      <c r="F14" s="18" t="s">
        <v>36</v>
      </c>
      <c r="G14" s="70">
        <v>4.9989999999999997</v>
      </c>
      <c r="H14" s="76" t="s">
        <v>38</v>
      </c>
      <c r="I14" s="32" t="s">
        <v>139</v>
      </c>
      <c r="J14" s="78">
        <v>4</v>
      </c>
      <c r="K14" s="11">
        <v>6.7</v>
      </c>
      <c r="L14" s="12">
        <f t="shared" si="0"/>
        <v>346.51641791044767</v>
      </c>
      <c r="M14" s="11">
        <v>7.4</v>
      </c>
      <c r="N14" s="13">
        <v>10.6</v>
      </c>
      <c r="O14" s="34" t="s">
        <v>63</v>
      </c>
      <c r="P14" s="24" t="s">
        <v>33</v>
      </c>
      <c r="Q14" s="20" t="s">
        <v>34</v>
      </c>
      <c r="R14" s="20" t="s">
        <v>35</v>
      </c>
      <c r="S14" s="9"/>
      <c r="T14" s="14"/>
      <c r="U14" s="15" t="str">
        <f t="shared" si="1"/>
        <v/>
      </c>
      <c r="V14" s="16" t="str">
        <f t="shared" si="2"/>
        <v/>
      </c>
      <c r="W14" s="48" t="s">
        <v>106</v>
      </c>
      <c r="X14" s="37" t="s">
        <v>89</v>
      </c>
      <c r="Z14" s="25"/>
    </row>
    <row r="15" spans="1:26" ht="24" customHeight="1">
      <c r="A15" s="69"/>
      <c r="B15" s="71"/>
      <c r="C15" s="56"/>
      <c r="D15" s="18" t="s">
        <v>41</v>
      </c>
      <c r="E15" s="19" t="s">
        <v>79</v>
      </c>
      <c r="F15" s="18" t="s">
        <v>36</v>
      </c>
      <c r="G15" s="70">
        <v>4.9989999999999997</v>
      </c>
      <c r="H15" s="76" t="s">
        <v>38</v>
      </c>
      <c r="I15" s="32" t="s">
        <v>140</v>
      </c>
      <c r="J15" s="78">
        <v>5</v>
      </c>
      <c r="K15" s="11">
        <v>6.7</v>
      </c>
      <c r="L15" s="12">
        <f t="shared" si="0"/>
        <v>346.51641791044767</v>
      </c>
      <c r="M15" s="11">
        <v>7.4</v>
      </c>
      <c r="N15" s="13">
        <v>10.6</v>
      </c>
      <c r="O15" s="34" t="s">
        <v>64</v>
      </c>
      <c r="P15" s="24" t="s">
        <v>33</v>
      </c>
      <c r="Q15" s="20" t="s">
        <v>34</v>
      </c>
      <c r="R15" s="20" t="s">
        <v>35</v>
      </c>
      <c r="S15" s="9"/>
      <c r="T15" s="14"/>
      <c r="U15" s="15" t="str">
        <f t="shared" si="1"/>
        <v/>
      </c>
      <c r="V15" s="16" t="str">
        <f t="shared" si="2"/>
        <v/>
      </c>
      <c r="W15" s="48" t="s">
        <v>90</v>
      </c>
      <c r="X15" s="37" t="s">
        <v>61</v>
      </c>
      <c r="Z15" s="25"/>
    </row>
    <row r="16" spans="1:26" ht="24" customHeight="1">
      <c r="A16" s="69"/>
      <c r="B16" s="72"/>
      <c r="C16" s="53"/>
      <c r="D16" s="18" t="s">
        <v>122</v>
      </c>
      <c r="E16" s="51" t="s">
        <v>125</v>
      </c>
      <c r="F16" s="18" t="s">
        <v>121</v>
      </c>
      <c r="G16" s="70">
        <v>4394</v>
      </c>
      <c r="H16" s="76" t="s">
        <v>38</v>
      </c>
      <c r="I16" s="32" t="s">
        <v>141</v>
      </c>
      <c r="J16" s="78" t="s">
        <v>78</v>
      </c>
      <c r="K16" s="11">
        <v>7.6</v>
      </c>
      <c r="L16" s="12">
        <f t="shared" si="0"/>
        <v>305.48157894736835</v>
      </c>
      <c r="M16" s="11">
        <v>7.4</v>
      </c>
      <c r="N16" s="13">
        <v>10.6</v>
      </c>
      <c r="O16" s="13" t="s">
        <v>126</v>
      </c>
      <c r="P16" s="24" t="s">
        <v>33</v>
      </c>
      <c r="Q16" s="20" t="s">
        <v>34</v>
      </c>
      <c r="R16" s="20" t="s">
        <v>35</v>
      </c>
      <c r="S16" s="9"/>
      <c r="T16" s="14"/>
      <c r="U16" s="15">
        <f t="shared" si="1"/>
        <v>102</v>
      </c>
      <c r="V16" s="16" t="str">
        <f t="shared" si="2"/>
        <v/>
      </c>
      <c r="W16" s="52" t="s">
        <v>127</v>
      </c>
      <c r="X16" s="37"/>
      <c r="Z16" s="25"/>
    </row>
    <row r="17" spans="1:26" ht="24" customHeight="1">
      <c r="A17" s="69"/>
      <c r="B17" s="71"/>
      <c r="C17" s="55" t="s">
        <v>142</v>
      </c>
      <c r="D17" s="18" t="s">
        <v>43</v>
      </c>
      <c r="E17" s="23" t="s">
        <v>84</v>
      </c>
      <c r="F17" s="18" t="s">
        <v>36</v>
      </c>
      <c r="G17" s="70">
        <v>4.9989999999999997</v>
      </c>
      <c r="H17" s="76" t="s">
        <v>38</v>
      </c>
      <c r="I17" s="32" t="s">
        <v>143</v>
      </c>
      <c r="J17" s="78" t="s">
        <v>78</v>
      </c>
      <c r="K17" s="11">
        <v>6.9</v>
      </c>
      <c r="L17" s="12">
        <f>IF(K17&gt;0,1/K17*34.6*67.1,"")</f>
        <v>336.47246376811592</v>
      </c>
      <c r="M17" s="11">
        <v>7.4</v>
      </c>
      <c r="N17" s="13">
        <v>10.6</v>
      </c>
      <c r="O17" s="34" t="s">
        <v>65</v>
      </c>
      <c r="P17" s="24" t="s">
        <v>33</v>
      </c>
      <c r="Q17" s="20" t="s">
        <v>34</v>
      </c>
      <c r="R17" s="20" t="s">
        <v>35</v>
      </c>
      <c r="S17" s="9"/>
      <c r="T17" s="14"/>
      <c r="U17" s="15" t="str">
        <f>IF(K17&lt;&gt;0, IF(K17&gt;=M17,ROUNDDOWN(K17/M17*100,0),""),"")</f>
        <v/>
      </c>
      <c r="V17" s="16" t="str">
        <f>IF(K17&lt;&gt;0, IF(K17&gt;=N17,ROUNDDOWN(K17/N17*100,0),""),"")</f>
        <v/>
      </c>
      <c r="W17" s="48" t="s">
        <v>107</v>
      </c>
      <c r="X17" s="37"/>
      <c r="Z17" s="25"/>
    </row>
    <row r="18" spans="1:26" ht="48.75" customHeight="1">
      <c r="A18" s="69"/>
      <c r="B18" s="71"/>
      <c r="C18" s="56" t="s">
        <v>142</v>
      </c>
      <c r="D18" s="18" t="s">
        <v>129</v>
      </c>
      <c r="E18" s="23" t="s">
        <v>130</v>
      </c>
      <c r="F18" s="8" t="s">
        <v>144</v>
      </c>
      <c r="G18" s="18">
        <v>2.9929999999999999</v>
      </c>
      <c r="H18" s="21" t="s">
        <v>31</v>
      </c>
      <c r="I18" s="32">
        <v>2480</v>
      </c>
      <c r="J18" s="78">
        <v>5</v>
      </c>
      <c r="K18" s="11">
        <v>8.8000000000000007</v>
      </c>
      <c r="L18" s="12">
        <f>IF(K18&gt;0,1/K18*34.6*67.1,"")</f>
        <v>263.82499999999999</v>
      </c>
      <c r="M18" s="11">
        <v>7.4</v>
      </c>
      <c r="N18" s="13">
        <v>10.6</v>
      </c>
      <c r="O18" s="34" t="s">
        <v>128</v>
      </c>
      <c r="P18" s="24" t="s">
        <v>33</v>
      </c>
      <c r="Q18" s="20" t="s">
        <v>34</v>
      </c>
      <c r="R18" s="20" t="s">
        <v>35</v>
      </c>
      <c r="S18" s="74"/>
      <c r="T18" s="78"/>
      <c r="U18" s="15">
        <f>IF(K18&lt;&gt;0, IF(K18&gt;=M18,ROUNDDOWN(K18/M18*100,0),""),"")</f>
        <v>118</v>
      </c>
      <c r="V18" s="16" t="str">
        <f>IF(K18&lt;&gt;0, IF(K18&gt;=N18,ROUNDDOWN(K18/N18*100,0),""),"")</f>
        <v/>
      </c>
      <c r="W18" s="50">
        <v>66</v>
      </c>
      <c r="X18" s="37" t="s">
        <v>94</v>
      </c>
      <c r="Z18" s="25"/>
    </row>
    <row r="19" spans="1:26" ht="48.75" customHeight="1">
      <c r="A19" s="69"/>
      <c r="B19" s="72"/>
      <c r="C19" s="53" t="s">
        <v>142</v>
      </c>
      <c r="D19" s="18" t="s">
        <v>129</v>
      </c>
      <c r="E19" s="23" t="s">
        <v>145</v>
      </c>
      <c r="F19" s="8" t="s">
        <v>144</v>
      </c>
      <c r="G19" s="18">
        <v>2.9929999999999999</v>
      </c>
      <c r="H19" s="21" t="s">
        <v>31</v>
      </c>
      <c r="I19" s="32" t="s">
        <v>146</v>
      </c>
      <c r="J19" s="78">
        <v>5</v>
      </c>
      <c r="K19" s="11">
        <v>8.8000000000000007</v>
      </c>
      <c r="L19" s="12">
        <f>IF(K19&gt;0,1/K19*34.6*67.1,"")</f>
        <v>263.82499999999999</v>
      </c>
      <c r="M19" s="11">
        <v>7.4</v>
      </c>
      <c r="N19" s="13">
        <v>10.6</v>
      </c>
      <c r="O19" s="34" t="s">
        <v>119</v>
      </c>
      <c r="P19" s="24" t="s">
        <v>33</v>
      </c>
      <c r="Q19" s="20" t="s">
        <v>34</v>
      </c>
      <c r="R19" s="20" t="s">
        <v>35</v>
      </c>
      <c r="S19" s="74"/>
      <c r="T19" s="78"/>
      <c r="U19" s="15">
        <f>IF(K19&lt;&gt;0, IF(K19&gt;=M19,ROUNDDOWN(K19/M19*100,0),""),"")</f>
        <v>118</v>
      </c>
      <c r="V19" s="16" t="str">
        <f>IF(K19&lt;&gt;0, IF(K19&gt;=N19,ROUNDDOWN(K19/N19*100,0),""),"")</f>
        <v/>
      </c>
      <c r="W19" s="50" t="s">
        <v>105</v>
      </c>
      <c r="X19" s="37" t="s">
        <v>89</v>
      </c>
      <c r="Z19" s="25"/>
    </row>
    <row r="20" spans="1:26" ht="24" customHeight="1">
      <c r="A20" s="69"/>
      <c r="B20" s="57"/>
      <c r="C20" s="55" t="s">
        <v>147</v>
      </c>
      <c r="D20" s="81" t="s">
        <v>44</v>
      </c>
      <c r="E20" s="30" t="s">
        <v>42</v>
      </c>
      <c r="F20" s="58" t="s">
        <v>32</v>
      </c>
      <c r="G20" s="18">
        <v>1.9950000000000001</v>
      </c>
      <c r="H20" s="21" t="s">
        <v>31</v>
      </c>
      <c r="I20" s="32" t="s">
        <v>148</v>
      </c>
      <c r="J20" s="78">
        <v>5</v>
      </c>
      <c r="K20" s="11">
        <v>8.3000000000000007</v>
      </c>
      <c r="L20" s="12">
        <f t="shared" si="0"/>
        <v>279.71807228915657</v>
      </c>
      <c r="M20" s="11">
        <v>8.6999999999999993</v>
      </c>
      <c r="N20" s="13">
        <v>11.9</v>
      </c>
      <c r="O20" s="34" t="s">
        <v>66</v>
      </c>
      <c r="P20" s="24" t="s">
        <v>33</v>
      </c>
      <c r="Q20" s="20" t="s">
        <v>34</v>
      </c>
      <c r="R20" s="20" t="s">
        <v>35</v>
      </c>
      <c r="S20" s="41"/>
      <c r="T20" s="42"/>
      <c r="U20" s="15"/>
      <c r="V20" s="16"/>
      <c r="W20" s="48" t="s">
        <v>91</v>
      </c>
      <c r="X20" s="37"/>
      <c r="Z20" s="25"/>
    </row>
    <row r="21" spans="1:26" ht="24" customHeight="1">
      <c r="A21" s="35"/>
      <c r="B21" s="71"/>
      <c r="C21" s="59"/>
      <c r="D21" s="82"/>
      <c r="E21" s="31" t="s">
        <v>53</v>
      </c>
      <c r="F21" s="60" t="s">
        <v>32</v>
      </c>
      <c r="G21" s="18">
        <v>1.9950000000000001</v>
      </c>
      <c r="H21" s="21" t="s">
        <v>31</v>
      </c>
      <c r="I21" s="32" t="s">
        <v>149</v>
      </c>
      <c r="J21" s="78">
        <v>5</v>
      </c>
      <c r="K21" s="11">
        <v>8.3000000000000007</v>
      </c>
      <c r="L21" s="12">
        <f t="shared" si="0"/>
        <v>279.71807228915657</v>
      </c>
      <c r="M21" s="11">
        <v>7.4</v>
      </c>
      <c r="N21" s="13">
        <v>10.6</v>
      </c>
      <c r="O21" s="34" t="s">
        <v>67</v>
      </c>
      <c r="P21" s="24" t="s">
        <v>33</v>
      </c>
      <c r="Q21" s="20" t="s">
        <v>34</v>
      </c>
      <c r="R21" s="20" t="s">
        <v>35</v>
      </c>
      <c r="S21" s="74"/>
      <c r="T21" s="44"/>
      <c r="U21" s="15">
        <f t="shared" ref="U21:U29" si="3">IF(K21&lt;&gt;0, IF(K21&gt;=M21,ROUNDDOWN(K21/M21*100,0),""),"")</f>
        <v>112</v>
      </c>
      <c r="V21" s="16" t="str">
        <f>IF(K21&lt;&gt;0, IF(K21&gt;=N21,ROUNDDOWN(K21/N21*100,0),""),"")</f>
        <v/>
      </c>
      <c r="W21" s="48" t="s">
        <v>108</v>
      </c>
      <c r="X21" s="37" t="s">
        <v>61</v>
      </c>
      <c r="Z21" s="25"/>
    </row>
    <row r="22" spans="1:26" ht="24" customHeight="1">
      <c r="A22" s="35"/>
      <c r="B22" s="71"/>
      <c r="C22" s="59"/>
      <c r="D22" s="83"/>
      <c r="E22" s="31" t="s">
        <v>68</v>
      </c>
      <c r="F22" s="60" t="s">
        <v>32</v>
      </c>
      <c r="G22" s="18">
        <v>1.9950000000000001</v>
      </c>
      <c r="H22" s="21" t="s">
        <v>31</v>
      </c>
      <c r="I22" s="32" t="s">
        <v>150</v>
      </c>
      <c r="J22" s="78" t="s">
        <v>78</v>
      </c>
      <c r="K22" s="11">
        <v>8.3000000000000007</v>
      </c>
      <c r="L22" s="12">
        <f t="shared" si="0"/>
        <v>279.71807228915657</v>
      </c>
      <c r="M22" s="11">
        <v>7.4</v>
      </c>
      <c r="N22" s="13">
        <v>10.6</v>
      </c>
      <c r="O22" s="34" t="s">
        <v>69</v>
      </c>
      <c r="P22" s="24" t="s">
        <v>33</v>
      </c>
      <c r="Q22" s="20" t="s">
        <v>34</v>
      </c>
      <c r="R22" s="20" t="s">
        <v>35</v>
      </c>
      <c r="S22" s="74"/>
      <c r="T22" s="78"/>
      <c r="U22" s="15">
        <f t="shared" si="3"/>
        <v>112</v>
      </c>
      <c r="V22" s="16" t="str">
        <f>IF(K22&lt;&gt;0, IF(K22&gt;=N22,ROUNDDOWN(K22/N22*100,0),""),"")</f>
        <v/>
      </c>
      <c r="W22" s="48" t="s">
        <v>109</v>
      </c>
      <c r="X22" s="37"/>
      <c r="Z22" s="25"/>
    </row>
    <row r="23" spans="1:26" ht="24" customHeight="1">
      <c r="A23" s="35"/>
      <c r="B23" s="57"/>
      <c r="C23" s="61" t="s">
        <v>151</v>
      </c>
      <c r="D23" s="81" t="s">
        <v>70</v>
      </c>
      <c r="E23" s="31" t="s">
        <v>85</v>
      </c>
      <c r="F23" s="60" t="s">
        <v>32</v>
      </c>
      <c r="G23" s="18">
        <v>1.9950000000000001</v>
      </c>
      <c r="H23" s="21" t="s">
        <v>31</v>
      </c>
      <c r="I23" s="32" t="s">
        <v>152</v>
      </c>
      <c r="J23" s="78" t="s">
        <v>78</v>
      </c>
      <c r="K23" s="11">
        <v>8.3000000000000007</v>
      </c>
      <c r="L23" s="12">
        <f t="shared" si="0"/>
        <v>279.71807228915657</v>
      </c>
      <c r="M23" s="11">
        <v>7.4</v>
      </c>
      <c r="N23" s="13">
        <v>10.6</v>
      </c>
      <c r="O23" s="34" t="s">
        <v>111</v>
      </c>
      <c r="P23" s="24" t="s">
        <v>33</v>
      </c>
      <c r="Q23" s="20" t="s">
        <v>34</v>
      </c>
      <c r="R23" s="20" t="s">
        <v>35</v>
      </c>
      <c r="S23" s="74"/>
      <c r="T23" s="78"/>
      <c r="U23" s="15">
        <f t="shared" si="3"/>
        <v>112</v>
      </c>
      <c r="V23" s="16" t="str">
        <f>IF(K23&lt;&gt;0, IF(K23&gt;=N23,ROUNDDOWN(K23/N23*100,0),""),"")</f>
        <v/>
      </c>
      <c r="W23" s="48" t="s">
        <v>110</v>
      </c>
      <c r="X23" s="37"/>
      <c r="Z23" s="25"/>
    </row>
    <row r="24" spans="1:26" ht="24" customHeight="1">
      <c r="A24" s="35"/>
      <c r="B24" s="71"/>
      <c r="C24" s="59"/>
      <c r="D24" s="82"/>
      <c r="E24" s="31" t="s">
        <v>81</v>
      </c>
      <c r="F24" s="60" t="s">
        <v>32</v>
      </c>
      <c r="G24" s="18">
        <v>1.9950000000000001</v>
      </c>
      <c r="H24" s="21" t="s">
        <v>31</v>
      </c>
      <c r="I24" s="32" t="s">
        <v>153</v>
      </c>
      <c r="J24" s="78" t="s">
        <v>78</v>
      </c>
      <c r="K24" s="11">
        <v>8.3000000000000007</v>
      </c>
      <c r="L24" s="12">
        <f t="shared" si="0"/>
        <v>279.71807228915657</v>
      </c>
      <c r="M24" s="11">
        <v>7.4</v>
      </c>
      <c r="N24" s="13">
        <v>10.6</v>
      </c>
      <c r="O24" s="34" t="s">
        <v>112</v>
      </c>
      <c r="P24" s="24" t="s">
        <v>33</v>
      </c>
      <c r="Q24" s="20" t="s">
        <v>34</v>
      </c>
      <c r="R24" s="20" t="s">
        <v>35</v>
      </c>
      <c r="S24" s="74"/>
      <c r="T24" s="78"/>
      <c r="U24" s="15">
        <f t="shared" si="3"/>
        <v>112</v>
      </c>
      <c r="V24" s="16"/>
      <c r="W24" s="48" t="s">
        <v>113</v>
      </c>
      <c r="X24" s="37"/>
      <c r="Z24" s="25"/>
    </row>
    <row r="25" spans="1:26" ht="24" customHeight="1">
      <c r="A25" s="35"/>
      <c r="B25" s="72"/>
      <c r="C25" s="62"/>
      <c r="D25" s="83"/>
      <c r="E25" s="31" t="s">
        <v>80</v>
      </c>
      <c r="F25" s="60" t="s">
        <v>32</v>
      </c>
      <c r="G25" s="18">
        <v>1.9950000000000001</v>
      </c>
      <c r="H25" s="21" t="s">
        <v>31</v>
      </c>
      <c r="I25" s="32" t="s">
        <v>154</v>
      </c>
      <c r="J25" s="78" t="s">
        <v>78</v>
      </c>
      <c r="K25" s="11">
        <v>8.3000000000000007</v>
      </c>
      <c r="L25" s="12">
        <f t="shared" si="0"/>
        <v>279.71807228915657</v>
      </c>
      <c r="M25" s="11">
        <v>8.6999999999999993</v>
      </c>
      <c r="N25" s="13">
        <v>11.9</v>
      </c>
      <c r="O25" s="34" t="s">
        <v>115</v>
      </c>
      <c r="P25" s="24" t="s">
        <v>33</v>
      </c>
      <c r="Q25" s="20" t="s">
        <v>34</v>
      </c>
      <c r="R25" s="20" t="s">
        <v>35</v>
      </c>
      <c r="S25" s="74"/>
      <c r="T25" s="78"/>
      <c r="U25" s="15" t="str">
        <f t="shared" si="3"/>
        <v/>
      </c>
      <c r="V25" s="16"/>
      <c r="W25" s="48" t="s">
        <v>114</v>
      </c>
      <c r="X25" s="37"/>
      <c r="Z25" s="25"/>
    </row>
    <row r="26" spans="1:26" ht="24" customHeight="1">
      <c r="A26" s="35"/>
      <c r="B26" s="71"/>
      <c r="C26" s="55" t="s">
        <v>155</v>
      </c>
      <c r="D26" s="84" t="s">
        <v>97</v>
      </c>
      <c r="E26" s="31" t="s">
        <v>101</v>
      </c>
      <c r="F26" s="60" t="s">
        <v>32</v>
      </c>
      <c r="G26" s="18">
        <v>1.9950000000000001</v>
      </c>
      <c r="H26" s="21" t="s">
        <v>31</v>
      </c>
      <c r="I26" s="32" t="s">
        <v>156</v>
      </c>
      <c r="J26" s="78">
        <v>5</v>
      </c>
      <c r="K26" s="11">
        <v>8.3000000000000007</v>
      </c>
      <c r="L26" s="12">
        <f t="shared" si="0"/>
        <v>279.71807228915657</v>
      </c>
      <c r="M26" s="11">
        <v>8.6999999999999993</v>
      </c>
      <c r="N26" s="13">
        <v>11.9</v>
      </c>
      <c r="O26" s="34" t="s">
        <v>99</v>
      </c>
      <c r="P26" s="24" t="s">
        <v>33</v>
      </c>
      <c r="Q26" s="20" t="s">
        <v>34</v>
      </c>
      <c r="R26" s="20" t="s">
        <v>35</v>
      </c>
      <c r="S26" s="74"/>
      <c r="T26" s="78"/>
      <c r="U26" s="15" t="str">
        <f t="shared" si="3"/>
        <v/>
      </c>
      <c r="V26" s="16"/>
      <c r="W26" s="48" t="s">
        <v>102</v>
      </c>
      <c r="X26" s="37"/>
      <c r="Z26" s="29"/>
    </row>
    <row r="27" spans="1:26" ht="24" customHeight="1">
      <c r="A27" s="35"/>
      <c r="B27" s="72"/>
      <c r="C27" s="53"/>
      <c r="D27" s="83"/>
      <c r="E27" s="31" t="s">
        <v>100</v>
      </c>
      <c r="F27" s="60" t="s">
        <v>32</v>
      </c>
      <c r="G27" s="18">
        <v>1.9950000000000001</v>
      </c>
      <c r="H27" s="21" t="s">
        <v>31</v>
      </c>
      <c r="I27" s="32" t="s">
        <v>156</v>
      </c>
      <c r="J27" s="78">
        <v>5</v>
      </c>
      <c r="K27" s="11">
        <v>8.3000000000000007</v>
      </c>
      <c r="L27" s="12">
        <f t="shared" si="0"/>
        <v>279.71807228915657</v>
      </c>
      <c r="M27" s="11">
        <v>9.4</v>
      </c>
      <c r="N27" s="13">
        <v>12.7</v>
      </c>
      <c r="O27" s="34">
        <v>19.7</v>
      </c>
      <c r="P27" s="24" t="s">
        <v>33</v>
      </c>
      <c r="Q27" s="20" t="s">
        <v>34</v>
      </c>
      <c r="R27" s="20" t="s">
        <v>35</v>
      </c>
      <c r="S27" s="74"/>
      <c r="T27" s="78"/>
      <c r="U27" s="15" t="str">
        <f t="shared" si="3"/>
        <v/>
      </c>
      <c r="V27" s="16"/>
      <c r="W27" s="48">
        <v>42</v>
      </c>
      <c r="X27" s="37"/>
      <c r="Z27" s="29"/>
    </row>
    <row r="28" spans="1:26" ht="24" hidden="1" customHeight="1">
      <c r="A28" s="35"/>
      <c r="B28" s="72"/>
      <c r="C28" s="62"/>
      <c r="D28" s="68"/>
      <c r="E28" s="31" t="s">
        <v>55</v>
      </c>
      <c r="F28" s="60"/>
      <c r="G28" s="18"/>
      <c r="H28" s="21"/>
      <c r="I28" s="32">
        <v>2100</v>
      </c>
      <c r="J28" s="78"/>
      <c r="K28" s="11">
        <v>8.3000000000000007</v>
      </c>
      <c r="L28" s="12">
        <f t="shared" si="0"/>
        <v>279.71807228915657</v>
      </c>
      <c r="M28" s="11">
        <v>9.4</v>
      </c>
      <c r="N28" s="13">
        <v>12.7</v>
      </c>
      <c r="O28" s="47">
        <f>(-2.47*10^-6*I28^2)-(8.82*10^-4*43)+30.65</f>
        <v>19.719373999999998</v>
      </c>
      <c r="P28" s="24" t="s">
        <v>33</v>
      </c>
      <c r="Q28" s="20" t="s">
        <v>34</v>
      </c>
      <c r="R28" s="20" t="s">
        <v>35</v>
      </c>
      <c r="S28" s="74"/>
      <c r="T28" s="78"/>
      <c r="U28" s="15" t="str">
        <f t="shared" si="3"/>
        <v/>
      </c>
      <c r="V28" s="16"/>
      <c r="W28" s="48" t="s">
        <v>92</v>
      </c>
      <c r="X28" s="37"/>
      <c r="Z28" s="29"/>
    </row>
    <row r="29" spans="1:26" ht="24" hidden="1" customHeight="1">
      <c r="A29" s="35"/>
      <c r="B29" s="72"/>
      <c r="C29" s="62"/>
      <c r="D29" s="68"/>
      <c r="E29" s="31" t="s">
        <v>56</v>
      </c>
      <c r="F29" s="60"/>
      <c r="G29" s="18"/>
      <c r="H29" s="21"/>
      <c r="I29" s="32">
        <v>2100</v>
      </c>
      <c r="J29" s="78"/>
      <c r="K29" s="11">
        <v>8.3000000000000007</v>
      </c>
      <c r="L29" s="12">
        <f t="shared" si="0"/>
        <v>279.71807228915657</v>
      </c>
      <c r="M29" s="11">
        <v>9.4</v>
      </c>
      <c r="N29" s="13">
        <v>12.7</v>
      </c>
      <c r="O29" s="47">
        <f>(-2.47*10^-6*I29^2)-(8.82*10^-4*43)+30.65</f>
        <v>19.719373999999998</v>
      </c>
      <c r="P29" s="24" t="s">
        <v>33</v>
      </c>
      <c r="Q29" s="20" t="s">
        <v>34</v>
      </c>
      <c r="R29" s="20" t="s">
        <v>35</v>
      </c>
      <c r="S29" s="74"/>
      <c r="T29" s="78"/>
      <c r="U29" s="15" t="str">
        <f t="shared" si="3"/>
        <v/>
      </c>
      <c r="V29" s="16"/>
      <c r="W29" s="48" t="s">
        <v>92</v>
      </c>
      <c r="X29" s="37"/>
      <c r="Z29" s="29"/>
    </row>
    <row r="30" spans="1:26" ht="24" customHeight="1">
      <c r="A30" s="35"/>
      <c r="B30" s="57"/>
      <c r="C30" s="55" t="s">
        <v>157</v>
      </c>
      <c r="D30" s="85" t="s">
        <v>98</v>
      </c>
      <c r="E30" s="31" t="s">
        <v>101</v>
      </c>
      <c r="F30" s="60" t="s">
        <v>32</v>
      </c>
      <c r="G30" s="18">
        <v>1.9950000000000001</v>
      </c>
      <c r="H30" s="21" t="s">
        <v>31</v>
      </c>
      <c r="I30" s="32" t="s">
        <v>158</v>
      </c>
      <c r="J30" s="78">
        <v>5</v>
      </c>
      <c r="K30" s="11">
        <v>8.3000000000000007</v>
      </c>
      <c r="L30" s="12">
        <f t="shared" si="0"/>
        <v>279.71807228915657</v>
      </c>
      <c r="M30" s="11">
        <v>8.6999999999999993</v>
      </c>
      <c r="N30" s="13">
        <v>11.9</v>
      </c>
      <c r="O30" s="34" t="s">
        <v>116</v>
      </c>
      <c r="P30" s="24" t="s">
        <v>33</v>
      </c>
      <c r="Q30" s="20" t="s">
        <v>34</v>
      </c>
      <c r="R30" s="20" t="s">
        <v>35</v>
      </c>
      <c r="S30" s="74"/>
      <c r="T30" s="78"/>
      <c r="U30" s="15"/>
      <c r="V30" s="16"/>
      <c r="W30" s="48" t="s">
        <v>102</v>
      </c>
      <c r="X30" s="37"/>
      <c r="Z30" s="29"/>
    </row>
    <row r="31" spans="1:26" ht="24" customHeight="1">
      <c r="A31" s="35"/>
      <c r="B31" s="72"/>
      <c r="C31" s="62"/>
      <c r="D31" s="83"/>
      <c r="E31" s="31" t="s">
        <v>100</v>
      </c>
      <c r="F31" s="60" t="s">
        <v>32</v>
      </c>
      <c r="G31" s="18">
        <v>1.9950000000000001</v>
      </c>
      <c r="H31" s="21" t="s">
        <v>31</v>
      </c>
      <c r="I31" s="32">
        <v>2090</v>
      </c>
      <c r="J31" s="78">
        <v>5</v>
      </c>
      <c r="K31" s="11">
        <v>8.3000000000000007</v>
      </c>
      <c r="L31" s="12">
        <f t="shared" si="0"/>
        <v>279.71807228915657</v>
      </c>
      <c r="M31" s="11">
        <v>9.4</v>
      </c>
      <c r="N31" s="13">
        <v>12.7</v>
      </c>
      <c r="O31" s="34">
        <f>(-2.47*10^-6*I31^2)-(8.82*10^-4*43)+30.65</f>
        <v>19.822866999999995</v>
      </c>
      <c r="P31" s="24" t="s">
        <v>33</v>
      </c>
      <c r="Q31" s="20" t="s">
        <v>34</v>
      </c>
      <c r="R31" s="20" t="s">
        <v>35</v>
      </c>
      <c r="S31" s="74"/>
      <c r="T31" s="78"/>
      <c r="U31" s="15"/>
      <c r="V31" s="16"/>
      <c r="W31" s="48">
        <v>41</v>
      </c>
      <c r="X31" s="37"/>
      <c r="Z31" s="29"/>
    </row>
    <row r="32" spans="1:26" ht="47.1" customHeight="1">
      <c r="A32" s="35"/>
      <c r="B32" s="71"/>
      <c r="C32" s="59" t="s">
        <v>159</v>
      </c>
      <c r="D32" s="68" t="s">
        <v>54</v>
      </c>
      <c r="E32" s="31" t="s">
        <v>57</v>
      </c>
      <c r="F32" s="60" t="s">
        <v>144</v>
      </c>
      <c r="G32" s="18">
        <v>2.9929999999999999</v>
      </c>
      <c r="H32" s="21" t="s">
        <v>31</v>
      </c>
      <c r="I32" s="32" t="s">
        <v>160</v>
      </c>
      <c r="J32" s="78" t="s">
        <v>78</v>
      </c>
      <c r="K32" s="11">
        <v>8.8000000000000007</v>
      </c>
      <c r="L32" s="12">
        <f t="shared" si="0"/>
        <v>263.82499999999999</v>
      </c>
      <c r="M32" s="11">
        <v>7.4</v>
      </c>
      <c r="N32" s="13">
        <v>10.6</v>
      </c>
      <c r="O32" s="34" t="s">
        <v>58</v>
      </c>
      <c r="P32" s="24" t="s">
        <v>33</v>
      </c>
      <c r="Q32" s="20" t="s">
        <v>34</v>
      </c>
      <c r="R32" s="20" t="s">
        <v>35</v>
      </c>
      <c r="S32" s="74"/>
      <c r="T32" s="78"/>
      <c r="U32" s="15">
        <f>IF(K32&lt;&gt;0, IF(K32&gt;=M32,ROUNDDOWN(K32/M32*100,0),""),"")</f>
        <v>118</v>
      </c>
      <c r="V32" s="16" t="str">
        <f>IF(K32&lt;&gt;0, IF(K32&gt;=N32,ROUNDDOWN(K32/N32*100,0),""),"")</f>
        <v/>
      </c>
      <c r="W32" s="50" t="s">
        <v>93</v>
      </c>
      <c r="X32" s="37" t="s">
        <v>94</v>
      </c>
      <c r="Z32" s="25"/>
    </row>
    <row r="33" spans="1:26" ht="47.1" customHeight="1">
      <c r="A33" s="35"/>
      <c r="B33" s="72"/>
      <c r="C33" s="62"/>
      <c r="D33" s="68" t="s">
        <v>54</v>
      </c>
      <c r="E33" s="31" t="s">
        <v>117</v>
      </c>
      <c r="F33" s="60" t="s">
        <v>144</v>
      </c>
      <c r="G33" s="18">
        <v>2.9929999999999999</v>
      </c>
      <c r="H33" s="21" t="s">
        <v>31</v>
      </c>
      <c r="I33" s="32" t="s">
        <v>161</v>
      </c>
      <c r="J33" s="78" t="s">
        <v>78</v>
      </c>
      <c r="K33" s="11">
        <v>8.8000000000000007</v>
      </c>
      <c r="L33" s="12">
        <f t="shared" si="0"/>
        <v>263.82499999999999</v>
      </c>
      <c r="M33" s="11">
        <v>7.4</v>
      </c>
      <c r="N33" s="13">
        <v>10.6</v>
      </c>
      <c r="O33" s="34" t="s">
        <v>119</v>
      </c>
      <c r="P33" s="24" t="s">
        <v>33</v>
      </c>
      <c r="Q33" s="20" t="s">
        <v>34</v>
      </c>
      <c r="R33" s="20" t="s">
        <v>35</v>
      </c>
      <c r="S33" s="74"/>
      <c r="T33" s="78"/>
      <c r="U33" s="15">
        <f>IF(K33&lt;&gt;0, IF(K33&gt;=M33,ROUNDDOWN(K33/M33*100,0),""),"")</f>
        <v>118</v>
      </c>
      <c r="V33" s="16" t="str">
        <f>IF(K33&lt;&gt;0, IF(K33&gt;=N33,ROUNDDOWN(K33/N33*100,0),""),"")</f>
        <v/>
      </c>
      <c r="W33" s="50" t="s">
        <v>105</v>
      </c>
      <c r="X33" s="37" t="s">
        <v>89</v>
      </c>
      <c r="Z33" s="25"/>
    </row>
    <row r="34" spans="1:26" ht="24.95" customHeight="1">
      <c r="A34" s="35"/>
      <c r="B34" s="71"/>
      <c r="C34" s="2"/>
      <c r="D34" s="68" t="s">
        <v>54</v>
      </c>
      <c r="E34" s="31" t="s">
        <v>118</v>
      </c>
      <c r="F34" s="60"/>
      <c r="G34" s="18"/>
      <c r="H34" s="21"/>
      <c r="I34" s="32">
        <v>2370</v>
      </c>
      <c r="J34" s="78">
        <v>5</v>
      </c>
      <c r="K34" s="11">
        <v>8.8000000000000007</v>
      </c>
      <c r="L34" s="12">
        <f t="shared" si="0"/>
        <v>263.82499999999999</v>
      </c>
      <c r="M34" s="11">
        <v>7.4</v>
      </c>
      <c r="N34" s="13">
        <v>10.6</v>
      </c>
      <c r="O34" s="34">
        <v>14.7</v>
      </c>
      <c r="P34" s="24"/>
      <c r="Q34" s="20"/>
      <c r="R34" s="20"/>
      <c r="S34" s="74"/>
      <c r="T34" s="78"/>
      <c r="U34" s="15">
        <f>IF(K34&lt;&gt;0, IF(K34&gt;=M34,ROUNDDOWN(K34/M34*100,0),""),"")</f>
        <v>118</v>
      </c>
      <c r="V34" s="16"/>
      <c r="W34" s="50">
        <v>59</v>
      </c>
      <c r="X34" s="37" t="s">
        <v>52</v>
      </c>
      <c r="Z34" s="25"/>
    </row>
    <row r="35" spans="1:26" ht="24" customHeight="1">
      <c r="A35" s="35"/>
      <c r="B35" s="71"/>
      <c r="C35" s="2" t="s">
        <v>162</v>
      </c>
      <c r="D35" s="68" t="s">
        <v>47</v>
      </c>
      <c r="E35" s="8" t="s">
        <v>71</v>
      </c>
      <c r="F35" s="60" t="s">
        <v>32</v>
      </c>
      <c r="G35" s="18">
        <v>1.9950000000000001</v>
      </c>
      <c r="H35" s="21" t="s">
        <v>48</v>
      </c>
      <c r="I35" s="22" t="s">
        <v>163</v>
      </c>
      <c r="J35" s="10">
        <v>5</v>
      </c>
      <c r="K35" s="27">
        <v>8.9</v>
      </c>
      <c r="L35" s="12">
        <f t="shared" ref="L35:L43" si="4">IF(K35&gt;0,1/K35*34.6*67.1,"")</f>
        <v>260.86067415730338</v>
      </c>
      <c r="M35" s="11">
        <v>10.199999999999999</v>
      </c>
      <c r="N35" s="13">
        <v>13.5</v>
      </c>
      <c r="O35" s="34" t="s">
        <v>73</v>
      </c>
      <c r="P35" s="24" t="s">
        <v>33</v>
      </c>
      <c r="Q35" s="20" t="s">
        <v>34</v>
      </c>
      <c r="R35" s="20" t="s">
        <v>35</v>
      </c>
      <c r="S35" s="74"/>
      <c r="T35" s="78"/>
      <c r="U35" s="15"/>
      <c r="V35" s="16"/>
      <c r="W35" s="50">
        <v>44</v>
      </c>
      <c r="X35" s="37"/>
      <c r="Z35" s="25"/>
    </row>
    <row r="36" spans="1:26" ht="24" customHeight="1">
      <c r="A36" s="35"/>
      <c r="B36" s="72"/>
      <c r="C36" s="63"/>
      <c r="D36" s="68" t="s">
        <v>47</v>
      </c>
      <c r="E36" s="64" t="s">
        <v>72</v>
      </c>
      <c r="F36" s="60" t="s">
        <v>32</v>
      </c>
      <c r="G36" s="18">
        <v>1.9950000000000001</v>
      </c>
      <c r="H36" s="21" t="s">
        <v>48</v>
      </c>
      <c r="I36" s="22">
        <v>1840</v>
      </c>
      <c r="J36" s="10">
        <v>5</v>
      </c>
      <c r="K36" s="11">
        <v>8.9</v>
      </c>
      <c r="L36" s="12">
        <f t="shared" si="4"/>
        <v>260.86067415730338</v>
      </c>
      <c r="M36" s="11">
        <v>11.1</v>
      </c>
      <c r="N36" s="13">
        <v>14.4</v>
      </c>
      <c r="O36" s="34" t="s">
        <v>74</v>
      </c>
      <c r="P36" s="24" t="s">
        <v>33</v>
      </c>
      <c r="Q36" s="20" t="s">
        <v>34</v>
      </c>
      <c r="R36" s="20" t="s">
        <v>35</v>
      </c>
      <c r="S36" s="74"/>
      <c r="T36" s="78"/>
      <c r="U36" s="15"/>
      <c r="V36" s="16"/>
      <c r="W36" s="50">
        <v>43</v>
      </c>
      <c r="X36" s="37"/>
      <c r="Z36" s="25"/>
    </row>
    <row r="37" spans="1:26" ht="24" customHeight="1">
      <c r="A37" s="35"/>
      <c r="B37" s="65"/>
      <c r="C37" s="55" t="s">
        <v>164</v>
      </c>
      <c r="D37" s="68" t="s">
        <v>45</v>
      </c>
      <c r="E37" s="23" t="s">
        <v>104</v>
      </c>
      <c r="F37" s="60" t="s">
        <v>32</v>
      </c>
      <c r="G37" s="18">
        <v>1.9950000000000001</v>
      </c>
      <c r="H37" s="21" t="s">
        <v>31</v>
      </c>
      <c r="I37" s="22" t="s">
        <v>165</v>
      </c>
      <c r="J37" s="10">
        <v>5</v>
      </c>
      <c r="K37" s="11">
        <v>9.5</v>
      </c>
      <c r="L37" s="12">
        <f t="shared" si="4"/>
        <v>244.38526315789471</v>
      </c>
      <c r="M37" s="11">
        <v>9.4</v>
      </c>
      <c r="N37" s="13">
        <v>10.6</v>
      </c>
      <c r="O37" s="34" t="s">
        <v>75</v>
      </c>
      <c r="P37" s="24" t="s">
        <v>33</v>
      </c>
      <c r="Q37" s="20" t="s">
        <v>34</v>
      </c>
      <c r="R37" s="20" t="s">
        <v>35</v>
      </c>
      <c r="S37" s="9"/>
      <c r="T37" s="26"/>
      <c r="U37" s="15">
        <f t="shared" ref="U37:U43" si="5">IF(K37&lt;&gt;0, IF(K37&gt;=M37,ROUNDDOWN(K37/M37*100,0),""),"")</f>
        <v>101</v>
      </c>
      <c r="V37" s="16"/>
      <c r="W37" s="50" t="s">
        <v>95</v>
      </c>
      <c r="X37" s="37"/>
      <c r="Z37" s="25"/>
    </row>
    <row r="38" spans="1:26" ht="24" customHeight="1">
      <c r="A38" s="35"/>
      <c r="B38" s="66"/>
      <c r="C38" s="17" t="s">
        <v>166</v>
      </c>
      <c r="D38" s="68" t="s">
        <v>46</v>
      </c>
      <c r="E38" s="23" t="s">
        <v>104</v>
      </c>
      <c r="F38" s="60" t="s">
        <v>32</v>
      </c>
      <c r="G38" s="18">
        <v>1.9950000000000001</v>
      </c>
      <c r="H38" s="21" t="s">
        <v>31</v>
      </c>
      <c r="I38" s="22">
        <v>2010</v>
      </c>
      <c r="J38" s="10">
        <v>5</v>
      </c>
      <c r="K38" s="27">
        <v>9.5</v>
      </c>
      <c r="L38" s="12">
        <f t="shared" si="4"/>
        <v>244.38526315789471</v>
      </c>
      <c r="M38" s="11">
        <v>9.4</v>
      </c>
      <c r="N38" s="13">
        <v>10.6</v>
      </c>
      <c r="O38" s="34" t="s">
        <v>103</v>
      </c>
      <c r="P38" s="24" t="s">
        <v>33</v>
      </c>
      <c r="Q38" s="20" t="s">
        <v>34</v>
      </c>
      <c r="R38" s="20" t="s">
        <v>35</v>
      </c>
      <c r="S38" s="9"/>
      <c r="T38" s="26"/>
      <c r="U38" s="15">
        <f t="shared" si="5"/>
        <v>101</v>
      </c>
      <c r="V38" s="16"/>
      <c r="W38" s="50" t="s">
        <v>95</v>
      </c>
      <c r="X38" s="37"/>
      <c r="Z38" s="25"/>
    </row>
    <row r="39" spans="1:26" ht="24" customHeight="1">
      <c r="A39" s="28"/>
      <c r="B39" s="67"/>
      <c r="C39" s="53" t="s">
        <v>51</v>
      </c>
      <c r="D39" s="9" t="s">
        <v>49</v>
      </c>
      <c r="E39" s="8" t="s">
        <v>131</v>
      </c>
      <c r="F39" s="8" t="s">
        <v>32</v>
      </c>
      <c r="G39" s="18">
        <v>1.9950000000000001</v>
      </c>
      <c r="H39" s="21" t="s">
        <v>48</v>
      </c>
      <c r="I39" s="22" t="s">
        <v>167</v>
      </c>
      <c r="J39" s="10" t="s">
        <v>78</v>
      </c>
      <c r="K39" s="11">
        <v>9.6</v>
      </c>
      <c r="L39" s="12">
        <f t="shared" si="4"/>
        <v>241.83958333333334</v>
      </c>
      <c r="M39" s="11">
        <v>9.4</v>
      </c>
      <c r="N39" s="13">
        <v>12.7</v>
      </c>
      <c r="O39" s="34" t="s">
        <v>168</v>
      </c>
      <c r="P39" s="24" t="s">
        <v>33</v>
      </c>
      <c r="Q39" s="20" t="s">
        <v>34</v>
      </c>
      <c r="R39" s="20" t="s">
        <v>35</v>
      </c>
      <c r="S39" s="9"/>
      <c r="T39" s="26"/>
      <c r="U39" s="15">
        <f t="shared" si="5"/>
        <v>102</v>
      </c>
      <c r="V39" s="16"/>
      <c r="W39" s="50" t="s">
        <v>169</v>
      </c>
      <c r="X39" s="37"/>
      <c r="Z39" s="25"/>
    </row>
    <row r="40" spans="1:26" ht="24" hidden="1" customHeight="1">
      <c r="A40" s="35"/>
      <c r="B40" s="66"/>
      <c r="C40" s="17" t="s">
        <v>51</v>
      </c>
      <c r="D40" s="9" t="s">
        <v>49</v>
      </c>
      <c r="E40" s="9" t="s">
        <v>50</v>
      </c>
      <c r="F40" s="8" t="s">
        <v>32</v>
      </c>
      <c r="G40" s="18">
        <v>1.9950000000000001</v>
      </c>
      <c r="H40" s="21" t="s">
        <v>48</v>
      </c>
      <c r="I40" s="22">
        <v>2030</v>
      </c>
      <c r="J40" s="10">
        <v>5</v>
      </c>
      <c r="K40" s="11">
        <v>9.6</v>
      </c>
      <c r="L40" s="12">
        <f t="shared" si="4"/>
        <v>241.83958333333334</v>
      </c>
      <c r="M40" s="11">
        <v>9.4</v>
      </c>
      <c r="N40" s="13">
        <v>12.7</v>
      </c>
      <c r="O40" s="13">
        <f>(-2.47*10^-6*I40^2)-(8.82*10^-4*I40)+30.65</f>
        <v>18.680917000000001</v>
      </c>
      <c r="P40" s="43"/>
      <c r="Q40" s="77"/>
      <c r="R40" s="77"/>
      <c r="S40" s="9"/>
      <c r="T40" s="26"/>
      <c r="U40" s="15">
        <f t="shared" si="5"/>
        <v>102</v>
      </c>
      <c r="V40" s="16" t="str">
        <f>IF(K40&lt;&gt;0, IF(K40&gt;=N40,ROUNDDOWN(K40/N40*100,0),""),"")</f>
        <v/>
      </c>
      <c r="W40" s="50"/>
      <c r="X40" s="37"/>
      <c r="Z40" s="25"/>
    </row>
    <row r="41" spans="1:26" ht="24" hidden="1" customHeight="1">
      <c r="A41" s="35"/>
      <c r="B41" s="66"/>
      <c r="C41" s="17" t="s">
        <v>51</v>
      </c>
      <c r="D41" s="9" t="s">
        <v>49</v>
      </c>
      <c r="E41" s="9" t="s">
        <v>170</v>
      </c>
      <c r="F41" s="8" t="s">
        <v>32</v>
      </c>
      <c r="G41" s="18">
        <v>1.9950000000000001</v>
      </c>
      <c r="H41" s="21" t="s">
        <v>48</v>
      </c>
      <c r="I41" s="22">
        <v>2010</v>
      </c>
      <c r="J41" s="10">
        <v>5</v>
      </c>
      <c r="K41" s="11">
        <v>9.6</v>
      </c>
      <c r="L41" s="12">
        <f t="shared" si="4"/>
        <v>241.83958333333334</v>
      </c>
      <c r="M41" s="11">
        <v>9.4</v>
      </c>
      <c r="N41" s="13">
        <v>12.7</v>
      </c>
      <c r="O41" s="13">
        <f>(-2.47*10^-6*I41^2)-(8.82*10^-4*I41)+30.65</f>
        <v>18.898133000000001</v>
      </c>
      <c r="P41" s="43"/>
      <c r="Q41" s="77"/>
      <c r="R41" s="77"/>
      <c r="S41" s="9"/>
      <c r="T41" s="26"/>
      <c r="U41" s="15">
        <f t="shared" si="5"/>
        <v>102</v>
      </c>
      <c r="V41" s="16" t="str">
        <f>IF(K41&lt;&gt;0, IF(K41&gt;=N41,ROUNDDOWN(K41/N41*100,0),""),"")</f>
        <v/>
      </c>
      <c r="W41" s="50"/>
      <c r="X41" s="37"/>
      <c r="Z41" s="25"/>
    </row>
    <row r="42" spans="1:26" ht="24" hidden="1" customHeight="1">
      <c r="A42" s="35"/>
      <c r="B42" s="66"/>
      <c r="C42" s="17" t="s">
        <v>51</v>
      </c>
      <c r="D42" s="9" t="s">
        <v>49</v>
      </c>
      <c r="E42" s="9" t="s">
        <v>171</v>
      </c>
      <c r="F42" s="8" t="s">
        <v>32</v>
      </c>
      <c r="G42" s="18">
        <v>1.9950000000000001</v>
      </c>
      <c r="H42" s="21" t="s">
        <v>48</v>
      </c>
      <c r="I42" s="22">
        <v>2100</v>
      </c>
      <c r="J42" s="10">
        <v>7</v>
      </c>
      <c r="K42" s="11">
        <v>9.6</v>
      </c>
      <c r="L42" s="12">
        <f t="shared" si="4"/>
        <v>241.83958333333334</v>
      </c>
      <c r="M42" s="11">
        <v>9.4</v>
      </c>
      <c r="N42" s="13">
        <v>12.7</v>
      </c>
      <c r="O42" s="13">
        <f>(-2.47*10^-6*I42^2)-(8.82*10^-4*I42)+30.65</f>
        <v>17.905099999999997</v>
      </c>
      <c r="P42" s="43"/>
      <c r="Q42" s="77"/>
      <c r="R42" s="77"/>
      <c r="S42" s="9"/>
      <c r="T42" s="26"/>
      <c r="U42" s="15">
        <f t="shared" si="5"/>
        <v>102</v>
      </c>
      <c r="V42" s="16" t="str">
        <f>IF(K42&lt;&gt;0, IF(K42&gt;=N42,ROUNDDOWN(K42/N42*100,0),""),"")</f>
        <v/>
      </c>
      <c r="W42" s="50"/>
      <c r="X42" s="37"/>
      <c r="Z42" s="25"/>
    </row>
    <row r="43" spans="1:26" ht="24" hidden="1" customHeight="1">
      <c r="A43" s="35"/>
      <c r="B43" s="66"/>
      <c r="C43" s="17" t="s">
        <v>51</v>
      </c>
      <c r="D43" s="9" t="s">
        <v>49</v>
      </c>
      <c r="E43" s="9" t="s">
        <v>172</v>
      </c>
      <c r="F43" s="8" t="s">
        <v>32</v>
      </c>
      <c r="G43" s="18">
        <v>1.9950000000000001</v>
      </c>
      <c r="H43" s="21" t="s">
        <v>48</v>
      </c>
      <c r="I43" s="22">
        <v>2080</v>
      </c>
      <c r="J43" s="10">
        <v>7</v>
      </c>
      <c r="K43" s="11">
        <v>9.6</v>
      </c>
      <c r="L43" s="12">
        <f t="shared" si="4"/>
        <v>241.83958333333334</v>
      </c>
      <c r="M43" s="11">
        <v>9.4</v>
      </c>
      <c r="N43" s="13">
        <v>12.7</v>
      </c>
      <c r="O43" s="13">
        <f>(-2.47*10^-6*I43^2)-(8.82*10^-4*I43)+30.65</f>
        <v>18.129231999999998</v>
      </c>
      <c r="P43" s="43"/>
      <c r="Q43" s="77"/>
      <c r="R43" s="77"/>
      <c r="S43" s="9"/>
      <c r="T43" s="26"/>
      <c r="U43" s="15">
        <f t="shared" si="5"/>
        <v>102</v>
      </c>
      <c r="V43" s="16" t="str">
        <f>IF(K43&lt;&gt;0, IF(K43&gt;=N43,ROUNDDOWN(K43/N43*100,0),""),"")</f>
        <v/>
      </c>
      <c r="W43" s="50"/>
      <c r="X43" s="37"/>
      <c r="Z43" s="25"/>
    </row>
    <row r="44" spans="1:26">
      <c r="E44" s="1"/>
      <c r="Z44" s="25"/>
    </row>
  </sheetData>
  <sheetProtection selectLockedCells="1"/>
  <autoFilter ref="A8:V8">
    <filterColumn colId="1" showButton="0"/>
  </autoFilter>
  <mergeCells count="30">
    <mergeCell ref="J2:V2"/>
    <mergeCell ref="Q5:S5"/>
    <mergeCell ref="W5:W8"/>
    <mergeCell ref="X5:X8"/>
    <mergeCell ref="D6:D8"/>
    <mergeCell ref="E6:E8"/>
    <mergeCell ref="F6:F8"/>
    <mergeCell ref="G6:G8"/>
    <mergeCell ref="K4:O4"/>
    <mergeCell ref="Q4:S4"/>
    <mergeCell ref="I4:I8"/>
    <mergeCell ref="J4:J8"/>
    <mergeCell ref="U4:U8"/>
    <mergeCell ref="V4:V8"/>
    <mergeCell ref="W4:X4"/>
    <mergeCell ref="K5:K8"/>
    <mergeCell ref="D23:D25"/>
    <mergeCell ref="D26:D27"/>
    <mergeCell ref="D30:D31"/>
    <mergeCell ref="S3:X3"/>
    <mergeCell ref="A4:A8"/>
    <mergeCell ref="B4:C8"/>
    <mergeCell ref="D4:D5"/>
    <mergeCell ref="F4:G5"/>
    <mergeCell ref="H4:H8"/>
    <mergeCell ref="L5:L8"/>
    <mergeCell ref="M5:M8"/>
    <mergeCell ref="N5:N8"/>
    <mergeCell ref="O5:O8"/>
    <mergeCell ref="D20:D22"/>
  </mergeCells>
  <phoneticPr fontId="29"/>
  <printOptions horizontalCentered="1"/>
  <pageMargins left="0.39370078740157483" right="0.39370078740157483" top="0.39370078740157483" bottom="0.39370078740157483" header="0.19685039370078741" footer="0.39370078740157483"/>
  <pageSetup paperSize="9" scale="49" firstPageNumber="0" fitToHeight="0" orientation="landscape" r:id="rId1"/>
  <headerFooter alignWithMargins="0">
    <oddHeader>&amp;R様式1-1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（新）1-1</vt:lpstr>
      <vt:lpstr>'（新）1-1'!Print_Area</vt:lpstr>
      <vt:lpstr>'（新）1-1'!Print_Titles</vt:lpstr>
    </vt:vector>
  </TitlesOfParts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基準課</cp:lastModifiedBy>
  <cp:lastPrinted>2021-01-27T05:32:35Z</cp:lastPrinted>
  <dcterms:created xsi:type="dcterms:W3CDTF">2012-03-24T05:35:17Z</dcterms:created>
  <dcterms:modified xsi:type="dcterms:W3CDTF">2023-03-30T01:00:40Z</dcterms:modified>
</cp:coreProperties>
</file>