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2E4C39D5-D567-4ECC-8CFA-318C2B51BE99}" xr6:coauthVersionLast="47" xr6:coauthVersionMax="47" xr10:uidLastSave="{00000000-0000-0000-0000-000000000000}"/>
  <bookViews>
    <workbookView xWindow="-3390" yWindow="-16320" windowWidth="29040" windowHeight="15720" xr2:uid="{B513F4CA-976C-4FE7-A265-C5D5D8A8041C}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'1-1'!$A$1:$X$19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1" l="1"/>
  <c r="AF10" i="1" s="1"/>
  <c r="AG10" i="1" s="1"/>
  <c r="AB10" i="1"/>
  <c r="AC10" i="1" s="1"/>
  <c r="T10" i="1"/>
  <c r="N10" i="1"/>
  <c r="V10" i="1" s="1"/>
  <c r="M10" i="1"/>
  <c r="U10" i="1" s="1"/>
  <c r="L10" i="1"/>
  <c r="I10" i="1"/>
  <c r="AE9" i="1"/>
  <c r="AF9" i="1" s="1"/>
  <c r="AG9" i="1" s="1"/>
  <c r="AB9" i="1"/>
  <c r="AC9" i="1" s="1"/>
  <c r="T9" i="1"/>
  <c r="N9" i="1"/>
  <c r="V9" i="1" s="1"/>
  <c r="M9" i="1"/>
  <c r="U9" i="1" s="1"/>
  <c r="L9" i="1"/>
  <c r="I9" i="1"/>
  <c r="AD10" i="1" l="1"/>
  <c r="X10" i="1"/>
  <c r="W10" i="1"/>
  <c r="AD9" i="1"/>
  <c r="X9" i="1"/>
  <c r="W9" i="1"/>
  <c r="O9" i="1"/>
  <c r="O10" i="1"/>
</calcChain>
</file>

<file path=xl/sharedStrings.xml><?xml version="1.0" encoding="utf-8"?>
<sst xmlns="http://schemas.openxmlformats.org/spreadsheetml/2006/main" count="67" uniqueCount="55">
  <si>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</si>
  <si>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Stellantis</t>
    </r>
    <r>
      <rPr>
        <sz val="8"/>
        <rFont val="游ゴシック"/>
        <family val="2"/>
        <charset val="128"/>
      </rPr>
      <t>ジャパン株式会社</t>
    </r>
    <phoneticPr fontId="2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</si>
  <si>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</si>
  <si>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</si>
  <si>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</si>
  <si>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</si>
  <si>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</si>
  <si>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</si>
  <si>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</si>
  <si>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</si>
  <si>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</si>
  <si>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</si>
  <si>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</si>
  <si>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</si>
  <si>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</si>
  <si>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</si>
  <si>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</si>
  <si>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</si>
  <si>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</si>
  <si>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</si>
  <si>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</si>
  <si>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</si>
  <si>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</si>
  <si>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</si>
  <si>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</si>
  <si>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</si>
  <si>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</si>
  <si>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</si>
  <si>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</si>
  <si>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</si>
  <si>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</si>
  <si>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</si>
  <si>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</si>
  <si>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</si>
  <si>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</si>
  <si>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</si>
  <si>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</si>
  <si>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DS</t>
    <phoneticPr fontId="2"/>
  </si>
  <si>
    <t>DS 4</t>
    <phoneticPr fontId="2"/>
  </si>
  <si>
    <t>3BA-D41HN05</t>
  </si>
  <si>
    <t>0001</t>
  </si>
  <si>
    <t>HN05</t>
  </si>
  <si>
    <t>8AT(E･LTC)</t>
  </si>
  <si>
    <t>I ・ D ・ V ・ EP ・ B</t>
  </si>
  <si>
    <t>3W</t>
  </si>
  <si>
    <t>F</t>
  </si>
  <si>
    <t>0002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</si>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</sst>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8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2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0"/>
      <name val="Arial"/>
      <family val="2"/>
    </font>
    <font>
      <u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0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1" xfId="0" applyFont="1" applyBorder="1" applyAlignment="1">
      <alignment horizontal="left"/>
    </xf>
    <xf numFmtId="0" fontId="7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5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5" fillId="0" borderId="3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7" xfId="0" applyFont="1" applyBorder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1" xfId="0" applyFont="1" applyBorder="1" applyAlignment="1">
      <alignment horizontal="center" vertical="center"/>
    </xf>
    <xf numFmtId="0" fontId="10" fillId="0" borderId="12" xfId="0" applyFont="1" applyBorder="1" applyAlignment="1"/>
    <xf numFmtId="0" fontId="1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14" xfId="0" applyFont="1" applyBorder="1" applyAlignment="1"/>
    <xf numFmtId="0" fontId="10" fillId="0" borderId="1" xfId="0" applyFont="1" applyBorder="1" applyAlignment="1"/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Protection="1">
      <alignment vertical="center"/>
      <protection locked="0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176" fontId="15" fillId="2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5" fillId="2" borderId="30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31" xfId="0" quotePrefix="1" applyNumberFormat="1" applyFont="1" applyFill="1" applyBorder="1" applyAlignment="1" applyProtection="1">
      <alignment horizontal="center" vertical="center" wrapText="1"/>
      <protection locked="0"/>
    </xf>
    <xf numFmtId="176" fontId="15" fillId="2" borderId="31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178" fontId="3" fillId="2" borderId="32" xfId="0" applyNumberFormat="1" applyFont="1" applyFill="1" applyBorder="1" applyAlignment="1" applyProtection="1">
      <alignment horizontal="center" vertical="center"/>
      <protection locked="0"/>
    </xf>
    <xf numFmtId="178" fontId="3" fillId="2" borderId="31" xfId="0" applyNumberFormat="1" applyFont="1" applyFill="1" applyBorder="1" applyAlignment="1" applyProtection="1">
      <alignment horizontal="center" vertical="center"/>
      <protection locked="0"/>
    </xf>
    <xf numFmtId="178" fontId="3" fillId="2" borderId="31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>
      <alignment horizontal="center" vertical="center" wrapText="1"/>
    </xf>
    <xf numFmtId="179" fontId="17" fillId="0" borderId="31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24" xfId="0" applyFont="1" applyFill="1" applyBorder="1" applyProtection="1">
      <alignment vertical="center"/>
      <protection locked="0"/>
    </xf>
    <xf numFmtId="0" fontId="14" fillId="2" borderId="14" xfId="0" applyFont="1" applyFill="1" applyBorder="1" applyProtection="1">
      <alignment vertical="center"/>
      <protection locked="0"/>
    </xf>
    <xf numFmtId="0" fontId="14" fillId="2" borderId="13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4" borderId="0" xfId="0" applyFont="1" applyFill="1" applyAlignment="1"/>
  </cellXfs>
  <cellStyles count="2">
    <cellStyle name="標準" xfId="0" builtinId="0"/>
    <cellStyle name="標準 2" xfId="1" xr:uid="{3026D5CE-61A5-4FE4-9CFC-B95057E18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14CF6-B070-482E-9C9F-B46FD7C385F3}">
  <sheetPr>
    <tabColor rgb="FFFFFF00"/>
  </sheetPr>
  <dimension ref="A1:AH19"/>
  <sheetViews>
    <sheetView tabSelected="1" view="pageBreakPreview" topLeftCell="A2" zoomScaleNormal="100" zoomScaleSheetLayoutView="100" workbookViewId="0"/>
  </sheetViews>
  <sheetFormatPr defaultColWidth="9" defaultRowHeight="10" x14ac:dyDescent="0.2"/>
  <cols>
    <col min="1" max="1" width="7.36328125" style="102" customWidth="1"/>
    <col min="2" max="2" width="2.08984375" style="2" customWidth="1"/>
    <col min="3" max="3" width="12.08984375" style="2" bestFit="1" customWidth="1"/>
    <col min="4" max="4" width="13.90625" style="2" bestFit="1" customWidth="1"/>
    <col min="5" max="5" width="17" style="103" bestFit="1" customWidth="1"/>
    <col min="6" max="6" width="7.08984375" style="2" customWidth="1"/>
    <col min="7" max="7" width="7.36328125" style="2" customWidth="1"/>
    <col min="8" max="8" width="12.08984375" style="2" bestFit="1" customWidth="1"/>
    <col min="9" max="9" width="10.6328125" style="2" customWidth="1"/>
    <col min="10" max="10" width="7" style="2" bestFit="1" customWidth="1"/>
    <col min="11" max="11" width="6.363281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8.6328125" style="2" customWidth="1"/>
    <col min="16" max="16" width="15.453125" style="2" bestFit="1" customWidth="1"/>
    <col min="17" max="17" width="10" style="2" bestFit="1" customWidth="1"/>
    <col min="18" max="18" width="6" style="2" customWidth="1"/>
    <col min="19" max="19" width="25.26953125" style="2" bestFit="1" customWidth="1"/>
    <col min="20" max="20" width="11" style="2" bestFit="1" customWidth="1"/>
    <col min="21" max="22" width="8.26953125" style="2" bestFit="1" customWidth="1"/>
    <col min="23" max="24" width="9" style="2"/>
    <col min="25" max="25" width="9" style="2" customWidth="1"/>
    <col min="26" max="26" width="10.6328125" style="2" customWidth="1"/>
    <col min="27" max="27" width="10.453125" style="2" bestFit="1" customWidth="1"/>
    <col min="28" max="28" width="8.90625" style="2" hidden="1" customWidth="1"/>
    <col min="29" max="29" width="8" style="2" hidden="1" customWidth="1"/>
    <col min="30" max="30" width="8.36328125" style="2" hidden="1" customWidth="1"/>
    <col min="31" max="31" width="17.453125" style="2" hidden="1" customWidth="1"/>
    <col min="32" max="32" width="8" style="2" hidden="1" customWidth="1"/>
    <col min="33" max="33" width="9.08984375" style="2" hidden="1" customWidth="1"/>
    <col min="34" max="34" width="9" style="2" customWidth="1"/>
    <col min="35" max="16384" width="9" style="2"/>
  </cols>
  <sheetData>
    <row r="1" spans="1:34" ht="15.5" x14ac:dyDescent="0.35">
      <c r="A1" s="1"/>
      <c r="B1" s="1"/>
      <c r="E1" s="3"/>
      <c r="R1" s="4"/>
    </row>
    <row r="2" spans="1:34" ht="16" x14ac:dyDescent="0.4">
      <c r="A2" s="2"/>
      <c r="E2" s="2"/>
      <c r="F2" s="5"/>
      <c r="J2" s="6" t="s">
        <v>0</v>
      </c>
      <c r="K2" s="6"/>
      <c r="L2" s="6"/>
      <c r="M2" s="6"/>
      <c r="N2" s="6"/>
      <c r="O2" s="6"/>
      <c r="P2" s="6"/>
      <c r="Q2" s="6" t="s">
        <v>1</v>
      </c>
      <c r="R2" s="6"/>
      <c r="S2" s="6"/>
      <c r="T2" s="6"/>
      <c r="U2" s="6"/>
      <c r="V2" s="6"/>
      <c r="W2" s="6"/>
      <c r="X2" s="6"/>
    </row>
    <row r="3" spans="1:34" ht="15.75" customHeight="1" x14ac:dyDescent="0.35">
      <c r="A3" s="7" t="s">
        <v>2</v>
      </c>
      <c r="B3" s="7"/>
      <c r="E3" s="2"/>
      <c r="J3" s="8"/>
      <c r="R3" s="9"/>
      <c r="S3" s="10" t="s">
        <v>3</v>
      </c>
      <c r="T3" s="10"/>
      <c r="U3" s="10"/>
      <c r="V3" s="10"/>
      <c r="W3" s="10"/>
      <c r="X3" s="10"/>
      <c r="Z3" s="11" t="s">
        <v>4</v>
      </c>
      <c r="AA3" s="12"/>
      <c r="AB3" s="13" t="s">
        <v>5</v>
      </c>
      <c r="AC3" s="14"/>
      <c r="AD3" s="14"/>
      <c r="AE3" s="15" t="s">
        <v>6</v>
      </c>
      <c r="AF3" s="14"/>
      <c r="AG3" s="16"/>
    </row>
    <row r="4" spans="1:34" ht="14.25" customHeight="1" thickBot="1" x14ac:dyDescent="0.25">
      <c r="A4" s="17" t="s">
        <v>7</v>
      </c>
      <c r="B4" s="18" t="s">
        <v>8</v>
      </c>
      <c r="C4" s="19"/>
      <c r="D4" s="20"/>
      <c r="E4" s="21"/>
      <c r="F4" s="18" t="s">
        <v>9</v>
      </c>
      <c r="G4" s="22"/>
      <c r="H4" s="23" t="s">
        <v>10</v>
      </c>
      <c r="I4" s="24" t="s">
        <v>11</v>
      </c>
      <c r="J4" s="25" t="s">
        <v>12</v>
      </c>
      <c r="K4" s="26" t="s">
        <v>13</v>
      </c>
      <c r="L4" s="27"/>
      <c r="M4" s="27"/>
      <c r="N4" s="27"/>
      <c r="O4" s="28"/>
      <c r="P4" s="23" t="s">
        <v>14</v>
      </c>
      <c r="Q4" s="29" t="s">
        <v>15</v>
      </c>
      <c r="R4" s="30"/>
      <c r="S4" s="31"/>
      <c r="T4" s="32" t="s">
        <v>16</v>
      </c>
      <c r="U4" s="33" t="s">
        <v>17</v>
      </c>
      <c r="V4" s="23" t="s">
        <v>18</v>
      </c>
      <c r="W4" s="34" t="s">
        <v>19</v>
      </c>
      <c r="X4" s="35"/>
      <c r="Z4" s="36" t="s">
        <v>20</v>
      </c>
      <c r="AA4" s="36" t="s">
        <v>21</v>
      </c>
      <c r="AB4" s="24" t="s">
        <v>22</v>
      </c>
      <c r="AC4" s="23" t="s">
        <v>23</v>
      </c>
      <c r="AD4" s="23" t="s">
        <v>24</v>
      </c>
      <c r="AE4" s="24" t="s">
        <v>22</v>
      </c>
      <c r="AF4" s="23" t="s">
        <v>23</v>
      </c>
      <c r="AG4" s="23" t="s">
        <v>25</v>
      </c>
      <c r="AH4" s="37"/>
    </row>
    <row r="5" spans="1:34" ht="11.25" customHeight="1" x14ac:dyDescent="0.2">
      <c r="A5" s="38"/>
      <c r="B5" s="39"/>
      <c r="C5" s="40"/>
      <c r="D5" s="41"/>
      <c r="E5" s="42"/>
      <c r="F5" s="43"/>
      <c r="G5" s="44"/>
      <c r="H5" s="38"/>
      <c r="I5" s="45"/>
      <c r="J5" s="46"/>
      <c r="K5" s="47" t="s">
        <v>26</v>
      </c>
      <c r="L5" s="48" t="s">
        <v>27</v>
      </c>
      <c r="M5" s="49" t="s">
        <v>28</v>
      </c>
      <c r="N5" s="50" t="s">
        <v>29</v>
      </c>
      <c r="O5" s="50" t="s">
        <v>22</v>
      </c>
      <c r="P5" s="51"/>
      <c r="Q5" s="52"/>
      <c r="R5" s="53"/>
      <c r="S5" s="54"/>
      <c r="T5" s="55"/>
      <c r="U5" s="56"/>
      <c r="V5" s="38"/>
      <c r="W5" s="23" t="s">
        <v>23</v>
      </c>
      <c r="X5" s="23" t="s">
        <v>24</v>
      </c>
      <c r="Z5" s="36"/>
      <c r="AA5" s="36"/>
      <c r="AB5" s="45"/>
      <c r="AC5" s="57"/>
      <c r="AD5" s="57"/>
      <c r="AE5" s="45"/>
      <c r="AF5" s="57"/>
      <c r="AG5" s="57"/>
      <c r="AH5" s="58"/>
    </row>
    <row r="6" spans="1:34" x14ac:dyDescent="0.2">
      <c r="A6" s="38"/>
      <c r="B6" s="39"/>
      <c r="C6" s="40"/>
      <c r="D6" s="17" t="s">
        <v>30</v>
      </c>
      <c r="E6" s="59" t="s">
        <v>31</v>
      </c>
      <c r="F6" s="17" t="s">
        <v>30</v>
      </c>
      <c r="G6" s="24" t="s">
        <v>32</v>
      </c>
      <c r="H6" s="38"/>
      <c r="I6" s="45"/>
      <c r="J6" s="46"/>
      <c r="K6" s="60"/>
      <c r="L6" s="61"/>
      <c r="M6" s="60"/>
      <c r="N6" s="62"/>
      <c r="O6" s="62"/>
      <c r="P6" s="51"/>
      <c r="Q6" s="23" t="s">
        <v>33</v>
      </c>
      <c r="R6" s="23" t="s">
        <v>34</v>
      </c>
      <c r="S6" s="17" t="s">
        <v>35</v>
      </c>
      <c r="T6" s="63" t="s">
        <v>36</v>
      </c>
      <c r="U6" s="56"/>
      <c r="V6" s="38"/>
      <c r="W6" s="57"/>
      <c r="X6" s="57"/>
      <c r="Z6" s="36"/>
      <c r="AA6" s="36"/>
      <c r="AB6" s="45"/>
      <c r="AC6" s="57"/>
      <c r="AD6" s="57"/>
      <c r="AE6" s="45"/>
      <c r="AF6" s="57"/>
      <c r="AG6" s="57"/>
      <c r="AH6" s="58"/>
    </row>
    <row r="7" spans="1:34" x14ac:dyDescent="0.2">
      <c r="A7" s="38"/>
      <c r="B7" s="39"/>
      <c r="C7" s="40"/>
      <c r="D7" s="38"/>
      <c r="E7" s="38"/>
      <c r="F7" s="38"/>
      <c r="G7" s="38"/>
      <c r="H7" s="38"/>
      <c r="I7" s="45"/>
      <c r="J7" s="46"/>
      <c r="K7" s="60"/>
      <c r="L7" s="61"/>
      <c r="M7" s="60"/>
      <c r="N7" s="62"/>
      <c r="O7" s="62"/>
      <c r="P7" s="51"/>
      <c r="Q7" s="51"/>
      <c r="R7" s="51"/>
      <c r="S7" s="38"/>
      <c r="T7" s="64"/>
      <c r="U7" s="56"/>
      <c r="V7" s="38"/>
      <c r="W7" s="57"/>
      <c r="X7" s="57"/>
      <c r="Z7" s="36"/>
      <c r="AA7" s="36"/>
      <c r="AB7" s="45"/>
      <c r="AC7" s="57"/>
      <c r="AD7" s="57"/>
      <c r="AE7" s="45"/>
      <c r="AF7" s="57"/>
      <c r="AG7" s="57"/>
      <c r="AH7" s="58"/>
    </row>
    <row r="8" spans="1:34" x14ac:dyDescent="0.2">
      <c r="A8" s="65"/>
      <c r="B8" s="66"/>
      <c r="C8" s="67"/>
      <c r="D8" s="65"/>
      <c r="E8" s="65"/>
      <c r="F8" s="65"/>
      <c r="G8" s="65"/>
      <c r="H8" s="65"/>
      <c r="I8" s="68"/>
      <c r="J8" s="43"/>
      <c r="K8" s="69"/>
      <c r="L8" s="70"/>
      <c r="M8" s="69"/>
      <c r="N8" s="44"/>
      <c r="O8" s="44"/>
      <c r="P8" s="71"/>
      <c r="Q8" s="71"/>
      <c r="R8" s="71"/>
      <c r="S8" s="65"/>
      <c r="T8" s="72"/>
      <c r="U8" s="73"/>
      <c r="V8" s="65"/>
      <c r="W8" s="74"/>
      <c r="X8" s="74"/>
      <c r="Z8" s="75"/>
      <c r="AA8" s="75"/>
      <c r="AB8" s="68"/>
      <c r="AC8" s="74"/>
      <c r="AD8" s="74"/>
      <c r="AE8" s="68"/>
      <c r="AF8" s="74"/>
      <c r="AG8" s="74"/>
      <c r="AH8" s="58"/>
    </row>
    <row r="9" spans="1:34" ht="18" customHeight="1" x14ac:dyDescent="0.2">
      <c r="A9" s="76" t="s">
        <v>37</v>
      </c>
      <c r="B9" s="77"/>
      <c r="C9" s="78" t="s">
        <v>38</v>
      </c>
      <c r="D9" s="79" t="s">
        <v>39</v>
      </c>
      <c r="E9" s="79" t="s">
        <v>40</v>
      </c>
      <c r="F9" s="80" t="s">
        <v>41</v>
      </c>
      <c r="G9" s="80">
        <v>1.1990000000000001</v>
      </c>
      <c r="H9" s="80" t="s">
        <v>42</v>
      </c>
      <c r="I9" s="81" t="str">
        <f t="shared" ref="I9:I10" si="0">IF(Z9="","",(IF(AA9-Z9&gt;0,CONCATENATE(TEXT(Z9,"#,##0"),"~",TEXT(AA9,"#,##0")),TEXT(Z9,"#,##0"))))</f>
        <v>1,420</v>
      </c>
      <c r="J9" s="82">
        <v>5</v>
      </c>
      <c r="K9" s="83">
        <v>17.7</v>
      </c>
      <c r="L9" s="84">
        <f t="shared" ref="L9:L10" si="1">IF(K9&gt;0,1/K9*34.6*67.1,"")</f>
        <v>131.16723163841806</v>
      </c>
      <c r="M9" s="83">
        <f t="shared" ref="M9:M10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15.8</v>
      </c>
      <c r="N9" s="85">
        <f t="shared" ref="N9:N10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19</v>
      </c>
      <c r="O9" s="86" t="str">
        <f t="shared" ref="O9:O10" si="4">IF(Z9="","",IF(AE9="",TEXT(AB9,"#,##0.0"),IF(AB9-AE9&gt;0,CONCATENATE(TEXT(AE9,"#,##0.0"),"~",TEXT(AB9,"#,##0.0")),TEXT(AB9,"#,##0.0"))))</f>
        <v>24.5</v>
      </c>
      <c r="P9" s="87" t="s">
        <v>43</v>
      </c>
      <c r="Q9" s="88" t="s">
        <v>44</v>
      </c>
      <c r="R9" s="87" t="s">
        <v>45</v>
      </c>
      <c r="S9" s="89"/>
      <c r="T9" s="90" t="str">
        <f>IF((LEFT(D9,1)="6"),"☆☆☆☆☆",IF((LEFT(D9,1)="5"),"☆☆☆☆",IF((LEFT(D9,1)="4"),"☆☆☆"," ")))</f>
        <v xml:space="preserve"> </v>
      </c>
      <c r="U9" s="91">
        <f t="shared" ref="U9:U10" si="5">IFERROR(IF(K9&lt;M9,"",(ROUNDDOWN(K9/M9*100,0))),"")</f>
        <v>112</v>
      </c>
      <c r="V9" s="92" t="str">
        <f t="shared" ref="V9:V10" si="6">IFERROR(IF(K9&lt;N9,"",(ROUNDDOWN(K9/N9*100,0))),"")</f>
        <v/>
      </c>
      <c r="W9" s="92">
        <f t="shared" ref="W9:W10" si="7">IF(AC9&lt;55,"",IF(AA9="",AC9,IF(AF9-AC9&gt;0,CONCATENATE(AC9,"~",AF9),AC9)))</f>
        <v>72</v>
      </c>
      <c r="X9" s="93" t="str">
        <f t="shared" ref="X9:X10" si="8">IF(AC9&lt;55,"",AD9)</f>
        <v>★2.0</v>
      </c>
      <c r="Z9" s="94">
        <v>1420</v>
      </c>
      <c r="AA9" s="94"/>
      <c r="AB9" s="95">
        <f t="shared" ref="AB9:AB10" si="9">IF(Z9="","",(ROUND(IF(Z9&gt;=2759,9.5,IF(Z9&lt;2759,(-2.47/1000000*Z9*Z9)-(8.52/10000*Z9)+30.65)),1)))</f>
        <v>24.5</v>
      </c>
      <c r="AC9" s="96">
        <f t="shared" ref="AC9:AC10" si="10">IF(K9="","",ROUNDDOWN(K9/AB9*100,0))</f>
        <v>72</v>
      </c>
      <c r="AD9" s="96" t="str">
        <f t="shared" ref="AD9:AD10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★2.0</v>
      </c>
      <c r="AE9" s="95" t="str">
        <f t="shared" ref="AE9:AE10" si="12">IF(AA9="","",(ROUND(IF(AA9&gt;=2759,9.5,IF(AA9&lt;2759,(-2.47/1000000*AA9*AA9)-(8.52/10000*AA9)+30.65)),1)))</f>
        <v/>
      </c>
      <c r="AF9" s="96" t="str">
        <f t="shared" ref="AF9:AF10" si="13">IF(AE9="","",IF(K9="","",ROUNDDOWN(K9/AE9*100,0)))</f>
        <v/>
      </c>
      <c r="AG9" s="96" t="str">
        <f t="shared" ref="AG9:AG10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  <c r="AH9" s="97"/>
    </row>
    <row r="10" spans="1:34" ht="18" customHeight="1" x14ac:dyDescent="0.2">
      <c r="A10" s="98"/>
      <c r="B10" s="99"/>
      <c r="C10" s="100"/>
      <c r="D10" s="79" t="s">
        <v>39</v>
      </c>
      <c r="E10" s="79" t="s">
        <v>46</v>
      </c>
      <c r="F10" s="80" t="s">
        <v>41</v>
      </c>
      <c r="G10" s="80">
        <v>1.1990000000000001</v>
      </c>
      <c r="H10" s="80" t="s">
        <v>42</v>
      </c>
      <c r="I10" s="81" t="str">
        <f t="shared" si="0"/>
        <v>1,450</v>
      </c>
      <c r="J10" s="101">
        <v>5</v>
      </c>
      <c r="K10" s="83">
        <v>17.7</v>
      </c>
      <c r="L10" s="84">
        <f t="shared" si="1"/>
        <v>131.16723163841806</v>
      </c>
      <c r="M10" s="83">
        <f t="shared" si="2"/>
        <v>14.4</v>
      </c>
      <c r="N10" s="85">
        <f t="shared" si="3"/>
        <v>17.600000000000001</v>
      </c>
      <c r="O10" s="86" t="str">
        <f t="shared" si="4"/>
        <v>24.2</v>
      </c>
      <c r="P10" s="87" t="s">
        <v>43</v>
      </c>
      <c r="Q10" s="88" t="s">
        <v>44</v>
      </c>
      <c r="R10" s="87" t="s">
        <v>45</v>
      </c>
      <c r="S10" s="89"/>
      <c r="T10" s="90" t="str">
        <f>IF((LEFT(D10,1)="6"),"☆☆☆☆☆",IF((LEFT(D10,1)="5"),"☆☆☆☆",IF((LEFT(D10,1)="4"),"☆☆☆"," ")))</f>
        <v xml:space="preserve"> </v>
      </c>
      <c r="U10" s="91">
        <f t="shared" si="5"/>
        <v>122</v>
      </c>
      <c r="V10" s="92">
        <f t="shared" si="6"/>
        <v>100</v>
      </c>
      <c r="W10" s="92">
        <f t="shared" si="7"/>
        <v>73</v>
      </c>
      <c r="X10" s="93" t="str">
        <f t="shared" si="8"/>
        <v>★2.0</v>
      </c>
      <c r="Z10" s="94">
        <v>1450</v>
      </c>
      <c r="AA10" s="94"/>
      <c r="AB10" s="95">
        <f t="shared" si="9"/>
        <v>24.2</v>
      </c>
      <c r="AC10" s="96">
        <f t="shared" si="10"/>
        <v>73</v>
      </c>
      <c r="AD10" s="96" t="str">
        <f t="shared" si="11"/>
        <v>★2.0</v>
      </c>
      <c r="AE10" s="95" t="str">
        <f t="shared" si="12"/>
        <v/>
      </c>
      <c r="AF10" s="96" t="str">
        <f t="shared" si="13"/>
        <v/>
      </c>
      <c r="AG10" s="96" t="str">
        <f t="shared" si="14"/>
        <v/>
      </c>
      <c r="AH10" s="97"/>
    </row>
    <row r="11" spans="1:34" x14ac:dyDescent="0.2">
      <c r="E11" s="2"/>
    </row>
    <row r="12" spans="1:34" x14ac:dyDescent="0.2">
      <c r="B12" s="2" t="s">
        <v>47</v>
      </c>
      <c r="E12" s="2"/>
    </row>
    <row r="13" spans="1:34" x14ac:dyDescent="0.2">
      <c r="B13" s="2" t="s">
        <v>48</v>
      </c>
      <c r="E13" s="2"/>
    </row>
    <row r="14" spans="1:34" x14ac:dyDescent="0.2">
      <c r="B14" s="2" t="s">
        <v>49</v>
      </c>
      <c r="E14" s="2"/>
    </row>
    <row r="15" spans="1:34" x14ac:dyDescent="0.2">
      <c r="B15" s="2" t="s">
        <v>50</v>
      </c>
      <c r="E15" s="2"/>
    </row>
    <row r="16" spans="1:34" x14ac:dyDescent="0.2">
      <c r="B16" s="2" t="s">
        <v>51</v>
      </c>
      <c r="E16" s="2"/>
    </row>
    <row r="17" spans="2:5" x14ac:dyDescent="0.2">
      <c r="B17" s="2" t="s">
        <v>52</v>
      </c>
      <c r="E17" s="2"/>
    </row>
    <row r="18" spans="2:5" x14ac:dyDescent="0.2">
      <c r="B18" s="2" t="s">
        <v>53</v>
      </c>
      <c r="E18" s="2"/>
    </row>
    <row r="19" spans="2:5" x14ac:dyDescent="0.2">
      <c r="B19" s="2" t="s">
        <v>54</v>
      </c>
      <c r="E19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Q2:X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