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4月\"/>
    </mc:Choice>
  </mc:AlternateContent>
  <bookViews>
    <workbookView xWindow="-105" yWindow="-105" windowWidth="19425" windowHeight="10425" tabRatio="854"/>
  </bookViews>
  <sheets>
    <sheet name="（新）1-2" sheetId="27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'（新）1-2'!$A$8:$Z$8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'（新）1-2'!$A$2:$X$37</definedName>
    <definedName name="_xlnm.Print_Titles" localSheetId="0">'（新）1-2'!$3:$8</definedName>
    <definedName name="_xlnm.Print_Titles">[2]乗用・ＲＶ車!$A$1:$IV$7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27" l="1"/>
  <c r="O25" i="27"/>
  <c r="U26" i="27"/>
  <c r="U25" i="27"/>
  <c r="U24" i="27"/>
  <c r="L26" i="27"/>
  <c r="L25" i="27"/>
  <c r="L24" i="27"/>
  <c r="L23" i="27"/>
  <c r="V23" i="27"/>
  <c r="U23" i="27"/>
  <c r="V33" i="27"/>
  <c r="V32" i="27"/>
  <c r="V29" i="27"/>
  <c r="V28" i="27"/>
  <c r="V27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V10" i="27"/>
  <c r="V9" i="27"/>
  <c r="U15" i="27"/>
  <c r="L15" i="27"/>
  <c r="U14" i="27"/>
  <c r="L14" i="27"/>
  <c r="U11" i="27"/>
  <c r="L11" i="27"/>
  <c r="U12" i="27"/>
  <c r="L12" i="27"/>
  <c r="U10" i="27"/>
  <c r="O10" i="27"/>
  <c r="L10" i="27"/>
  <c r="U28" i="27"/>
  <c r="U27" i="27"/>
  <c r="L29" i="27"/>
  <c r="L28" i="27"/>
  <c r="L27" i="27"/>
  <c r="U29" i="27"/>
  <c r="L22" i="27"/>
  <c r="U22" i="27"/>
  <c r="L21" i="27"/>
  <c r="U21" i="27"/>
  <c r="U20" i="27"/>
  <c r="L20" i="27"/>
  <c r="U19" i="27"/>
  <c r="L19" i="27"/>
  <c r="U18" i="27"/>
  <c r="L18" i="27"/>
  <c r="U17" i="27"/>
  <c r="L17" i="27"/>
  <c r="U33" i="27"/>
  <c r="L33" i="27"/>
  <c r="U32" i="27"/>
  <c r="L32" i="27"/>
  <c r="V31" i="27"/>
  <c r="U31" i="27"/>
  <c r="L31" i="27"/>
  <c r="U16" i="27"/>
  <c r="L16" i="27"/>
  <c r="U9" i="27"/>
  <c r="L9" i="27"/>
  <c r="L13" i="27"/>
  <c r="V34" i="27"/>
  <c r="U34" i="27"/>
  <c r="O34" i="27"/>
  <c r="L34" i="27"/>
  <c r="V35" i="27"/>
  <c r="U35" i="27"/>
  <c r="O35" i="27"/>
  <c r="W35" i="27"/>
  <c r="L35" i="27"/>
  <c r="V30" i="27"/>
  <c r="U30" i="27"/>
  <c r="L30" i="27"/>
</calcChain>
</file>

<file path=xl/sharedStrings.xml><?xml version="1.0" encoding="utf-8"?>
<sst xmlns="http://schemas.openxmlformats.org/spreadsheetml/2006/main" count="327" uniqueCount="156">
  <si>
    <r>
      <t>原</t>
    </r>
    <r>
      <rPr>
        <sz val="8"/>
        <rFont val="ＭＳ Ｐゴシック"/>
        <family val="3"/>
        <charset val="128"/>
      </rPr>
      <t>動機</t>
    </r>
  </si>
  <si>
    <r>
      <t>燃</t>
    </r>
    <r>
      <rPr>
        <sz val="8"/>
        <rFont val="ＭＳ Ｐゴシック"/>
        <family val="3"/>
        <charset val="128"/>
      </rPr>
      <t>費</t>
    </r>
  </si>
  <si>
    <t>令和12年度</t>
    <rPh sb="0" eb="2">
      <t>レイワ</t>
    </rPh>
    <rPh sb="4" eb="6">
      <t>ネンド</t>
    </rPh>
    <phoneticPr fontId="28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</si>
  <si>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</si>
  <si>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</si>
  <si>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8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</si>
  <si>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</si>
  <si>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8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</si>
  <si>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8"/>
  </si>
  <si>
    <r>
      <t>出</t>
    </r>
    <r>
      <rPr>
        <sz val="8"/>
        <rFont val="ＭＳ Ｐゴシック"/>
        <family val="3"/>
        <charset val="128"/>
      </rPr>
      <t>ガス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</si>
  <si>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</si>
  <si>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形</t>
    </r>
    <r>
      <rPr>
        <sz val="8"/>
        <rFont val="ＭＳ Ｐゴシック"/>
        <family val="3"/>
        <charset val="128"/>
      </rPr>
      <t>式</t>
    </r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</si>
  <si>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</si>
  <si>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</si>
  <si>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</si>
  <si>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</si>
  <si>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8"/>
  </si>
  <si>
    <t>多段階評価</t>
    <rPh sb="0" eb="1">
      <t>タ</t>
    </rPh>
    <rPh sb="1" eb="3">
      <t>ダンカイ</t>
    </rPh>
    <rPh sb="3" eb="5">
      <t>ヒョウカ</t>
    </rPh>
    <phoneticPr fontId="2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</si>
  <si>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</si>
  <si>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</si>
  <si>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8"/>
  </si>
  <si>
    <t>ディーゼル乗用車</t>
    <rPh sb="5" eb="7">
      <t>ジョウヨウ</t>
    </rPh>
    <phoneticPr fontId="28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</si>
  <si>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8"/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</si>
  <si>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</si>
  <si>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</si>
  <si>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8"/>
  </si>
  <si>
    <r>
      <t>駆</t>
    </r>
    <r>
      <rPr>
        <sz val="8"/>
        <rFont val="ＭＳ Ｐゴシック"/>
        <family val="3"/>
        <charset val="128"/>
      </rPr>
      <t>動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</si>
  <si>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</si>
  <si>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</si>
  <si>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28"/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</si>
  <si>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8"/>
  </si>
  <si>
    <r>
      <t>対</t>
    </r>
    <r>
      <rPr>
        <sz val="8"/>
        <rFont val="ＭＳ Ｐゴシック"/>
        <family val="3"/>
        <charset val="128"/>
      </rPr>
      <t>策</t>
    </r>
  </si>
  <si>
    <r>
      <t>レ</t>
    </r>
    <r>
      <rPr>
        <sz val="8"/>
        <rFont val="ＭＳ Ｐゴシック"/>
        <family val="3"/>
        <charset val="128"/>
      </rPr>
      <t>ベル</t>
    </r>
  </si>
  <si>
    <t>204DTY</t>
    <phoneticPr fontId="28"/>
  </si>
  <si>
    <t>I, D, P, EP</t>
    <phoneticPr fontId="28"/>
  </si>
  <si>
    <t>A</t>
    <phoneticPr fontId="28"/>
  </si>
  <si>
    <t>0002</t>
    <phoneticPr fontId="28"/>
  </si>
  <si>
    <t>0004</t>
    <phoneticPr fontId="28"/>
  </si>
  <si>
    <r>
      <t>8AT×2</t>
    </r>
    <r>
      <rPr>
        <sz val="8"/>
        <rFont val="ＭＳ Ｐゴシック"/>
        <family val="3"/>
        <charset val="128"/>
      </rPr>
      <t>　　
（</t>
    </r>
    <r>
      <rPr>
        <sz val="8"/>
        <rFont val="Arial"/>
        <family val="2"/>
      </rPr>
      <t>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8"/>
  </si>
  <si>
    <t>0003</t>
    <phoneticPr fontId="28"/>
  </si>
  <si>
    <t>レンジローバーヴェラール</t>
    <phoneticPr fontId="28"/>
  </si>
  <si>
    <r>
      <t>9AT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8"/>
  </si>
  <si>
    <t>★1</t>
    <phoneticPr fontId="28"/>
  </si>
  <si>
    <t>3DA-LG3KF</t>
    <phoneticPr fontId="28"/>
  </si>
  <si>
    <t>306DT</t>
    <phoneticPr fontId="28"/>
  </si>
  <si>
    <t>CCO, PDF, EGR SCR,</t>
    <phoneticPr fontId="28"/>
  </si>
  <si>
    <t>3CA-LW3WHE</t>
    <phoneticPr fontId="28"/>
  </si>
  <si>
    <t>3CA-LY2NAC</t>
    <phoneticPr fontId="28"/>
  </si>
  <si>
    <t>3CA-LY2NCC</t>
    <phoneticPr fontId="28"/>
  </si>
  <si>
    <t>3CA-LZ2NB</t>
    <phoneticPr fontId="28"/>
  </si>
  <si>
    <r>
      <rPr>
        <sz val="8"/>
        <rFont val="ＭＳ Ｐゴシック"/>
        <family val="3"/>
        <charset val="128"/>
      </rPr>
      <t>ディスカバリースポーツ</t>
    </r>
    <phoneticPr fontId="28"/>
  </si>
  <si>
    <t>3CA-LC2ND</t>
    <phoneticPr fontId="28"/>
  </si>
  <si>
    <r>
      <rPr>
        <sz val="8"/>
        <rFont val="Segoe UI Symbol"/>
        <family val="2"/>
      </rPr>
      <t>★</t>
    </r>
    <r>
      <rPr>
        <sz val="8"/>
        <rFont val="Arial"/>
        <family val="2"/>
      </rPr>
      <t>0.5</t>
    </r>
    <phoneticPr fontId="28"/>
  </si>
  <si>
    <t>★1.5</t>
    <phoneticPr fontId="28"/>
  </si>
  <si>
    <t>★2</t>
    <phoneticPr fontId="28"/>
  </si>
  <si>
    <r>
      <t>2,480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2,520</t>
    </r>
    <phoneticPr fontId="28"/>
  </si>
  <si>
    <r>
      <t>14.0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14.6</t>
    </r>
    <phoneticPr fontId="28"/>
  </si>
  <si>
    <t>0001, 0003, 0004,0007</t>
    <phoneticPr fontId="28"/>
  </si>
  <si>
    <t>0001, 0003, 0004</t>
    <phoneticPr fontId="28"/>
  </si>
  <si>
    <r>
      <t>14.7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15.3</t>
    </r>
    <phoneticPr fontId="28"/>
  </si>
  <si>
    <t>0002, 0005, 0006, 0008</t>
    <phoneticPr fontId="28"/>
  </si>
  <si>
    <t>ディスカバリー</t>
    <phoneticPr fontId="28"/>
  </si>
  <si>
    <r>
      <t>19.7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20.7</t>
    </r>
    <phoneticPr fontId="28"/>
  </si>
  <si>
    <r>
      <t>19.8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20.8</t>
    </r>
    <phoneticPr fontId="28"/>
  </si>
  <si>
    <r>
      <t>20.9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21.8</t>
    </r>
    <phoneticPr fontId="28"/>
  </si>
  <si>
    <r>
      <t>19.1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19.9</t>
    </r>
    <phoneticPr fontId="28"/>
  </si>
  <si>
    <t>レンジローバースポーツ</t>
    <phoneticPr fontId="28"/>
  </si>
  <si>
    <t>レンジローバーイヴォーク</t>
    <phoneticPr fontId="28"/>
  </si>
  <si>
    <t>ディスカバリースポーツ</t>
    <phoneticPr fontId="28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</si>
  <si>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  <r>
      <rPr>
        <sz val="8"/>
        <rFont val="Yu Gothic"/>
        <family val="3"/>
        <charset val="128"/>
      </rPr>
      <t>ジャガー・ランドローバー・ジャパン株式会社</t>
    </r>
    <rPh sb="44" eb="48">
      <t>カブシキカイシャ</t>
    </rPh>
    <phoneticPr fontId="28"/>
  </si>
  <si>
    <r>
      <t>4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5</t>
    </r>
    <rPh sb="1" eb="2">
      <t>マタ</t>
    </rPh>
    <phoneticPr fontId="28"/>
  </si>
  <si>
    <r>
      <t>5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rPh sb="1" eb="2">
      <t>マタ</t>
    </rPh>
    <phoneticPr fontId="28"/>
  </si>
  <si>
    <t>レンジローバーヴェラール</t>
    <phoneticPr fontId="28"/>
  </si>
  <si>
    <r>
      <t>2,430</t>
    </r>
    <r>
      <rPr>
        <sz val="8"/>
        <rFont val="ＭＳ Ｐゴシック"/>
        <family val="3"/>
        <charset val="128"/>
      </rPr>
      <t>～2,470</t>
    </r>
    <phoneticPr fontId="28"/>
  </si>
  <si>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</t>
    </r>
    <phoneticPr fontId="28"/>
  </si>
  <si>
    <t>0001, 0002, 0004,
0007, 0008</t>
    <phoneticPr fontId="28"/>
  </si>
  <si>
    <r>
      <t>14.9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15.3</t>
    </r>
    <phoneticPr fontId="28"/>
  </si>
  <si>
    <t>0009, 0012, 0015</t>
    <phoneticPr fontId="28"/>
  </si>
  <si>
    <t>3CA-LR3WB</t>
    <phoneticPr fontId="28"/>
  </si>
  <si>
    <r>
      <t>2,080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2,150</t>
    </r>
    <phoneticPr fontId="28"/>
  </si>
  <si>
    <t>0001, 0002, 0004</t>
    <phoneticPr fontId="28"/>
  </si>
  <si>
    <r>
      <t>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64</t>
    </r>
    <phoneticPr fontId="28"/>
  </si>
  <si>
    <r>
      <t>2,480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2,530</t>
    </r>
    <phoneticPr fontId="28"/>
  </si>
  <si>
    <r>
      <t>13.9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14.6</t>
    </r>
    <phoneticPr fontId="28"/>
  </si>
  <si>
    <r>
      <t>2,500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,520</t>
    </r>
    <phoneticPr fontId="28"/>
  </si>
  <si>
    <t>0003, 0011</t>
    <phoneticPr fontId="28"/>
  </si>
  <si>
    <r>
      <t>13.4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13.6</t>
    </r>
    <phoneticPr fontId="28"/>
  </si>
  <si>
    <r>
      <t>2,430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,470</t>
    </r>
    <phoneticPr fontId="28"/>
  </si>
  <si>
    <t>ディフェンダー110 (エアサスペンション）</t>
    <phoneticPr fontId="28"/>
  </si>
  <si>
    <t>3CA-LE72WAB</t>
    <phoneticPr fontId="28"/>
  </si>
  <si>
    <r>
      <t>2,530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,570</t>
    </r>
    <phoneticPr fontId="28"/>
  </si>
  <si>
    <t>0001, 0004, 0005</t>
    <phoneticPr fontId="28"/>
  </si>
  <si>
    <r>
      <t>13.3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13.9</t>
    </r>
    <phoneticPr fontId="28"/>
  </si>
  <si>
    <r>
      <t>14.3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15.0</t>
    </r>
    <phoneticPr fontId="28"/>
  </si>
  <si>
    <r>
      <t>15.5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16.0</t>
    </r>
    <phoneticPr fontId="28"/>
  </si>
  <si>
    <t>3CA-LE72WCB</t>
    <phoneticPr fontId="28"/>
  </si>
  <si>
    <t>ディフェンダー110 (コイルサスペンション）</t>
    <phoneticPr fontId="28"/>
  </si>
  <si>
    <t>0004, 0005</t>
    <phoneticPr fontId="28"/>
  </si>
  <si>
    <r>
      <t>2,520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,550</t>
    </r>
    <phoneticPr fontId="28"/>
  </si>
  <si>
    <r>
      <t>13.6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14.0</t>
    </r>
    <phoneticPr fontId="28"/>
  </si>
  <si>
    <r>
      <t>2,360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,430</t>
    </r>
    <phoneticPr fontId="28"/>
  </si>
  <si>
    <r>
      <t>15.3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16.3</t>
    </r>
    <phoneticPr fontId="28"/>
  </si>
  <si>
    <r>
      <t>61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63</t>
    </r>
    <phoneticPr fontId="28"/>
  </si>
  <si>
    <r>
      <t>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73</t>
    </r>
    <phoneticPr fontId="28"/>
  </si>
  <si>
    <r>
      <t>67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69</t>
    </r>
    <phoneticPr fontId="28"/>
  </si>
  <si>
    <r>
      <t>65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67</t>
    </r>
    <phoneticPr fontId="28"/>
  </si>
  <si>
    <r>
      <t>62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64</t>
    </r>
    <phoneticPr fontId="28"/>
  </si>
  <si>
    <r>
      <t>66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67</t>
    </r>
    <phoneticPr fontId="28"/>
  </si>
  <si>
    <r>
      <t>61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64</t>
    </r>
    <phoneticPr fontId="28"/>
  </si>
  <si>
    <r>
      <t>71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74</t>
    </r>
    <phoneticPr fontId="28"/>
  </si>
  <si>
    <r>
      <t>65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69</t>
    </r>
    <phoneticPr fontId="28"/>
  </si>
  <si>
    <r>
      <t>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72</t>
    </r>
    <phoneticPr fontId="28"/>
  </si>
  <si>
    <r>
      <t>65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68</t>
    </r>
    <phoneticPr fontId="28"/>
  </si>
  <si>
    <r>
      <t>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63</t>
    </r>
    <phoneticPr fontId="28"/>
  </si>
  <si>
    <r>
      <t xml:space="preserve">DT306
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29684
</t>
    </r>
    <r>
      <rPr>
        <sz val="8"/>
        <rFont val="ＭＳ Ｐゴシック"/>
        <family val="3"/>
        <charset val="128"/>
      </rPr>
      <t>（電動機）</t>
    </r>
    <phoneticPr fontId="28"/>
  </si>
  <si>
    <t>3CA-LK93WA</t>
    <phoneticPr fontId="28"/>
  </si>
  <si>
    <r>
      <t>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84</t>
    </r>
    <phoneticPr fontId="28"/>
  </si>
  <si>
    <r>
      <rPr>
        <sz val="8"/>
        <rFont val="Segoe UI Symbol"/>
        <family val="2"/>
      </rPr>
      <t>★</t>
    </r>
    <r>
      <rPr>
        <sz val="8"/>
        <rFont val="Arial"/>
        <family val="2"/>
      </rPr>
      <t>3</t>
    </r>
    <phoneticPr fontId="28"/>
  </si>
  <si>
    <r>
      <t>12.8</t>
    </r>
    <r>
      <rPr>
        <b/>
        <sz val="10"/>
        <rFont val="ＭＳ Ｐゴシック"/>
        <family val="3"/>
        <charset val="128"/>
      </rPr>
      <t>～13.1</t>
    </r>
    <phoneticPr fontId="28"/>
  </si>
  <si>
    <r>
      <t>2580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2600</t>
    </r>
    <phoneticPr fontId="28"/>
  </si>
  <si>
    <r>
      <t>91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93</t>
    </r>
    <phoneticPr fontId="28"/>
  </si>
  <si>
    <r>
      <t>91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93</t>
    </r>
    <phoneticPr fontId="28"/>
  </si>
  <si>
    <r>
      <rPr>
        <sz val="8"/>
        <rFont val="Segoe UI Symbol"/>
        <family val="2"/>
      </rPr>
      <t>★</t>
    </r>
    <r>
      <rPr>
        <sz val="8"/>
        <rFont val="Arial"/>
        <family val="2"/>
      </rPr>
      <t>4</t>
    </r>
    <r>
      <rPr>
        <b/>
        <sz val="11"/>
        <rFont val="ＭＳ Ｐゴシック"/>
        <family val="3"/>
        <charset val="128"/>
      </rPr>
      <t/>
    </r>
  </si>
  <si>
    <r>
      <t>2680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2700</t>
    </r>
    <phoneticPr fontId="28"/>
  </si>
  <si>
    <t>0001,0002</t>
    <phoneticPr fontId="28"/>
  </si>
  <si>
    <t>0003,0004</t>
    <phoneticPr fontId="28"/>
  </si>
  <si>
    <t>3CA-L123WA</t>
    <phoneticPr fontId="28"/>
  </si>
  <si>
    <t>0001</t>
    <phoneticPr fontId="28"/>
  </si>
  <si>
    <t>0002, 0003, 0004</t>
    <phoneticPr fontId="28"/>
  </si>
  <si>
    <t>★2.5</t>
    <phoneticPr fontId="28"/>
  </si>
  <si>
    <t>★3</t>
    <phoneticPr fontId="28"/>
  </si>
  <si>
    <t xml:space="preserve">ディフェンダー130 </t>
    <phoneticPr fontId="28"/>
  </si>
  <si>
    <t>1003, 1004</t>
    <phoneticPr fontId="28"/>
  </si>
  <si>
    <r>
      <t>WLTC</t>
    </r>
    <r>
      <rPr>
        <sz val="8"/>
        <rFont val="ＭＳ Ｐゴシック"/>
        <family val="3"/>
        <charset val="128"/>
      </rPr>
      <t>モード</t>
    </r>
    <phoneticPr fontId="2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</si>
  <si>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8"/>
  </si>
  <si>
    <r>
      <rPr>
        <sz val="8"/>
        <rFont val="ＭＳ Ｐゴシック"/>
        <family val="3"/>
        <charset val="128"/>
      </rPr>
      <t>ランドローバー</t>
    </r>
    <phoneticPr fontId="28"/>
  </si>
  <si>
    <r>
      <rPr>
        <sz val="8"/>
        <rFont val="ＭＳ Ｐゴシック"/>
        <family val="3"/>
        <charset val="128"/>
      </rPr>
      <t>レンジローバー</t>
    </r>
    <phoneticPr fontId="28"/>
  </si>
  <si>
    <r>
      <t>2,540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2,560</t>
    </r>
    <phoneticPr fontId="28"/>
  </si>
  <si>
    <r>
      <t>13.4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13.7</t>
    </r>
    <phoneticPr fontId="28"/>
  </si>
  <si>
    <r>
      <t>2,450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2,500</t>
    </r>
    <phoneticPr fontId="28"/>
  </si>
  <si>
    <r>
      <t>2,380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,420</t>
    </r>
    <phoneticPr fontId="28"/>
  </si>
  <si>
    <t>0005, 0006,</t>
    <phoneticPr fontId="28"/>
  </si>
  <si>
    <r>
      <t>15.2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16.0</t>
    </r>
    <phoneticPr fontId="28"/>
  </si>
  <si>
    <r>
      <t>2,440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,500</t>
    </r>
    <phoneticPr fontId="28"/>
  </si>
  <si>
    <r>
      <rPr>
        <sz val="8"/>
        <rFont val="ＭＳ ゴシック"/>
        <family val="3"/>
        <charset val="128"/>
      </rPr>
      <t>令</t>
    </r>
    <r>
      <rPr>
        <sz val="8"/>
        <rFont val="ＭＳ Ｐゴシック"/>
        <family val="3"/>
        <charset val="128"/>
      </rPr>
      <t>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アタイ</t>
    </rPh>
    <phoneticPr fontId="28"/>
  </si>
  <si>
    <r>
      <rPr>
        <sz val="8"/>
        <rFont val="ＭＳ ゴシック"/>
        <family val="3"/>
        <charset val="128"/>
      </rP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28"/>
  </si>
  <si>
    <r>
      <t>13.1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13.7</t>
    </r>
    <phoneticPr fontId="28"/>
  </si>
  <si>
    <r>
      <t>75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78</t>
    </r>
    <phoneticPr fontId="28"/>
  </si>
  <si>
    <t>0002, 0003, 0006,
0011, 0014, 0015,
0101</t>
    <phoneticPr fontId="28"/>
  </si>
  <si>
    <t xml:space="preserve">0012, 0013, 0016,
0102, 0103 </t>
    <phoneticPr fontId="28"/>
  </si>
  <si>
    <r>
      <t>72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74</t>
    </r>
    <phoneticPr fontId="28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</si>
  <si>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 0003, 0006
0014, 0015,
0101</t>
    </r>
    <phoneticPr fontId="28"/>
  </si>
  <si>
    <r>
      <t>0011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 0013, 0016,
0102, 0103 </t>
    </r>
    <phoneticPr fontId="28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</si>
  <si>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28"/>
  </si>
  <si>
    <r>
      <t xml:space="preserve">204DTY
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54737
</t>
    </r>
    <r>
      <rPr>
        <sz val="8"/>
        <rFont val="ＭＳ Ｐゴシック"/>
        <family val="3"/>
        <charset val="128"/>
      </rPr>
      <t>（電動機）</t>
    </r>
    <phoneticPr fontId="28"/>
  </si>
  <si>
    <r>
      <t>0001</t>
    </r>
    <r>
      <rPr>
        <sz val="8"/>
        <rFont val="ＭＳ Ｐゴシック"/>
        <family val="3"/>
        <charset val="128"/>
      </rPr>
      <t>～0004</t>
    </r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</si>
</sst>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.0"/>
    <numFmt numFmtId="177" formatCode="0_);[Red]\(0\)"/>
    <numFmt numFmtId="178" formatCode="0_ "/>
    <numFmt numFmtId="179" formatCode="0.000_ "/>
    <numFmt numFmtId="180" formatCode="0.00_ "/>
    <numFmt numFmtId="181" formatCode="0.0%"/>
  </numFmts>
  <fonts count="3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Segoe UI Symbol"/>
      <family val="2"/>
    </font>
    <font>
      <sz val="8"/>
      <name val="ＭＳ ゴシック"/>
      <family val="3"/>
      <charset val="128"/>
    </font>
    <font>
      <sz val="8"/>
      <name val="Yu Gothic"/>
      <family val="3"/>
      <charset val="128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6" fontId="29" fillId="0" borderId="0" applyFont="0" applyFill="0" applyBorder="0" applyAlignment="0" applyProtection="0"/>
    <xf numFmtId="0" fontId="8" fillId="7" borderId="4" applyNumberFormat="0" applyAlignment="0" applyProtection="0">
      <alignment vertical="center"/>
    </xf>
    <xf numFmtId="0" fontId="2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42">
    <xf numFmtId="0" fontId="0" fillId="0" borderId="0" xfId="0"/>
    <xf numFmtId="0" fontId="20" fillId="0" borderId="0" xfId="0" applyFont="1"/>
    <xf numFmtId="0" fontId="20" fillId="0" borderId="0" xfId="0" applyFont="1" applyAlignment="1">
      <alignment vertical="center"/>
    </xf>
    <xf numFmtId="0" fontId="20" fillId="24" borderId="0" xfId="0" applyFont="1" applyFill="1"/>
    <xf numFmtId="0" fontId="21" fillId="0" borderId="0" xfId="0" applyFont="1"/>
    <xf numFmtId="0" fontId="19" fillId="0" borderId="0" xfId="0" applyFont="1"/>
    <xf numFmtId="0" fontId="20" fillId="0" borderId="12" xfId="0" applyFont="1" applyBorder="1"/>
    <xf numFmtId="0" fontId="23" fillId="0" borderId="0" xfId="0" applyFont="1"/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176" fontId="24" fillId="0" borderId="20" xfId="0" quotePrefix="1" applyNumberFormat="1" applyFont="1" applyBorder="1" applyAlignment="1" applyProtection="1">
      <alignment horizontal="center" vertical="center" wrapText="1"/>
      <protection locked="0"/>
    </xf>
    <xf numFmtId="177" fontId="24" fillId="0" borderId="21" xfId="0" applyNumberFormat="1" applyFont="1" applyBorder="1" applyAlignment="1">
      <alignment horizontal="center" vertical="center" wrapText="1"/>
    </xf>
    <xf numFmtId="176" fontId="24" fillId="0" borderId="10" xfId="0" quotePrefix="1" applyNumberFormat="1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78" fontId="20" fillId="0" borderId="23" xfId="0" applyNumberFormat="1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0" fontId="26" fillId="0" borderId="0" xfId="0" applyFont="1"/>
    <xf numFmtId="0" fontId="20" fillId="0" borderId="24" xfId="0" applyFont="1" applyBorder="1"/>
    <xf numFmtId="0" fontId="20" fillId="24" borderId="0" xfId="0" applyFont="1" applyFill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>
      <alignment horizontal="center" vertical="center"/>
    </xf>
    <xf numFmtId="179" fontId="2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center" vertical="center" wrapText="1"/>
    </xf>
    <xf numFmtId="3" fontId="2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>
      <alignment horizontal="center" vertical="center" wrapText="1"/>
    </xf>
    <xf numFmtId="0" fontId="20" fillId="0" borderId="26" xfId="0" applyFont="1" applyBorder="1" applyProtection="1">
      <protection locked="0"/>
    </xf>
    <xf numFmtId="176" fontId="24" fillId="0" borderId="20" xfId="0" applyNumberFormat="1" applyFont="1" applyBorder="1" applyAlignment="1" applyProtection="1">
      <alignment horizontal="center" vertical="center" wrapText="1"/>
      <protection locked="0"/>
    </xf>
    <xf numFmtId="176" fontId="24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27" xfId="0" applyFont="1" applyBorder="1" applyAlignment="1" applyProtection="1">
      <alignment vertical="center"/>
      <protection locked="0"/>
    </xf>
    <xf numFmtId="181" fontId="20" fillId="0" borderId="0" xfId="0" applyNumberFormat="1" applyFont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  <xf numFmtId="0" fontId="20" fillId="0" borderId="27" xfId="0" quotePrefix="1" applyFont="1" applyBorder="1" applyAlignment="1">
      <alignment horizontal="center" vertical="center"/>
    </xf>
    <xf numFmtId="0" fontId="20" fillId="0" borderId="10" xfId="0" quotePrefix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176" fontId="24" fillId="0" borderId="10" xfId="0" quotePrefix="1" applyNumberFormat="1" applyFont="1" applyBorder="1" applyAlignment="1" applyProtection="1">
      <alignment horizontal="center" vertical="center" shrinkToFit="1"/>
      <protection locked="0"/>
    </xf>
    <xf numFmtId="178" fontId="20" fillId="0" borderId="29" xfId="0" applyNumberFormat="1" applyFont="1" applyBorder="1" applyAlignment="1">
      <alignment horizontal="center" vertical="center"/>
    </xf>
    <xf numFmtId="176" fontId="24" fillId="26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0" quotePrefix="1" applyFont="1" applyBorder="1" applyAlignment="1">
      <alignment horizontal="center" vertical="center" shrinkToFit="1"/>
    </xf>
    <xf numFmtId="176" fontId="24" fillId="27" borderId="20" xfId="0" quotePrefix="1" applyNumberFormat="1" applyFont="1" applyFill="1" applyBorder="1" applyAlignment="1" applyProtection="1">
      <alignment horizontal="center" vertical="center" wrapText="1"/>
      <protection locked="0"/>
    </xf>
    <xf numFmtId="0" fontId="20" fillId="27" borderId="27" xfId="0" applyFont="1" applyFill="1" applyBorder="1" applyAlignment="1">
      <alignment horizontal="center" vertical="center"/>
    </xf>
    <xf numFmtId="0" fontId="20" fillId="0" borderId="16" xfId="0" applyFont="1" applyBorder="1" applyAlignment="1" applyProtection="1">
      <alignment vertical="center"/>
      <protection locked="0"/>
    </xf>
    <xf numFmtId="180" fontId="20" fillId="27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>
      <alignment horizontal="center" vertical="center"/>
    </xf>
    <xf numFmtId="0" fontId="20" fillId="27" borderId="0" xfId="0" applyFont="1" applyFill="1"/>
    <xf numFmtId="180" fontId="30" fillId="27" borderId="10" xfId="0" applyNumberFormat="1" applyFont="1" applyFill="1" applyBorder="1" applyAlignment="1">
      <alignment horizontal="center" vertical="center"/>
    </xf>
    <xf numFmtId="0" fontId="20" fillId="0" borderId="27" xfId="0" quotePrefix="1" applyFont="1" applyBorder="1" applyAlignment="1">
      <alignment horizontal="center" vertical="center" wrapText="1"/>
    </xf>
    <xf numFmtId="0" fontId="20" fillId="0" borderId="25" xfId="0" applyFont="1" applyBorder="1" applyProtection="1">
      <protection locked="0"/>
    </xf>
    <xf numFmtId="0" fontId="22" fillId="0" borderId="13" xfId="0" applyFont="1" applyBorder="1" applyAlignment="1" applyProtection="1">
      <alignment vertical="center"/>
      <protection locked="0"/>
    </xf>
    <xf numFmtId="178" fontId="20" fillId="27" borderId="10" xfId="0" applyNumberFormat="1" applyFont="1" applyFill="1" applyBorder="1" applyAlignment="1">
      <alignment horizontal="center" vertical="center"/>
    </xf>
    <xf numFmtId="0" fontId="20" fillId="27" borderId="0" xfId="0" applyFont="1" applyFill="1" applyAlignment="1">
      <alignment horizontal="center" vertical="center"/>
    </xf>
    <xf numFmtId="178" fontId="20" fillId="0" borderId="35" xfId="0" applyNumberFormat="1" applyFont="1" applyBorder="1" applyAlignment="1">
      <alignment horizontal="center" vertical="center"/>
    </xf>
    <xf numFmtId="0" fontId="33" fillId="0" borderId="0" xfId="0" applyFont="1"/>
    <xf numFmtId="181" fontId="33" fillId="0" borderId="0" xfId="0" applyNumberFormat="1" applyFont="1" applyAlignment="1">
      <alignment horizontal="center" vertical="center"/>
    </xf>
    <xf numFmtId="0" fontId="34" fillId="0" borderId="0" xfId="0" applyFont="1"/>
    <xf numFmtId="181" fontId="34" fillId="0" borderId="0" xfId="0" applyNumberFormat="1" applyFont="1" applyAlignment="1">
      <alignment horizontal="center" vertical="center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0" fillId="27" borderId="27" xfId="0" quotePrefix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7" xfId="0" quotePrefix="1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31" fillId="0" borderId="19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0" fillId="0" borderId="32" xfId="0" applyFont="1" applyBorder="1" applyAlignment="1" applyProtection="1">
      <alignment vertical="center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0" xfId="0" applyFont="1" applyBorder="1" applyAlignment="1">
      <alignment horizontal="right"/>
    </xf>
    <xf numFmtId="0" fontId="20" fillId="0" borderId="2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0" fillId="0" borderId="12" xfId="0" applyFont="1" applyBorder="1"/>
    <xf numFmtId="0" fontId="20" fillId="0" borderId="26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25" borderId="25" xfId="0" applyFont="1" applyFill="1" applyBorder="1" applyAlignment="1">
      <alignment horizontal="center"/>
    </xf>
    <xf numFmtId="0" fontId="20" fillId="25" borderId="2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0" borderId="2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31" fillId="0" borderId="12" xfId="0" applyFont="1" applyBorder="1"/>
    <xf numFmtId="0" fontId="22" fillId="27" borderId="11" xfId="0" applyFont="1" applyFill="1" applyBorder="1" applyAlignment="1">
      <alignment horizontal="center" vertical="center" wrapText="1"/>
    </xf>
    <xf numFmtId="0" fontId="22" fillId="27" borderId="16" xfId="0" applyFont="1" applyFill="1" applyBorder="1" applyAlignment="1">
      <alignment horizontal="center" vertical="center" wrapText="1"/>
    </xf>
    <xf numFmtId="0" fontId="22" fillId="27" borderId="27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通貨 2 2" xfId="42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Z43"/>
  <sheetViews>
    <sheetView tabSelected="1" view="pageBreakPreview" zoomScale="70" zoomScaleNormal="100" zoomScaleSheetLayoutView="70" workbookViewId="0">
      <selection activeCell="E39" sqref="E39"/>
    </sheetView>
  </sheetViews>
  <sheetFormatPr defaultColWidth="9" defaultRowHeight="11.25"/>
  <cols>
    <col min="1" max="1" width="15.875" style="1" customWidth="1"/>
    <col min="2" max="2" width="3.875" style="1" customWidth="1"/>
    <col min="3" max="3" width="29" style="1" customWidth="1"/>
    <col min="4" max="4" width="13.875" style="1" bestFit="1" customWidth="1"/>
    <col min="5" max="5" width="16.25" style="3" customWidth="1"/>
    <col min="6" max="6" width="10.125" style="1" customWidth="1"/>
    <col min="7" max="7" width="7.75" style="1" customWidth="1"/>
    <col min="8" max="8" width="12.125" style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4" width="8.5" style="1" bestFit="1" customWidth="1"/>
    <col min="15" max="15" width="12.125" style="36" customWidth="1"/>
    <col min="16" max="16" width="14.375" style="36" customWidth="1"/>
    <col min="17" max="17" width="13.5" style="36" customWidth="1"/>
    <col min="18" max="18" width="6" style="36" customWidth="1"/>
    <col min="19" max="19" width="17.25" style="36" customWidth="1"/>
    <col min="20" max="20" width="11" style="36" customWidth="1"/>
    <col min="21" max="22" width="8.25" style="36" bestFit="1" customWidth="1"/>
    <col min="23" max="23" width="9" style="62" bestFit="1"/>
    <col min="24" max="24" width="9" style="56"/>
    <col min="25" max="16384" width="9" style="1"/>
  </cols>
  <sheetData>
    <row r="1" spans="1:26" ht="21.75" customHeight="1">
      <c r="A1" s="4"/>
      <c r="B1" s="4"/>
      <c r="R1" s="45"/>
    </row>
    <row r="2" spans="1:26" ht="15.75">
      <c r="E2" s="1"/>
      <c r="F2" s="5"/>
      <c r="J2" s="135" t="s">
        <v>69</v>
      </c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6" ht="23.25" customHeight="1">
      <c r="A3" s="17" t="s">
        <v>21</v>
      </c>
      <c r="B3" s="7"/>
      <c r="E3" s="1"/>
      <c r="J3" s="6"/>
      <c r="O3" s="86"/>
      <c r="P3" s="86"/>
      <c r="Q3" s="86"/>
      <c r="R3" s="86"/>
      <c r="S3" s="96" t="s">
        <v>4</v>
      </c>
      <c r="T3" s="96"/>
      <c r="U3" s="96"/>
      <c r="V3" s="96"/>
      <c r="W3" s="96"/>
      <c r="X3" s="96"/>
    </row>
    <row r="4" spans="1:26" ht="14.25" customHeight="1">
      <c r="A4" s="94" t="s">
        <v>13</v>
      </c>
      <c r="B4" s="98" t="s">
        <v>10</v>
      </c>
      <c r="C4" s="127"/>
      <c r="D4" s="99"/>
      <c r="E4" s="130"/>
      <c r="F4" s="98" t="s">
        <v>0</v>
      </c>
      <c r="G4" s="101"/>
      <c r="H4" s="104" t="s">
        <v>8</v>
      </c>
      <c r="I4" s="104" t="s">
        <v>7</v>
      </c>
      <c r="J4" s="122" t="s">
        <v>5</v>
      </c>
      <c r="K4" s="116" t="s">
        <v>133</v>
      </c>
      <c r="L4" s="117"/>
      <c r="M4" s="117"/>
      <c r="N4" s="117"/>
      <c r="O4" s="118"/>
      <c r="P4" s="80"/>
      <c r="Q4" s="119"/>
      <c r="R4" s="120"/>
      <c r="S4" s="121"/>
      <c r="T4" s="46"/>
      <c r="U4" s="132" t="s">
        <v>14</v>
      </c>
      <c r="V4" s="124" t="s">
        <v>15</v>
      </c>
      <c r="W4" s="140" t="s">
        <v>2</v>
      </c>
      <c r="X4" s="141"/>
    </row>
    <row r="5" spans="1:26" ht="17.45" customHeight="1">
      <c r="A5" s="95"/>
      <c r="B5" s="123"/>
      <c r="C5" s="128"/>
      <c r="D5" s="100"/>
      <c r="E5" s="131"/>
      <c r="F5" s="102"/>
      <c r="G5" s="103"/>
      <c r="H5" s="95"/>
      <c r="I5" s="95"/>
      <c r="J5" s="123"/>
      <c r="K5" s="125" t="s">
        <v>16</v>
      </c>
      <c r="L5" s="105" t="s">
        <v>134</v>
      </c>
      <c r="M5" s="108" t="s">
        <v>29</v>
      </c>
      <c r="N5" s="126" t="s">
        <v>144</v>
      </c>
      <c r="O5" s="126" t="s">
        <v>145</v>
      </c>
      <c r="P5" s="77" t="s">
        <v>3</v>
      </c>
      <c r="Q5" s="113" t="s">
        <v>12</v>
      </c>
      <c r="R5" s="114"/>
      <c r="S5" s="115"/>
      <c r="T5" s="47" t="s">
        <v>18</v>
      </c>
      <c r="U5" s="133"/>
      <c r="V5" s="95"/>
      <c r="W5" s="136" t="s">
        <v>6</v>
      </c>
      <c r="X5" s="136" t="s">
        <v>17</v>
      </c>
    </row>
    <row r="6" spans="1:26" ht="17.45" customHeight="1">
      <c r="A6" s="95"/>
      <c r="B6" s="123"/>
      <c r="C6" s="128"/>
      <c r="D6" s="94" t="s">
        <v>19</v>
      </c>
      <c r="E6" s="139" t="s">
        <v>20</v>
      </c>
      <c r="F6" s="94" t="s">
        <v>19</v>
      </c>
      <c r="G6" s="104" t="s">
        <v>22</v>
      </c>
      <c r="H6" s="95"/>
      <c r="I6" s="95"/>
      <c r="J6" s="123"/>
      <c r="K6" s="109"/>
      <c r="L6" s="106"/>
      <c r="M6" s="109"/>
      <c r="N6" s="111"/>
      <c r="O6" s="111"/>
      <c r="P6" s="83" t="s">
        <v>1</v>
      </c>
      <c r="Q6" s="83" t="s">
        <v>23</v>
      </c>
      <c r="R6" s="83"/>
      <c r="S6" s="83"/>
      <c r="T6" s="86" t="s">
        <v>24</v>
      </c>
      <c r="U6" s="133"/>
      <c r="V6" s="95"/>
      <c r="W6" s="137"/>
      <c r="X6" s="137"/>
    </row>
    <row r="7" spans="1:26" ht="17.45" customHeight="1">
      <c r="A7" s="95"/>
      <c r="B7" s="123"/>
      <c r="C7" s="128"/>
      <c r="D7" s="95"/>
      <c r="E7" s="95"/>
      <c r="F7" s="95"/>
      <c r="G7" s="95"/>
      <c r="H7" s="95"/>
      <c r="I7" s="95"/>
      <c r="J7" s="123"/>
      <c r="K7" s="109"/>
      <c r="L7" s="106"/>
      <c r="M7" s="109"/>
      <c r="N7" s="111"/>
      <c r="O7" s="111"/>
      <c r="P7" s="83" t="s">
        <v>25</v>
      </c>
      <c r="Q7" s="83" t="s">
        <v>9</v>
      </c>
      <c r="R7" s="83" t="s">
        <v>26</v>
      </c>
      <c r="S7" s="83" t="s">
        <v>28</v>
      </c>
      <c r="T7" s="86" t="s">
        <v>27</v>
      </c>
      <c r="U7" s="133"/>
      <c r="V7" s="95"/>
      <c r="W7" s="137"/>
      <c r="X7" s="137"/>
    </row>
    <row r="8" spans="1:26" ht="17.45" customHeight="1">
      <c r="A8" s="97"/>
      <c r="B8" s="102"/>
      <c r="C8" s="129"/>
      <c r="D8" s="97"/>
      <c r="E8" s="97"/>
      <c r="F8" s="97"/>
      <c r="G8" s="97"/>
      <c r="H8" s="97"/>
      <c r="I8" s="97"/>
      <c r="J8" s="102"/>
      <c r="K8" s="110"/>
      <c r="L8" s="107"/>
      <c r="M8" s="110"/>
      <c r="N8" s="103"/>
      <c r="O8" s="103"/>
      <c r="P8" s="82" t="s">
        <v>30</v>
      </c>
      <c r="Q8" s="82" t="s">
        <v>31</v>
      </c>
      <c r="R8" s="82" t="s">
        <v>11</v>
      </c>
      <c r="S8" s="82"/>
      <c r="T8" s="87" t="s">
        <v>32</v>
      </c>
      <c r="U8" s="134"/>
      <c r="V8" s="97"/>
      <c r="W8" s="138"/>
      <c r="X8" s="138"/>
    </row>
    <row r="9" spans="1:26" ht="24" customHeight="1">
      <c r="A9" s="69" t="s">
        <v>135</v>
      </c>
      <c r="B9" s="84"/>
      <c r="C9" s="70" t="s">
        <v>136</v>
      </c>
      <c r="D9" s="78" t="s">
        <v>43</v>
      </c>
      <c r="E9" s="35" t="s">
        <v>58</v>
      </c>
      <c r="F9" s="78" t="s">
        <v>44</v>
      </c>
      <c r="G9" s="78">
        <v>2.992</v>
      </c>
      <c r="H9" s="85" t="s">
        <v>38</v>
      </c>
      <c r="I9" s="33" t="s">
        <v>73</v>
      </c>
      <c r="J9" s="10" t="s">
        <v>70</v>
      </c>
      <c r="K9" s="11">
        <v>9.4</v>
      </c>
      <c r="L9" s="12">
        <f t="shared" ref="L9:L29" si="0">IF(K9&gt;0,1/K9*37.7*68.6,"")</f>
        <v>275.12978723404257</v>
      </c>
      <c r="M9" s="11">
        <v>8.1</v>
      </c>
      <c r="N9" s="13">
        <v>11.6</v>
      </c>
      <c r="O9" s="37" t="s">
        <v>59</v>
      </c>
      <c r="P9" s="9" t="s">
        <v>34</v>
      </c>
      <c r="Q9" s="8" t="s">
        <v>45</v>
      </c>
      <c r="R9" s="9" t="s">
        <v>35</v>
      </c>
      <c r="S9" s="9"/>
      <c r="T9" s="14"/>
      <c r="U9" s="63">
        <f>IF(K9&lt;&gt;0, IF(K9&gt;=M9,ROUNDDOWN(K9/M9*100,0),""),"")</f>
        <v>116</v>
      </c>
      <c r="V9" s="16" t="str">
        <f t="shared" ref="V9:V29" si="1">IF(K9&lt;&gt;0, IF(K9&gt;=N9,ROUNDDOWN(K9/N9*100,0),""),"")</f>
        <v/>
      </c>
      <c r="W9" s="61" t="s">
        <v>102</v>
      </c>
      <c r="X9" s="57" t="s">
        <v>42</v>
      </c>
      <c r="Z9" s="32"/>
    </row>
    <row r="10" spans="1:26" ht="24" customHeight="1">
      <c r="A10" s="43"/>
      <c r="B10" s="84"/>
      <c r="C10" s="71"/>
      <c r="D10" s="78" t="s">
        <v>43</v>
      </c>
      <c r="E10" s="35" t="s">
        <v>36</v>
      </c>
      <c r="F10" s="78" t="s">
        <v>44</v>
      </c>
      <c r="G10" s="78">
        <v>2.992</v>
      </c>
      <c r="H10" s="85" t="s">
        <v>38</v>
      </c>
      <c r="I10" s="33">
        <v>2390</v>
      </c>
      <c r="J10" s="10">
        <v>5</v>
      </c>
      <c r="K10" s="11">
        <v>9.4</v>
      </c>
      <c r="L10" s="12">
        <f>IF(K10&gt;0,1/K10*37.7*68.6,"")</f>
        <v>275.12978723404257</v>
      </c>
      <c r="M10" s="11">
        <v>8.1</v>
      </c>
      <c r="N10" s="13">
        <v>11.6</v>
      </c>
      <c r="O10" s="13">
        <f>((-2.47*10^-6*I10^2)-(8.82*10^-4*I10)+30.65)*1.1</f>
        <v>15.8764463</v>
      </c>
      <c r="P10" s="9" t="s">
        <v>34</v>
      </c>
      <c r="Q10" s="8" t="s">
        <v>45</v>
      </c>
      <c r="R10" s="9" t="s">
        <v>35</v>
      </c>
      <c r="S10" s="9"/>
      <c r="T10" s="14"/>
      <c r="U10" s="63">
        <f>IF(K10&lt;&gt;0, IF(K10&gt;=M10,ROUNDDOWN(K10/M10*100,0),""),"")</f>
        <v>116</v>
      </c>
      <c r="V10" s="16" t="str">
        <f t="shared" si="1"/>
        <v/>
      </c>
      <c r="W10" s="61">
        <v>59</v>
      </c>
      <c r="X10" s="44" t="s">
        <v>52</v>
      </c>
      <c r="Z10" s="32"/>
    </row>
    <row r="11" spans="1:26" ht="43.5" customHeight="1">
      <c r="A11" s="43"/>
      <c r="B11" s="84"/>
      <c r="C11" s="71"/>
      <c r="D11" s="78" t="s">
        <v>115</v>
      </c>
      <c r="E11" s="35" t="s">
        <v>124</v>
      </c>
      <c r="F11" s="26" t="s">
        <v>114</v>
      </c>
      <c r="G11" s="78">
        <v>2993</v>
      </c>
      <c r="H11" s="85" t="s">
        <v>38</v>
      </c>
      <c r="I11" s="33" t="s">
        <v>123</v>
      </c>
      <c r="J11" s="10">
        <v>5</v>
      </c>
      <c r="K11" s="11">
        <v>10.6</v>
      </c>
      <c r="L11" s="12">
        <f>IF(K11&gt;0,1/K11*37.7*68.6,"")</f>
        <v>243.98301886792456</v>
      </c>
      <c r="M11" s="11">
        <v>8.1</v>
      </c>
      <c r="N11" s="13">
        <v>11.6</v>
      </c>
      <c r="O11" s="13" t="s">
        <v>120</v>
      </c>
      <c r="P11" s="9" t="s">
        <v>34</v>
      </c>
      <c r="Q11" s="8" t="s">
        <v>45</v>
      </c>
      <c r="R11" s="9" t="s">
        <v>35</v>
      </c>
      <c r="S11" s="9"/>
      <c r="T11" s="14"/>
      <c r="U11" s="63">
        <f>IF(K11&lt;&gt;0, IF(K11&gt;=M11,ROUNDDOWN(K11/M11*100,0),""),"")</f>
        <v>130</v>
      </c>
      <c r="V11" s="16" t="str">
        <f t="shared" si="1"/>
        <v/>
      </c>
      <c r="W11" s="61" t="s">
        <v>121</v>
      </c>
      <c r="X11" s="44" t="s">
        <v>122</v>
      </c>
      <c r="Z11" s="32"/>
    </row>
    <row r="12" spans="1:26" ht="43.5" customHeight="1">
      <c r="A12" s="43"/>
      <c r="B12" s="81"/>
      <c r="C12" s="68"/>
      <c r="D12" s="78" t="s">
        <v>115</v>
      </c>
      <c r="E12" s="35" t="s">
        <v>125</v>
      </c>
      <c r="F12" s="26" t="s">
        <v>114</v>
      </c>
      <c r="G12" s="78">
        <v>2993</v>
      </c>
      <c r="H12" s="85" t="s">
        <v>38</v>
      </c>
      <c r="I12" s="33" t="s">
        <v>119</v>
      </c>
      <c r="J12" s="10">
        <v>5</v>
      </c>
      <c r="K12" s="11">
        <v>10.6</v>
      </c>
      <c r="L12" s="12">
        <f>IF(K12&gt;0,1/K12*37.7*68.6,"")</f>
        <v>243.98301886792456</v>
      </c>
      <c r="M12" s="11">
        <v>8.1</v>
      </c>
      <c r="N12" s="13">
        <v>11.6</v>
      </c>
      <c r="O12" s="13" t="s">
        <v>118</v>
      </c>
      <c r="P12" s="9" t="s">
        <v>34</v>
      </c>
      <c r="Q12" s="8" t="s">
        <v>45</v>
      </c>
      <c r="R12" s="9" t="s">
        <v>35</v>
      </c>
      <c r="S12" s="9"/>
      <c r="T12" s="14"/>
      <c r="U12" s="63">
        <f>IF(K12&lt;&gt;0, IF(K12&gt;=M12,ROUNDDOWN(K12/M12*100,0),""),"")</f>
        <v>130</v>
      </c>
      <c r="V12" s="16" t="str">
        <f t="shared" si="1"/>
        <v/>
      </c>
      <c r="W12" s="61" t="s">
        <v>116</v>
      </c>
      <c r="X12" s="44" t="s">
        <v>117</v>
      </c>
      <c r="Z12" s="32"/>
    </row>
    <row r="13" spans="1:26" ht="42.95" customHeight="1">
      <c r="A13" s="43"/>
      <c r="B13" s="84"/>
      <c r="C13" s="73" t="s">
        <v>66</v>
      </c>
      <c r="D13" s="42" t="s">
        <v>46</v>
      </c>
      <c r="E13" s="88" t="s">
        <v>57</v>
      </c>
      <c r="F13" s="8" t="s">
        <v>114</v>
      </c>
      <c r="G13" s="78">
        <v>2.9929999999999999</v>
      </c>
      <c r="H13" s="85" t="s">
        <v>38</v>
      </c>
      <c r="I13" s="33" t="s">
        <v>55</v>
      </c>
      <c r="J13" s="10" t="s">
        <v>71</v>
      </c>
      <c r="K13" s="28">
        <v>10.3</v>
      </c>
      <c r="L13" s="12">
        <f t="shared" si="0"/>
        <v>251.08932038834951</v>
      </c>
      <c r="M13" s="28">
        <v>8.1</v>
      </c>
      <c r="N13" s="29">
        <v>11.6</v>
      </c>
      <c r="O13" s="37" t="s">
        <v>56</v>
      </c>
      <c r="P13" s="9" t="s">
        <v>34</v>
      </c>
      <c r="Q13" s="8" t="s">
        <v>45</v>
      </c>
      <c r="R13" s="9" t="s">
        <v>35</v>
      </c>
      <c r="S13" s="48"/>
      <c r="T13" s="54"/>
      <c r="U13" s="38">
        <v>127</v>
      </c>
      <c r="V13" s="16" t="str">
        <f t="shared" si="1"/>
        <v/>
      </c>
      <c r="W13" s="61" t="s">
        <v>103</v>
      </c>
      <c r="X13" s="57" t="s">
        <v>54</v>
      </c>
      <c r="Z13" s="32"/>
    </row>
    <row r="14" spans="1:26" ht="44.45" customHeight="1">
      <c r="A14" s="77"/>
      <c r="B14" s="84"/>
      <c r="C14" s="73"/>
      <c r="D14" s="78" t="s">
        <v>46</v>
      </c>
      <c r="E14" s="40" t="s">
        <v>60</v>
      </c>
      <c r="F14" s="8" t="s">
        <v>114</v>
      </c>
      <c r="G14" s="78">
        <v>2.9929999999999999</v>
      </c>
      <c r="H14" s="85" t="s">
        <v>38</v>
      </c>
      <c r="I14" s="33">
        <v>2450</v>
      </c>
      <c r="J14" s="10">
        <v>5</v>
      </c>
      <c r="K14" s="28">
        <v>10.3</v>
      </c>
      <c r="L14" s="12">
        <f>IF(K14&gt;0,1/K14*37.7*68.6,"")</f>
        <v>251.08932038834951</v>
      </c>
      <c r="M14" s="28">
        <v>8.1</v>
      </c>
      <c r="N14" s="29">
        <v>11.6</v>
      </c>
      <c r="O14" s="37" t="s">
        <v>59</v>
      </c>
      <c r="P14" s="9" t="s">
        <v>34</v>
      </c>
      <c r="Q14" s="8" t="s">
        <v>45</v>
      </c>
      <c r="R14" s="9" t="s">
        <v>35</v>
      </c>
      <c r="S14" s="82"/>
      <c r="T14" s="55"/>
      <c r="U14" s="22">
        <f>IF(K14&lt;&gt;0, IF(K14&gt;=M14,ROUNDDOWN(K14/M14*100,0),""),"")</f>
        <v>127</v>
      </c>
      <c r="V14" s="16" t="str">
        <f t="shared" si="1"/>
        <v/>
      </c>
      <c r="W14" s="61" t="s">
        <v>104</v>
      </c>
      <c r="X14" s="57" t="s">
        <v>53</v>
      </c>
      <c r="Z14" s="32"/>
    </row>
    <row r="15" spans="1:26" s="64" customFormat="1" ht="44.45" customHeight="1">
      <c r="A15" s="77"/>
      <c r="B15" s="84"/>
      <c r="C15" s="73"/>
      <c r="D15" s="78" t="s">
        <v>126</v>
      </c>
      <c r="E15" s="40" t="s">
        <v>127</v>
      </c>
      <c r="F15" s="8" t="s">
        <v>114</v>
      </c>
      <c r="G15" s="78">
        <v>2.9929999999999999</v>
      </c>
      <c r="H15" s="85" t="s">
        <v>38</v>
      </c>
      <c r="I15" s="33">
        <v>2530</v>
      </c>
      <c r="J15" s="10">
        <v>5</v>
      </c>
      <c r="K15" s="28">
        <v>11.3</v>
      </c>
      <c r="L15" s="12">
        <f>IF(K15&gt;0,1/K15*37.7*68.6,"")</f>
        <v>228.86902654867257</v>
      </c>
      <c r="M15" s="28">
        <v>8.1</v>
      </c>
      <c r="N15" s="29">
        <v>11.6</v>
      </c>
      <c r="O15" s="37">
        <v>12.7</v>
      </c>
      <c r="P15" s="9" t="s">
        <v>34</v>
      </c>
      <c r="Q15" s="8" t="s">
        <v>45</v>
      </c>
      <c r="R15" s="9" t="s">
        <v>35</v>
      </c>
      <c r="S15" s="82"/>
      <c r="T15" s="55"/>
      <c r="U15" s="22">
        <f>IF(K15&lt;&gt;0, IF(K15&gt;=M15,ROUNDDOWN(K15/M15*100,0),""),"")</f>
        <v>139</v>
      </c>
      <c r="V15" s="16" t="str">
        <f t="shared" si="1"/>
        <v/>
      </c>
      <c r="W15" s="61">
        <v>81</v>
      </c>
      <c r="X15" s="57" t="s">
        <v>130</v>
      </c>
      <c r="Z15" s="65"/>
    </row>
    <row r="16" spans="1:26" s="64" customFormat="1" ht="44.45" customHeight="1">
      <c r="A16" s="77"/>
      <c r="B16" s="81"/>
      <c r="C16" s="73"/>
      <c r="D16" s="78" t="s">
        <v>126</v>
      </c>
      <c r="E16" s="40" t="s">
        <v>128</v>
      </c>
      <c r="F16" s="8" t="s">
        <v>114</v>
      </c>
      <c r="G16" s="78">
        <v>2.9929999999999999</v>
      </c>
      <c r="H16" s="85" t="s">
        <v>38</v>
      </c>
      <c r="I16" s="33" t="s">
        <v>139</v>
      </c>
      <c r="J16" s="10">
        <v>5</v>
      </c>
      <c r="K16" s="28">
        <v>11.3</v>
      </c>
      <c r="L16" s="12">
        <f t="shared" si="0"/>
        <v>228.86902654867257</v>
      </c>
      <c r="M16" s="28">
        <v>8.1</v>
      </c>
      <c r="N16" s="29">
        <v>11.6</v>
      </c>
      <c r="O16" s="37" t="s">
        <v>146</v>
      </c>
      <c r="P16" s="9" t="s">
        <v>34</v>
      </c>
      <c r="Q16" s="8" t="s">
        <v>45</v>
      </c>
      <c r="R16" s="9" t="s">
        <v>35</v>
      </c>
      <c r="S16" s="82"/>
      <c r="T16" s="55"/>
      <c r="U16" s="22">
        <f t="shared" ref="U16:U29" si="2">IF(K16&lt;&gt;0, IF(K16&gt;=M16,ROUNDDOWN(K16/M16*100,0),""),"")</f>
        <v>139</v>
      </c>
      <c r="V16" s="16" t="str">
        <f t="shared" si="1"/>
        <v/>
      </c>
      <c r="W16" s="61" t="s">
        <v>147</v>
      </c>
      <c r="X16" s="57" t="s">
        <v>129</v>
      </c>
      <c r="Z16" s="65"/>
    </row>
    <row r="17" spans="1:26" ht="51.6" customHeight="1">
      <c r="A17" s="77"/>
      <c r="B17" s="79"/>
      <c r="C17" s="72" t="s">
        <v>61</v>
      </c>
      <c r="D17" s="78" t="s">
        <v>78</v>
      </c>
      <c r="E17" s="58" t="s">
        <v>75</v>
      </c>
      <c r="F17" s="8" t="s">
        <v>114</v>
      </c>
      <c r="G17" s="78">
        <v>2.9929999999999999</v>
      </c>
      <c r="H17" s="85" t="s">
        <v>38</v>
      </c>
      <c r="I17" s="33" t="s">
        <v>82</v>
      </c>
      <c r="J17" s="10" t="s">
        <v>71</v>
      </c>
      <c r="K17" s="28">
        <v>9.5</v>
      </c>
      <c r="L17" s="12">
        <f t="shared" si="0"/>
        <v>272.23368421052629</v>
      </c>
      <c r="M17" s="28">
        <v>8.1</v>
      </c>
      <c r="N17" s="29">
        <v>11.6</v>
      </c>
      <c r="O17" s="37" t="s">
        <v>83</v>
      </c>
      <c r="P17" s="9" t="s">
        <v>34</v>
      </c>
      <c r="Q17" s="8" t="s">
        <v>45</v>
      </c>
      <c r="R17" s="9" t="s">
        <v>35</v>
      </c>
      <c r="S17" s="82"/>
      <c r="T17" s="55"/>
      <c r="U17" s="22">
        <f t="shared" si="2"/>
        <v>117</v>
      </c>
      <c r="V17" s="16" t="str">
        <f t="shared" si="1"/>
        <v/>
      </c>
      <c r="W17" s="61" t="s">
        <v>105</v>
      </c>
      <c r="X17" s="57" t="s">
        <v>53</v>
      </c>
      <c r="Z17" s="32"/>
    </row>
    <row r="18" spans="1:26" ht="46.5" customHeight="1">
      <c r="A18" s="77"/>
      <c r="B18" s="84"/>
      <c r="C18" s="71"/>
      <c r="D18" s="78" t="s">
        <v>78</v>
      </c>
      <c r="E18" s="34" t="s">
        <v>85</v>
      </c>
      <c r="F18" s="8" t="s">
        <v>114</v>
      </c>
      <c r="G18" s="78">
        <v>2.9929999999999999</v>
      </c>
      <c r="H18" s="85" t="s">
        <v>38</v>
      </c>
      <c r="I18" s="33">
        <v>2560</v>
      </c>
      <c r="J18" s="10">
        <v>7</v>
      </c>
      <c r="K18" s="28">
        <v>9.5</v>
      </c>
      <c r="L18" s="12">
        <f t="shared" si="0"/>
        <v>272.23368421052629</v>
      </c>
      <c r="M18" s="28">
        <v>8.1</v>
      </c>
      <c r="N18" s="29">
        <v>11.6</v>
      </c>
      <c r="O18" s="37" t="s">
        <v>86</v>
      </c>
      <c r="P18" s="9" t="s">
        <v>34</v>
      </c>
      <c r="Q18" s="8" t="s">
        <v>45</v>
      </c>
      <c r="R18" s="9" t="s">
        <v>35</v>
      </c>
      <c r="S18" s="82"/>
      <c r="T18" s="55"/>
      <c r="U18" s="22">
        <f t="shared" si="2"/>
        <v>117</v>
      </c>
      <c r="V18" s="16" t="str">
        <f t="shared" si="1"/>
        <v/>
      </c>
      <c r="W18" s="61">
        <v>70</v>
      </c>
      <c r="X18" s="57" t="s">
        <v>54</v>
      </c>
      <c r="Z18" s="32"/>
    </row>
    <row r="19" spans="1:26" ht="46.5" customHeight="1">
      <c r="A19" s="77"/>
      <c r="B19" s="84"/>
      <c r="C19" s="71"/>
      <c r="D19" s="78" t="s">
        <v>78</v>
      </c>
      <c r="E19" s="34" t="s">
        <v>141</v>
      </c>
      <c r="F19" s="8" t="s">
        <v>114</v>
      </c>
      <c r="G19" s="78">
        <v>2.9929999999999999</v>
      </c>
      <c r="H19" s="85" t="s">
        <v>38</v>
      </c>
      <c r="I19" s="33" t="s">
        <v>87</v>
      </c>
      <c r="J19" s="10">
        <v>5</v>
      </c>
      <c r="K19" s="28">
        <v>9.5</v>
      </c>
      <c r="L19" s="12">
        <f t="shared" si="0"/>
        <v>272.23368421052629</v>
      </c>
      <c r="M19" s="28">
        <v>8.1</v>
      </c>
      <c r="N19" s="29">
        <v>11.6</v>
      </c>
      <c r="O19" s="37" t="s">
        <v>59</v>
      </c>
      <c r="P19" s="9" t="s">
        <v>34</v>
      </c>
      <c r="Q19" s="8" t="s">
        <v>45</v>
      </c>
      <c r="R19" s="9" t="s">
        <v>35</v>
      </c>
      <c r="S19" s="82"/>
      <c r="T19" s="55"/>
      <c r="U19" s="22">
        <f t="shared" si="2"/>
        <v>117</v>
      </c>
      <c r="V19" s="16" t="str">
        <f t="shared" si="1"/>
        <v/>
      </c>
      <c r="W19" s="61" t="s">
        <v>106</v>
      </c>
      <c r="X19" s="57" t="s">
        <v>42</v>
      </c>
      <c r="Z19" s="32"/>
    </row>
    <row r="20" spans="1:26" ht="46.5" customHeight="1">
      <c r="A20" s="77"/>
      <c r="B20" s="84"/>
      <c r="C20" s="71"/>
      <c r="D20" s="78" t="s">
        <v>78</v>
      </c>
      <c r="E20" s="34" t="s">
        <v>77</v>
      </c>
      <c r="F20" s="8" t="s">
        <v>114</v>
      </c>
      <c r="G20" s="78">
        <v>2.9929999999999999</v>
      </c>
      <c r="H20" s="85" t="s">
        <v>38</v>
      </c>
      <c r="I20" s="33" t="s">
        <v>84</v>
      </c>
      <c r="J20" s="10">
        <v>7</v>
      </c>
      <c r="K20" s="28">
        <v>9.5</v>
      </c>
      <c r="L20" s="12">
        <f t="shared" si="0"/>
        <v>272.23368421052629</v>
      </c>
      <c r="M20" s="28">
        <v>8.1</v>
      </c>
      <c r="N20" s="29">
        <v>11.6</v>
      </c>
      <c r="O20" s="37" t="s">
        <v>76</v>
      </c>
      <c r="P20" s="9" t="s">
        <v>34</v>
      </c>
      <c r="Q20" s="8" t="s">
        <v>45</v>
      </c>
      <c r="R20" s="9" t="s">
        <v>35</v>
      </c>
      <c r="S20" s="82"/>
      <c r="T20" s="55"/>
      <c r="U20" s="22">
        <f t="shared" si="2"/>
        <v>117</v>
      </c>
      <c r="V20" s="16" t="str">
        <f t="shared" si="1"/>
        <v/>
      </c>
      <c r="W20" s="61" t="s">
        <v>107</v>
      </c>
      <c r="X20" s="57" t="s">
        <v>53</v>
      </c>
      <c r="Z20" s="32"/>
    </row>
    <row r="21" spans="1:26" ht="42" customHeight="1">
      <c r="A21" s="77"/>
      <c r="B21" s="79"/>
      <c r="C21" s="72" t="s">
        <v>88</v>
      </c>
      <c r="D21" s="76" t="s">
        <v>89</v>
      </c>
      <c r="E21" s="58" t="s">
        <v>91</v>
      </c>
      <c r="F21" s="8" t="s">
        <v>114</v>
      </c>
      <c r="G21" s="78">
        <v>2.9929999999999999</v>
      </c>
      <c r="H21" s="85" t="s">
        <v>38</v>
      </c>
      <c r="I21" s="33" t="s">
        <v>90</v>
      </c>
      <c r="J21" s="10" t="s">
        <v>71</v>
      </c>
      <c r="K21" s="28">
        <v>9.9</v>
      </c>
      <c r="L21" s="12">
        <f t="shared" si="0"/>
        <v>261.23434343434343</v>
      </c>
      <c r="M21" s="28">
        <v>8.1</v>
      </c>
      <c r="N21" s="29">
        <v>11.6</v>
      </c>
      <c r="O21" s="37" t="s">
        <v>92</v>
      </c>
      <c r="P21" s="9" t="s">
        <v>34</v>
      </c>
      <c r="Q21" s="8" t="s">
        <v>45</v>
      </c>
      <c r="R21" s="9" t="s">
        <v>35</v>
      </c>
      <c r="S21" s="82"/>
      <c r="T21" s="55"/>
      <c r="U21" s="20">
        <f t="shared" si="2"/>
        <v>122</v>
      </c>
      <c r="V21" s="16" t="str">
        <f t="shared" si="1"/>
        <v/>
      </c>
      <c r="W21" s="61" t="s">
        <v>109</v>
      </c>
      <c r="X21" s="57" t="s">
        <v>54</v>
      </c>
      <c r="Z21" s="32"/>
    </row>
    <row r="22" spans="1:26" ht="42.6" customHeight="1">
      <c r="A22" s="77"/>
      <c r="B22" s="84"/>
      <c r="C22" s="73"/>
      <c r="D22" s="89"/>
      <c r="E22" s="75" t="s">
        <v>148</v>
      </c>
      <c r="F22" s="8" t="s">
        <v>114</v>
      </c>
      <c r="G22" s="78">
        <v>2.9929999999999999</v>
      </c>
      <c r="H22" s="85" t="s">
        <v>38</v>
      </c>
      <c r="I22" s="33" t="s">
        <v>139</v>
      </c>
      <c r="J22" s="10" t="s">
        <v>71</v>
      </c>
      <c r="K22" s="28">
        <v>9.9</v>
      </c>
      <c r="L22" s="12">
        <f t="shared" si="0"/>
        <v>261.23434343434343</v>
      </c>
      <c r="M22" s="28">
        <v>8.1</v>
      </c>
      <c r="N22" s="29">
        <v>11.6</v>
      </c>
      <c r="O22" s="37" t="s">
        <v>93</v>
      </c>
      <c r="P22" s="9" t="s">
        <v>34</v>
      </c>
      <c r="Q22" s="8" t="s">
        <v>45</v>
      </c>
      <c r="R22" s="9" t="s">
        <v>35</v>
      </c>
      <c r="S22" s="82"/>
      <c r="T22" s="55"/>
      <c r="U22" s="20">
        <f t="shared" si="2"/>
        <v>122</v>
      </c>
      <c r="V22" s="16" t="str">
        <f t="shared" si="1"/>
        <v/>
      </c>
      <c r="W22" s="61" t="s">
        <v>110</v>
      </c>
      <c r="X22" s="57" t="s">
        <v>53</v>
      </c>
      <c r="Z22" s="32"/>
    </row>
    <row r="23" spans="1:26" ht="42.6" customHeight="1">
      <c r="A23" s="77"/>
      <c r="B23" s="84"/>
      <c r="C23" s="73"/>
      <c r="D23" s="89"/>
      <c r="E23" s="75" t="s">
        <v>149</v>
      </c>
      <c r="F23" s="8" t="s">
        <v>114</v>
      </c>
      <c r="G23" s="78">
        <v>2.9929999999999999</v>
      </c>
      <c r="H23" s="85" t="s">
        <v>38</v>
      </c>
      <c r="I23" s="33" t="s">
        <v>140</v>
      </c>
      <c r="J23" s="10" t="s">
        <v>71</v>
      </c>
      <c r="K23" s="28">
        <v>9.9</v>
      </c>
      <c r="L23" s="12">
        <f>IF(K22&gt;0,1/K22*37.7*68.6,"")</f>
        <v>261.23434343434343</v>
      </c>
      <c r="M23" s="28">
        <v>8.1</v>
      </c>
      <c r="N23" s="29">
        <v>11.6</v>
      </c>
      <c r="O23" s="37" t="s">
        <v>94</v>
      </c>
      <c r="P23" s="9" t="s">
        <v>34</v>
      </c>
      <c r="Q23" s="8" t="s">
        <v>45</v>
      </c>
      <c r="R23" s="9" t="s">
        <v>35</v>
      </c>
      <c r="S23" s="82"/>
      <c r="T23" s="55"/>
      <c r="U23" s="20">
        <f>IF(K23&lt;&gt;0, IF(K23&gt;=M23,ROUNDDOWN(K23/M23*100,0),""),"")</f>
        <v>122</v>
      </c>
      <c r="V23" s="16" t="str">
        <f>IF(K23&lt;&gt;0, IF(K23&gt;=N23,ROUNDDOWN(K23/N23*100,0),""),"")</f>
        <v/>
      </c>
      <c r="W23" s="61" t="s">
        <v>108</v>
      </c>
      <c r="X23" s="57" t="s">
        <v>42</v>
      </c>
      <c r="Z23" s="32"/>
    </row>
    <row r="24" spans="1:26" s="66" customFormat="1" ht="42.6" customHeight="1">
      <c r="A24" s="77"/>
      <c r="B24" s="79"/>
      <c r="C24" s="72" t="s">
        <v>131</v>
      </c>
      <c r="D24" s="76" t="s">
        <v>89</v>
      </c>
      <c r="E24" s="58">
        <v>1001</v>
      </c>
      <c r="F24" s="8" t="s">
        <v>114</v>
      </c>
      <c r="G24" s="78">
        <v>2.9929999999999999</v>
      </c>
      <c r="H24" s="85" t="s">
        <v>38</v>
      </c>
      <c r="I24" s="33">
        <v>2640</v>
      </c>
      <c r="J24" s="10">
        <v>8</v>
      </c>
      <c r="K24" s="28">
        <v>9.9</v>
      </c>
      <c r="L24" s="12">
        <f>IF(K24&gt;0,1/K24*37.7*68.6,"")</f>
        <v>261.23434343434343</v>
      </c>
      <c r="M24" s="28">
        <v>8.1</v>
      </c>
      <c r="N24" s="29">
        <v>11.6</v>
      </c>
      <c r="O24" s="13">
        <f>((-2.47*10^-6*I24^2)-(8.82*10^-4*I24)+30.65)*1.1</f>
        <v>12.217268799999999</v>
      </c>
      <c r="P24" s="9" t="s">
        <v>34</v>
      </c>
      <c r="Q24" s="8" t="s">
        <v>45</v>
      </c>
      <c r="R24" s="9" t="s">
        <v>35</v>
      </c>
      <c r="S24" s="82"/>
      <c r="T24" s="55"/>
      <c r="U24" s="20">
        <f>IF(K24&lt;&gt;0, IF(K24&gt;=M24,ROUNDDOWN(K24/M24*100,0),""),"")</f>
        <v>122</v>
      </c>
      <c r="V24" s="16"/>
      <c r="W24" s="61">
        <v>81</v>
      </c>
      <c r="X24" s="57" t="s">
        <v>130</v>
      </c>
      <c r="Z24" s="67"/>
    </row>
    <row r="25" spans="1:26" s="66" customFormat="1" ht="42.6" customHeight="1">
      <c r="A25" s="77"/>
      <c r="B25" s="84"/>
      <c r="C25" s="73"/>
      <c r="D25" s="89"/>
      <c r="E25" s="58">
        <v>1002</v>
      </c>
      <c r="F25" s="8" t="s">
        <v>114</v>
      </c>
      <c r="G25" s="78">
        <v>2.9929999999999999</v>
      </c>
      <c r="H25" s="85" t="s">
        <v>38</v>
      </c>
      <c r="I25" s="33">
        <v>2620</v>
      </c>
      <c r="J25" s="10">
        <v>8</v>
      </c>
      <c r="K25" s="28">
        <v>9.9</v>
      </c>
      <c r="L25" s="12">
        <f>IF(K25&gt;0,1/K25*37.7*68.6,"")</f>
        <v>261.23434343434343</v>
      </c>
      <c r="M25" s="28">
        <v>8.1</v>
      </c>
      <c r="N25" s="29">
        <v>11.6</v>
      </c>
      <c r="O25" s="13">
        <f>((-2.47*10^-6*I25^2)-(8.82*10^-4*I25)+30.65)*1.1</f>
        <v>12.522501200000001</v>
      </c>
      <c r="P25" s="9" t="s">
        <v>34</v>
      </c>
      <c r="Q25" s="8" t="s">
        <v>45</v>
      </c>
      <c r="R25" s="9" t="s">
        <v>35</v>
      </c>
      <c r="S25" s="82"/>
      <c r="T25" s="55"/>
      <c r="U25" s="20">
        <f>IF(K25&lt;&gt;0, IF(K25&gt;=M25,ROUNDDOWN(K25/M25*100,0),""),"")</f>
        <v>122</v>
      </c>
      <c r="V25" s="16"/>
      <c r="W25" s="61">
        <v>79</v>
      </c>
      <c r="X25" s="57" t="s">
        <v>129</v>
      </c>
      <c r="Z25" s="67"/>
    </row>
    <row r="26" spans="1:26" s="66" customFormat="1" ht="44.45" customHeight="1">
      <c r="A26" s="77"/>
      <c r="B26" s="81"/>
      <c r="C26" s="74"/>
      <c r="D26" s="90"/>
      <c r="E26" s="58" t="s">
        <v>132</v>
      </c>
      <c r="F26" s="8" t="s">
        <v>114</v>
      </c>
      <c r="G26" s="78">
        <v>2.9929999999999999</v>
      </c>
      <c r="H26" s="85" t="s">
        <v>38</v>
      </c>
      <c r="I26" s="33" t="s">
        <v>137</v>
      </c>
      <c r="J26" s="10">
        <v>8</v>
      </c>
      <c r="K26" s="28">
        <v>9.9</v>
      </c>
      <c r="L26" s="12">
        <f>IF(K26&gt;0,1/K26*37.7*68.6,"")</f>
        <v>261.23434343434343</v>
      </c>
      <c r="M26" s="28">
        <v>8.1</v>
      </c>
      <c r="N26" s="29">
        <v>11.6</v>
      </c>
      <c r="O26" s="37" t="s">
        <v>138</v>
      </c>
      <c r="P26" s="9" t="s">
        <v>34</v>
      </c>
      <c r="Q26" s="8" t="s">
        <v>45</v>
      </c>
      <c r="R26" s="9" t="s">
        <v>35</v>
      </c>
      <c r="S26" s="82"/>
      <c r="T26" s="55"/>
      <c r="U26" s="20">
        <f>IF(K26&lt;&gt;0, IF(K26&gt;=M26,ROUNDDOWN(K26/M26*100,0),""),"")</f>
        <v>122</v>
      </c>
      <c r="V26" s="16"/>
      <c r="W26" s="61" t="s">
        <v>150</v>
      </c>
      <c r="X26" s="57" t="s">
        <v>54</v>
      </c>
      <c r="Z26" s="67"/>
    </row>
    <row r="27" spans="1:26" ht="47.45" customHeight="1">
      <c r="A27" s="77"/>
      <c r="B27" s="79"/>
      <c r="C27" s="72" t="s">
        <v>96</v>
      </c>
      <c r="D27" s="76" t="s">
        <v>95</v>
      </c>
      <c r="E27" s="34" t="s">
        <v>97</v>
      </c>
      <c r="F27" s="8" t="s">
        <v>114</v>
      </c>
      <c r="G27" s="78">
        <v>2.9929999999999999</v>
      </c>
      <c r="H27" s="85" t="s">
        <v>38</v>
      </c>
      <c r="I27" s="33" t="s">
        <v>98</v>
      </c>
      <c r="J27" s="10" t="s">
        <v>71</v>
      </c>
      <c r="K27" s="28">
        <v>9.9</v>
      </c>
      <c r="L27" s="12">
        <f t="shared" si="0"/>
        <v>261.23434343434343</v>
      </c>
      <c r="M27" s="28">
        <v>8.1</v>
      </c>
      <c r="N27" s="29">
        <v>11.6</v>
      </c>
      <c r="O27" s="37" t="s">
        <v>99</v>
      </c>
      <c r="P27" s="9" t="s">
        <v>34</v>
      </c>
      <c r="Q27" s="8" t="s">
        <v>45</v>
      </c>
      <c r="R27" s="9" t="s">
        <v>35</v>
      </c>
      <c r="S27" s="82"/>
      <c r="T27" s="55"/>
      <c r="U27" s="20">
        <f t="shared" si="2"/>
        <v>122</v>
      </c>
      <c r="V27" s="16" t="str">
        <f t="shared" si="1"/>
        <v/>
      </c>
      <c r="W27" s="61" t="s">
        <v>111</v>
      </c>
      <c r="X27" s="57" t="s">
        <v>54</v>
      </c>
      <c r="Z27" s="32"/>
    </row>
    <row r="28" spans="1:26" ht="44.1" customHeight="1">
      <c r="A28" s="77"/>
      <c r="B28" s="84"/>
      <c r="C28" s="73"/>
      <c r="D28" s="89"/>
      <c r="E28" s="58" t="s">
        <v>151</v>
      </c>
      <c r="F28" s="8" t="s">
        <v>114</v>
      </c>
      <c r="G28" s="78">
        <v>2.9929999999999999</v>
      </c>
      <c r="H28" s="85" t="s">
        <v>38</v>
      </c>
      <c r="I28" s="33" t="s">
        <v>143</v>
      </c>
      <c r="J28" s="10" t="s">
        <v>71</v>
      </c>
      <c r="K28" s="28">
        <v>9.9</v>
      </c>
      <c r="L28" s="12">
        <f t="shared" si="0"/>
        <v>261.23434343434343</v>
      </c>
      <c r="M28" s="28">
        <v>8.1</v>
      </c>
      <c r="N28" s="29">
        <v>11.6</v>
      </c>
      <c r="O28" s="37" t="s">
        <v>142</v>
      </c>
      <c r="P28" s="9" t="s">
        <v>34</v>
      </c>
      <c r="Q28" s="8" t="s">
        <v>45</v>
      </c>
      <c r="R28" s="9" t="s">
        <v>35</v>
      </c>
      <c r="S28" s="82"/>
      <c r="T28" s="55"/>
      <c r="U28" s="20">
        <f t="shared" si="2"/>
        <v>122</v>
      </c>
      <c r="V28" s="16" t="str">
        <f t="shared" si="1"/>
        <v/>
      </c>
      <c r="W28" s="61" t="s">
        <v>110</v>
      </c>
      <c r="X28" s="57" t="s">
        <v>53</v>
      </c>
      <c r="Z28" s="32"/>
    </row>
    <row r="29" spans="1:26" ht="44.1" customHeight="1">
      <c r="A29" s="77"/>
      <c r="B29" s="81"/>
      <c r="C29" s="74"/>
      <c r="D29" s="90"/>
      <c r="E29" s="58" t="s">
        <v>152</v>
      </c>
      <c r="F29" s="8" t="s">
        <v>114</v>
      </c>
      <c r="G29" s="78">
        <v>2.9929999999999999</v>
      </c>
      <c r="H29" s="85" t="s">
        <v>38</v>
      </c>
      <c r="I29" s="33" t="s">
        <v>100</v>
      </c>
      <c r="J29" s="10" t="s">
        <v>71</v>
      </c>
      <c r="K29" s="28">
        <v>9.9</v>
      </c>
      <c r="L29" s="12">
        <f t="shared" si="0"/>
        <v>261.23434343434343</v>
      </c>
      <c r="M29" s="28">
        <v>8.1</v>
      </c>
      <c r="N29" s="29">
        <v>11.6</v>
      </c>
      <c r="O29" s="37" t="s">
        <v>101</v>
      </c>
      <c r="P29" s="9" t="s">
        <v>34</v>
      </c>
      <c r="Q29" s="8" t="s">
        <v>45</v>
      </c>
      <c r="R29" s="9" t="s">
        <v>35</v>
      </c>
      <c r="S29" s="82"/>
      <c r="T29" s="55"/>
      <c r="U29" s="20">
        <f t="shared" si="2"/>
        <v>122</v>
      </c>
      <c r="V29" s="16" t="str">
        <f t="shared" si="1"/>
        <v/>
      </c>
      <c r="W29" s="61" t="s">
        <v>81</v>
      </c>
      <c r="X29" s="57" t="s">
        <v>42</v>
      </c>
      <c r="Z29" s="32"/>
    </row>
    <row r="30" spans="1:26" ht="24.6" customHeight="1">
      <c r="A30" s="77"/>
      <c r="B30" s="81"/>
      <c r="C30" s="91" t="s">
        <v>72</v>
      </c>
      <c r="D30" s="78" t="s">
        <v>47</v>
      </c>
      <c r="E30" s="35" t="s">
        <v>153</v>
      </c>
      <c r="F30" s="8" t="s">
        <v>154</v>
      </c>
      <c r="G30" s="23">
        <v>1.9970000000000001</v>
      </c>
      <c r="H30" s="85" t="s">
        <v>38</v>
      </c>
      <c r="I30" s="33">
        <v>2100</v>
      </c>
      <c r="J30" s="10">
        <v>5</v>
      </c>
      <c r="K30" s="28">
        <v>13.6</v>
      </c>
      <c r="L30" s="12">
        <f t="shared" ref="L30:L35" si="3">IF(K30&gt;0,1/K30*37.7*68.6,"")</f>
        <v>190.16323529411767</v>
      </c>
      <c r="M30" s="11">
        <v>10.3</v>
      </c>
      <c r="N30" s="13">
        <v>11.6</v>
      </c>
      <c r="O30" s="37" t="s">
        <v>62</v>
      </c>
      <c r="P30" s="9" t="s">
        <v>34</v>
      </c>
      <c r="Q30" s="8" t="s">
        <v>45</v>
      </c>
      <c r="R30" s="9" t="s">
        <v>35</v>
      </c>
      <c r="S30" s="9"/>
      <c r="T30" s="14"/>
      <c r="U30" s="15">
        <f t="shared" ref="U30:U35" si="4">IF(K30&lt;&gt;0, IF(K30&gt;=M30,ROUNDDOWN(K30/M30*100,0),""),"")</f>
        <v>132</v>
      </c>
      <c r="V30" s="16">
        <f t="shared" ref="V30:V35" si="5">IF(K30&lt;&gt;0, IF(K30&gt;=N30,ROUNDDOWN(K30/N30*100,0),""),"")</f>
        <v>117</v>
      </c>
      <c r="W30" s="61" t="s">
        <v>110</v>
      </c>
      <c r="X30" s="57" t="s">
        <v>53</v>
      </c>
      <c r="Z30" s="32"/>
    </row>
    <row r="31" spans="1:26" ht="24.6" customHeight="1">
      <c r="A31" s="77"/>
      <c r="B31" s="81"/>
      <c r="C31" s="92" t="s">
        <v>40</v>
      </c>
      <c r="D31" s="78" t="s">
        <v>48</v>
      </c>
      <c r="E31" s="35" t="s">
        <v>155</v>
      </c>
      <c r="F31" s="8" t="s">
        <v>154</v>
      </c>
      <c r="G31" s="23">
        <v>1.9970000000000001</v>
      </c>
      <c r="H31" s="85" t="s">
        <v>38</v>
      </c>
      <c r="I31" s="33">
        <v>2090</v>
      </c>
      <c r="J31" s="10">
        <v>5</v>
      </c>
      <c r="K31" s="28">
        <v>13.6</v>
      </c>
      <c r="L31" s="12">
        <f t="shared" si="3"/>
        <v>190.16323529411767</v>
      </c>
      <c r="M31" s="28">
        <v>10.3</v>
      </c>
      <c r="N31" s="29">
        <v>11.6</v>
      </c>
      <c r="O31" s="37" t="s">
        <v>63</v>
      </c>
      <c r="P31" s="9" t="s">
        <v>34</v>
      </c>
      <c r="Q31" s="8" t="s">
        <v>45</v>
      </c>
      <c r="R31" s="9" t="s">
        <v>35</v>
      </c>
      <c r="S31" s="9"/>
      <c r="T31" s="21"/>
      <c r="U31" s="22">
        <f t="shared" si="4"/>
        <v>132</v>
      </c>
      <c r="V31" s="20">
        <f t="shared" si="5"/>
        <v>117</v>
      </c>
      <c r="W31" s="61" t="s">
        <v>112</v>
      </c>
      <c r="X31" s="57" t="s">
        <v>53</v>
      </c>
      <c r="Z31" s="32"/>
    </row>
    <row r="32" spans="1:26" ht="47.1" customHeight="1">
      <c r="A32" s="43"/>
      <c r="B32" s="93"/>
      <c r="C32" s="73" t="s">
        <v>67</v>
      </c>
      <c r="D32" s="9" t="s">
        <v>49</v>
      </c>
      <c r="E32" s="35" t="s">
        <v>155</v>
      </c>
      <c r="F32" s="8" t="s">
        <v>154</v>
      </c>
      <c r="G32" s="23">
        <v>1.9970000000000001</v>
      </c>
      <c r="H32" s="24" t="s">
        <v>41</v>
      </c>
      <c r="I32" s="25">
        <v>2000</v>
      </c>
      <c r="J32" s="10">
        <v>5</v>
      </c>
      <c r="K32" s="41">
        <v>13.3</v>
      </c>
      <c r="L32" s="12">
        <f t="shared" si="3"/>
        <v>194.45263157894735</v>
      </c>
      <c r="M32" s="11">
        <v>11.2</v>
      </c>
      <c r="N32" s="13">
        <v>14.8</v>
      </c>
      <c r="O32" s="37" t="s">
        <v>64</v>
      </c>
      <c r="P32" s="9" t="s">
        <v>34</v>
      </c>
      <c r="Q32" s="8" t="s">
        <v>45</v>
      </c>
      <c r="R32" s="9" t="s">
        <v>35</v>
      </c>
      <c r="S32" s="9"/>
      <c r="T32" s="49"/>
      <c r="U32" s="22">
        <f t="shared" si="4"/>
        <v>118</v>
      </c>
      <c r="V32" s="16" t="str">
        <f t="shared" si="5"/>
        <v/>
      </c>
      <c r="W32" s="61" t="s">
        <v>113</v>
      </c>
      <c r="X32" s="57" t="s">
        <v>42</v>
      </c>
      <c r="Z32" s="32"/>
    </row>
    <row r="33" spans="1:26" ht="41.1" customHeight="1">
      <c r="A33" s="43"/>
      <c r="B33" s="59"/>
      <c r="C33" s="60" t="s">
        <v>68</v>
      </c>
      <c r="D33" s="9" t="s">
        <v>51</v>
      </c>
      <c r="E33" s="35" t="s">
        <v>80</v>
      </c>
      <c r="F33" s="8" t="s">
        <v>154</v>
      </c>
      <c r="G33" s="23">
        <v>1.9970000000000001</v>
      </c>
      <c r="H33" s="24" t="s">
        <v>41</v>
      </c>
      <c r="I33" s="25" t="s">
        <v>79</v>
      </c>
      <c r="J33" s="10" t="s">
        <v>71</v>
      </c>
      <c r="K33" s="11">
        <v>13.2</v>
      </c>
      <c r="L33" s="12">
        <f t="shared" si="3"/>
        <v>195.92575757575759</v>
      </c>
      <c r="M33" s="11">
        <v>10.3</v>
      </c>
      <c r="N33" s="29">
        <v>13.9</v>
      </c>
      <c r="O33" s="37" t="s">
        <v>65</v>
      </c>
      <c r="P33" s="9" t="s">
        <v>34</v>
      </c>
      <c r="Q33" s="8" t="s">
        <v>45</v>
      </c>
      <c r="R33" s="9" t="s">
        <v>35</v>
      </c>
      <c r="S33" s="9"/>
      <c r="T33" s="21"/>
      <c r="U33" s="22">
        <f t="shared" si="4"/>
        <v>128</v>
      </c>
      <c r="V33" s="16" t="str">
        <f t="shared" si="5"/>
        <v/>
      </c>
      <c r="W33" s="61" t="s">
        <v>107</v>
      </c>
      <c r="X33" s="57" t="s">
        <v>53</v>
      </c>
      <c r="Z33" s="32"/>
    </row>
    <row r="34" spans="1:26" ht="41.45" customHeight="1">
      <c r="A34" s="31"/>
      <c r="B34" s="27"/>
      <c r="C34" s="30"/>
      <c r="D34" s="9" t="s">
        <v>51</v>
      </c>
      <c r="E34" s="35" t="s">
        <v>39</v>
      </c>
      <c r="F34" s="8" t="s">
        <v>154</v>
      </c>
      <c r="G34" s="23">
        <v>1.9970000000000001</v>
      </c>
      <c r="H34" s="24" t="s">
        <v>41</v>
      </c>
      <c r="I34" s="25">
        <v>2170</v>
      </c>
      <c r="J34" s="10">
        <v>7</v>
      </c>
      <c r="K34" s="11">
        <v>13.2</v>
      </c>
      <c r="L34" s="12">
        <f t="shared" si="3"/>
        <v>195.92575757575759</v>
      </c>
      <c r="M34" s="11">
        <v>9.5</v>
      </c>
      <c r="N34" s="29">
        <v>13</v>
      </c>
      <c r="O34" s="13">
        <f>((-2.47*10^-6*I34^2)-(8.82*10^-4*I34)+30.65)*1.1</f>
        <v>18.815584699999999</v>
      </c>
      <c r="P34" s="9" t="s">
        <v>34</v>
      </c>
      <c r="Q34" s="8" t="s">
        <v>45</v>
      </c>
      <c r="R34" s="9" t="s">
        <v>35</v>
      </c>
      <c r="S34" s="9"/>
      <c r="T34" s="21"/>
      <c r="U34" s="22">
        <f t="shared" si="4"/>
        <v>138</v>
      </c>
      <c r="V34" s="20">
        <f t="shared" si="5"/>
        <v>101</v>
      </c>
      <c r="W34" s="61">
        <v>70</v>
      </c>
      <c r="X34" s="57" t="s">
        <v>54</v>
      </c>
      <c r="Z34" s="32"/>
    </row>
    <row r="35" spans="1:26" ht="24" hidden="1" customHeight="1">
      <c r="A35" s="31"/>
      <c r="B35" s="27"/>
      <c r="C35" s="30" t="s">
        <v>50</v>
      </c>
      <c r="D35" s="9" t="s">
        <v>51</v>
      </c>
      <c r="E35" s="35" t="s">
        <v>37</v>
      </c>
      <c r="F35" s="78" t="s">
        <v>33</v>
      </c>
      <c r="G35" s="23">
        <v>1.9970000000000001</v>
      </c>
      <c r="H35" s="24" t="s">
        <v>41</v>
      </c>
      <c r="I35" s="25">
        <v>2150</v>
      </c>
      <c r="J35" s="10">
        <v>7</v>
      </c>
      <c r="K35" s="11">
        <v>13.2</v>
      </c>
      <c r="L35" s="12">
        <f t="shared" si="3"/>
        <v>195.92575757575759</v>
      </c>
      <c r="M35" s="11">
        <v>9.5</v>
      </c>
      <c r="N35" s="29">
        <v>13</v>
      </c>
      <c r="O35" s="39">
        <f>((-2.47*10^-6*I35^2)-(8.82*10^-4*I35)+30.65)*1.1</f>
        <v>19.069737499999995</v>
      </c>
      <c r="P35" s="9" t="s">
        <v>34</v>
      </c>
      <c r="Q35" s="8" t="s">
        <v>45</v>
      </c>
      <c r="R35" s="9" t="s">
        <v>35</v>
      </c>
      <c r="S35" s="9"/>
      <c r="T35" s="21"/>
      <c r="U35" s="22">
        <f t="shared" si="4"/>
        <v>138</v>
      </c>
      <c r="V35" s="20">
        <f t="shared" si="5"/>
        <v>101</v>
      </c>
      <c r="W35" s="61" t="str">
        <f>IF(K35&lt;&gt;0, IF(K35&gt;=O35,ROUNDDOWN(K35/O35*100,0),""),"")</f>
        <v/>
      </c>
      <c r="X35" s="57" t="s">
        <v>53</v>
      </c>
      <c r="Z35" s="32"/>
    </row>
    <row r="36" spans="1:26" ht="3.6" customHeight="1">
      <c r="E36" s="1"/>
      <c r="J36" s="18"/>
      <c r="P36" s="50"/>
      <c r="Q36" s="51"/>
      <c r="R36" s="50"/>
    </row>
    <row r="37" spans="1:26" ht="17.100000000000001" customHeight="1">
      <c r="B37" s="2" t="s">
        <v>74</v>
      </c>
      <c r="E37" s="1"/>
      <c r="P37" s="52"/>
      <c r="Q37" s="53"/>
      <c r="R37" s="52"/>
    </row>
    <row r="38" spans="1:26">
      <c r="P38" s="52"/>
      <c r="Q38" s="53"/>
      <c r="R38" s="52"/>
    </row>
    <row r="43" spans="1:26">
      <c r="E43" s="19"/>
    </row>
  </sheetData>
  <sheetProtection selectLockedCells="1"/>
  <autoFilter ref="A8:Z8">
    <filterColumn colId="1" showButton="0"/>
  </autoFilter>
  <mergeCells count="27">
    <mergeCell ref="J2:V2"/>
    <mergeCell ref="Q5:S5"/>
    <mergeCell ref="W5:W8"/>
    <mergeCell ref="X5:X8"/>
    <mergeCell ref="D6:D8"/>
    <mergeCell ref="E6:E8"/>
    <mergeCell ref="F6:F8"/>
    <mergeCell ref="G6:G8"/>
    <mergeCell ref="K4:O4"/>
    <mergeCell ref="Q4:S4"/>
    <mergeCell ref="V4:V8"/>
    <mergeCell ref="W4:X4"/>
    <mergeCell ref="K5:K8"/>
    <mergeCell ref="L5:L8"/>
    <mergeCell ref="M5:M8"/>
    <mergeCell ref="N5:N8"/>
    <mergeCell ref="O5:O8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U4:U8"/>
  </mergeCells>
  <phoneticPr fontId="28"/>
  <printOptions horizontalCentered="1"/>
  <pageMargins left="0.39370078740157483" right="0.39370078740157483" top="0.39370078740157483" bottom="0.39370078740157483" header="0.19685039370078741" footer="0.39370078740157483"/>
  <pageSetup paperSize="9" scale="53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（新）1-2</vt:lpstr>
      <vt:lpstr>'（新）1-2'!Print_Area</vt:lpstr>
      <vt:lpstr>'（新）1-2'!Print_Titles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基準課</cp:lastModifiedBy>
  <cp:lastPrinted>2021-01-27T05:32:35Z</cp:lastPrinted>
  <dcterms:created xsi:type="dcterms:W3CDTF">2012-03-24T05:35:17Z</dcterms:created>
  <dcterms:modified xsi:type="dcterms:W3CDTF">2023-03-30T01:00:59Z</dcterms:modified>
</cp:coreProperties>
</file>