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3月\"/>
    </mc:Choice>
  </mc:AlternateContent>
  <bookViews>
    <workbookView xWindow="0" yWindow="0" windowWidth="28800" windowHeight="11835" tabRatio="640"/>
  </bookViews>
  <sheets>
    <sheet name="（新）1-1" sheetId="26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'（新）1-1'!$A$8:$V$85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'（新）1-1'!$A$2:$X$87</definedName>
    <definedName name="_xlnm.Print_Titles" localSheetId="0">'（新）1-1'!$2:$8</definedName>
    <definedName name="_xlnm.Print_Titles">[2]乗用・ＲＶ車!$A$1:$IV$7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</workbook>
</file>

<file path=xl/calcChain.xml><?xml version="1.0" encoding="utf-8"?>
<calcChain xmlns="http://schemas.openxmlformats.org/spreadsheetml/2006/main">
  <c r="AD38" i="26" l="1"/>
  <c r="AE38" i="26" s="1"/>
  <c r="AG38" i="26" s="1"/>
  <c r="AA38" i="26"/>
  <c r="O38" i="26" s="1"/>
  <c r="V38" i="26"/>
  <c r="U38" i="26"/>
  <c r="L38" i="26"/>
  <c r="I38" i="26"/>
  <c r="AB38" i="26" l="1"/>
  <c r="W38" i="26" l="1"/>
  <c r="AF38" i="26"/>
  <c r="AH38" i="26" s="1"/>
  <c r="X38" i="26" l="1"/>
  <c r="AD75" i="26" l="1"/>
  <c r="AE75" i="26" s="1"/>
  <c r="AG75" i="26" s="1"/>
  <c r="AA75" i="26"/>
  <c r="O75" i="26" s="1"/>
  <c r="V75" i="26"/>
  <c r="U75" i="26"/>
  <c r="L75" i="26"/>
  <c r="I75" i="26"/>
  <c r="AB75" i="26" l="1"/>
  <c r="W75" i="26" l="1"/>
  <c r="AF75" i="26"/>
  <c r="AH75" i="26" s="1"/>
  <c r="X75" i="26"/>
  <c r="AD58" i="26" l="1"/>
  <c r="AE58" i="26" s="1"/>
  <c r="AG58" i="26" s="1"/>
  <c r="AA58" i="26"/>
  <c r="V58" i="26"/>
  <c r="U58" i="26"/>
  <c r="L58" i="26"/>
  <c r="I58" i="26"/>
  <c r="O58" i="26" l="1"/>
  <c r="AB58" i="26"/>
  <c r="W58" i="26" l="1"/>
  <c r="AF58" i="26"/>
  <c r="AH58" i="26" s="1"/>
  <c r="X58" i="26"/>
  <c r="AD72" i="26" l="1"/>
  <c r="AE72" i="26" s="1"/>
  <c r="AG72" i="26" s="1"/>
  <c r="AA72" i="26"/>
  <c r="L72" i="26"/>
  <c r="I72" i="26"/>
  <c r="O72" i="26" l="1"/>
  <c r="AB72" i="26"/>
  <c r="W72" i="26" l="1"/>
  <c r="AF72" i="26"/>
  <c r="AH72" i="26" s="1"/>
  <c r="X72" i="26"/>
  <c r="AD59" i="26" l="1"/>
  <c r="AE59" i="26" s="1"/>
  <c r="AG59" i="26" s="1"/>
  <c r="AA59" i="26"/>
  <c r="AB59" i="26" s="1"/>
  <c r="L59" i="26"/>
  <c r="I59" i="26"/>
  <c r="AD56" i="26"/>
  <c r="AE56" i="26" s="1"/>
  <c r="AG56" i="26" s="1"/>
  <c r="AA56" i="26"/>
  <c r="AB56" i="26" s="1"/>
  <c r="AF56" i="26" s="1"/>
  <c r="L56" i="26"/>
  <c r="I56" i="26"/>
  <c r="O56" i="26" l="1"/>
  <c r="W59" i="26"/>
  <c r="AF59" i="26"/>
  <c r="AH59" i="26" s="1"/>
  <c r="X59" i="26"/>
  <c r="O59" i="26"/>
  <c r="AH56" i="26"/>
  <c r="X56" i="26"/>
  <c r="W56" i="26"/>
  <c r="I85" i="26" l="1"/>
  <c r="I84" i="26"/>
  <c r="I83" i="26"/>
  <c r="I82" i="26"/>
  <c r="I81" i="26"/>
  <c r="I80" i="26"/>
  <c r="I79" i="26"/>
  <c r="I78" i="26"/>
  <c r="I77" i="26"/>
  <c r="I76" i="26"/>
  <c r="I74" i="26"/>
  <c r="I73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7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AD77" i="26"/>
  <c r="AE77" i="26" s="1"/>
  <c r="AG77" i="26" s="1"/>
  <c r="AD78" i="26"/>
  <c r="AE78" i="26" s="1"/>
  <c r="AG78" i="26" s="1"/>
  <c r="AD70" i="26"/>
  <c r="AE70" i="26" s="1"/>
  <c r="AG70" i="26" s="1"/>
  <c r="AD68" i="26"/>
  <c r="AE68" i="26" s="1"/>
  <c r="AG68" i="26" s="1"/>
  <c r="AD63" i="26"/>
  <c r="AE63" i="26" s="1"/>
  <c r="AG63" i="26" s="1"/>
  <c r="AD57" i="26"/>
  <c r="AE57" i="26"/>
  <c r="AG57" i="26" s="1"/>
  <c r="AD60" i="26"/>
  <c r="AE60" i="26" s="1"/>
  <c r="AG60" i="26" s="1"/>
  <c r="AD61" i="26"/>
  <c r="AE61" i="26" s="1"/>
  <c r="AG61" i="26" s="1"/>
  <c r="AD48" i="26"/>
  <c r="AE48" i="26" s="1"/>
  <c r="AG48" i="26" s="1"/>
  <c r="AD39" i="26"/>
  <c r="AE39" i="26" s="1"/>
  <c r="AG39" i="26" s="1"/>
  <c r="AD40" i="26"/>
  <c r="AE40" i="26" s="1"/>
  <c r="AG40" i="26" s="1"/>
  <c r="AD41" i="26"/>
  <c r="AE41" i="26" s="1"/>
  <c r="AG41" i="26" s="1"/>
  <c r="AD42" i="26"/>
  <c r="AE42" i="26" s="1"/>
  <c r="AG42" i="26" s="1"/>
  <c r="AD43" i="26"/>
  <c r="AE43" i="26" s="1"/>
  <c r="AG43" i="26" s="1"/>
  <c r="AD44" i="26"/>
  <c r="AE44" i="26" s="1"/>
  <c r="AG44" i="26" s="1"/>
  <c r="AD24" i="26"/>
  <c r="AE24" i="26" s="1"/>
  <c r="AG24" i="26" s="1"/>
  <c r="AD21" i="26"/>
  <c r="AE21" i="26" s="1"/>
  <c r="AG21" i="26" s="1"/>
  <c r="AD17" i="26"/>
  <c r="AE17" i="26" s="1"/>
  <c r="AG17" i="26" s="1"/>
  <c r="AD18" i="26"/>
  <c r="AE18" i="26" s="1"/>
  <c r="AG18" i="26" s="1"/>
  <c r="AD11" i="26"/>
  <c r="AE11" i="26" s="1"/>
  <c r="AG11" i="26" s="1"/>
  <c r="AD10" i="26"/>
  <c r="AE10" i="26" s="1"/>
  <c r="AG10" i="26" s="1"/>
  <c r="AA9" i="26"/>
  <c r="AD9" i="26"/>
  <c r="AE9" i="26" s="1"/>
  <c r="AG9" i="26" s="1"/>
  <c r="AA10" i="26"/>
  <c r="AB9" i="26" l="1"/>
  <c r="O9" i="26"/>
  <c r="AB10" i="26"/>
  <c r="O10" i="26"/>
  <c r="W9" i="26" l="1"/>
  <c r="AF9" i="26"/>
  <c r="AH9" i="26" s="1"/>
  <c r="W10" i="26"/>
  <c r="AF10" i="26"/>
  <c r="AH10" i="26" s="1"/>
  <c r="X10" i="26" l="1"/>
  <c r="X9" i="26"/>
  <c r="AD13" i="26" l="1"/>
  <c r="AE13" i="26" s="1"/>
  <c r="AG13" i="26" s="1"/>
  <c r="AA13" i="26"/>
  <c r="V13" i="26"/>
  <c r="U13" i="26"/>
  <c r="L13" i="26"/>
  <c r="AB13" i="26" l="1"/>
  <c r="O13" i="26"/>
  <c r="AD54" i="26"/>
  <c r="AE54" i="26" s="1"/>
  <c r="AG54" i="26" s="1"/>
  <c r="AA54" i="26"/>
  <c r="O54" i="26" s="1"/>
  <c r="V54" i="26"/>
  <c r="U54" i="26"/>
  <c r="L54" i="26"/>
  <c r="AD52" i="26"/>
  <c r="AE52" i="26" s="1"/>
  <c r="AG52" i="26" s="1"/>
  <c r="AA52" i="26"/>
  <c r="V52" i="26"/>
  <c r="U52" i="26"/>
  <c r="L52" i="26"/>
  <c r="AD50" i="26"/>
  <c r="AE50" i="26" s="1"/>
  <c r="AG50" i="26" s="1"/>
  <c r="AA50" i="26"/>
  <c r="V50" i="26"/>
  <c r="U50" i="26"/>
  <c r="L50" i="26"/>
  <c r="AD47" i="26"/>
  <c r="AE47" i="26" s="1"/>
  <c r="AG47" i="26" s="1"/>
  <c r="AA47" i="26"/>
  <c r="V47" i="26"/>
  <c r="U47" i="26"/>
  <c r="L47" i="26"/>
  <c r="AD33" i="26"/>
  <c r="AE33" i="26" s="1"/>
  <c r="AG33" i="26" s="1"/>
  <c r="AA33" i="26"/>
  <c r="V33" i="26"/>
  <c r="U33" i="26"/>
  <c r="L33" i="26"/>
  <c r="AD27" i="26"/>
  <c r="AE27" i="26" s="1"/>
  <c r="AG27" i="26" s="1"/>
  <c r="AA27" i="26"/>
  <c r="V27" i="26"/>
  <c r="U27" i="26"/>
  <c r="L27" i="26"/>
  <c r="AD29" i="26"/>
  <c r="AE29" i="26" s="1"/>
  <c r="AG29" i="26" s="1"/>
  <c r="AA29" i="26"/>
  <c r="V29" i="26"/>
  <c r="U29" i="26"/>
  <c r="L29" i="26"/>
  <c r="AD23" i="26"/>
  <c r="AE23" i="26" s="1"/>
  <c r="AG23" i="26" s="1"/>
  <c r="AA23" i="26"/>
  <c r="V23" i="26"/>
  <c r="U23" i="26"/>
  <c r="L23" i="26"/>
  <c r="O33" i="26" l="1"/>
  <c r="O50" i="26"/>
  <c r="O23" i="26"/>
  <c r="AB47" i="26"/>
  <c r="O47" i="26"/>
  <c r="AB29" i="26"/>
  <c r="O29" i="26"/>
  <c r="O27" i="26"/>
  <c r="AB52" i="26"/>
  <c r="O52" i="26"/>
  <c r="W13" i="26"/>
  <c r="AF13" i="26"/>
  <c r="AH13" i="26" s="1"/>
  <c r="AB54" i="26"/>
  <c r="AB50" i="26"/>
  <c r="AB33" i="26"/>
  <c r="AB27" i="26"/>
  <c r="AB23" i="26"/>
  <c r="W27" i="26" l="1"/>
  <c r="AF27" i="26"/>
  <c r="AH27" i="26" s="1"/>
  <c r="X13" i="26"/>
  <c r="W47" i="26"/>
  <c r="AF47" i="26"/>
  <c r="AH47" i="26" s="1"/>
  <c r="W33" i="26"/>
  <c r="AF33" i="26"/>
  <c r="AH33" i="26" s="1"/>
  <c r="W23" i="26"/>
  <c r="AF23" i="26"/>
  <c r="AH23" i="26" s="1"/>
  <c r="W54" i="26"/>
  <c r="AF54" i="26"/>
  <c r="AH54" i="26" s="1"/>
  <c r="W52" i="26"/>
  <c r="AF52" i="26"/>
  <c r="AH52" i="26" s="1"/>
  <c r="W50" i="26"/>
  <c r="AF50" i="26"/>
  <c r="AH50" i="26" s="1"/>
  <c r="W29" i="26"/>
  <c r="AF29" i="26"/>
  <c r="AH29" i="26" s="1"/>
  <c r="X50" i="26" l="1"/>
  <c r="X29" i="26"/>
  <c r="X33" i="26"/>
  <c r="X23" i="26"/>
  <c r="X54" i="26"/>
  <c r="X52" i="26"/>
  <c r="X27" i="26"/>
  <c r="X47" i="26"/>
  <c r="V41" i="26"/>
  <c r="V40" i="26"/>
  <c r="V39" i="26"/>
  <c r="V37" i="26"/>
  <c r="V36" i="26"/>
  <c r="V35" i="26"/>
  <c r="V34" i="26"/>
  <c r="V32" i="26"/>
  <c r="V31" i="26"/>
  <c r="V30" i="26"/>
  <c r="V28" i="26"/>
  <c r="V26" i="26"/>
  <c r="V25" i="26"/>
  <c r="V24" i="26"/>
  <c r="V22" i="26"/>
  <c r="V21" i="26"/>
  <c r="V20" i="26"/>
  <c r="V19" i="26"/>
  <c r="V18" i="26"/>
  <c r="V17" i="26"/>
  <c r="V16" i="26"/>
  <c r="V15" i="26"/>
  <c r="V14" i="26"/>
  <c r="V12" i="26"/>
  <c r="V11" i="26"/>
  <c r="V10" i="26"/>
  <c r="V9" i="26"/>
  <c r="U51" i="26"/>
  <c r="U24" i="26"/>
  <c r="U21" i="26"/>
  <c r="U12" i="26"/>
  <c r="U9" i="26"/>
  <c r="V85" i="26" l="1"/>
  <c r="U85" i="26"/>
  <c r="V84" i="26"/>
  <c r="U84" i="26"/>
  <c r="V83" i="26"/>
  <c r="U83" i="26"/>
  <c r="V82" i="26"/>
  <c r="U82" i="26"/>
  <c r="V81" i="26"/>
  <c r="U81" i="26"/>
  <c r="V80" i="26"/>
  <c r="U80" i="26"/>
  <c r="V79" i="26"/>
  <c r="U79" i="26"/>
  <c r="V78" i="26"/>
  <c r="U78" i="26"/>
  <c r="V77" i="26"/>
  <c r="U77" i="26"/>
  <c r="V76" i="26"/>
  <c r="U76" i="26"/>
  <c r="V71" i="26"/>
  <c r="U71" i="26"/>
  <c r="V70" i="26"/>
  <c r="U70" i="26"/>
  <c r="V69" i="26"/>
  <c r="U69" i="26"/>
  <c r="V68" i="26"/>
  <c r="U68" i="26"/>
  <c r="V67" i="26"/>
  <c r="U67" i="26"/>
  <c r="V66" i="26"/>
  <c r="U66" i="26"/>
  <c r="V65" i="26"/>
  <c r="U65" i="26"/>
  <c r="V64" i="26"/>
  <c r="U64" i="26"/>
  <c r="V63" i="26"/>
  <c r="U63" i="26"/>
  <c r="V62" i="26"/>
  <c r="U62" i="26"/>
  <c r="V61" i="26"/>
  <c r="U61" i="26"/>
  <c r="V60" i="26"/>
  <c r="U60" i="26"/>
  <c r="V57" i="26"/>
  <c r="U57" i="26"/>
  <c r="V55" i="26"/>
  <c r="U55" i="26"/>
  <c r="V53" i="26"/>
  <c r="U53" i="26"/>
  <c r="V51" i="26"/>
  <c r="V49" i="26"/>
  <c r="U49" i="26"/>
  <c r="V48" i="26"/>
  <c r="U48" i="26"/>
  <c r="V46" i="26"/>
  <c r="U46" i="26"/>
  <c r="V45" i="26"/>
  <c r="U45" i="26"/>
  <c r="V44" i="26"/>
  <c r="U44" i="26"/>
  <c r="V43" i="26"/>
  <c r="U43" i="26"/>
  <c r="V42" i="26"/>
  <c r="U42" i="26"/>
  <c r="U41" i="26"/>
  <c r="U40" i="26"/>
  <c r="U39" i="26"/>
  <c r="U37" i="26"/>
  <c r="U36" i="26"/>
  <c r="U35" i="26"/>
  <c r="U34" i="26"/>
  <c r="U32" i="26"/>
  <c r="U31" i="26"/>
  <c r="U30" i="26"/>
  <c r="U28" i="26"/>
  <c r="U26" i="26"/>
  <c r="U25" i="26"/>
  <c r="U22" i="26"/>
  <c r="U20" i="26"/>
  <c r="U19" i="26"/>
  <c r="U18" i="26"/>
  <c r="U17" i="26"/>
  <c r="U16" i="26"/>
  <c r="U15" i="26"/>
  <c r="U14" i="26"/>
  <c r="U11" i="26"/>
  <c r="U10" i="26"/>
  <c r="AD85" i="26" l="1"/>
  <c r="AE85" i="26" s="1"/>
  <c r="AG85" i="26" s="1"/>
  <c r="AD84" i="26"/>
  <c r="AE84" i="26" s="1"/>
  <c r="AG84" i="26" s="1"/>
  <c r="AD83" i="26"/>
  <c r="AE83" i="26" s="1"/>
  <c r="AG83" i="26" s="1"/>
  <c r="AD82" i="26"/>
  <c r="AE82" i="26" s="1"/>
  <c r="AG82" i="26" s="1"/>
  <c r="AD81" i="26"/>
  <c r="AE81" i="26" s="1"/>
  <c r="AG81" i="26" s="1"/>
  <c r="AD80" i="26"/>
  <c r="AE80" i="26" s="1"/>
  <c r="AG80" i="26" s="1"/>
  <c r="AD79" i="26"/>
  <c r="AE79" i="26" s="1"/>
  <c r="AG79" i="26" s="1"/>
  <c r="AD76" i="26"/>
  <c r="AE76" i="26" s="1"/>
  <c r="AG76" i="26" s="1"/>
  <c r="AD74" i="26"/>
  <c r="AE74" i="26" s="1"/>
  <c r="AG74" i="26" s="1"/>
  <c r="AD73" i="26"/>
  <c r="AE73" i="26" s="1"/>
  <c r="AG73" i="26" s="1"/>
  <c r="AD71" i="26"/>
  <c r="AE71" i="26" s="1"/>
  <c r="AG71" i="26" s="1"/>
  <c r="AD69" i="26"/>
  <c r="AE69" i="26" s="1"/>
  <c r="AG69" i="26" s="1"/>
  <c r="AD67" i="26"/>
  <c r="AE67" i="26" s="1"/>
  <c r="AG67" i="26" s="1"/>
  <c r="AD66" i="26"/>
  <c r="AE66" i="26" s="1"/>
  <c r="AG66" i="26" s="1"/>
  <c r="AD65" i="26"/>
  <c r="AE65" i="26" s="1"/>
  <c r="AG65" i="26" s="1"/>
  <c r="AD64" i="26"/>
  <c r="AE64" i="26" s="1"/>
  <c r="AG64" i="26" s="1"/>
  <c r="AD62" i="26"/>
  <c r="AE62" i="26" s="1"/>
  <c r="AG62" i="26" s="1"/>
  <c r="AD55" i="26"/>
  <c r="AE55" i="26" s="1"/>
  <c r="AG55" i="26" s="1"/>
  <c r="AD53" i="26"/>
  <c r="AE53" i="26" s="1"/>
  <c r="AG53" i="26" s="1"/>
  <c r="AD51" i="26"/>
  <c r="AE51" i="26" s="1"/>
  <c r="AG51" i="26" s="1"/>
  <c r="AD49" i="26"/>
  <c r="AE49" i="26" s="1"/>
  <c r="AG49" i="26" s="1"/>
  <c r="AD46" i="26"/>
  <c r="AE46" i="26" s="1"/>
  <c r="AG46" i="26" s="1"/>
  <c r="AD45" i="26"/>
  <c r="AE45" i="26" s="1"/>
  <c r="AG45" i="26" s="1"/>
  <c r="AD37" i="26"/>
  <c r="AE37" i="26" s="1"/>
  <c r="AG37" i="26" s="1"/>
  <c r="AD36" i="26"/>
  <c r="AE36" i="26" s="1"/>
  <c r="AG36" i="26" s="1"/>
  <c r="AD35" i="26"/>
  <c r="AE35" i="26" s="1"/>
  <c r="AG35" i="26" s="1"/>
  <c r="AD34" i="26"/>
  <c r="AE34" i="26" s="1"/>
  <c r="AG34" i="26" s="1"/>
  <c r="AD32" i="26"/>
  <c r="AE32" i="26" s="1"/>
  <c r="AG32" i="26" s="1"/>
  <c r="AD31" i="26"/>
  <c r="AE31" i="26" s="1"/>
  <c r="AG31" i="26" s="1"/>
  <c r="AD30" i="26"/>
  <c r="AE30" i="26" s="1"/>
  <c r="AG30" i="26" s="1"/>
  <c r="AD28" i="26"/>
  <c r="AE28" i="26" s="1"/>
  <c r="AG28" i="26" s="1"/>
  <c r="AD26" i="26"/>
  <c r="AE26" i="26" s="1"/>
  <c r="AG26" i="26" s="1"/>
  <c r="AD25" i="26"/>
  <c r="AE25" i="26" s="1"/>
  <c r="AG25" i="26" s="1"/>
  <c r="AD22" i="26"/>
  <c r="AE22" i="26" s="1"/>
  <c r="AG22" i="26" s="1"/>
  <c r="AD20" i="26"/>
  <c r="AE20" i="26" s="1"/>
  <c r="AG20" i="26" s="1"/>
  <c r="AD19" i="26"/>
  <c r="AE19" i="26" s="1"/>
  <c r="AG19" i="26" s="1"/>
  <c r="AD16" i="26"/>
  <c r="AE16" i="26" s="1"/>
  <c r="AG16" i="26" s="1"/>
  <c r="AD15" i="26"/>
  <c r="AE15" i="26" s="1"/>
  <c r="AG15" i="26" s="1"/>
  <c r="AD14" i="26"/>
  <c r="AE14" i="26" s="1"/>
  <c r="AG14" i="26" s="1"/>
  <c r="AD12" i="26"/>
  <c r="AE12" i="26" s="1"/>
  <c r="AG12" i="26" s="1"/>
  <c r="AA85" i="26"/>
  <c r="O85" i="26" s="1"/>
  <c r="AA84" i="26"/>
  <c r="AA83" i="26"/>
  <c r="AA82" i="26"/>
  <c r="AA81" i="26"/>
  <c r="O81" i="26" s="1"/>
  <c r="AA80" i="26"/>
  <c r="O80" i="26" s="1"/>
  <c r="AA79" i="26"/>
  <c r="AA78" i="26"/>
  <c r="AA77" i="26"/>
  <c r="AA76" i="26"/>
  <c r="AA74" i="26"/>
  <c r="AA73" i="26"/>
  <c r="AA71" i="26"/>
  <c r="O71" i="26" s="1"/>
  <c r="AA70" i="26"/>
  <c r="AA69" i="26"/>
  <c r="AA68" i="26"/>
  <c r="AA67" i="26"/>
  <c r="O67" i="26" s="1"/>
  <c r="AA66" i="26"/>
  <c r="AA65" i="26"/>
  <c r="AA64" i="26"/>
  <c r="AA63" i="26"/>
  <c r="AA62" i="26"/>
  <c r="AA61" i="26"/>
  <c r="AA60" i="26"/>
  <c r="AA57" i="26"/>
  <c r="AA55" i="26"/>
  <c r="AA53" i="26"/>
  <c r="AA51" i="26"/>
  <c r="O51" i="26" s="1"/>
  <c r="AA49" i="26"/>
  <c r="O49" i="26" s="1"/>
  <c r="AA48" i="26"/>
  <c r="AA46" i="26"/>
  <c r="AA45" i="26"/>
  <c r="O45" i="26" s="1"/>
  <c r="AA44" i="26"/>
  <c r="AA43" i="26"/>
  <c r="AA42" i="26"/>
  <c r="AA41" i="26"/>
  <c r="AA40" i="26"/>
  <c r="AA39" i="26"/>
  <c r="AA37" i="26"/>
  <c r="AA36" i="26"/>
  <c r="O36" i="26" s="1"/>
  <c r="AA35" i="26"/>
  <c r="AA34" i="26"/>
  <c r="O34" i="26" s="1"/>
  <c r="AA32" i="26"/>
  <c r="AA31" i="26"/>
  <c r="O31" i="26" s="1"/>
  <c r="AA30" i="26"/>
  <c r="O30" i="26" s="1"/>
  <c r="AA28" i="26"/>
  <c r="O28" i="26" s="1"/>
  <c r="AA26" i="26"/>
  <c r="AA25" i="26"/>
  <c r="O25" i="26" s="1"/>
  <c r="AA24" i="26"/>
  <c r="AA22" i="26"/>
  <c r="AA21" i="26"/>
  <c r="AA20" i="26"/>
  <c r="O20" i="26" s="1"/>
  <c r="AA19" i="26"/>
  <c r="O19" i="26" s="1"/>
  <c r="AA18" i="26"/>
  <c r="AA17" i="26"/>
  <c r="AA16" i="26"/>
  <c r="O16" i="26" s="1"/>
  <c r="AA15" i="26"/>
  <c r="O15" i="26" s="1"/>
  <c r="AA14" i="26"/>
  <c r="O14" i="26" s="1"/>
  <c r="AA12" i="26"/>
  <c r="AA11" i="26"/>
  <c r="O32" i="26" l="1"/>
  <c r="O26" i="26"/>
  <c r="O37" i="26"/>
  <c r="O69" i="26"/>
  <c r="O35" i="26"/>
  <c r="O76" i="26"/>
  <c r="O84" i="26"/>
  <c r="O64" i="26"/>
  <c r="O12" i="26"/>
  <c r="O53" i="26"/>
  <c r="O65" i="26"/>
  <c r="O82" i="26"/>
  <c r="O74" i="26"/>
  <c r="O73" i="26"/>
  <c r="O62" i="26"/>
  <c r="AB41" i="26"/>
  <c r="O41" i="26"/>
  <c r="AB60" i="26"/>
  <c r="O60" i="26"/>
  <c r="AB68" i="26"/>
  <c r="O68" i="26"/>
  <c r="AB77" i="26"/>
  <c r="O77" i="26"/>
  <c r="AB63" i="26"/>
  <c r="O63" i="26"/>
  <c r="AB42" i="26"/>
  <c r="O42" i="26"/>
  <c r="O46" i="26"/>
  <c r="AB24" i="26"/>
  <c r="O24" i="26"/>
  <c r="AB40" i="26"/>
  <c r="O40" i="26"/>
  <c r="AB44" i="26"/>
  <c r="O44" i="26"/>
  <c r="AB57" i="26"/>
  <c r="O57" i="26"/>
  <c r="AB11" i="26"/>
  <c r="O11" i="26"/>
  <c r="AB17" i="26"/>
  <c r="O17" i="26"/>
  <c r="AB21" i="26"/>
  <c r="O21" i="26"/>
  <c r="AB61" i="26"/>
  <c r="O61" i="26"/>
  <c r="AB78" i="26"/>
  <c r="O78" i="26"/>
  <c r="AB18" i="26"/>
  <c r="O18" i="26"/>
  <c r="O22" i="26"/>
  <c r="AB39" i="26"/>
  <c r="O39" i="26"/>
  <c r="AB43" i="26"/>
  <c r="O43" i="26"/>
  <c r="AB48" i="26"/>
  <c r="O48" i="26"/>
  <c r="O55" i="26"/>
  <c r="O66" i="26"/>
  <c r="AB70" i="26"/>
  <c r="O70" i="26"/>
  <c r="O79" i="26"/>
  <c r="O83" i="26"/>
  <c r="AB15" i="26"/>
  <c r="AB19" i="26"/>
  <c r="AB30" i="26"/>
  <c r="AB35" i="26"/>
  <c r="AB49" i="26"/>
  <c r="AB67" i="26"/>
  <c r="AB71" i="26"/>
  <c r="AB76" i="26"/>
  <c r="AB80" i="26"/>
  <c r="AB84" i="26"/>
  <c r="AB16" i="26"/>
  <c r="AB20" i="26"/>
  <c r="AB25" i="26"/>
  <c r="AB31" i="26"/>
  <c r="AB36" i="26"/>
  <c r="AB45" i="26"/>
  <c r="AB51" i="26"/>
  <c r="AB64" i="26"/>
  <c r="AB81" i="26"/>
  <c r="AB85" i="26"/>
  <c r="AB12" i="26"/>
  <c r="AB26" i="26"/>
  <c r="AB32" i="26"/>
  <c r="AB37" i="26"/>
  <c r="AB46" i="26"/>
  <c r="AB53" i="26"/>
  <c r="AB65" i="26"/>
  <c r="AB69" i="26"/>
  <c r="AB73" i="26"/>
  <c r="AB82" i="26"/>
  <c r="AB14" i="26"/>
  <c r="AB22" i="26"/>
  <c r="AB28" i="26"/>
  <c r="AB34" i="26"/>
  <c r="AB55" i="26"/>
  <c r="AB62" i="26"/>
  <c r="AB66" i="26"/>
  <c r="AB74" i="26"/>
  <c r="AB79" i="26"/>
  <c r="AB83" i="26"/>
  <c r="L85" i="26"/>
  <c r="L84" i="26"/>
  <c r="L83" i="26"/>
  <c r="L82" i="26"/>
  <c r="L81" i="26"/>
  <c r="L80" i="26"/>
  <c r="L79" i="26"/>
  <c r="L78" i="26"/>
  <c r="L77" i="26"/>
  <c r="L76" i="26"/>
  <c r="L74" i="26"/>
  <c r="L73" i="26"/>
  <c r="L71" i="26"/>
  <c r="L70" i="26"/>
  <c r="L69" i="26"/>
  <c r="L68" i="26"/>
  <c r="L67" i="26"/>
  <c r="L66" i="26"/>
  <c r="L65" i="26"/>
  <c r="L64" i="26"/>
  <c r="L63" i="26"/>
  <c r="L62" i="26"/>
  <c r="L61" i="26"/>
  <c r="L60" i="26"/>
  <c r="L57" i="26"/>
  <c r="L55" i="26"/>
  <c r="L53" i="26"/>
  <c r="L51" i="26"/>
  <c r="L49" i="26"/>
  <c r="L48" i="26"/>
  <c r="L46" i="26"/>
  <c r="L45" i="26"/>
  <c r="L44" i="26"/>
  <c r="L43" i="26"/>
  <c r="L42" i="26"/>
  <c r="L41" i="26"/>
  <c r="L40" i="26"/>
  <c r="L39" i="26"/>
  <c r="L37" i="26"/>
  <c r="L36" i="26"/>
  <c r="L35" i="26"/>
  <c r="L34" i="26"/>
  <c r="L32" i="26"/>
  <c r="L31" i="26"/>
  <c r="L30" i="26"/>
  <c r="L28" i="26"/>
  <c r="L26" i="26"/>
  <c r="L25" i="26"/>
  <c r="L24" i="26"/>
  <c r="L22" i="26"/>
  <c r="L21" i="26"/>
  <c r="L20" i="26"/>
  <c r="L19" i="26"/>
  <c r="L18" i="26"/>
  <c r="L17" i="26"/>
  <c r="L16" i="26"/>
  <c r="L15" i="26"/>
  <c r="L14" i="26"/>
  <c r="L12" i="26"/>
  <c r="L11" i="26"/>
  <c r="L10" i="26"/>
  <c r="L9" i="26"/>
  <c r="W25" i="26" l="1"/>
  <c r="AF25" i="26"/>
  <c r="AH25" i="26" s="1"/>
  <c r="X25" i="26"/>
  <c r="X80" i="26"/>
  <c r="W80" i="26"/>
  <c r="AF80" i="26"/>
  <c r="AH80" i="26" s="1"/>
  <c r="W49" i="26"/>
  <c r="X49" i="26"/>
  <c r="AF49" i="26"/>
  <c r="AH49" i="26" s="1"/>
  <c r="W15" i="26"/>
  <c r="AF15" i="26"/>
  <c r="AH15" i="26" s="1"/>
  <c r="W79" i="26"/>
  <c r="X79" i="26"/>
  <c r="AF79" i="26"/>
  <c r="AH79" i="26" s="1"/>
  <c r="W14" i="26"/>
  <c r="AF14" i="26"/>
  <c r="AH14" i="26" s="1"/>
  <c r="X81" i="26"/>
  <c r="W81" i="26"/>
  <c r="AF81" i="26"/>
  <c r="AH81" i="26" s="1"/>
  <c r="X18" i="26"/>
  <c r="W18" i="26"/>
  <c r="AF18" i="26"/>
  <c r="AH18" i="26" s="1"/>
  <c r="W61" i="26"/>
  <c r="X61" i="26"/>
  <c r="AF61" i="26"/>
  <c r="AH61" i="26" s="1"/>
  <c r="W17" i="26"/>
  <c r="AF17" i="26"/>
  <c r="AH17" i="26" s="1"/>
  <c r="X77" i="26"/>
  <c r="W77" i="26"/>
  <c r="AF77" i="26"/>
  <c r="AH77" i="26" s="1"/>
  <c r="W74" i="26"/>
  <c r="X74" i="26"/>
  <c r="AF74" i="26"/>
  <c r="AH74" i="26" s="1"/>
  <c r="X34" i="26"/>
  <c r="W34" i="26"/>
  <c r="AF34" i="26"/>
  <c r="AH34" i="26" s="1"/>
  <c r="W82" i="26"/>
  <c r="X82" i="26"/>
  <c r="AF82" i="26"/>
  <c r="AH82" i="26" s="1"/>
  <c r="W53" i="26"/>
  <c r="X53" i="26"/>
  <c r="AF53" i="26"/>
  <c r="AH53" i="26" s="1"/>
  <c r="X26" i="26"/>
  <c r="W26" i="26"/>
  <c r="AF26" i="26"/>
  <c r="AH26" i="26" s="1"/>
  <c r="W36" i="26"/>
  <c r="X36" i="26"/>
  <c r="AF36" i="26"/>
  <c r="AH36" i="26" s="1"/>
  <c r="W16" i="26"/>
  <c r="AF16" i="26"/>
  <c r="AH16" i="26" s="1"/>
  <c r="W71" i="26"/>
  <c r="AF71" i="26"/>
  <c r="AH71" i="26" s="1"/>
  <c r="X71" i="26"/>
  <c r="X30" i="26"/>
  <c r="W30" i="26"/>
  <c r="AF30" i="26"/>
  <c r="AH30" i="26" s="1"/>
  <c r="W70" i="26"/>
  <c r="X70" i="26"/>
  <c r="AF70" i="26"/>
  <c r="AH70" i="26" s="1"/>
  <c r="W48" i="26"/>
  <c r="AF48" i="26"/>
  <c r="AH48" i="26" s="1"/>
  <c r="W39" i="26"/>
  <c r="AF39" i="26"/>
  <c r="AH39" i="26" s="1"/>
  <c r="W44" i="26"/>
  <c r="AF44" i="26"/>
  <c r="AH44" i="26" s="1"/>
  <c r="W24" i="26"/>
  <c r="AF24" i="26"/>
  <c r="AH24" i="26" s="1"/>
  <c r="W63" i="26"/>
  <c r="X63" i="26"/>
  <c r="AF63" i="26"/>
  <c r="AH63" i="26" s="1"/>
  <c r="X60" i="26"/>
  <c r="W60" i="26"/>
  <c r="AF60" i="26"/>
  <c r="AH60" i="26" s="1"/>
  <c r="W55" i="26"/>
  <c r="X55" i="26"/>
  <c r="AF55" i="26"/>
  <c r="AH55" i="26" s="1"/>
  <c r="W65" i="26"/>
  <c r="X65" i="26"/>
  <c r="AF65" i="26"/>
  <c r="AH65" i="26" s="1"/>
  <c r="W32" i="26"/>
  <c r="X32" i="26"/>
  <c r="AF32" i="26"/>
  <c r="AH32" i="26" s="1"/>
  <c r="W45" i="26"/>
  <c r="AF45" i="26"/>
  <c r="AH45" i="26" s="1"/>
  <c r="W20" i="26"/>
  <c r="AF20" i="26"/>
  <c r="AH20" i="26" s="1"/>
  <c r="X76" i="26"/>
  <c r="W76" i="26"/>
  <c r="AF76" i="26"/>
  <c r="AH76" i="26" s="1"/>
  <c r="W35" i="26"/>
  <c r="X35" i="26"/>
  <c r="AF35" i="26"/>
  <c r="AH35" i="26" s="1"/>
  <c r="W66" i="26"/>
  <c r="X66" i="26"/>
  <c r="AF66" i="26"/>
  <c r="AH66" i="26" s="1"/>
  <c r="W28" i="26"/>
  <c r="X28" i="26"/>
  <c r="AF28" i="26"/>
  <c r="AH28" i="26" s="1"/>
  <c r="W73" i="26"/>
  <c r="X73" i="26"/>
  <c r="AF73" i="26"/>
  <c r="AH73" i="26" s="1"/>
  <c r="W46" i="26"/>
  <c r="X46" i="26"/>
  <c r="AF46" i="26"/>
  <c r="AH46" i="26" s="1"/>
  <c r="W12" i="26"/>
  <c r="AF12" i="26"/>
  <c r="AH12" i="26" s="1"/>
  <c r="X64" i="26"/>
  <c r="W64" i="26"/>
  <c r="AF64" i="26"/>
  <c r="AH64" i="26" s="1"/>
  <c r="W31" i="26"/>
  <c r="X31" i="26"/>
  <c r="AF31" i="26"/>
  <c r="AH31" i="26" s="1"/>
  <c r="X84" i="26"/>
  <c r="W84" i="26"/>
  <c r="AF84" i="26"/>
  <c r="AH84" i="26" s="1"/>
  <c r="W67" i="26"/>
  <c r="AF67" i="26"/>
  <c r="AH67" i="26" s="1"/>
  <c r="X67" i="26"/>
  <c r="W19" i="26"/>
  <c r="AF19" i="26"/>
  <c r="AH19" i="26" s="1"/>
  <c r="W78" i="26"/>
  <c r="X78" i="26"/>
  <c r="AF78" i="26"/>
  <c r="AH78" i="26" s="1"/>
  <c r="W21" i="26"/>
  <c r="AF21" i="26"/>
  <c r="AH21" i="26" s="1"/>
  <c r="W11" i="26"/>
  <c r="AF11" i="26"/>
  <c r="AH11" i="26" s="1"/>
  <c r="W83" i="26"/>
  <c r="AF83" i="26"/>
  <c r="AH83" i="26" s="1"/>
  <c r="X83" i="26"/>
  <c r="W62" i="26"/>
  <c r="X62" i="26"/>
  <c r="AF62" i="26"/>
  <c r="AH62" i="26" s="1"/>
  <c r="X22" i="26"/>
  <c r="W22" i="26"/>
  <c r="AF22" i="26"/>
  <c r="AH22" i="26" s="1"/>
  <c r="X69" i="26"/>
  <c r="W69" i="26"/>
  <c r="AF69" i="26"/>
  <c r="AH69" i="26" s="1"/>
  <c r="W37" i="26"/>
  <c r="AF37" i="26"/>
  <c r="AH37" i="26" s="1"/>
  <c r="X85" i="26"/>
  <c r="W85" i="26"/>
  <c r="AF85" i="26"/>
  <c r="AH85" i="26" s="1"/>
  <c r="X51" i="26"/>
  <c r="W51" i="26"/>
  <c r="AF51" i="26"/>
  <c r="AH51" i="26" s="1"/>
  <c r="W43" i="26"/>
  <c r="AF43" i="26"/>
  <c r="AH43" i="26" s="1"/>
  <c r="W57" i="26"/>
  <c r="X57" i="26"/>
  <c r="AF57" i="26"/>
  <c r="AH57" i="26" s="1"/>
  <c r="W40" i="26"/>
  <c r="AF40" i="26"/>
  <c r="AH40" i="26" s="1"/>
  <c r="W42" i="26"/>
  <c r="AF42" i="26"/>
  <c r="AH42" i="26" s="1"/>
  <c r="X68" i="26"/>
  <c r="W68" i="26"/>
  <c r="AF68" i="26"/>
  <c r="AH68" i="26" s="1"/>
  <c r="W41" i="26"/>
  <c r="AF41" i="26"/>
  <c r="AH41" i="26" s="1"/>
  <c r="X42" i="26" l="1"/>
  <c r="X14" i="26"/>
  <c r="X24" i="26"/>
  <c r="X40" i="26"/>
  <c r="X48" i="26"/>
  <c r="X16" i="26"/>
  <c r="X11" i="26"/>
  <c r="X12" i="26"/>
  <c r="X45" i="26"/>
  <c r="X15" i="26"/>
  <c r="X21" i="26"/>
  <c r="X41" i="26"/>
  <c r="X43" i="26"/>
  <c r="X37" i="26"/>
  <c r="X19" i="26"/>
  <c r="X20" i="26"/>
  <c r="X44" i="26"/>
  <c r="X39" i="26"/>
  <c r="X17" i="26"/>
</calcChain>
</file>

<file path=xl/sharedStrings.xml><?xml version="1.0" encoding="utf-8"?>
<sst xmlns="http://schemas.openxmlformats.org/spreadsheetml/2006/main" count="681" uniqueCount="256">
  <si>
    <t>令和12年度</t>
    <rPh sb="0" eb="2">
      <t>レイワ</t>
    </rPh>
    <rPh sb="4" eb="6">
      <t>ネンド</t>
    </rPh>
    <phoneticPr fontId="24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</si>
  <si>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4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</si>
  <si>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4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</si>
  <si>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4"/>
  </si>
  <si>
    <t>多段階評価</t>
    <rPh sb="0" eb="1">
      <t>タ</t>
    </rPh>
    <rPh sb="1" eb="3">
      <t>ダンカイ</t>
    </rPh>
    <rPh sb="3" eb="5">
      <t>ヒョウカ</t>
    </rPh>
    <phoneticPr fontId="24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</si>
  <si>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4"/>
  </si>
  <si>
    <t>類別区分番号</t>
    <rPh sb="0" eb="2">
      <t>ルイベツ</t>
    </rPh>
    <rPh sb="2" eb="4">
      <t>クブン</t>
    </rPh>
    <rPh sb="4" eb="6">
      <t>バンゴウ</t>
    </rPh>
    <phoneticPr fontId="24"/>
  </si>
  <si>
    <t>ｱｳﾃﾞｨ</t>
  </si>
  <si>
    <t>A1 Sportback 25 TFSI (S-tronic)</t>
    <phoneticPr fontId="24"/>
  </si>
  <si>
    <t>3BA-GBDKL</t>
    <phoneticPr fontId="24"/>
  </si>
  <si>
    <t>―</t>
  </si>
  <si>
    <t>DKL</t>
    <phoneticPr fontId="24"/>
  </si>
  <si>
    <t>7AT
(E)</t>
    <phoneticPr fontId="24"/>
  </si>
  <si>
    <t>A1 Sportback 35 TFSI cylinder on demand (S-tronic)</t>
    <phoneticPr fontId="24"/>
  </si>
  <si>
    <t>3BA-GBDAD</t>
    <phoneticPr fontId="24"/>
  </si>
  <si>
    <t>DAD</t>
    <phoneticPr fontId="24"/>
  </si>
  <si>
    <t>A1 Sportback Citycarver 30 TFSI (S-tronic)</t>
    <phoneticPr fontId="24"/>
  </si>
  <si>
    <t>3BA-GBDKR</t>
    <phoneticPr fontId="24"/>
  </si>
  <si>
    <t>DKR</t>
    <phoneticPr fontId="24"/>
  </si>
  <si>
    <t>3AA-GYDLA</t>
    <phoneticPr fontId="24"/>
  </si>
  <si>
    <t>DLA</t>
    <phoneticPr fontId="24"/>
  </si>
  <si>
    <t>A4 35 TFSI (S-tronic)</t>
    <phoneticPr fontId="24"/>
  </si>
  <si>
    <t>3AA-8WDEM</t>
    <phoneticPr fontId="24"/>
  </si>
  <si>
    <t>DEM</t>
    <phoneticPr fontId="24"/>
  </si>
  <si>
    <t>7AT
(E)</t>
  </si>
  <si>
    <t>A4 35 TFSI
A4 Avant 35 TFSI (S-tronic)</t>
    <phoneticPr fontId="24"/>
  </si>
  <si>
    <t>A4 45 TFSI quattro
A4 Avant 45 TFSI quattro (S-tronic)</t>
    <phoneticPr fontId="24"/>
  </si>
  <si>
    <t>3AA-8WDDWF</t>
    <phoneticPr fontId="24"/>
  </si>
  <si>
    <t>DDW</t>
    <phoneticPr fontId="24"/>
  </si>
  <si>
    <t>A4 Avant 45 TFSI quattro (S-tronic)</t>
    <phoneticPr fontId="24"/>
  </si>
  <si>
    <t>A4 allroad (S-tronic)</t>
    <phoneticPr fontId="24"/>
  </si>
  <si>
    <t>3AA-8WDDWA</t>
    <phoneticPr fontId="24"/>
  </si>
  <si>
    <t>A5 Coupe 45 TFSI quattro (S-tronic)</t>
    <phoneticPr fontId="24"/>
  </si>
  <si>
    <t>3AA-F5DDWF</t>
    <phoneticPr fontId="24"/>
  </si>
  <si>
    <t>A5 Sportback 45 TFSI quattro (S-tronic)</t>
    <phoneticPr fontId="24"/>
  </si>
  <si>
    <t>3AA-F5DDWL</t>
    <phoneticPr fontId="24"/>
  </si>
  <si>
    <t>A6 45 TFSI quattro
A6 Avant 45 TFSI quattro (S-tronic)</t>
    <phoneticPr fontId="24"/>
  </si>
  <si>
    <t>3AA-F2DKNF</t>
    <phoneticPr fontId="24"/>
  </si>
  <si>
    <t>DKN</t>
    <phoneticPr fontId="24"/>
  </si>
  <si>
    <t>A6 Avant 45 TFSI quattro (S-tronic)</t>
    <phoneticPr fontId="24"/>
  </si>
  <si>
    <t>3AA-F2DKNF</t>
  </si>
  <si>
    <t>1603, 1604, 
4603, 4604</t>
    <phoneticPr fontId="24"/>
  </si>
  <si>
    <t xml:space="preserve">A6 55 TFSI quattro (S-tronic) </t>
    <phoneticPr fontId="24"/>
  </si>
  <si>
    <t>3AA-F2DLZF</t>
    <phoneticPr fontId="24"/>
  </si>
  <si>
    <t>DLZ</t>
    <phoneticPr fontId="24"/>
  </si>
  <si>
    <t>A6 55 TFSI quattro
A6 Avant 55 TFSI quattro (S-tronic)</t>
    <phoneticPr fontId="24"/>
  </si>
  <si>
    <t>A7 Sportback 45 TFSI quattro (S-tronic)</t>
    <phoneticPr fontId="24"/>
  </si>
  <si>
    <t>3AA-F2DKNS</t>
    <phoneticPr fontId="24"/>
  </si>
  <si>
    <t>A7 Sportback 55 TFSI quattro (S-tronic)</t>
    <phoneticPr fontId="24"/>
  </si>
  <si>
    <t>3AA-F2DLZS</t>
    <phoneticPr fontId="24"/>
  </si>
  <si>
    <t>―</t>
    <phoneticPr fontId="24"/>
  </si>
  <si>
    <t>A8 55 TFSI quattro</t>
    <phoneticPr fontId="24"/>
  </si>
  <si>
    <t>3AA-F8CZSF</t>
    <phoneticPr fontId="24"/>
  </si>
  <si>
    <t>CZS</t>
    <phoneticPr fontId="24"/>
  </si>
  <si>
    <t>A8 60 TFSI quattro</t>
    <phoneticPr fontId="24"/>
  </si>
  <si>
    <t>3AA-F8CXYF</t>
    <phoneticPr fontId="24"/>
  </si>
  <si>
    <t>CXY</t>
    <phoneticPr fontId="24"/>
  </si>
  <si>
    <t>A8L 60 TFSI quattro</t>
    <phoneticPr fontId="24"/>
  </si>
  <si>
    <t>3AA-F8CXYL</t>
    <phoneticPr fontId="24"/>
  </si>
  <si>
    <t xml:space="preserve">Q2 35 TFSI (S-tronic) </t>
    <phoneticPr fontId="21"/>
  </si>
  <si>
    <t>3BA-GADPC</t>
    <phoneticPr fontId="21"/>
  </si>
  <si>
    <t>DPC</t>
    <phoneticPr fontId="21"/>
  </si>
  <si>
    <t>Q3 35 TFSI (S-tronic)</t>
    <phoneticPr fontId="21"/>
  </si>
  <si>
    <t>3BA-F3DPC</t>
    <phoneticPr fontId="21"/>
  </si>
  <si>
    <t>*0*2</t>
    <phoneticPr fontId="24"/>
  </si>
  <si>
    <t>*0*4</t>
    <phoneticPr fontId="24"/>
  </si>
  <si>
    <t>Q3 35 TFSI Sportback (S-tronic)</t>
    <phoneticPr fontId="21"/>
  </si>
  <si>
    <t>*5*2</t>
    <phoneticPr fontId="24"/>
  </si>
  <si>
    <t>Q3 35 TFSI Sportback (S-tronic)</t>
    <phoneticPr fontId="24"/>
  </si>
  <si>
    <t>*5*4</t>
    <phoneticPr fontId="24"/>
  </si>
  <si>
    <t>Q5 45 TFSI quattro air sus (S-tronic)</t>
    <phoneticPr fontId="24"/>
  </si>
  <si>
    <t>3AA-FYDGKA</t>
    <phoneticPr fontId="21"/>
  </si>
  <si>
    <t>0012,0112</t>
    <phoneticPr fontId="24"/>
  </si>
  <si>
    <t>DGK</t>
    <phoneticPr fontId="21"/>
  </si>
  <si>
    <t>0014,0114</t>
    <phoneticPr fontId="24"/>
  </si>
  <si>
    <t>Q5 45 TFSI quattro (S-tronic)</t>
    <phoneticPr fontId="24"/>
  </si>
  <si>
    <t>3AA-FYDGKS</t>
    <phoneticPr fontId="21"/>
  </si>
  <si>
    <t>Q7 55 TFSI quattro air sus</t>
    <phoneticPr fontId="24"/>
  </si>
  <si>
    <t>3AA-4MDCBA</t>
    <phoneticPr fontId="21"/>
  </si>
  <si>
    <t>DCB</t>
    <phoneticPr fontId="21"/>
  </si>
  <si>
    <t>8AT
(E・LTC)</t>
  </si>
  <si>
    <t>5-7</t>
    <phoneticPr fontId="24"/>
  </si>
  <si>
    <t>7</t>
    <phoneticPr fontId="24"/>
  </si>
  <si>
    <t>Q7 55 TFSI quattro</t>
    <phoneticPr fontId="24"/>
  </si>
  <si>
    <t>3AA-4MDCBS</t>
    <phoneticPr fontId="21"/>
  </si>
  <si>
    <t>Q8 55 TFSI quattro air sus</t>
    <phoneticPr fontId="24"/>
  </si>
  <si>
    <t>3AA-F1DCBA</t>
    <phoneticPr fontId="24"/>
  </si>
  <si>
    <t>DCB</t>
  </si>
  <si>
    <t xml:space="preserve">Q8 55 TFSI quattro </t>
    <phoneticPr fontId="24"/>
  </si>
  <si>
    <t>3AA-F1DCBS</t>
    <phoneticPr fontId="24"/>
  </si>
  <si>
    <t>3BA-FVDKZ</t>
    <phoneticPr fontId="24"/>
  </si>
  <si>
    <t>DKZ</t>
    <phoneticPr fontId="24"/>
  </si>
  <si>
    <t>3BA-FVDKTF</t>
    <phoneticPr fontId="24"/>
  </si>
  <si>
    <t>DKT</t>
    <phoneticPr fontId="24"/>
  </si>
  <si>
    <t>TTS (S-tronic)</t>
    <phoneticPr fontId="24"/>
  </si>
  <si>
    <t>3BA-FVDNUF</t>
    <phoneticPr fontId="24"/>
  </si>
  <si>
    <t>DNU</t>
    <phoneticPr fontId="24"/>
  </si>
  <si>
    <t xml:space="preserve">S3  Sportback / Sedan (S-tronic) </t>
    <phoneticPr fontId="21"/>
  </si>
  <si>
    <t>3BA-GYDNFF</t>
    <phoneticPr fontId="21"/>
  </si>
  <si>
    <t>DNF</t>
    <phoneticPr fontId="21"/>
  </si>
  <si>
    <t>S4
S4 Avant</t>
    <phoneticPr fontId="24"/>
  </si>
  <si>
    <t>3BA-8WCWGF</t>
    <phoneticPr fontId="24"/>
  </si>
  <si>
    <t>CWG</t>
    <phoneticPr fontId="24"/>
  </si>
  <si>
    <t xml:space="preserve">S4 Avant </t>
    <phoneticPr fontId="24"/>
  </si>
  <si>
    <t>S5 Coupe</t>
    <phoneticPr fontId="24"/>
  </si>
  <si>
    <t>3BA-F5CWGF</t>
    <phoneticPr fontId="24"/>
  </si>
  <si>
    <t>S5 Sportback</t>
    <phoneticPr fontId="24"/>
  </si>
  <si>
    <t>3BA-F5CWGL</t>
    <phoneticPr fontId="24"/>
  </si>
  <si>
    <t xml:space="preserve">S6 </t>
    <phoneticPr fontId="24"/>
  </si>
  <si>
    <t>3AA-F2DKML</t>
    <phoneticPr fontId="24"/>
  </si>
  <si>
    <t>車両重量1,950～1,990kgの全類別</t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</si>
  <si>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t>S6 
S6 Avant</t>
    <phoneticPr fontId="24"/>
  </si>
  <si>
    <t>車両重量2,000～2,090kgの全類別</t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</si>
  <si>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t>S7 Sportback</t>
    <phoneticPr fontId="24"/>
  </si>
  <si>
    <t>3AA-F2DKMA</t>
    <phoneticPr fontId="24"/>
  </si>
  <si>
    <t xml:space="preserve">0001, 0002 </t>
  </si>
  <si>
    <t>0001, 0002 以外
すべての類別</t>
    <rPh sb="11" eb="13">
      <t>イガイ</t>
    </rPh>
    <rPh sb="18" eb="20">
      <t>ルイベツ</t>
    </rPh>
    <phoneticPr fontId="24"/>
  </si>
  <si>
    <t>S8</t>
    <phoneticPr fontId="24"/>
  </si>
  <si>
    <t>3AA-F8CWWF</t>
    <phoneticPr fontId="24"/>
  </si>
  <si>
    <t xml:space="preserve">0001, 0002 </t>
    <phoneticPr fontId="24"/>
  </si>
  <si>
    <t>CWW</t>
    <phoneticPr fontId="24"/>
  </si>
  <si>
    <t>SQ5</t>
    <phoneticPr fontId="24"/>
  </si>
  <si>
    <t>3BA-FYCWGS</t>
  </si>
  <si>
    <t>SQ5 Air-Sus</t>
    <phoneticPr fontId="24"/>
  </si>
  <si>
    <t>3BA-FYCWGA</t>
  </si>
  <si>
    <t xml:space="preserve">RS4 Avant </t>
    <phoneticPr fontId="24"/>
  </si>
  <si>
    <t>3BA-8WDECF</t>
    <phoneticPr fontId="24"/>
  </si>
  <si>
    <t>DEC</t>
    <phoneticPr fontId="24"/>
  </si>
  <si>
    <t xml:space="preserve">RS5 Coupe </t>
    <phoneticPr fontId="24"/>
  </si>
  <si>
    <t>3BA-F5DECF</t>
    <phoneticPr fontId="24"/>
  </si>
  <si>
    <t xml:space="preserve">0003, 0004 </t>
    <phoneticPr fontId="24"/>
  </si>
  <si>
    <t>RS5 Sportback</t>
    <phoneticPr fontId="24"/>
  </si>
  <si>
    <t>3BA-F5DECL</t>
    <phoneticPr fontId="24"/>
  </si>
  <si>
    <t>RS6 Avant</t>
    <phoneticPr fontId="24"/>
  </si>
  <si>
    <t>3AA-F2DJPF</t>
    <phoneticPr fontId="24"/>
  </si>
  <si>
    <t>DJP</t>
    <phoneticPr fontId="24"/>
  </si>
  <si>
    <t>RS6 Avant air sus</t>
    <phoneticPr fontId="24"/>
  </si>
  <si>
    <t>3AA-F2DJPL</t>
    <phoneticPr fontId="24"/>
  </si>
  <si>
    <t>RS7 Sportback</t>
    <phoneticPr fontId="24"/>
  </si>
  <si>
    <t>3AA-F2DJPS</t>
    <phoneticPr fontId="24"/>
  </si>
  <si>
    <t>RS7 Sportback air sus</t>
    <phoneticPr fontId="24"/>
  </si>
  <si>
    <t>3AA-F2DJPA</t>
    <phoneticPr fontId="24"/>
  </si>
  <si>
    <t>RSQ3 
RSQ3 Sportback (S-tronic)</t>
    <phoneticPr fontId="21"/>
  </si>
  <si>
    <t>3BA-F3DNWF</t>
    <phoneticPr fontId="21"/>
  </si>
  <si>
    <t>DNW</t>
    <phoneticPr fontId="21"/>
  </si>
  <si>
    <t>RSQ8</t>
    <phoneticPr fontId="24"/>
  </si>
  <si>
    <t>3AA-F1DHUA</t>
    <phoneticPr fontId="24"/>
  </si>
  <si>
    <t>DHU</t>
    <phoneticPr fontId="24"/>
  </si>
  <si>
    <t>H,I,D,V,EP,B</t>
    <phoneticPr fontId="24"/>
  </si>
  <si>
    <t>3W</t>
  </si>
  <si>
    <t>A</t>
  </si>
  <si>
    <t>I,D,V,CY,EP,B,AM</t>
    <phoneticPr fontId="24"/>
  </si>
  <si>
    <t>F</t>
    <phoneticPr fontId="21"/>
  </si>
  <si>
    <t>ｻﾝﾙｰﾌ無</t>
    <rPh sb="5" eb="6">
      <t>ナ</t>
    </rPh>
    <phoneticPr fontId="21"/>
  </si>
  <si>
    <t>ｻﾝﾙｰﾌ有</t>
    <rPh sb="5" eb="6">
      <t>アリ</t>
    </rPh>
    <phoneticPr fontId="21"/>
  </si>
  <si>
    <t>H,I,D,V,EP,B,AM</t>
    <phoneticPr fontId="24"/>
  </si>
  <si>
    <t>A</t>
    <phoneticPr fontId="21"/>
  </si>
  <si>
    <t>H,I,D,V,EP,B</t>
  </si>
  <si>
    <t>I,D,V,EP,B,AM</t>
  </si>
  <si>
    <t>F</t>
    <phoneticPr fontId="24"/>
  </si>
  <si>
    <t>A</t>
    <phoneticPr fontId="24"/>
  </si>
  <si>
    <t>I,D,V,EP,B,AM</t>
    <phoneticPr fontId="24"/>
  </si>
  <si>
    <t>I,D,V,EP,B</t>
    <phoneticPr fontId="24"/>
  </si>
  <si>
    <t>電動ﾘﾔｼｰﾄ無、電動ﾘﾔｻﾝｼｪｰﾄﾞ無、
ｻﾝﾙｰﾌ無</t>
    <phoneticPr fontId="24"/>
  </si>
  <si>
    <t>上記以外すべての仕様</t>
    <rPh sb="0" eb="2">
      <t>ジョウキ</t>
    </rPh>
    <rPh sb="2" eb="4">
      <t>イガイ</t>
    </rPh>
    <rPh sb="8" eb="10">
      <t>シヨウ</t>
    </rPh>
    <phoneticPr fontId="24"/>
  </si>
  <si>
    <t>I,D,V,EP,B</t>
  </si>
  <si>
    <t>H,I,D,V,CY,EP,B</t>
    <phoneticPr fontId="24"/>
  </si>
  <si>
    <t>H,I,D,V,EP,B,AM</t>
  </si>
  <si>
    <t>F</t>
  </si>
  <si>
    <t>ｱﾊﾞﾝﾄ・四輪操舵付・ｻﾝﾙｰﾌ付</t>
    <phoneticPr fontId="24"/>
  </si>
  <si>
    <t>1504, 1514, 
1604, 1614</t>
    <phoneticPr fontId="24"/>
  </si>
  <si>
    <t>0114, 0314</t>
    <phoneticPr fontId="24"/>
  </si>
  <si>
    <t>3BA-GYDNNF</t>
    <phoneticPr fontId="24"/>
  </si>
  <si>
    <t>DNN</t>
    <phoneticPr fontId="24"/>
  </si>
  <si>
    <t>TT 40 Coupe TFSI (S-tronic)</t>
    <phoneticPr fontId="24"/>
  </si>
  <si>
    <t>TT 45 Coupe TFSI quattro (S-tronic)</t>
    <phoneticPr fontId="24"/>
  </si>
  <si>
    <t>TEST</t>
    <phoneticPr fontId="24"/>
  </si>
  <si>
    <t>多段階評価2</t>
    <rPh sb="0" eb="1">
      <t>タ</t>
    </rPh>
    <rPh sb="1" eb="3">
      <t>ダンカイ</t>
    </rPh>
    <rPh sb="3" eb="5">
      <t>ヒョウカ</t>
    </rPh>
    <phoneticPr fontId="24"/>
  </si>
  <si>
    <r>
      <t>車</t>
    </r>
    <r>
      <rPr>
        <sz val="8"/>
        <color rgb="FF0070C0"/>
        <rFont val="ＭＳ Ｐゴシック"/>
        <family val="3"/>
        <charset val="128"/>
      </rPr>
      <t>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</t>
    </r>
    <phoneticPr fontId="24"/>
  </si>
  <si>
    <t>3BA-FVDNPF</t>
    <phoneticPr fontId="24"/>
  </si>
  <si>
    <t>DNP</t>
    <phoneticPr fontId="24"/>
  </si>
  <si>
    <t>3BA-FVDNFF</t>
    <phoneticPr fontId="24"/>
  </si>
  <si>
    <t>DNF</t>
    <phoneticPr fontId="24"/>
  </si>
  <si>
    <t>3BA-FVDNPF</t>
  </si>
  <si>
    <t>DNP</t>
  </si>
  <si>
    <t>TT Coupé 45 TFSI quattro  (S-tronic)</t>
    <phoneticPr fontId="24"/>
  </si>
  <si>
    <t xml:space="preserve">SQ2 (S-tronic) </t>
    <phoneticPr fontId="21"/>
  </si>
  <si>
    <t>3BA-GADNFF</t>
    <phoneticPr fontId="21"/>
  </si>
  <si>
    <t>RS3 (S-tronic)</t>
    <phoneticPr fontId="24"/>
  </si>
  <si>
    <t>3BA-GYDNWF</t>
    <phoneticPr fontId="24"/>
  </si>
  <si>
    <t>DNW</t>
    <phoneticPr fontId="24"/>
  </si>
  <si>
    <t>3W</t>
    <phoneticPr fontId="24"/>
  </si>
  <si>
    <t>3AA-F3DFY</t>
    <phoneticPr fontId="21"/>
  </si>
  <si>
    <t>DFY</t>
    <phoneticPr fontId="21"/>
  </si>
  <si>
    <t>H,I,D,V,CY,EP,B,AM</t>
    <phoneticPr fontId="24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</si>
  <si>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</si>
  <si>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r>
      <t>ガ</t>
    </r>
    <r>
      <rPr>
        <b/>
        <sz val="12"/>
        <color theme="1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4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</si>
  <si>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</t>
    </r>
    <r>
      <rPr>
        <sz val="8"/>
        <color theme="1"/>
        <rFont val="Arial"/>
        <family val="2"/>
      </rPr>
      <t>12</t>
    </r>
    <r>
      <rPr>
        <sz val="8"/>
        <color theme="1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24"/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</si>
  <si>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24"/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</si>
  <si>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</si>
  <si>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</si>
  <si>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4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</si>
  <si>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24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</si>
  <si>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4"/>
  </si>
  <si>
    <r>
      <t>WLTC</t>
    </r>
    <r>
      <rPr>
        <sz val="8"/>
        <color theme="1"/>
        <rFont val="ＭＳ Ｐゴシック"/>
        <family val="3"/>
        <charset val="128"/>
      </rPr>
      <t>モード</t>
    </r>
    <phoneticPr fontId="24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</si>
  <si>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24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</si>
  <si>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4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</si>
  <si>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4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</si>
  <si>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4"/>
  </si>
  <si>
    <r>
      <t>令</t>
    </r>
    <r>
      <rPr>
        <sz val="8"/>
        <color theme="1"/>
        <rFont val="ＭＳ Ｐゴシック"/>
        <family val="3"/>
        <charset val="128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24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</si>
  <si>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24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</si>
  <si>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4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</si>
  <si>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24"/>
  </si>
  <si>
    <r>
      <rPr>
        <sz val="8"/>
        <color theme="1"/>
        <rFont val="ＭＳ Ｐゴシック"/>
        <family val="3"/>
        <charset val="128"/>
      </rPr>
      <t>燃費基準
達成・向上
達成レベル</t>
    </r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24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</si>
  <si>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</si>
  <si>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4"/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</si>
  <si>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</si>
  <si>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</si>
  <si>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</si>
  <si>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24"/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</si>
  <si>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</si>
  <si>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</si>
  <si>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</si>
  <si>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</si>
  <si>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24"/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</si>
  <si>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</si>
  <si>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</si>
  <si>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</si>
  <si>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r>
      <t>A3  Sportback / Sedan 30 TFSI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(S-tronic)</t>
    </r>
    <phoneticPr fontId="24"/>
  </si>
  <si>
    <r>
      <t>A3 40 TFSI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(S-tronic)</t>
    </r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</si>
  <si>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1,500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1,530kg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</si>
  <si>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1,540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1,600kg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</si>
  <si>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1,610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1,650kg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</si>
  <si>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 xml:space="preserve">1,680kg
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3" eb="14">
      <t>ゼン</t>
    </rPh>
    <rPh sb="14" eb="16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</si>
  <si>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1,630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1,650kg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</si>
  <si>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 xml:space="preserve">1,660kg
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3" eb="14">
      <t>ゼン</t>
    </rPh>
    <rPh sb="14" eb="16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</si>
  <si>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1,770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</si>
  <si>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1,840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1,870kg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</si>
  <si>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1,850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1,870kg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</si>
  <si>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1,890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1,940kg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</si>
  <si>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1,810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</si>
  <si>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2,020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2,100kg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</si>
  <si>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t>8AT
(E</t>
    </r>
    <r>
      <rPr>
        <sz val="8"/>
        <color theme="1"/>
        <rFont val="ＭＳ Ｐゴシック"/>
        <family val="3"/>
        <charset val="128"/>
      </rPr>
      <t>・</t>
    </r>
    <r>
      <rPr>
        <sz val="8"/>
        <color theme="1"/>
        <rFont val="Arial"/>
        <family val="2"/>
      </rPr>
      <t>LTC)</t>
    </r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</si>
  <si>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2,120kg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</si>
  <si>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2,130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2,180kg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</si>
  <si>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2,190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2,270kg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</si>
  <si>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2,280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2,330kg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</si>
  <si>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2,190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2,260kg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</si>
  <si>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2,280kg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2" eb="13">
      <t>ゼン</t>
    </rPh>
    <rPh sb="13" eb="15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</si>
  <si>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2,120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2,180kg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</si>
  <si>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2,160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2,200kg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</si>
  <si>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2,110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2,220kg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</si>
  <si>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t xml:space="preserve">0114, 0314 </t>
    </r>
    <r>
      <rPr>
        <sz val="8"/>
        <color theme="1"/>
        <rFont val="ＭＳ Ｐゴシック"/>
        <family val="3"/>
        <charset val="128"/>
      </rPr>
      <t>以外
すべての類別</t>
    </r>
    <rPh sb="11" eb="13">
      <t>イガイ</t>
    </rPh>
    <rPh sb="18" eb="20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</si>
  <si>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1,700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1,740kg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4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</si>
  <si>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 xml:space="preserve">1,770kg
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3" eb="14">
      <t>ゼン</t>
    </rPh>
    <rPh sb="14" eb="16">
      <t>ルイベツ</t>
    </rPh>
    <phoneticPr fontId="24"/>
  </si>
  <si>
    <r>
      <t xml:space="preserve">0001, 0002 </t>
    </r>
    <r>
      <rPr>
        <sz val="8"/>
        <color theme="1"/>
        <rFont val="ＭＳ Ｐゴシック"/>
        <family val="3"/>
        <charset val="128"/>
      </rPr>
      <t>以外
すべての類別</t>
    </r>
    <rPh sb="11" eb="13">
      <t>イガイ</t>
    </rPh>
    <rPh sb="18" eb="20">
      <t>ルイベツ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</si>
</sst>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.0"/>
    <numFmt numFmtId="177" formatCode="0_);[Red]\(0\)"/>
    <numFmt numFmtId="178" formatCode="0_ "/>
    <numFmt numFmtId="179" formatCode="0.000"/>
    <numFmt numFmtId="180" formatCode="0.0_ "/>
  </numFmts>
  <fonts count="4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name val="ＭＳ Ｐゴシック"/>
      <family val="3"/>
      <charset val="128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1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167">
    <xf numFmtId="0" fontId="0" fillId="0" borderId="0" xfId="0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24" borderId="0" xfId="0" applyFont="1" applyFill="1" applyBorder="1"/>
    <xf numFmtId="0" fontId="20" fillId="0" borderId="0" xfId="0" applyFont="1" applyFill="1"/>
    <xf numFmtId="0" fontId="21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18" fillId="0" borderId="12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6" fillId="0" borderId="0" xfId="0" applyFont="1" applyFill="1"/>
    <xf numFmtId="3" fontId="20" fillId="0" borderId="10" xfId="0" applyNumberFormat="1" applyFont="1" applyFill="1" applyBorder="1" applyAlignment="1" applyProtection="1">
      <alignment horizontal="center" vertical="center"/>
      <protection locked="0"/>
    </xf>
    <xf numFmtId="38" fontId="20" fillId="0" borderId="10" xfId="33" applyFont="1" applyFill="1" applyBorder="1" applyAlignment="1" applyProtection="1">
      <alignment horizontal="center" vertical="center" wrapText="1"/>
      <protection locked="0"/>
    </xf>
    <xf numFmtId="180" fontId="28" fillId="0" borderId="10" xfId="0" applyNumberFormat="1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/>
    </xf>
    <xf numFmtId="180" fontId="28" fillId="0" borderId="0" xfId="0" applyNumberFormat="1" applyFont="1" applyBorder="1" applyAlignment="1">
      <alignment horizontal="center" vertical="center"/>
    </xf>
    <xf numFmtId="0" fontId="29" fillId="0" borderId="11" xfId="0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 applyProtection="1">
      <alignment vertical="center"/>
      <protection locked="0"/>
    </xf>
    <xf numFmtId="180" fontId="23" fillId="0" borderId="10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/>
    </xf>
    <xf numFmtId="177" fontId="20" fillId="0" borderId="19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Fill="1" applyBorder="1"/>
    <xf numFmtId="177" fontId="20" fillId="0" borderId="1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38" fontId="27" fillId="0" borderId="10" xfId="33" applyFont="1" applyFill="1" applyBorder="1" applyAlignment="1" applyProtection="1">
      <alignment horizontal="center" vertical="center" wrapText="1"/>
      <protection locked="0"/>
    </xf>
    <xf numFmtId="180" fontId="33" fillId="0" borderId="10" xfId="0" applyNumberFormat="1" applyFont="1" applyBorder="1" applyAlignment="1">
      <alignment horizontal="center" vertical="center"/>
    </xf>
    <xf numFmtId="0" fontId="27" fillId="0" borderId="0" xfId="0" applyFont="1" applyFill="1"/>
    <xf numFmtId="3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/>
    <xf numFmtId="0" fontId="29" fillId="0" borderId="0" xfId="0" applyFont="1" applyFill="1"/>
    <xf numFmtId="0" fontId="34" fillId="0" borderId="0" xfId="0" applyFont="1" applyFill="1" applyBorder="1"/>
    <xf numFmtId="177" fontId="29" fillId="0" borderId="0" xfId="0" applyNumberFormat="1" applyFont="1" applyFill="1" applyBorder="1"/>
    <xf numFmtId="0" fontId="29" fillId="0" borderId="12" xfId="0" applyFont="1" applyFill="1" applyBorder="1"/>
    <xf numFmtId="177" fontId="29" fillId="0" borderId="0" xfId="0" applyNumberFormat="1" applyFont="1" applyFill="1"/>
    <xf numFmtId="0" fontId="36" fillId="0" borderId="0" xfId="0" applyFont="1" applyFill="1" applyBorder="1" applyAlignment="1"/>
    <xf numFmtId="0" fontId="29" fillId="0" borderId="0" xfId="0" applyFont="1" applyFill="1" applyAlignment="1">
      <alignment horizontal="right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5" xfId="0" applyFont="1" applyFill="1" applyBorder="1"/>
    <xf numFmtId="0" fontId="29" fillId="0" borderId="12" xfId="0" applyFont="1" applyFill="1" applyBorder="1" applyAlignment="1">
      <alignment horizontal="center"/>
    </xf>
    <xf numFmtId="0" fontId="29" fillId="0" borderId="21" xfId="0" applyFont="1" applyFill="1" applyBorder="1" applyAlignment="1" applyProtection="1">
      <alignment horizontal="left" vertical="center"/>
      <protection locked="0"/>
    </xf>
    <xf numFmtId="0" fontId="29" fillId="0" borderId="11" xfId="0" applyFont="1" applyFill="1" applyBorder="1" applyAlignment="1" applyProtection="1">
      <alignment horizontal="left" vertical="center"/>
      <protection locked="0"/>
    </xf>
    <xf numFmtId="0" fontId="29" fillId="0" borderId="4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179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  <protection locked="0"/>
    </xf>
    <xf numFmtId="176" fontId="28" fillId="0" borderId="22" xfId="0" quotePrefix="1" applyNumberFormat="1" applyFont="1" applyFill="1" applyBorder="1" applyAlignment="1" applyProtection="1">
      <alignment horizontal="center" vertical="center" wrapText="1"/>
      <protection locked="0"/>
    </xf>
    <xf numFmtId="177" fontId="28" fillId="0" borderId="23" xfId="0" applyNumberFormat="1" applyFont="1" applyFill="1" applyBorder="1" applyAlignment="1">
      <alignment horizontal="center" vertical="center" wrapText="1"/>
    </xf>
    <xf numFmtId="176" fontId="28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39" fillId="0" borderId="25" xfId="0" applyFont="1" applyFill="1" applyBorder="1" applyAlignment="1" applyProtection="1">
      <alignment horizontal="center" vertical="center"/>
      <protection locked="0"/>
    </xf>
    <xf numFmtId="178" fontId="29" fillId="0" borderId="24" xfId="0" applyNumberFormat="1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/>
    </xf>
    <xf numFmtId="178" fontId="40" fillId="0" borderId="10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 applyProtection="1">
      <alignment horizontal="center" vertical="center"/>
      <protection locked="0"/>
    </xf>
    <xf numFmtId="177" fontId="29" fillId="0" borderId="19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17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left" vertical="center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176" fontId="28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177" fontId="29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29" fillId="0" borderId="39" xfId="0" applyFont="1" applyFill="1" applyBorder="1" applyAlignment="1" applyProtection="1">
      <alignment vertical="center"/>
      <protection locked="0"/>
    </xf>
    <xf numFmtId="3" fontId="29" fillId="0" borderId="40" xfId="0" quotePrefix="1" applyNumberFormat="1" applyFont="1" applyFill="1" applyBorder="1" applyAlignment="1">
      <alignment horizontal="center" vertical="center" wrapText="1"/>
    </xf>
    <xf numFmtId="0" fontId="29" fillId="0" borderId="40" xfId="0" quotePrefix="1" applyFont="1" applyFill="1" applyBorder="1" applyAlignment="1">
      <alignment horizontal="center" vertical="center" wrapText="1"/>
    </xf>
    <xf numFmtId="56" fontId="29" fillId="0" borderId="21" xfId="0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176" fontId="28" fillId="0" borderId="38" xfId="0" quotePrefix="1" applyNumberFormat="1" applyFont="1" applyFill="1" applyBorder="1" applyAlignment="1" applyProtection="1">
      <alignment horizontal="center" vertical="center" wrapText="1"/>
      <protection locked="0"/>
    </xf>
    <xf numFmtId="177" fontId="28" fillId="0" borderId="42" xfId="0" applyNumberFormat="1" applyFont="1" applyFill="1" applyBorder="1" applyAlignment="1">
      <alignment horizontal="center" vertical="center" wrapText="1"/>
    </xf>
    <xf numFmtId="178" fontId="40" fillId="0" borderId="19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38" fontId="29" fillId="0" borderId="10" xfId="33" applyFont="1" applyFill="1" applyBorder="1" applyAlignment="1" applyProtection="1">
      <alignment horizontal="center" vertical="center" wrapText="1"/>
      <protection locked="0"/>
    </xf>
    <xf numFmtId="176" fontId="28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77" fontId="29" fillId="0" borderId="11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 vertical="center" wrapText="1"/>
    </xf>
    <xf numFmtId="177" fontId="29" fillId="0" borderId="19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shrinkToFit="1"/>
    </xf>
    <xf numFmtId="0" fontId="29" fillId="0" borderId="12" xfId="0" applyFont="1" applyFill="1" applyBorder="1" applyAlignment="1">
      <alignment horizontal="center" shrinkToFit="1"/>
    </xf>
    <xf numFmtId="0" fontId="29" fillId="0" borderId="15" xfId="0" applyFont="1" applyFill="1" applyBorder="1" applyAlignment="1">
      <alignment horizontal="center" shrinkToFit="1"/>
    </xf>
    <xf numFmtId="0" fontId="29" fillId="0" borderId="12" xfId="0" applyFont="1" applyFill="1" applyBorder="1" applyAlignment="1">
      <alignment horizontal="left"/>
    </xf>
    <xf numFmtId="0" fontId="35" fillId="0" borderId="12" xfId="0" applyFont="1" applyFill="1" applyBorder="1" applyAlignment="1" applyProtection="1">
      <protection locked="0"/>
    </xf>
    <xf numFmtId="0" fontId="29" fillId="0" borderId="12" xfId="0" applyFont="1" applyFill="1" applyBorder="1" applyAlignment="1" applyProtection="1">
      <protection locked="0"/>
    </xf>
    <xf numFmtId="0" fontId="29" fillId="0" borderId="28" xfId="0" applyFont="1" applyFill="1" applyBorder="1" applyAlignment="1">
      <alignment horizontal="right"/>
    </xf>
    <xf numFmtId="0" fontId="29" fillId="0" borderId="27" xfId="0" applyFont="1" applyFill="1" applyBorder="1" applyAlignment="1">
      <alignment horizontal="center" vertical="center"/>
    </xf>
    <xf numFmtId="0" fontId="38" fillId="0" borderId="26" xfId="0" applyFont="1" applyFill="1" applyBorder="1"/>
    <xf numFmtId="0" fontId="38" fillId="0" borderId="39" xfId="0" applyFont="1" applyFill="1" applyBorder="1"/>
    <xf numFmtId="0" fontId="38" fillId="0" borderId="0" xfId="0" applyFont="1" applyFill="1"/>
    <xf numFmtId="0" fontId="38" fillId="0" borderId="20" xfId="0" applyFont="1" applyFill="1" applyBorder="1"/>
    <xf numFmtId="0" fontId="38" fillId="0" borderId="12" xfId="0" applyFont="1" applyFill="1" applyBorder="1"/>
    <xf numFmtId="0" fontId="29" fillId="0" borderId="26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177" fontId="29" fillId="0" borderId="16" xfId="0" applyNumberFormat="1" applyFont="1" applyFill="1" applyBorder="1" applyAlignment="1">
      <alignment horizontal="center" vertical="center"/>
    </xf>
    <xf numFmtId="177" fontId="29" fillId="0" borderId="19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/>
    </xf>
    <xf numFmtId="0" fontId="29" fillId="25" borderId="27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 shrinkToFit="1"/>
    </xf>
    <xf numFmtId="0" fontId="29" fillId="0" borderId="26" xfId="0" applyFont="1" applyFill="1" applyBorder="1" applyAlignment="1">
      <alignment horizontal="center" shrinkToFit="1"/>
    </xf>
    <xf numFmtId="0" fontId="29" fillId="0" borderId="13" xfId="0" applyFont="1" applyFill="1" applyBorder="1" applyAlignment="1">
      <alignment horizontal="center" shrinkToFit="1"/>
    </xf>
    <xf numFmtId="0" fontId="35" fillId="0" borderId="3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/>
    <cellStyle name="通貨 2 2" xfId="42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619125</xdr:colOff>
      <xdr:row>1</xdr:row>
      <xdr:rowOff>104775</xdr:rowOff>
    </xdr:from>
    <xdr:to>
      <xdr:col>23</xdr:col>
      <xdr:colOff>581025</xdr:colOff>
      <xdr:row>2</xdr:row>
      <xdr:rowOff>152400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20612100" y="381000"/>
          <a:ext cx="6477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95"/>
  <sheetViews>
    <sheetView tabSelected="1" view="pageBreakPreview" zoomScale="90" zoomScaleNormal="55" zoomScaleSheetLayoutView="90" workbookViewId="0">
      <pane xSplit="3" ySplit="8" topLeftCell="D9" activePane="bottomRight" state="frozen"/>
      <selection pane="topRight"/>
      <selection pane="bottomLeft"/>
      <selection pane="bottomRight" activeCell="F15" sqref="F15"/>
    </sheetView>
  </sheetViews>
  <sheetFormatPr defaultColWidth="9" defaultRowHeight="11.25"/>
  <cols>
    <col min="1" max="1" width="15.875" style="1" customWidth="1"/>
    <col min="2" max="2" width="3.875" style="2" bestFit="1" customWidth="1"/>
    <col min="3" max="3" width="38.25" style="2" customWidth="1"/>
    <col min="4" max="4" width="13.875" style="2" bestFit="1" customWidth="1"/>
    <col min="5" max="5" width="16.875" style="3" customWidth="1"/>
    <col min="6" max="6" width="13.125" style="2" bestFit="1" customWidth="1"/>
    <col min="7" max="7" width="7.375" style="2" bestFit="1" customWidth="1"/>
    <col min="8" max="8" width="12.125" style="2" bestFit="1" customWidth="1"/>
    <col min="9" max="9" width="10.5" style="33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8.62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3.125" style="2" bestFit="1" customWidth="1"/>
    <col min="20" max="20" width="11" style="2" bestFit="1" customWidth="1"/>
    <col min="21" max="22" width="8.25" style="2" bestFit="1" customWidth="1"/>
    <col min="23" max="23" width="9" style="33" bestFit="1"/>
    <col min="24" max="24" width="9" style="2"/>
    <col min="25" max="25" width="4.375" style="2" customWidth="1"/>
    <col min="26" max="16384" width="9" style="2"/>
  </cols>
  <sheetData>
    <row r="1" spans="1:34" ht="21.75" customHeight="1">
      <c r="A1" s="5"/>
      <c r="B1" s="5"/>
      <c r="R1" s="6"/>
    </row>
    <row r="2" spans="1:34" s="4" customFormat="1" ht="15">
      <c r="A2" s="47"/>
      <c r="B2" s="47"/>
      <c r="C2" s="47"/>
      <c r="D2" s="48"/>
      <c r="E2" s="48"/>
      <c r="F2" s="49"/>
      <c r="G2" s="48"/>
      <c r="H2" s="48"/>
      <c r="I2" s="50"/>
      <c r="J2" s="137" t="s">
        <v>195</v>
      </c>
      <c r="K2" s="137"/>
      <c r="L2" s="137"/>
      <c r="M2" s="137"/>
      <c r="N2" s="137"/>
      <c r="O2" s="137"/>
      <c r="P2" s="137"/>
      <c r="Q2" s="51"/>
      <c r="R2" s="138"/>
      <c r="S2" s="139"/>
      <c r="T2" s="139"/>
      <c r="U2" s="139"/>
      <c r="V2" s="139"/>
      <c r="W2" s="52"/>
      <c r="X2" s="48"/>
    </row>
    <row r="3" spans="1:34" s="4" customFormat="1" ht="23.25" customHeight="1">
      <c r="A3" s="53" t="s">
        <v>196</v>
      </c>
      <c r="B3" s="53"/>
      <c r="C3" s="47"/>
      <c r="D3" s="48"/>
      <c r="E3" s="48"/>
      <c r="F3" s="47"/>
      <c r="G3" s="47"/>
      <c r="H3" s="47"/>
      <c r="I3" s="50"/>
      <c r="J3" s="51"/>
      <c r="K3" s="47"/>
      <c r="L3" s="47"/>
      <c r="M3" s="47"/>
      <c r="N3" s="47"/>
      <c r="O3" s="47"/>
      <c r="P3" s="47"/>
      <c r="Q3" s="48"/>
      <c r="R3" s="54"/>
      <c r="S3" s="140" t="s">
        <v>197</v>
      </c>
      <c r="T3" s="140"/>
      <c r="U3" s="140"/>
      <c r="V3" s="140"/>
      <c r="W3" s="140"/>
      <c r="X3" s="140"/>
    </row>
    <row r="4" spans="1:34" s="4" customFormat="1" ht="14.25" customHeight="1">
      <c r="A4" s="120" t="s">
        <v>198</v>
      </c>
      <c r="B4" s="141" t="s">
        <v>199</v>
      </c>
      <c r="C4" s="142"/>
      <c r="D4" s="147"/>
      <c r="E4" s="55"/>
      <c r="F4" s="141" t="s">
        <v>200</v>
      </c>
      <c r="G4" s="149"/>
      <c r="H4" s="124" t="s">
        <v>201</v>
      </c>
      <c r="I4" s="114" t="s">
        <v>202</v>
      </c>
      <c r="J4" s="153" t="s">
        <v>203</v>
      </c>
      <c r="K4" s="155" t="s">
        <v>204</v>
      </c>
      <c r="L4" s="156"/>
      <c r="M4" s="156"/>
      <c r="N4" s="156"/>
      <c r="O4" s="157"/>
      <c r="P4" s="55"/>
      <c r="Q4" s="158"/>
      <c r="R4" s="159"/>
      <c r="S4" s="160"/>
      <c r="T4" s="56"/>
      <c r="U4" s="161" t="s">
        <v>2</v>
      </c>
      <c r="V4" s="117" t="s">
        <v>3</v>
      </c>
      <c r="W4" s="164" t="s">
        <v>0</v>
      </c>
      <c r="X4" s="165"/>
      <c r="Z4" s="110" t="s">
        <v>178</v>
      </c>
      <c r="AA4" s="11"/>
      <c r="AB4" s="11"/>
      <c r="AC4" s="110" t="s">
        <v>178</v>
      </c>
      <c r="AD4" s="10"/>
      <c r="AF4" s="10"/>
      <c r="AG4" s="10"/>
      <c r="AH4" s="10"/>
    </row>
    <row r="5" spans="1:34" s="4" customFormat="1" ht="11.25" customHeight="1">
      <c r="A5" s="121"/>
      <c r="B5" s="143"/>
      <c r="C5" s="144"/>
      <c r="D5" s="148"/>
      <c r="E5" s="57"/>
      <c r="F5" s="150"/>
      <c r="G5" s="133"/>
      <c r="H5" s="121"/>
      <c r="I5" s="151"/>
      <c r="J5" s="154"/>
      <c r="K5" s="166" t="s">
        <v>205</v>
      </c>
      <c r="L5" s="125" t="s">
        <v>206</v>
      </c>
      <c r="M5" s="128" t="s">
        <v>207</v>
      </c>
      <c r="N5" s="131" t="s">
        <v>208</v>
      </c>
      <c r="O5" s="131" t="s">
        <v>209</v>
      </c>
      <c r="P5" s="58" t="s">
        <v>210</v>
      </c>
      <c r="Q5" s="134" t="s">
        <v>211</v>
      </c>
      <c r="R5" s="135"/>
      <c r="S5" s="136"/>
      <c r="T5" s="59" t="s">
        <v>212</v>
      </c>
      <c r="U5" s="162"/>
      <c r="V5" s="121"/>
      <c r="W5" s="114" t="s">
        <v>213</v>
      </c>
      <c r="X5" s="117" t="s">
        <v>4</v>
      </c>
      <c r="Z5" s="110"/>
      <c r="AA5" s="112" t="s">
        <v>5</v>
      </c>
      <c r="AB5" s="107" t="s">
        <v>1</v>
      </c>
      <c r="AC5" s="111"/>
      <c r="AD5" s="112" t="s">
        <v>5</v>
      </c>
      <c r="AE5" s="107" t="s">
        <v>1</v>
      </c>
      <c r="AF5" s="107" t="s">
        <v>4</v>
      </c>
      <c r="AG5" s="107" t="s">
        <v>177</v>
      </c>
      <c r="AH5" s="107" t="s">
        <v>176</v>
      </c>
    </row>
    <row r="6" spans="1:34" s="4" customFormat="1" ht="11.25" customHeight="1">
      <c r="A6" s="121"/>
      <c r="B6" s="143"/>
      <c r="C6" s="144"/>
      <c r="D6" s="120" t="s">
        <v>214</v>
      </c>
      <c r="E6" s="123" t="s">
        <v>6</v>
      </c>
      <c r="F6" s="120" t="s">
        <v>214</v>
      </c>
      <c r="G6" s="124" t="s">
        <v>215</v>
      </c>
      <c r="H6" s="121"/>
      <c r="I6" s="151"/>
      <c r="J6" s="154"/>
      <c r="K6" s="129"/>
      <c r="L6" s="126"/>
      <c r="M6" s="129"/>
      <c r="N6" s="132"/>
      <c r="O6" s="132"/>
      <c r="P6" s="60" t="s">
        <v>216</v>
      </c>
      <c r="Q6" s="60" t="s">
        <v>217</v>
      </c>
      <c r="R6" s="60"/>
      <c r="S6" s="60"/>
      <c r="T6" s="61" t="s">
        <v>218</v>
      </c>
      <c r="U6" s="162"/>
      <c r="V6" s="121"/>
      <c r="W6" s="115"/>
      <c r="X6" s="118"/>
      <c r="Z6" s="110"/>
      <c r="AA6" s="113"/>
      <c r="AB6" s="108"/>
      <c r="AC6" s="111"/>
      <c r="AD6" s="113"/>
      <c r="AE6" s="108"/>
      <c r="AF6" s="108"/>
      <c r="AG6" s="108"/>
      <c r="AH6" s="108"/>
    </row>
    <row r="7" spans="1:34" s="4" customFormat="1" ht="12" customHeight="1">
      <c r="A7" s="121"/>
      <c r="B7" s="143"/>
      <c r="C7" s="144"/>
      <c r="D7" s="121"/>
      <c r="E7" s="121"/>
      <c r="F7" s="121"/>
      <c r="G7" s="121"/>
      <c r="H7" s="121"/>
      <c r="I7" s="151"/>
      <c r="J7" s="154"/>
      <c r="K7" s="129"/>
      <c r="L7" s="126"/>
      <c r="M7" s="129"/>
      <c r="N7" s="132"/>
      <c r="O7" s="132"/>
      <c r="P7" s="60" t="s">
        <v>219</v>
      </c>
      <c r="Q7" s="60" t="s">
        <v>220</v>
      </c>
      <c r="R7" s="60" t="s">
        <v>221</v>
      </c>
      <c r="S7" s="60" t="s">
        <v>222</v>
      </c>
      <c r="T7" s="61" t="s">
        <v>223</v>
      </c>
      <c r="U7" s="162"/>
      <c r="V7" s="121"/>
      <c r="W7" s="115"/>
      <c r="X7" s="118"/>
      <c r="Z7" s="110"/>
      <c r="AA7" s="113"/>
      <c r="AB7" s="108"/>
      <c r="AC7" s="111"/>
      <c r="AD7" s="113"/>
      <c r="AE7" s="108"/>
      <c r="AF7" s="108"/>
      <c r="AG7" s="108"/>
      <c r="AH7" s="108"/>
    </row>
    <row r="8" spans="1:34" s="4" customFormat="1" ht="11.25" customHeight="1">
      <c r="A8" s="122"/>
      <c r="B8" s="145"/>
      <c r="C8" s="146"/>
      <c r="D8" s="122"/>
      <c r="E8" s="122"/>
      <c r="F8" s="122"/>
      <c r="G8" s="122"/>
      <c r="H8" s="122"/>
      <c r="I8" s="152"/>
      <c r="J8" s="150"/>
      <c r="K8" s="130"/>
      <c r="L8" s="127"/>
      <c r="M8" s="130"/>
      <c r="N8" s="133"/>
      <c r="O8" s="133"/>
      <c r="P8" s="57" t="s">
        <v>224</v>
      </c>
      <c r="Q8" s="57" t="s">
        <v>225</v>
      </c>
      <c r="R8" s="57" t="s">
        <v>226</v>
      </c>
      <c r="S8" s="62"/>
      <c r="T8" s="63" t="s">
        <v>227</v>
      </c>
      <c r="U8" s="163"/>
      <c r="V8" s="122"/>
      <c r="W8" s="116"/>
      <c r="X8" s="119"/>
      <c r="Z8" s="110"/>
      <c r="AA8" s="113"/>
      <c r="AB8" s="109"/>
      <c r="AC8" s="111"/>
      <c r="AD8" s="113"/>
      <c r="AE8" s="109"/>
      <c r="AF8" s="109"/>
      <c r="AG8" s="109"/>
      <c r="AH8" s="109"/>
    </row>
    <row r="9" spans="1:34" s="4" customFormat="1" ht="24" customHeight="1">
      <c r="A9" s="26" t="s">
        <v>7</v>
      </c>
      <c r="B9" s="28"/>
      <c r="C9" s="64" t="s">
        <v>8</v>
      </c>
      <c r="D9" s="65" t="s">
        <v>9</v>
      </c>
      <c r="E9" s="66" t="s">
        <v>10</v>
      </c>
      <c r="F9" s="67" t="s">
        <v>11</v>
      </c>
      <c r="G9" s="68">
        <v>0.999</v>
      </c>
      <c r="H9" s="67" t="s">
        <v>12</v>
      </c>
      <c r="I9" s="31" t="str">
        <f>IF(AC9-Z9&gt;0,CONCATENATE(TEXT(Z9,"#,##0"),"~",TEXT(AC9,"#,##0")),TEXT(Z9,"#,##0"))</f>
        <v>1,170~1,180</v>
      </c>
      <c r="J9" s="69">
        <v>5</v>
      </c>
      <c r="K9" s="70">
        <v>15.2</v>
      </c>
      <c r="L9" s="71">
        <f t="shared" ref="L9:L85" si="0">IF(K9&gt;0,1/K9*34.6*67.1,"")</f>
        <v>152.74078947368417</v>
      </c>
      <c r="M9" s="70">
        <v>18.7</v>
      </c>
      <c r="N9" s="72">
        <v>21.8</v>
      </c>
      <c r="O9" s="23" t="str">
        <f>IF(AA9-AD9&gt;0,CONCATENATE(TEXT(AD9,"#,##0.0"),"~",TEXT(AA9,"#,##0.0")),TEXT(AA9,"#,##0.0"))</f>
        <v>26.2~26.3</v>
      </c>
      <c r="P9" s="73" t="s">
        <v>161</v>
      </c>
      <c r="Q9" s="74" t="s">
        <v>149</v>
      </c>
      <c r="R9" s="73" t="s">
        <v>159</v>
      </c>
      <c r="S9" s="75"/>
      <c r="T9" s="76"/>
      <c r="U9" s="77" t="str">
        <f>IF(K9&lt;&gt;0, IF(K9&gt;=M9,ROUNDDOWN(K9/M9*100,0),""),"")</f>
        <v/>
      </c>
      <c r="V9" s="78" t="str">
        <f t="shared" ref="V9:V41" si="1">IF(K9&lt;&gt;0, IF(K9&gt;=N9,ROUNDDOWN(K9/N9*100,0),""),"")</f>
        <v/>
      </c>
      <c r="W9" s="31" t="str">
        <f>IF(AB9&lt;55,"",IF(AE9-AB9&gt;0,CONCATENATE(AB9,"~",AE9),AB9))</f>
        <v>57~58</v>
      </c>
      <c r="X9" s="79" t="str">
        <f>IF(AB9&lt;55,"",CONCATENATE("★",AF9))</f>
        <v>★0.5</v>
      </c>
      <c r="Z9" s="21">
        <v>1170</v>
      </c>
      <c r="AA9" s="23">
        <f>ROUND(-0.00000247*(Z9)*(Z9)-0.000852*Z9+30.65,1)</f>
        <v>26.3</v>
      </c>
      <c r="AB9" s="38">
        <f>ROUNDDOWN(K9/AA9*100,0)</f>
        <v>57</v>
      </c>
      <c r="AC9" s="21">
        <v>1180</v>
      </c>
      <c r="AD9" s="23">
        <f>ROUND(-0.00000247*(AC9)*(AC9)-0.000852*AC9+30.65,1)</f>
        <v>26.2</v>
      </c>
      <c r="AE9" s="38">
        <f>ROUNDDOWN(K9/AD9*100,0)</f>
        <v>58</v>
      </c>
      <c r="AF9" s="39">
        <f>IF(AB9&lt;120,(CEILING(AB9+1,5)-55)/10,7)</f>
        <v>0.5</v>
      </c>
      <c r="AG9" s="38">
        <f>IF(AE9&lt;120,(CEILING(AE9+1,5)-55)/10,7)</f>
        <v>0.5</v>
      </c>
      <c r="AH9" s="38">
        <f>AF9-AG9</f>
        <v>0</v>
      </c>
    </row>
    <row r="10" spans="1:34" s="4" customFormat="1" ht="24" customHeight="1">
      <c r="A10" s="27"/>
      <c r="B10" s="28"/>
      <c r="C10" s="64" t="s">
        <v>13</v>
      </c>
      <c r="D10" s="65" t="s">
        <v>14</v>
      </c>
      <c r="E10" s="66" t="s">
        <v>10</v>
      </c>
      <c r="F10" s="67" t="s">
        <v>15</v>
      </c>
      <c r="G10" s="68">
        <v>1.4970000000000001</v>
      </c>
      <c r="H10" s="67" t="s">
        <v>12</v>
      </c>
      <c r="I10" s="80" t="str">
        <f t="shared" ref="I10:I74" si="2">IF(AC10-Z10&gt;0,CONCATENATE(TEXT(Z10,"#,##0"),"~",TEXT(AC10,"#,##0")),TEXT(Z10,"#,##0"))</f>
        <v>1,220</v>
      </c>
      <c r="J10" s="69">
        <v>5</v>
      </c>
      <c r="K10" s="70">
        <v>15.6</v>
      </c>
      <c r="L10" s="71">
        <f t="shared" si="0"/>
        <v>148.824358974359</v>
      </c>
      <c r="M10" s="70">
        <v>17.2</v>
      </c>
      <c r="N10" s="72">
        <v>20.3</v>
      </c>
      <c r="O10" s="23" t="str">
        <f t="shared" ref="O10:O74" si="3">IF(AA10-AD10&gt;0,CONCATENATE(TEXT(AD10,"#,##0.0"),"~",TEXT(AA10,"#,##0.0")),TEXT(AA10,"#,##0.0"))</f>
        <v>25.9</v>
      </c>
      <c r="P10" s="73" t="s">
        <v>151</v>
      </c>
      <c r="Q10" s="74" t="s">
        <v>149</v>
      </c>
      <c r="R10" s="73" t="s">
        <v>168</v>
      </c>
      <c r="S10" s="75"/>
      <c r="T10" s="76"/>
      <c r="U10" s="77" t="str">
        <f>IF(K10&lt;&gt;0, IF(K10&gt;=M10,ROUNDDOWN(K10/M10*100,0),""),"")</f>
        <v/>
      </c>
      <c r="V10" s="78" t="str">
        <f t="shared" si="1"/>
        <v/>
      </c>
      <c r="W10" s="81">
        <f t="shared" ref="W10:W74" si="4">IF(AB10&lt;55,"",IF(AE10-AB10&gt;0,CONCATENATE(AB10,"~",AE10),AB10))</f>
        <v>60</v>
      </c>
      <c r="X10" s="79" t="str">
        <f t="shared" ref="X10:X74" si="5">IF(AB10&lt;55,"",CONCATENATE("★",AF10))</f>
        <v>★1</v>
      </c>
      <c r="Z10" s="21">
        <v>1220</v>
      </c>
      <c r="AA10" s="23">
        <f t="shared" ref="AA10:AA85" si="6">ROUND(-0.00000247*(Z10)*(Z10)-0.000852*Z10+30.65,1)</f>
        <v>25.9</v>
      </c>
      <c r="AB10" s="12">
        <f t="shared" ref="AB10:AB85" si="7">ROUNDDOWN(K10/AA10*100,0)</f>
        <v>60</v>
      </c>
      <c r="AC10" s="21">
        <v>1220</v>
      </c>
      <c r="AD10" s="23">
        <f t="shared" ref="AD10:AD85" si="8">ROUND(-0.00000247*(AC10)*(AC10)-0.000852*AC10+30.65,1)</f>
        <v>25.9</v>
      </c>
      <c r="AE10" s="37">
        <f t="shared" ref="AE10:AE11" si="9">ROUNDDOWN(K10/AD10*100,0)</f>
        <v>60</v>
      </c>
      <c r="AF10" s="36">
        <f t="shared" ref="AF10:AF74" si="10">IF(AB10&lt;120,(CEILING(AB10+1,5)-55)/10,7)</f>
        <v>1</v>
      </c>
      <c r="AG10" s="37">
        <f t="shared" ref="AG10:AG74" si="11">IF(AE10&lt;120,(CEILING(AE10+1,5)-55)/10,7)</f>
        <v>1</v>
      </c>
      <c r="AH10" s="37">
        <f t="shared" ref="AH10:AH74" si="12">AF10-AG10</f>
        <v>0</v>
      </c>
    </row>
    <row r="11" spans="1:34" s="4" customFormat="1" ht="24" customHeight="1">
      <c r="A11" s="27"/>
      <c r="B11" s="28"/>
      <c r="C11" s="64" t="s">
        <v>16</v>
      </c>
      <c r="D11" s="65" t="s">
        <v>17</v>
      </c>
      <c r="E11" s="66" t="s">
        <v>10</v>
      </c>
      <c r="F11" s="67" t="s">
        <v>18</v>
      </c>
      <c r="G11" s="68">
        <v>0.999</v>
      </c>
      <c r="H11" s="67" t="s">
        <v>12</v>
      </c>
      <c r="I11" s="80" t="str">
        <f t="shared" si="2"/>
        <v>1,210</v>
      </c>
      <c r="J11" s="69">
        <v>5</v>
      </c>
      <c r="K11" s="70">
        <v>15.3</v>
      </c>
      <c r="L11" s="71">
        <f t="shared" si="0"/>
        <v>151.74248366013074</v>
      </c>
      <c r="M11" s="70">
        <v>17.2</v>
      </c>
      <c r="N11" s="72">
        <v>20.3</v>
      </c>
      <c r="O11" s="23" t="str">
        <f t="shared" si="3"/>
        <v>26.0</v>
      </c>
      <c r="P11" s="73" t="s">
        <v>161</v>
      </c>
      <c r="Q11" s="74" t="s">
        <v>149</v>
      </c>
      <c r="R11" s="73" t="s">
        <v>168</v>
      </c>
      <c r="S11" s="75"/>
      <c r="T11" s="76"/>
      <c r="U11" s="77" t="str">
        <f t="shared" ref="U11:U20" si="13">IF(K11&lt;&gt;0, IF(K11&gt;=M11,ROUNDDOWN(K11/M11*100,0),""),"")</f>
        <v/>
      </c>
      <c r="V11" s="78" t="str">
        <f t="shared" si="1"/>
        <v/>
      </c>
      <c r="W11" s="81">
        <f t="shared" si="4"/>
        <v>58</v>
      </c>
      <c r="X11" s="79" t="str">
        <f t="shared" si="5"/>
        <v>★0.5</v>
      </c>
      <c r="Z11" s="21">
        <v>1210</v>
      </c>
      <c r="AA11" s="23">
        <f t="shared" si="6"/>
        <v>26</v>
      </c>
      <c r="AB11" s="12">
        <f t="shared" si="7"/>
        <v>58</v>
      </c>
      <c r="AC11" s="21">
        <v>1210</v>
      </c>
      <c r="AD11" s="29">
        <f t="shared" si="8"/>
        <v>26</v>
      </c>
      <c r="AE11" s="41">
        <f t="shared" si="9"/>
        <v>58</v>
      </c>
      <c r="AF11" s="36">
        <f t="shared" si="10"/>
        <v>0.5</v>
      </c>
      <c r="AG11" s="37">
        <f t="shared" si="11"/>
        <v>0.5</v>
      </c>
      <c r="AH11" s="37">
        <f t="shared" si="12"/>
        <v>0</v>
      </c>
    </row>
    <row r="12" spans="1:34" s="4" customFormat="1" ht="24" customHeight="1">
      <c r="A12" s="27"/>
      <c r="B12" s="28"/>
      <c r="C12" s="64" t="s">
        <v>228</v>
      </c>
      <c r="D12" s="65" t="s">
        <v>19</v>
      </c>
      <c r="E12" s="66" t="s">
        <v>10</v>
      </c>
      <c r="F12" s="67" t="s">
        <v>20</v>
      </c>
      <c r="G12" s="68">
        <v>0.999</v>
      </c>
      <c r="H12" s="67" t="s">
        <v>12</v>
      </c>
      <c r="I12" s="31" t="str">
        <f t="shared" si="2"/>
        <v>1,320~1,350</v>
      </c>
      <c r="J12" s="69">
        <v>5</v>
      </c>
      <c r="K12" s="70">
        <v>17.899999999999999</v>
      </c>
      <c r="L12" s="71">
        <f t="shared" si="0"/>
        <v>129.70167597765365</v>
      </c>
      <c r="M12" s="70">
        <v>15.8</v>
      </c>
      <c r="N12" s="72">
        <v>19</v>
      </c>
      <c r="O12" s="23" t="str">
        <f t="shared" si="3"/>
        <v>25.0~25.2</v>
      </c>
      <c r="P12" s="73" t="s">
        <v>167</v>
      </c>
      <c r="Q12" s="74" t="s">
        <v>149</v>
      </c>
      <c r="R12" s="73" t="s">
        <v>168</v>
      </c>
      <c r="S12" s="75"/>
      <c r="T12" s="76"/>
      <c r="U12" s="77">
        <f>IF(K12&lt;&gt;0, IF(K12&gt;=M12,ROUNDDOWN(K12/M12*100,0),""),"")</f>
        <v>113</v>
      </c>
      <c r="V12" s="78" t="str">
        <f t="shared" si="1"/>
        <v/>
      </c>
      <c r="W12" s="81">
        <f t="shared" si="4"/>
        <v>71</v>
      </c>
      <c r="X12" s="79" t="str">
        <f t="shared" si="5"/>
        <v>★2</v>
      </c>
      <c r="Z12" s="21">
        <v>1320</v>
      </c>
      <c r="AA12" s="23">
        <f t="shared" si="6"/>
        <v>25.2</v>
      </c>
      <c r="AB12" s="12">
        <f t="shared" si="7"/>
        <v>71</v>
      </c>
      <c r="AC12" s="21">
        <v>1350</v>
      </c>
      <c r="AD12" s="29">
        <f t="shared" si="8"/>
        <v>25</v>
      </c>
      <c r="AE12" s="41">
        <f t="shared" ref="AE12:AE85" si="14">ROUNDDOWN(K12/AD12*100,0)</f>
        <v>71</v>
      </c>
      <c r="AF12" s="36">
        <f t="shared" si="10"/>
        <v>2</v>
      </c>
      <c r="AG12" s="37">
        <f t="shared" si="11"/>
        <v>2</v>
      </c>
      <c r="AH12" s="37">
        <f t="shared" si="12"/>
        <v>0</v>
      </c>
    </row>
    <row r="13" spans="1:34" s="4" customFormat="1" ht="24" customHeight="1">
      <c r="A13" s="27"/>
      <c r="B13" s="28"/>
      <c r="C13" s="64" t="s">
        <v>229</v>
      </c>
      <c r="D13" s="65" t="s">
        <v>172</v>
      </c>
      <c r="E13" s="66" t="s">
        <v>10</v>
      </c>
      <c r="F13" s="67" t="s">
        <v>173</v>
      </c>
      <c r="G13" s="68">
        <v>1.984</v>
      </c>
      <c r="H13" s="67" t="s">
        <v>12</v>
      </c>
      <c r="I13" s="82" t="str">
        <f t="shared" si="2"/>
        <v>1,490~1,520</v>
      </c>
      <c r="J13" s="69">
        <v>5</v>
      </c>
      <c r="K13" s="70">
        <v>13.5</v>
      </c>
      <c r="L13" s="71">
        <f t="shared" si="0"/>
        <v>171.97481481481481</v>
      </c>
      <c r="M13" s="70">
        <v>14.4</v>
      </c>
      <c r="N13" s="72">
        <v>17.600000000000001</v>
      </c>
      <c r="O13" s="23" t="str">
        <f t="shared" si="3"/>
        <v>23.6~23.9</v>
      </c>
      <c r="P13" s="73" t="s">
        <v>161</v>
      </c>
      <c r="Q13" s="74" t="s">
        <v>149</v>
      </c>
      <c r="R13" s="73" t="s">
        <v>160</v>
      </c>
      <c r="S13" s="75"/>
      <c r="T13" s="76"/>
      <c r="U13" s="77" t="str">
        <f>IF(K13&lt;&gt;0, IF(K13&gt;=M13,ROUNDDOWN(K13/M13*100,0),""),"")</f>
        <v/>
      </c>
      <c r="V13" s="78" t="str">
        <f t="shared" ref="V13" si="15">IF(K13&lt;&gt;0, IF(K13&gt;=N13,ROUNDDOWN(K13/N13*100,0),""),"")</f>
        <v/>
      </c>
      <c r="W13" s="31" t="str">
        <f t="shared" si="4"/>
        <v>56~57</v>
      </c>
      <c r="X13" s="79" t="str">
        <f t="shared" si="5"/>
        <v>★0.5</v>
      </c>
      <c r="Z13" s="21">
        <v>1490</v>
      </c>
      <c r="AA13" s="23">
        <f t="shared" si="6"/>
        <v>23.9</v>
      </c>
      <c r="AB13" s="35">
        <f t="shared" si="7"/>
        <v>56</v>
      </c>
      <c r="AC13" s="21">
        <v>1520</v>
      </c>
      <c r="AD13" s="29">
        <f t="shared" ref="AD13" si="16">ROUND(-0.00000247*(AC13)*(AC13)-0.000852*AC13+30.65,1)</f>
        <v>23.6</v>
      </c>
      <c r="AE13" s="41">
        <f t="shared" ref="AE13" si="17">ROUNDDOWN(K13/AD13*100,0)</f>
        <v>57</v>
      </c>
      <c r="AF13" s="36">
        <f t="shared" si="10"/>
        <v>0.5</v>
      </c>
      <c r="AG13" s="37">
        <f t="shared" si="11"/>
        <v>0.5</v>
      </c>
      <c r="AH13" s="37">
        <f t="shared" si="12"/>
        <v>0</v>
      </c>
    </row>
    <row r="14" spans="1:34" s="4" customFormat="1" ht="24" customHeight="1">
      <c r="A14" s="27"/>
      <c r="B14" s="28"/>
      <c r="C14" s="83" t="s">
        <v>21</v>
      </c>
      <c r="D14" s="75" t="s">
        <v>22</v>
      </c>
      <c r="E14" s="74" t="s">
        <v>230</v>
      </c>
      <c r="F14" s="74" t="s">
        <v>23</v>
      </c>
      <c r="G14" s="84">
        <v>1.984</v>
      </c>
      <c r="H14" s="74" t="s">
        <v>24</v>
      </c>
      <c r="I14" s="31" t="str">
        <f t="shared" si="2"/>
        <v>1,500~1,530</v>
      </c>
      <c r="J14" s="69">
        <v>5</v>
      </c>
      <c r="K14" s="70">
        <v>13.6</v>
      </c>
      <c r="L14" s="71">
        <f t="shared" si="0"/>
        <v>170.71029411764707</v>
      </c>
      <c r="M14" s="70">
        <v>14.4</v>
      </c>
      <c r="N14" s="72">
        <v>17.600000000000001</v>
      </c>
      <c r="O14" s="23" t="str">
        <f t="shared" si="3"/>
        <v>23.6~23.8</v>
      </c>
      <c r="P14" s="73" t="s">
        <v>167</v>
      </c>
      <c r="Q14" s="74" t="s">
        <v>149</v>
      </c>
      <c r="R14" s="73" t="s">
        <v>159</v>
      </c>
      <c r="S14" s="85"/>
      <c r="T14" s="76"/>
      <c r="U14" s="77" t="str">
        <f t="shared" si="13"/>
        <v/>
      </c>
      <c r="V14" s="78" t="str">
        <f t="shared" si="1"/>
        <v/>
      </c>
      <c r="W14" s="31">
        <f t="shared" si="4"/>
        <v>57</v>
      </c>
      <c r="X14" s="79" t="str">
        <f t="shared" si="5"/>
        <v>★0.5</v>
      </c>
      <c r="Z14" s="21">
        <v>1500</v>
      </c>
      <c r="AA14" s="23">
        <f t="shared" si="6"/>
        <v>23.8</v>
      </c>
      <c r="AB14" s="12">
        <f t="shared" si="7"/>
        <v>57</v>
      </c>
      <c r="AC14" s="21">
        <v>1530</v>
      </c>
      <c r="AD14" s="29">
        <f t="shared" si="8"/>
        <v>23.6</v>
      </c>
      <c r="AE14" s="41">
        <f t="shared" si="14"/>
        <v>57</v>
      </c>
      <c r="AF14" s="36">
        <f t="shared" si="10"/>
        <v>0.5</v>
      </c>
      <c r="AG14" s="37">
        <f t="shared" si="11"/>
        <v>0.5</v>
      </c>
      <c r="AH14" s="37">
        <f t="shared" si="12"/>
        <v>0</v>
      </c>
    </row>
    <row r="15" spans="1:34" s="4" customFormat="1" ht="24" customHeight="1">
      <c r="A15" s="27"/>
      <c r="B15" s="28"/>
      <c r="C15" s="83" t="s">
        <v>25</v>
      </c>
      <c r="D15" s="75" t="s">
        <v>22</v>
      </c>
      <c r="E15" s="74" t="s">
        <v>231</v>
      </c>
      <c r="F15" s="74" t="s">
        <v>23</v>
      </c>
      <c r="G15" s="84">
        <v>1.984</v>
      </c>
      <c r="H15" s="74" t="s">
        <v>24</v>
      </c>
      <c r="I15" s="31" t="str">
        <f t="shared" si="2"/>
        <v>1,540~1,600</v>
      </c>
      <c r="J15" s="69">
        <v>5</v>
      </c>
      <c r="K15" s="70">
        <v>13.6</v>
      </c>
      <c r="L15" s="71">
        <f t="shared" si="0"/>
        <v>170.71029411764707</v>
      </c>
      <c r="M15" s="70">
        <v>13.2</v>
      </c>
      <c r="N15" s="72">
        <v>16.5</v>
      </c>
      <c r="O15" s="23" t="str">
        <f t="shared" si="3"/>
        <v>23.0~23.5</v>
      </c>
      <c r="P15" s="73" t="s">
        <v>167</v>
      </c>
      <c r="Q15" s="74" t="s">
        <v>149</v>
      </c>
      <c r="R15" s="73" t="s">
        <v>159</v>
      </c>
      <c r="S15" s="85"/>
      <c r="T15" s="76"/>
      <c r="U15" s="77">
        <f t="shared" si="13"/>
        <v>103</v>
      </c>
      <c r="V15" s="78" t="str">
        <f t="shared" si="1"/>
        <v/>
      </c>
      <c r="W15" s="31" t="str">
        <f t="shared" si="4"/>
        <v>57~59</v>
      </c>
      <c r="X15" s="79" t="str">
        <f t="shared" si="5"/>
        <v>★0.5</v>
      </c>
      <c r="Z15" s="21">
        <v>1540</v>
      </c>
      <c r="AA15" s="23">
        <f t="shared" si="6"/>
        <v>23.5</v>
      </c>
      <c r="AB15" s="12">
        <f t="shared" si="7"/>
        <v>57</v>
      </c>
      <c r="AC15" s="21">
        <v>1600</v>
      </c>
      <c r="AD15" s="29">
        <f t="shared" si="8"/>
        <v>23</v>
      </c>
      <c r="AE15" s="41">
        <f t="shared" si="14"/>
        <v>59</v>
      </c>
      <c r="AF15" s="36">
        <f t="shared" si="10"/>
        <v>0.5</v>
      </c>
      <c r="AG15" s="37">
        <f t="shared" si="11"/>
        <v>0.5</v>
      </c>
      <c r="AH15" s="37">
        <f t="shared" si="12"/>
        <v>0</v>
      </c>
    </row>
    <row r="16" spans="1:34" s="4" customFormat="1" ht="24" customHeight="1">
      <c r="A16" s="27"/>
      <c r="B16" s="28"/>
      <c r="C16" s="83" t="s">
        <v>26</v>
      </c>
      <c r="D16" s="75" t="s">
        <v>27</v>
      </c>
      <c r="E16" s="74" t="s">
        <v>232</v>
      </c>
      <c r="F16" s="67" t="s">
        <v>28</v>
      </c>
      <c r="G16" s="84">
        <v>1.984</v>
      </c>
      <c r="H16" s="74" t="s">
        <v>24</v>
      </c>
      <c r="I16" s="31" t="str">
        <f t="shared" si="2"/>
        <v>1,610~1,650</v>
      </c>
      <c r="J16" s="69">
        <v>5</v>
      </c>
      <c r="K16" s="70">
        <v>12.9</v>
      </c>
      <c r="L16" s="71">
        <f t="shared" si="0"/>
        <v>179.9736434108527</v>
      </c>
      <c r="M16" s="70">
        <v>13.2</v>
      </c>
      <c r="N16" s="72">
        <v>16.5</v>
      </c>
      <c r="O16" s="23" t="str">
        <f t="shared" si="3"/>
        <v>22.5~22.9</v>
      </c>
      <c r="P16" s="73" t="s">
        <v>167</v>
      </c>
      <c r="Q16" s="74" t="s">
        <v>149</v>
      </c>
      <c r="R16" s="73" t="s">
        <v>150</v>
      </c>
      <c r="S16" s="75"/>
      <c r="T16" s="76"/>
      <c r="U16" s="77" t="str">
        <f t="shared" si="13"/>
        <v/>
      </c>
      <c r="V16" s="78" t="str">
        <f t="shared" si="1"/>
        <v/>
      </c>
      <c r="W16" s="31" t="str">
        <f t="shared" si="4"/>
        <v>56~57</v>
      </c>
      <c r="X16" s="79" t="str">
        <f t="shared" si="5"/>
        <v>★0.5</v>
      </c>
      <c r="Z16" s="21">
        <v>1610</v>
      </c>
      <c r="AA16" s="23">
        <f t="shared" si="6"/>
        <v>22.9</v>
      </c>
      <c r="AB16" s="12">
        <f t="shared" si="7"/>
        <v>56</v>
      </c>
      <c r="AC16" s="21">
        <v>1650</v>
      </c>
      <c r="AD16" s="29">
        <f t="shared" si="8"/>
        <v>22.5</v>
      </c>
      <c r="AE16" s="41">
        <f t="shared" si="14"/>
        <v>57</v>
      </c>
      <c r="AF16" s="36">
        <f t="shared" si="10"/>
        <v>0.5</v>
      </c>
      <c r="AG16" s="37">
        <f t="shared" si="11"/>
        <v>0.5</v>
      </c>
      <c r="AH16" s="37">
        <f t="shared" si="12"/>
        <v>0</v>
      </c>
    </row>
    <row r="17" spans="1:34" s="4" customFormat="1" ht="24" customHeight="1">
      <c r="A17" s="27"/>
      <c r="B17" s="28"/>
      <c r="C17" s="83" t="s">
        <v>29</v>
      </c>
      <c r="D17" s="75" t="s">
        <v>27</v>
      </c>
      <c r="E17" s="86" t="s">
        <v>233</v>
      </c>
      <c r="F17" s="67" t="s">
        <v>28</v>
      </c>
      <c r="G17" s="84">
        <v>1.984</v>
      </c>
      <c r="H17" s="74" t="s">
        <v>24</v>
      </c>
      <c r="I17" s="80" t="str">
        <f t="shared" si="2"/>
        <v>1,680</v>
      </c>
      <c r="J17" s="69">
        <v>5</v>
      </c>
      <c r="K17" s="70">
        <v>12.9</v>
      </c>
      <c r="L17" s="71">
        <f t="shared" si="0"/>
        <v>179.9736434108527</v>
      </c>
      <c r="M17" s="70">
        <v>12.2</v>
      </c>
      <c r="N17" s="72">
        <v>15.4</v>
      </c>
      <c r="O17" s="23" t="str">
        <f t="shared" si="3"/>
        <v>22.2</v>
      </c>
      <c r="P17" s="73" t="s">
        <v>167</v>
      </c>
      <c r="Q17" s="74" t="s">
        <v>149</v>
      </c>
      <c r="R17" s="73" t="s">
        <v>150</v>
      </c>
      <c r="S17" s="75"/>
      <c r="T17" s="76"/>
      <c r="U17" s="77">
        <f t="shared" si="13"/>
        <v>105</v>
      </c>
      <c r="V17" s="78" t="str">
        <f t="shared" si="1"/>
        <v/>
      </c>
      <c r="W17" s="81">
        <f t="shared" si="4"/>
        <v>58</v>
      </c>
      <c r="X17" s="79" t="str">
        <f t="shared" si="5"/>
        <v>★0.5</v>
      </c>
      <c r="Z17" s="21">
        <v>1680</v>
      </c>
      <c r="AA17" s="23">
        <f t="shared" si="6"/>
        <v>22.2</v>
      </c>
      <c r="AB17" s="12">
        <f t="shared" si="7"/>
        <v>58</v>
      </c>
      <c r="AC17" s="21">
        <v>1680</v>
      </c>
      <c r="AD17" s="29">
        <f t="shared" ref="AD17:AD18" si="18">ROUND(-0.00000247*(AC17)*(AC17)-0.000852*AC17+30.65,1)</f>
        <v>22.2</v>
      </c>
      <c r="AE17" s="41">
        <f t="shared" ref="AE17:AE18" si="19">ROUNDDOWN(K17/AD17*100,0)</f>
        <v>58</v>
      </c>
      <c r="AF17" s="36">
        <f t="shared" si="10"/>
        <v>0.5</v>
      </c>
      <c r="AG17" s="37">
        <f t="shared" si="11"/>
        <v>0.5</v>
      </c>
      <c r="AH17" s="37">
        <f t="shared" si="12"/>
        <v>0</v>
      </c>
    </row>
    <row r="18" spans="1:34" s="4" customFormat="1" ht="24" customHeight="1">
      <c r="A18" s="27"/>
      <c r="B18" s="28"/>
      <c r="C18" s="83" t="s">
        <v>30</v>
      </c>
      <c r="D18" s="75" t="s">
        <v>31</v>
      </c>
      <c r="E18" s="86" t="s">
        <v>10</v>
      </c>
      <c r="F18" s="67" t="s">
        <v>28</v>
      </c>
      <c r="G18" s="84">
        <v>1.984</v>
      </c>
      <c r="H18" s="74" t="s">
        <v>24</v>
      </c>
      <c r="I18" s="80" t="str">
        <f t="shared" si="2"/>
        <v>1,660</v>
      </c>
      <c r="J18" s="69">
        <v>5</v>
      </c>
      <c r="K18" s="70">
        <v>11.9</v>
      </c>
      <c r="L18" s="71">
        <f t="shared" si="0"/>
        <v>195.0974789915966</v>
      </c>
      <c r="M18" s="70">
        <v>12.2</v>
      </c>
      <c r="N18" s="72">
        <v>15.4</v>
      </c>
      <c r="O18" s="23" t="str">
        <f t="shared" si="3"/>
        <v>22.4</v>
      </c>
      <c r="P18" s="73" t="s">
        <v>167</v>
      </c>
      <c r="Q18" s="74" t="s">
        <v>149</v>
      </c>
      <c r="R18" s="73" t="s">
        <v>150</v>
      </c>
      <c r="S18" s="75"/>
      <c r="T18" s="76"/>
      <c r="U18" s="77" t="str">
        <f t="shared" si="13"/>
        <v/>
      </c>
      <c r="V18" s="78" t="str">
        <f t="shared" si="1"/>
        <v/>
      </c>
      <c r="W18" s="81" t="str">
        <f t="shared" si="4"/>
        <v/>
      </c>
      <c r="X18" s="87" t="str">
        <f t="shared" si="5"/>
        <v/>
      </c>
      <c r="Z18" s="21">
        <v>1660</v>
      </c>
      <c r="AA18" s="23">
        <f t="shared" si="6"/>
        <v>22.4</v>
      </c>
      <c r="AB18" s="12">
        <f t="shared" si="7"/>
        <v>53</v>
      </c>
      <c r="AC18" s="21">
        <v>1660</v>
      </c>
      <c r="AD18" s="29">
        <f t="shared" si="18"/>
        <v>22.4</v>
      </c>
      <c r="AE18" s="41">
        <f t="shared" si="19"/>
        <v>53</v>
      </c>
      <c r="AF18" s="36">
        <f t="shared" si="10"/>
        <v>0</v>
      </c>
      <c r="AG18" s="37">
        <f t="shared" si="11"/>
        <v>0</v>
      </c>
      <c r="AH18" s="37">
        <f t="shared" si="12"/>
        <v>0</v>
      </c>
    </row>
    <row r="19" spans="1:34" s="4" customFormat="1" ht="24" customHeight="1">
      <c r="A19" s="27"/>
      <c r="B19" s="28"/>
      <c r="C19" s="83" t="s">
        <v>32</v>
      </c>
      <c r="D19" s="75" t="s">
        <v>33</v>
      </c>
      <c r="E19" s="86" t="s">
        <v>10</v>
      </c>
      <c r="F19" s="67" t="s">
        <v>28</v>
      </c>
      <c r="G19" s="84">
        <v>1.984</v>
      </c>
      <c r="H19" s="74" t="s">
        <v>24</v>
      </c>
      <c r="I19" s="31" t="str">
        <f t="shared" si="2"/>
        <v>1,590~1,620</v>
      </c>
      <c r="J19" s="69">
        <v>4</v>
      </c>
      <c r="K19" s="70">
        <v>12.9</v>
      </c>
      <c r="L19" s="71">
        <f t="shared" si="0"/>
        <v>179.9736434108527</v>
      </c>
      <c r="M19" s="70">
        <v>13.2</v>
      </c>
      <c r="N19" s="72">
        <v>16.5</v>
      </c>
      <c r="O19" s="23" t="str">
        <f t="shared" si="3"/>
        <v>22.8~23.1</v>
      </c>
      <c r="P19" s="73" t="s">
        <v>167</v>
      </c>
      <c r="Q19" s="74" t="s">
        <v>149</v>
      </c>
      <c r="R19" s="73" t="s">
        <v>150</v>
      </c>
      <c r="S19" s="75"/>
      <c r="T19" s="76"/>
      <c r="U19" s="77" t="str">
        <f t="shared" si="13"/>
        <v/>
      </c>
      <c r="V19" s="78" t="str">
        <f t="shared" si="1"/>
        <v/>
      </c>
      <c r="W19" s="31" t="str">
        <f t="shared" si="4"/>
        <v>55~56</v>
      </c>
      <c r="X19" s="79" t="str">
        <f t="shared" si="5"/>
        <v>★0.5</v>
      </c>
      <c r="Z19" s="21">
        <v>1590</v>
      </c>
      <c r="AA19" s="23">
        <f t="shared" si="6"/>
        <v>23.1</v>
      </c>
      <c r="AB19" s="12">
        <f t="shared" si="7"/>
        <v>55</v>
      </c>
      <c r="AC19" s="21">
        <v>1620</v>
      </c>
      <c r="AD19" s="23">
        <f t="shared" si="8"/>
        <v>22.8</v>
      </c>
      <c r="AE19" s="12">
        <f t="shared" si="14"/>
        <v>56</v>
      </c>
      <c r="AF19" s="36">
        <f t="shared" si="10"/>
        <v>0.5</v>
      </c>
      <c r="AG19" s="37">
        <f t="shared" si="11"/>
        <v>0.5</v>
      </c>
      <c r="AH19" s="37">
        <f t="shared" si="12"/>
        <v>0</v>
      </c>
    </row>
    <row r="20" spans="1:34" s="4" customFormat="1" ht="24" customHeight="1">
      <c r="A20" s="27"/>
      <c r="B20" s="28"/>
      <c r="C20" s="83" t="s">
        <v>34</v>
      </c>
      <c r="D20" s="75" t="s">
        <v>35</v>
      </c>
      <c r="E20" s="86" t="s">
        <v>234</v>
      </c>
      <c r="F20" s="67" t="s">
        <v>28</v>
      </c>
      <c r="G20" s="84">
        <v>1.984</v>
      </c>
      <c r="H20" s="74" t="s">
        <v>24</v>
      </c>
      <c r="I20" s="31" t="str">
        <f t="shared" si="2"/>
        <v>1,630~1,650</v>
      </c>
      <c r="J20" s="69">
        <v>5</v>
      </c>
      <c r="K20" s="70">
        <v>12.9</v>
      </c>
      <c r="L20" s="71">
        <f t="shared" si="0"/>
        <v>179.9736434108527</v>
      </c>
      <c r="M20" s="70">
        <v>13.2</v>
      </c>
      <c r="N20" s="72">
        <v>16.5</v>
      </c>
      <c r="O20" s="23" t="str">
        <f t="shared" si="3"/>
        <v>22.5~22.7</v>
      </c>
      <c r="P20" s="73" t="s">
        <v>167</v>
      </c>
      <c r="Q20" s="74" t="s">
        <v>149</v>
      </c>
      <c r="R20" s="73" t="s">
        <v>150</v>
      </c>
      <c r="S20" s="75"/>
      <c r="T20" s="76"/>
      <c r="U20" s="77" t="str">
        <f t="shared" si="13"/>
        <v/>
      </c>
      <c r="V20" s="78" t="str">
        <f t="shared" si="1"/>
        <v/>
      </c>
      <c r="W20" s="31" t="str">
        <f t="shared" si="4"/>
        <v>56~57</v>
      </c>
      <c r="X20" s="79" t="str">
        <f t="shared" si="5"/>
        <v>★0.5</v>
      </c>
      <c r="Z20" s="21">
        <v>1630</v>
      </c>
      <c r="AA20" s="23">
        <f t="shared" si="6"/>
        <v>22.7</v>
      </c>
      <c r="AB20" s="12">
        <f t="shared" si="7"/>
        <v>56</v>
      </c>
      <c r="AC20" s="21">
        <v>1650</v>
      </c>
      <c r="AD20" s="23">
        <f t="shared" si="8"/>
        <v>22.5</v>
      </c>
      <c r="AE20" s="12">
        <f t="shared" si="14"/>
        <v>57</v>
      </c>
      <c r="AF20" s="36">
        <f t="shared" si="10"/>
        <v>0.5</v>
      </c>
      <c r="AG20" s="37">
        <f t="shared" si="11"/>
        <v>0.5</v>
      </c>
      <c r="AH20" s="37">
        <f t="shared" si="12"/>
        <v>0</v>
      </c>
    </row>
    <row r="21" spans="1:34" s="4" customFormat="1" ht="24" customHeight="1">
      <c r="A21" s="27"/>
      <c r="B21" s="28"/>
      <c r="C21" s="83" t="s">
        <v>34</v>
      </c>
      <c r="D21" s="75" t="s">
        <v>35</v>
      </c>
      <c r="E21" s="86" t="s">
        <v>235</v>
      </c>
      <c r="F21" s="67" t="s">
        <v>28</v>
      </c>
      <c r="G21" s="84">
        <v>1.984</v>
      </c>
      <c r="H21" s="74" t="s">
        <v>24</v>
      </c>
      <c r="I21" s="80" t="str">
        <f t="shared" si="2"/>
        <v>1,660</v>
      </c>
      <c r="J21" s="69">
        <v>5</v>
      </c>
      <c r="K21" s="70">
        <v>12.9</v>
      </c>
      <c r="L21" s="71">
        <f t="shared" si="0"/>
        <v>179.9736434108527</v>
      </c>
      <c r="M21" s="70">
        <v>12.2</v>
      </c>
      <c r="N21" s="72">
        <v>15.4</v>
      </c>
      <c r="O21" s="23" t="str">
        <f t="shared" si="3"/>
        <v>22.4</v>
      </c>
      <c r="P21" s="73" t="s">
        <v>167</v>
      </c>
      <c r="Q21" s="74" t="s">
        <v>149</v>
      </c>
      <c r="R21" s="73" t="s">
        <v>150</v>
      </c>
      <c r="S21" s="75"/>
      <c r="T21" s="76"/>
      <c r="U21" s="77">
        <f>IF(K21&lt;&gt;0, IF(K21&gt;=M21,ROUNDDOWN(K21/M21*100,0),""),"")</f>
        <v>105</v>
      </c>
      <c r="V21" s="78" t="str">
        <f t="shared" si="1"/>
        <v/>
      </c>
      <c r="W21" s="81">
        <f t="shared" si="4"/>
        <v>57</v>
      </c>
      <c r="X21" s="79" t="str">
        <f t="shared" si="5"/>
        <v>★0.5</v>
      </c>
      <c r="Z21" s="21">
        <v>1660</v>
      </c>
      <c r="AA21" s="23">
        <f t="shared" si="6"/>
        <v>22.4</v>
      </c>
      <c r="AB21" s="12">
        <f t="shared" si="7"/>
        <v>57</v>
      </c>
      <c r="AC21" s="21">
        <v>1660</v>
      </c>
      <c r="AD21" s="29">
        <f t="shared" si="8"/>
        <v>22.4</v>
      </c>
      <c r="AE21" s="41">
        <f t="shared" si="14"/>
        <v>57</v>
      </c>
      <c r="AF21" s="36">
        <f t="shared" si="10"/>
        <v>0.5</v>
      </c>
      <c r="AG21" s="37">
        <f t="shared" si="11"/>
        <v>0.5</v>
      </c>
      <c r="AH21" s="37">
        <f t="shared" si="12"/>
        <v>0</v>
      </c>
    </row>
    <row r="22" spans="1:34" s="4" customFormat="1" ht="24" customHeight="1">
      <c r="A22" s="27"/>
      <c r="B22" s="28"/>
      <c r="C22" s="83" t="s">
        <v>36</v>
      </c>
      <c r="D22" s="75" t="s">
        <v>37</v>
      </c>
      <c r="E22" s="74" t="s">
        <v>236</v>
      </c>
      <c r="F22" s="74" t="s">
        <v>38</v>
      </c>
      <c r="G22" s="84">
        <v>1.984</v>
      </c>
      <c r="H22" s="74" t="s">
        <v>24</v>
      </c>
      <c r="I22" s="31" t="str">
        <f t="shared" si="2"/>
        <v>1,770~1,830</v>
      </c>
      <c r="J22" s="69">
        <v>5</v>
      </c>
      <c r="K22" s="70">
        <v>11.4</v>
      </c>
      <c r="L22" s="71">
        <f t="shared" si="0"/>
        <v>203.65438596491228</v>
      </c>
      <c r="M22" s="70">
        <v>11.1</v>
      </c>
      <c r="N22" s="72">
        <v>14.4</v>
      </c>
      <c r="O22" s="23" t="str">
        <f t="shared" si="3"/>
        <v>20.8~21.4</v>
      </c>
      <c r="P22" s="73" t="s">
        <v>167</v>
      </c>
      <c r="Q22" s="74" t="s">
        <v>149</v>
      </c>
      <c r="R22" s="73" t="s">
        <v>150</v>
      </c>
      <c r="S22" s="88"/>
      <c r="T22" s="76"/>
      <c r="U22" s="77">
        <f>IF(K22&lt;&gt;0, IF(K22&gt;=M22,ROUNDDOWN(K22/M22*100,0),""),"")</f>
        <v>102</v>
      </c>
      <c r="V22" s="78" t="str">
        <f t="shared" si="1"/>
        <v/>
      </c>
      <c r="W22" s="31" t="str">
        <f t="shared" si="4"/>
        <v/>
      </c>
      <c r="X22" s="79" t="str">
        <f t="shared" si="5"/>
        <v/>
      </c>
      <c r="Z22" s="21">
        <v>1770</v>
      </c>
      <c r="AA22" s="23">
        <f t="shared" si="6"/>
        <v>21.4</v>
      </c>
      <c r="AB22" s="12">
        <f t="shared" si="7"/>
        <v>53</v>
      </c>
      <c r="AC22" s="21">
        <v>1830</v>
      </c>
      <c r="AD22" s="23">
        <f t="shared" si="8"/>
        <v>20.8</v>
      </c>
      <c r="AE22" s="12">
        <f t="shared" si="14"/>
        <v>54</v>
      </c>
      <c r="AF22" s="36">
        <f t="shared" si="10"/>
        <v>0</v>
      </c>
      <c r="AG22" s="37">
        <f t="shared" si="11"/>
        <v>0</v>
      </c>
      <c r="AH22" s="37">
        <f t="shared" si="12"/>
        <v>0</v>
      </c>
    </row>
    <row r="23" spans="1:34" s="4" customFormat="1" ht="24" customHeight="1">
      <c r="A23" s="27"/>
      <c r="B23" s="28"/>
      <c r="C23" s="83" t="s">
        <v>36</v>
      </c>
      <c r="D23" s="75" t="s">
        <v>37</v>
      </c>
      <c r="E23" s="74" t="s">
        <v>237</v>
      </c>
      <c r="F23" s="74" t="s">
        <v>38</v>
      </c>
      <c r="G23" s="84">
        <v>1.984</v>
      </c>
      <c r="H23" s="74" t="s">
        <v>24</v>
      </c>
      <c r="I23" s="31" t="str">
        <f t="shared" si="2"/>
        <v>1,840~1,870</v>
      </c>
      <c r="J23" s="69">
        <v>5</v>
      </c>
      <c r="K23" s="70">
        <v>11.4</v>
      </c>
      <c r="L23" s="71">
        <f t="shared" ref="L23" si="20">IF(K23&gt;0,1/K23*34.6*67.1,"")</f>
        <v>203.65438596491228</v>
      </c>
      <c r="M23" s="70">
        <v>11.1</v>
      </c>
      <c r="N23" s="72">
        <v>14.4</v>
      </c>
      <c r="O23" s="23" t="str">
        <f t="shared" si="3"/>
        <v>20.4~20.7</v>
      </c>
      <c r="P23" s="73" t="s">
        <v>167</v>
      </c>
      <c r="Q23" s="74" t="s">
        <v>149</v>
      </c>
      <c r="R23" s="73" t="s">
        <v>150</v>
      </c>
      <c r="S23" s="88"/>
      <c r="T23" s="76"/>
      <c r="U23" s="77">
        <f>IF(K23&lt;&gt;0, IF(K23&gt;=M23,ROUNDDOWN(K23/M23*100,0),""),"")</f>
        <v>102</v>
      </c>
      <c r="V23" s="78" t="str">
        <f t="shared" ref="V23" si="21">IF(K23&lt;&gt;0, IF(K23&gt;=N23,ROUNDDOWN(K23/N23*100,0),""),"")</f>
        <v/>
      </c>
      <c r="W23" s="31">
        <f t="shared" si="4"/>
        <v>55</v>
      </c>
      <c r="X23" s="79" t="str">
        <f t="shared" si="5"/>
        <v>★0.5</v>
      </c>
      <c r="Z23" s="21">
        <v>1840</v>
      </c>
      <c r="AA23" s="23">
        <f t="shared" ref="AA23" si="22">ROUND(-0.00000247*(Z23)*(Z23)-0.000852*Z23+30.65,1)</f>
        <v>20.7</v>
      </c>
      <c r="AB23" s="30">
        <f t="shared" ref="AB23" si="23">ROUNDDOWN(K23/AA23*100,0)</f>
        <v>55</v>
      </c>
      <c r="AC23" s="21">
        <v>1870</v>
      </c>
      <c r="AD23" s="23">
        <f t="shared" ref="AD23" si="24">ROUND(-0.00000247*(AC23)*(AC23)-0.000852*AC23+30.65,1)</f>
        <v>20.399999999999999</v>
      </c>
      <c r="AE23" s="30">
        <f t="shared" ref="AE23" si="25">ROUNDDOWN(K23/AD23*100,0)</f>
        <v>55</v>
      </c>
      <c r="AF23" s="36">
        <f t="shared" si="10"/>
        <v>0.5</v>
      </c>
      <c r="AG23" s="37">
        <f t="shared" si="11"/>
        <v>0.5</v>
      </c>
      <c r="AH23" s="37">
        <f t="shared" si="12"/>
        <v>0</v>
      </c>
    </row>
    <row r="24" spans="1:34" s="4" customFormat="1" ht="24" customHeight="1">
      <c r="A24" s="27"/>
      <c r="B24" s="28"/>
      <c r="C24" s="64" t="s">
        <v>39</v>
      </c>
      <c r="D24" s="75" t="s">
        <v>40</v>
      </c>
      <c r="E24" s="74" t="s">
        <v>41</v>
      </c>
      <c r="F24" s="74" t="s">
        <v>38</v>
      </c>
      <c r="G24" s="84">
        <v>1.984</v>
      </c>
      <c r="H24" s="74" t="s">
        <v>24</v>
      </c>
      <c r="I24" s="80" t="str">
        <f t="shared" si="2"/>
        <v>1,880</v>
      </c>
      <c r="J24" s="69">
        <v>5</v>
      </c>
      <c r="K24" s="70">
        <v>11.4</v>
      </c>
      <c r="L24" s="71">
        <f t="shared" si="0"/>
        <v>203.65438596491228</v>
      </c>
      <c r="M24" s="70">
        <v>10.199999999999999</v>
      </c>
      <c r="N24" s="72">
        <v>13.5</v>
      </c>
      <c r="O24" s="23" t="str">
        <f t="shared" si="3"/>
        <v>20.3</v>
      </c>
      <c r="P24" s="73" t="s">
        <v>167</v>
      </c>
      <c r="Q24" s="74" t="s">
        <v>149</v>
      </c>
      <c r="R24" s="73" t="s">
        <v>150</v>
      </c>
      <c r="S24" s="85" t="s">
        <v>169</v>
      </c>
      <c r="T24" s="76"/>
      <c r="U24" s="77">
        <f>IF(K24&lt;&gt;0, IF(K24&gt;=M24,ROUNDDOWN(K24/M24*100,0),""),"")</f>
        <v>111</v>
      </c>
      <c r="V24" s="78" t="str">
        <f t="shared" si="1"/>
        <v/>
      </c>
      <c r="W24" s="81">
        <f t="shared" si="4"/>
        <v>56</v>
      </c>
      <c r="X24" s="79" t="str">
        <f t="shared" si="5"/>
        <v>★0.5</v>
      </c>
      <c r="Z24" s="21">
        <v>1880</v>
      </c>
      <c r="AA24" s="23">
        <f t="shared" si="6"/>
        <v>20.3</v>
      </c>
      <c r="AB24" s="12">
        <f t="shared" si="7"/>
        <v>56</v>
      </c>
      <c r="AC24" s="21">
        <v>1880</v>
      </c>
      <c r="AD24" s="29">
        <f t="shared" ref="AD24" si="26">ROUND(-0.00000247*(AC24)*(AC24)-0.000852*AC24+30.65,1)</f>
        <v>20.3</v>
      </c>
      <c r="AE24" s="41">
        <f t="shared" ref="AE24" si="27">ROUNDDOWN(K24/AD24*100,0)</f>
        <v>56</v>
      </c>
      <c r="AF24" s="36">
        <f t="shared" si="10"/>
        <v>0.5</v>
      </c>
      <c r="AG24" s="37">
        <f t="shared" si="11"/>
        <v>0.5</v>
      </c>
      <c r="AH24" s="37">
        <f t="shared" si="12"/>
        <v>0</v>
      </c>
    </row>
    <row r="25" spans="1:34" s="4" customFormat="1" ht="24" customHeight="1">
      <c r="A25" s="27"/>
      <c r="B25" s="28"/>
      <c r="C25" s="83" t="s">
        <v>42</v>
      </c>
      <c r="D25" s="75" t="s">
        <v>43</v>
      </c>
      <c r="E25" s="74" t="s">
        <v>238</v>
      </c>
      <c r="F25" s="74" t="s">
        <v>44</v>
      </c>
      <c r="G25" s="84">
        <v>2.9940000000000002</v>
      </c>
      <c r="H25" s="74" t="s">
        <v>24</v>
      </c>
      <c r="I25" s="31" t="str">
        <f t="shared" si="2"/>
        <v>1,850~1,870</v>
      </c>
      <c r="J25" s="69">
        <v>5</v>
      </c>
      <c r="K25" s="70">
        <v>10.8</v>
      </c>
      <c r="L25" s="71">
        <f t="shared" si="0"/>
        <v>214.96851851851849</v>
      </c>
      <c r="M25" s="70">
        <v>11.1</v>
      </c>
      <c r="N25" s="72">
        <v>14.4</v>
      </c>
      <c r="O25" s="23" t="str">
        <f t="shared" si="3"/>
        <v>20.4~20.6</v>
      </c>
      <c r="P25" s="73" t="s">
        <v>167</v>
      </c>
      <c r="Q25" s="74" t="s">
        <v>149</v>
      </c>
      <c r="R25" s="73" t="s">
        <v>150</v>
      </c>
      <c r="S25" s="85"/>
      <c r="T25" s="76"/>
      <c r="U25" s="77" t="str">
        <f t="shared" ref="U25:U83" si="28">IF(K25&lt;&gt;0, IF(K25&gt;=M25,ROUNDDOWN(K25/M25*100,0),""),"")</f>
        <v/>
      </c>
      <c r="V25" s="78" t="str">
        <f t="shared" si="1"/>
        <v/>
      </c>
      <c r="W25" s="31" t="str">
        <f t="shared" si="4"/>
        <v/>
      </c>
      <c r="X25" s="87" t="str">
        <f t="shared" si="5"/>
        <v/>
      </c>
      <c r="Z25" s="21">
        <v>1850</v>
      </c>
      <c r="AA25" s="23">
        <f t="shared" si="6"/>
        <v>20.6</v>
      </c>
      <c r="AB25" s="12">
        <f t="shared" si="7"/>
        <v>52</v>
      </c>
      <c r="AC25" s="21">
        <v>1870</v>
      </c>
      <c r="AD25" s="29">
        <f t="shared" si="8"/>
        <v>20.399999999999999</v>
      </c>
      <c r="AE25" s="41">
        <f t="shared" si="14"/>
        <v>52</v>
      </c>
      <c r="AF25" s="36">
        <f t="shared" si="10"/>
        <v>0</v>
      </c>
      <c r="AG25" s="37">
        <f t="shared" si="11"/>
        <v>0</v>
      </c>
      <c r="AH25" s="37">
        <f t="shared" si="12"/>
        <v>0</v>
      </c>
    </row>
    <row r="26" spans="1:34" s="4" customFormat="1" ht="24" customHeight="1">
      <c r="A26" s="27"/>
      <c r="B26" s="28"/>
      <c r="C26" s="83" t="s">
        <v>45</v>
      </c>
      <c r="D26" s="75" t="s">
        <v>43</v>
      </c>
      <c r="E26" s="74" t="s">
        <v>239</v>
      </c>
      <c r="F26" s="74" t="s">
        <v>44</v>
      </c>
      <c r="G26" s="84">
        <v>2.9940000000000002</v>
      </c>
      <c r="H26" s="74" t="s">
        <v>24</v>
      </c>
      <c r="I26" s="31" t="str">
        <f t="shared" si="2"/>
        <v>1,890~1,940</v>
      </c>
      <c r="J26" s="69">
        <v>5</v>
      </c>
      <c r="K26" s="70">
        <v>10.8</v>
      </c>
      <c r="L26" s="71">
        <f t="shared" si="0"/>
        <v>214.96851851851849</v>
      </c>
      <c r="M26" s="70">
        <v>10.199999999999999</v>
      </c>
      <c r="N26" s="72">
        <v>13.5</v>
      </c>
      <c r="O26" s="23" t="str">
        <f t="shared" si="3"/>
        <v>19.7~20.2</v>
      </c>
      <c r="P26" s="73" t="s">
        <v>167</v>
      </c>
      <c r="Q26" s="74" t="s">
        <v>149</v>
      </c>
      <c r="R26" s="73" t="s">
        <v>150</v>
      </c>
      <c r="S26" s="85"/>
      <c r="T26" s="76"/>
      <c r="U26" s="77">
        <f t="shared" si="28"/>
        <v>105</v>
      </c>
      <c r="V26" s="78" t="str">
        <f t="shared" si="1"/>
        <v/>
      </c>
      <c r="W26" s="31" t="str">
        <f t="shared" si="4"/>
        <v/>
      </c>
      <c r="X26" s="79" t="str">
        <f t="shared" si="5"/>
        <v/>
      </c>
      <c r="Z26" s="21">
        <v>1890</v>
      </c>
      <c r="AA26" s="23">
        <f t="shared" si="6"/>
        <v>20.2</v>
      </c>
      <c r="AB26" s="12">
        <f t="shared" si="7"/>
        <v>53</v>
      </c>
      <c r="AC26" s="21">
        <v>1940</v>
      </c>
      <c r="AD26" s="29">
        <f t="shared" si="8"/>
        <v>19.7</v>
      </c>
      <c r="AE26" s="41">
        <f t="shared" si="14"/>
        <v>54</v>
      </c>
      <c r="AF26" s="36">
        <f t="shared" si="10"/>
        <v>0</v>
      </c>
      <c r="AG26" s="37">
        <f t="shared" si="11"/>
        <v>0</v>
      </c>
      <c r="AH26" s="37">
        <f t="shared" si="12"/>
        <v>0</v>
      </c>
    </row>
    <row r="27" spans="1:34" s="4" customFormat="1" ht="24" customHeight="1">
      <c r="A27" s="27"/>
      <c r="B27" s="28"/>
      <c r="C27" s="83" t="s">
        <v>45</v>
      </c>
      <c r="D27" s="75" t="s">
        <v>43</v>
      </c>
      <c r="E27" s="74" t="s">
        <v>170</v>
      </c>
      <c r="F27" s="74" t="s">
        <v>44</v>
      </c>
      <c r="G27" s="84">
        <v>2.9940000000000002</v>
      </c>
      <c r="H27" s="74" t="s">
        <v>24</v>
      </c>
      <c r="I27" s="31" t="str">
        <f t="shared" si="2"/>
        <v>1,950</v>
      </c>
      <c r="J27" s="69">
        <v>5</v>
      </c>
      <c r="K27" s="70">
        <v>10.8</v>
      </c>
      <c r="L27" s="71">
        <f t="shared" ref="L27" si="29">IF(K27&gt;0,1/K27*34.6*67.1,"")</f>
        <v>214.96851851851849</v>
      </c>
      <c r="M27" s="70">
        <v>10.199999999999999</v>
      </c>
      <c r="N27" s="72">
        <v>13.5</v>
      </c>
      <c r="O27" s="23" t="str">
        <f t="shared" si="3"/>
        <v>19.6</v>
      </c>
      <c r="P27" s="73" t="s">
        <v>167</v>
      </c>
      <c r="Q27" s="74" t="s">
        <v>149</v>
      </c>
      <c r="R27" s="73" t="s">
        <v>150</v>
      </c>
      <c r="S27" s="85" t="s">
        <v>169</v>
      </c>
      <c r="T27" s="76"/>
      <c r="U27" s="77">
        <f t="shared" ref="U27" si="30">IF(K27&lt;&gt;0, IF(K27&gt;=M27,ROUNDDOWN(K27/M27*100,0),""),"")</f>
        <v>105</v>
      </c>
      <c r="V27" s="78" t="str">
        <f t="shared" ref="V27" si="31">IF(K27&lt;&gt;0, IF(K27&gt;=N27,ROUNDDOWN(K27/N27*100,0),""),"")</f>
        <v/>
      </c>
      <c r="W27" s="31">
        <f t="shared" si="4"/>
        <v>55</v>
      </c>
      <c r="X27" s="79" t="str">
        <f t="shared" si="5"/>
        <v>★0.5</v>
      </c>
      <c r="Z27" s="21">
        <v>1950</v>
      </c>
      <c r="AA27" s="23">
        <f t="shared" ref="AA27" si="32">ROUND(-0.00000247*(Z27)*(Z27)-0.000852*Z27+30.65,1)</f>
        <v>19.600000000000001</v>
      </c>
      <c r="AB27" s="30">
        <f t="shared" ref="AB27" si="33">ROUNDDOWN(K27/AA27*100,0)</f>
        <v>55</v>
      </c>
      <c r="AC27" s="21">
        <v>1950</v>
      </c>
      <c r="AD27" s="29">
        <f t="shared" ref="AD27" si="34">ROUND(-0.00000247*(AC27)*(AC27)-0.000852*AC27+30.65,1)</f>
        <v>19.600000000000001</v>
      </c>
      <c r="AE27" s="41">
        <f t="shared" ref="AE27" si="35">ROUNDDOWN(K27/AD27*100,0)</f>
        <v>55</v>
      </c>
      <c r="AF27" s="36">
        <f t="shared" si="10"/>
        <v>0.5</v>
      </c>
      <c r="AG27" s="37">
        <f t="shared" si="11"/>
        <v>0.5</v>
      </c>
      <c r="AH27" s="37">
        <f t="shared" si="12"/>
        <v>0</v>
      </c>
    </row>
    <row r="28" spans="1:34" s="4" customFormat="1" ht="24" customHeight="1">
      <c r="A28" s="27"/>
      <c r="B28" s="28"/>
      <c r="C28" s="83" t="s">
        <v>46</v>
      </c>
      <c r="D28" s="75" t="s">
        <v>47</v>
      </c>
      <c r="E28" s="74" t="s">
        <v>240</v>
      </c>
      <c r="F28" s="74" t="s">
        <v>38</v>
      </c>
      <c r="G28" s="84">
        <v>1.984</v>
      </c>
      <c r="H28" s="74" t="s">
        <v>24</v>
      </c>
      <c r="I28" s="31" t="str">
        <f t="shared" si="2"/>
        <v>1,810~1,830</v>
      </c>
      <c r="J28" s="69">
        <v>5</v>
      </c>
      <c r="K28" s="70">
        <v>11.4</v>
      </c>
      <c r="L28" s="71">
        <f t="shared" si="0"/>
        <v>203.65438596491228</v>
      </c>
      <c r="M28" s="70">
        <v>11.1</v>
      </c>
      <c r="N28" s="72">
        <v>14.4</v>
      </c>
      <c r="O28" s="23" t="str">
        <f t="shared" si="3"/>
        <v>20.8~21.0</v>
      </c>
      <c r="P28" s="73" t="s">
        <v>167</v>
      </c>
      <c r="Q28" s="74" t="s">
        <v>149</v>
      </c>
      <c r="R28" s="73" t="s">
        <v>150</v>
      </c>
      <c r="S28" s="75"/>
      <c r="T28" s="76"/>
      <c r="U28" s="77">
        <f>IF(K28&lt;&gt;0, IF(K28&gt;=M28,ROUNDDOWN(K28/M28*100,0),""),"")</f>
        <v>102</v>
      </c>
      <c r="V28" s="78" t="str">
        <f t="shared" si="1"/>
        <v/>
      </c>
      <c r="W28" s="31" t="str">
        <f t="shared" si="4"/>
        <v/>
      </c>
      <c r="X28" s="79" t="str">
        <f t="shared" si="5"/>
        <v/>
      </c>
      <c r="Z28" s="21">
        <v>1810</v>
      </c>
      <c r="AA28" s="23">
        <f t="shared" si="6"/>
        <v>21</v>
      </c>
      <c r="AB28" s="12">
        <f t="shared" si="7"/>
        <v>54</v>
      </c>
      <c r="AC28" s="21">
        <v>1830</v>
      </c>
      <c r="AD28" s="23">
        <f t="shared" si="8"/>
        <v>20.8</v>
      </c>
      <c r="AE28" s="12">
        <f t="shared" si="14"/>
        <v>54</v>
      </c>
      <c r="AF28" s="36">
        <f t="shared" si="10"/>
        <v>0</v>
      </c>
      <c r="AG28" s="37">
        <f t="shared" si="11"/>
        <v>0</v>
      </c>
      <c r="AH28" s="37">
        <f t="shared" si="12"/>
        <v>0</v>
      </c>
    </row>
    <row r="29" spans="1:34" s="4" customFormat="1" ht="24" customHeight="1">
      <c r="A29" s="27"/>
      <c r="B29" s="28"/>
      <c r="C29" s="83" t="s">
        <v>46</v>
      </c>
      <c r="D29" s="75" t="s">
        <v>47</v>
      </c>
      <c r="E29" s="74" t="s">
        <v>237</v>
      </c>
      <c r="F29" s="74" t="s">
        <v>38</v>
      </c>
      <c r="G29" s="84">
        <v>1.984</v>
      </c>
      <c r="H29" s="74" t="s">
        <v>24</v>
      </c>
      <c r="I29" s="31" t="str">
        <f t="shared" si="2"/>
        <v>1,840~1,870</v>
      </c>
      <c r="J29" s="69">
        <v>5</v>
      </c>
      <c r="K29" s="70">
        <v>11.4</v>
      </c>
      <c r="L29" s="71">
        <f t="shared" ref="L29" si="36">IF(K29&gt;0,1/K29*34.6*67.1,"")</f>
        <v>203.65438596491228</v>
      </c>
      <c r="M29" s="70">
        <v>11.1</v>
      </c>
      <c r="N29" s="72">
        <v>14.4</v>
      </c>
      <c r="O29" s="23" t="str">
        <f t="shared" si="3"/>
        <v>20.4~20.7</v>
      </c>
      <c r="P29" s="73" t="s">
        <v>167</v>
      </c>
      <c r="Q29" s="74" t="s">
        <v>149</v>
      </c>
      <c r="R29" s="73" t="s">
        <v>150</v>
      </c>
      <c r="S29" s="75"/>
      <c r="T29" s="76"/>
      <c r="U29" s="77">
        <f>IF(K29&lt;&gt;0, IF(K29&gt;=M29,ROUNDDOWN(K29/M29*100,0),""),"")</f>
        <v>102</v>
      </c>
      <c r="V29" s="78" t="str">
        <f t="shared" ref="V29" si="37">IF(K29&lt;&gt;0, IF(K29&gt;=N29,ROUNDDOWN(K29/N29*100,0),""),"")</f>
        <v/>
      </c>
      <c r="W29" s="31">
        <f t="shared" si="4"/>
        <v>55</v>
      </c>
      <c r="X29" s="79" t="str">
        <f t="shared" si="5"/>
        <v>★0.5</v>
      </c>
      <c r="Z29" s="21">
        <v>1840</v>
      </c>
      <c r="AA29" s="23">
        <f t="shared" ref="AA29" si="38">ROUND(-0.00000247*(Z29)*(Z29)-0.000852*Z29+30.65,1)</f>
        <v>20.7</v>
      </c>
      <c r="AB29" s="30">
        <f t="shared" ref="AB29" si="39">ROUNDDOWN(K29/AA29*100,0)</f>
        <v>55</v>
      </c>
      <c r="AC29" s="21">
        <v>1870</v>
      </c>
      <c r="AD29" s="23">
        <f t="shared" ref="AD29" si="40">ROUND(-0.00000247*(AC29)*(AC29)-0.000852*AC29+30.65,1)</f>
        <v>20.399999999999999</v>
      </c>
      <c r="AE29" s="30">
        <f t="shared" ref="AE29" si="41">ROUNDDOWN(K29/AD29*100,0)</f>
        <v>55</v>
      </c>
      <c r="AF29" s="36">
        <f t="shared" si="10"/>
        <v>0.5</v>
      </c>
      <c r="AG29" s="37">
        <f t="shared" si="11"/>
        <v>0.5</v>
      </c>
      <c r="AH29" s="37">
        <f t="shared" si="12"/>
        <v>0</v>
      </c>
    </row>
    <row r="30" spans="1:34" s="4" customFormat="1" ht="24" customHeight="1">
      <c r="A30" s="27"/>
      <c r="B30" s="28"/>
      <c r="C30" s="83" t="s">
        <v>48</v>
      </c>
      <c r="D30" s="75" t="s">
        <v>49</v>
      </c>
      <c r="E30" s="89" t="s">
        <v>50</v>
      </c>
      <c r="F30" s="74" t="s">
        <v>44</v>
      </c>
      <c r="G30" s="84">
        <v>2.9940000000000002</v>
      </c>
      <c r="H30" s="74" t="s">
        <v>24</v>
      </c>
      <c r="I30" s="31" t="str">
        <f t="shared" si="2"/>
        <v>1,880~1,940</v>
      </c>
      <c r="J30" s="69">
        <v>5</v>
      </c>
      <c r="K30" s="70">
        <v>10.8</v>
      </c>
      <c r="L30" s="71">
        <f t="shared" si="0"/>
        <v>214.96851851851849</v>
      </c>
      <c r="M30" s="70">
        <v>10.199999999999999</v>
      </c>
      <c r="N30" s="72">
        <v>13.5</v>
      </c>
      <c r="O30" s="23" t="str">
        <f t="shared" si="3"/>
        <v>19.7~20.3</v>
      </c>
      <c r="P30" s="73" t="s">
        <v>167</v>
      </c>
      <c r="Q30" s="74" t="s">
        <v>149</v>
      </c>
      <c r="R30" s="73" t="s">
        <v>150</v>
      </c>
      <c r="S30" s="75"/>
      <c r="T30" s="76"/>
      <c r="U30" s="77">
        <f t="shared" si="28"/>
        <v>105</v>
      </c>
      <c r="V30" s="78" t="str">
        <f t="shared" si="1"/>
        <v/>
      </c>
      <c r="W30" s="31" t="str">
        <f t="shared" si="4"/>
        <v/>
      </c>
      <c r="X30" s="87" t="str">
        <f t="shared" si="5"/>
        <v/>
      </c>
      <c r="Z30" s="21">
        <v>1880</v>
      </c>
      <c r="AA30" s="23">
        <f t="shared" si="6"/>
        <v>20.3</v>
      </c>
      <c r="AB30" s="12">
        <f t="shared" si="7"/>
        <v>53</v>
      </c>
      <c r="AC30" s="21">
        <v>1940</v>
      </c>
      <c r="AD30" s="29">
        <f t="shared" si="8"/>
        <v>19.7</v>
      </c>
      <c r="AE30" s="41">
        <f t="shared" si="14"/>
        <v>54</v>
      </c>
      <c r="AF30" s="36">
        <f t="shared" si="10"/>
        <v>0</v>
      </c>
      <c r="AG30" s="37">
        <f t="shared" si="11"/>
        <v>0</v>
      </c>
      <c r="AH30" s="37">
        <f t="shared" si="12"/>
        <v>0</v>
      </c>
    </row>
    <row r="31" spans="1:34" s="4" customFormat="1" ht="24" customHeight="1">
      <c r="A31" s="27"/>
      <c r="B31" s="28"/>
      <c r="C31" s="83" t="s">
        <v>51</v>
      </c>
      <c r="D31" s="75" t="s">
        <v>52</v>
      </c>
      <c r="E31" s="74" t="s">
        <v>241</v>
      </c>
      <c r="F31" s="74" t="s">
        <v>53</v>
      </c>
      <c r="G31" s="84">
        <v>2.9940000000000002</v>
      </c>
      <c r="H31" s="74" t="s">
        <v>242</v>
      </c>
      <c r="I31" s="31" t="str">
        <f t="shared" si="2"/>
        <v>2,020~2,100</v>
      </c>
      <c r="J31" s="69">
        <v>5</v>
      </c>
      <c r="K31" s="70">
        <v>9.6999999999999993</v>
      </c>
      <c r="L31" s="71">
        <f t="shared" si="0"/>
        <v>239.34639175257735</v>
      </c>
      <c r="M31" s="70">
        <v>9.4</v>
      </c>
      <c r="N31" s="72">
        <v>12.7</v>
      </c>
      <c r="O31" s="23" t="str">
        <f t="shared" si="3"/>
        <v>18.0~18.9</v>
      </c>
      <c r="P31" s="73" t="s">
        <v>148</v>
      </c>
      <c r="Q31" s="74" t="s">
        <v>149</v>
      </c>
      <c r="R31" s="73" t="s">
        <v>150</v>
      </c>
      <c r="S31" s="85"/>
      <c r="T31" s="76"/>
      <c r="U31" s="77">
        <f t="shared" si="28"/>
        <v>103</v>
      </c>
      <c r="V31" s="78" t="str">
        <f t="shared" si="1"/>
        <v/>
      </c>
      <c r="W31" s="31" t="str">
        <f t="shared" si="4"/>
        <v/>
      </c>
      <c r="X31" s="87" t="str">
        <f t="shared" si="5"/>
        <v/>
      </c>
      <c r="Z31" s="21">
        <v>2020</v>
      </c>
      <c r="AA31" s="23">
        <f t="shared" si="6"/>
        <v>18.899999999999999</v>
      </c>
      <c r="AB31" s="12">
        <f t="shared" si="7"/>
        <v>51</v>
      </c>
      <c r="AC31" s="21">
        <v>2100</v>
      </c>
      <c r="AD31" s="29">
        <f t="shared" si="8"/>
        <v>18</v>
      </c>
      <c r="AE31" s="41">
        <f t="shared" si="14"/>
        <v>53</v>
      </c>
      <c r="AF31" s="36">
        <f t="shared" si="10"/>
        <v>0</v>
      </c>
      <c r="AG31" s="37">
        <f t="shared" si="11"/>
        <v>0</v>
      </c>
      <c r="AH31" s="37">
        <f t="shared" si="12"/>
        <v>0</v>
      </c>
    </row>
    <row r="32" spans="1:34" s="4" customFormat="1" ht="24" customHeight="1">
      <c r="A32" s="27"/>
      <c r="B32" s="28"/>
      <c r="C32" s="83" t="s">
        <v>51</v>
      </c>
      <c r="D32" s="75" t="s">
        <v>52</v>
      </c>
      <c r="E32" s="74" t="s">
        <v>243</v>
      </c>
      <c r="F32" s="74" t="s">
        <v>53</v>
      </c>
      <c r="G32" s="84">
        <v>2.9940000000000002</v>
      </c>
      <c r="H32" s="74" t="s">
        <v>242</v>
      </c>
      <c r="I32" s="31" t="str">
        <f t="shared" si="2"/>
        <v>2,110~2,120</v>
      </c>
      <c r="J32" s="69">
        <v>5</v>
      </c>
      <c r="K32" s="70">
        <v>9.6999999999999993</v>
      </c>
      <c r="L32" s="71">
        <f t="shared" si="0"/>
        <v>239.34639175257735</v>
      </c>
      <c r="M32" s="70">
        <v>8.6999999999999993</v>
      </c>
      <c r="N32" s="72">
        <v>11.9</v>
      </c>
      <c r="O32" s="23" t="str">
        <f t="shared" si="3"/>
        <v>17.7~17.9</v>
      </c>
      <c r="P32" s="73" t="s">
        <v>148</v>
      </c>
      <c r="Q32" s="74" t="s">
        <v>149</v>
      </c>
      <c r="R32" s="73" t="s">
        <v>150</v>
      </c>
      <c r="S32" s="88"/>
      <c r="T32" s="76"/>
      <c r="U32" s="77">
        <f t="shared" si="28"/>
        <v>111</v>
      </c>
      <c r="V32" s="78" t="str">
        <f t="shared" si="1"/>
        <v/>
      </c>
      <c r="W32" s="31" t="str">
        <f t="shared" si="4"/>
        <v/>
      </c>
      <c r="X32" s="79" t="str">
        <f t="shared" si="5"/>
        <v/>
      </c>
      <c r="Z32" s="21">
        <v>2110</v>
      </c>
      <c r="AA32" s="23">
        <f t="shared" si="6"/>
        <v>17.899999999999999</v>
      </c>
      <c r="AB32" s="12">
        <f t="shared" si="7"/>
        <v>54</v>
      </c>
      <c r="AC32" s="21">
        <v>2120</v>
      </c>
      <c r="AD32" s="29">
        <f t="shared" si="8"/>
        <v>17.7</v>
      </c>
      <c r="AE32" s="41">
        <f t="shared" si="14"/>
        <v>54</v>
      </c>
      <c r="AF32" s="36">
        <f t="shared" si="10"/>
        <v>0</v>
      </c>
      <c r="AG32" s="37">
        <f t="shared" si="11"/>
        <v>0</v>
      </c>
      <c r="AH32" s="37">
        <f t="shared" si="12"/>
        <v>0</v>
      </c>
    </row>
    <row r="33" spans="1:34" s="4" customFormat="1" ht="24" customHeight="1">
      <c r="A33" s="27"/>
      <c r="B33" s="28"/>
      <c r="C33" s="83" t="s">
        <v>51</v>
      </c>
      <c r="D33" s="75" t="s">
        <v>52</v>
      </c>
      <c r="E33" s="74" t="s">
        <v>244</v>
      </c>
      <c r="F33" s="74" t="s">
        <v>53</v>
      </c>
      <c r="G33" s="84">
        <v>2.9940000000000002</v>
      </c>
      <c r="H33" s="74" t="s">
        <v>242</v>
      </c>
      <c r="I33" s="31" t="str">
        <f t="shared" si="2"/>
        <v>2,130~2,180</v>
      </c>
      <c r="J33" s="69">
        <v>5</v>
      </c>
      <c r="K33" s="70">
        <v>9.6999999999999993</v>
      </c>
      <c r="L33" s="71">
        <f t="shared" ref="L33" si="42">IF(K33&gt;0,1/K33*34.6*67.1,"")</f>
        <v>239.34639175257735</v>
      </c>
      <c r="M33" s="70">
        <v>8.6999999999999993</v>
      </c>
      <c r="N33" s="72">
        <v>11.9</v>
      </c>
      <c r="O33" s="23" t="str">
        <f t="shared" si="3"/>
        <v>17.1~17.6</v>
      </c>
      <c r="P33" s="73" t="s">
        <v>148</v>
      </c>
      <c r="Q33" s="74" t="s">
        <v>149</v>
      </c>
      <c r="R33" s="73" t="s">
        <v>150</v>
      </c>
      <c r="S33" s="88"/>
      <c r="T33" s="76"/>
      <c r="U33" s="77">
        <f t="shared" ref="U33" si="43">IF(K33&lt;&gt;0, IF(K33&gt;=M33,ROUNDDOWN(K33/M33*100,0),""),"")</f>
        <v>111</v>
      </c>
      <c r="V33" s="78" t="str">
        <f t="shared" ref="V33" si="44">IF(K33&lt;&gt;0, IF(K33&gt;=N33,ROUNDDOWN(K33/N33*100,0),""),"")</f>
        <v/>
      </c>
      <c r="W33" s="31" t="str">
        <f t="shared" si="4"/>
        <v>55~56</v>
      </c>
      <c r="X33" s="79" t="str">
        <f t="shared" si="5"/>
        <v>★0.5</v>
      </c>
      <c r="Z33" s="21">
        <v>2130</v>
      </c>
      <c r="AA33" s="23">
        <f t="shared" ref="AA33" si="45">ROUND(-0.00000247*(Z33)*(Z33)-0.000852*Z33+30.65,1)</f>
        <v>17.600000000000001</v>
      </c>
      <c r="AB33" s="30">
        <f t="shared" ref="AB33" si="46">ROUNDDOWN(K33/AA33*100,0)</f>
        <v>55</v>
      </c>
      <c r="AC33" s="21">
        <v>2180</v>
      </c>
      <c r="AD33" s="29">
        <f t="shared" ref="AD33" si="47">ROUND(-0.00000247*(AC33)*(AC33)-0.000852*AC33+30.65,1)</f>
        <v>17.100000000000001</v>
      </c>
      <c r="AE33" s="41">
        <f t="shared" ref="AE33" si="48">ROUNDDOWN(K33/AD33*100,0)</f>
        <v>56</v>
      </c>
      <c r="AF33" s="36">
        <f t="shared" si="10"/>
        <v>0.5</v>
      </c>
      <c r="AG33" s="37">
        <f t="shared" si="11"/>
        <v>0.5</v>
      </c>
      <c r="AH33" s="37">
        <f t="shared" si="12"/>
        <v>0</v>
      </c>
    </row>
    <row r="34" spans="1:34" s="4" customFormat="1" ht="24" customHeight="1">
      <c r="A34" s="27"/>
      <c r="B34" s="28"/>
      <c r="C34" s="83" t="s">
        <v>54</v>
      </c>
      <c r="D34" s="75" t="s">
        <v>55</v>
      </c>
      <c r="E34" s="74" t="s">
        <v>10</v>
      </c>
      <c r="F34" s="74" t="s">
        <v>56</v>
      </c>
      <c r="G34" s="84">
        <v>3.996</v>
      </c>
      <c r="H34" s="74" t="s">
        <v>242</v>
      </c>
      <c r="I34" s="31" t="str">
        <f t="shared" si="2"/>
        <v>2,120~2,270</v>
      </c>
      <c r="J34" s="69">
        <v>5</v>
      </c>
      <c r="K34" s="70">
        <v>7.8</v>
      </c>
      <c r="L34" s="71">
        <f t="shared" si="0"/>
        <v>297.648717948718</v>
      </c>
      <c r="M34" s="70">
        <v>8.6999999999999993</v>
      </c>
      <c r="N34" s="72">
        <v>11.9</v>
      </c>
      <c r="O34" s="23" t="str">
        <f t="shared" si="3"/>
        <v>16.0~17.7</v>
      </c>
      <c r="P34" s="73" t="s">
        <v>148</v>
      </c>
      <c r="Q34" s="74" t="s">
        <v>149</v>
      </c>
      <c r="R34" s="73" t="s">
        <v>150</v>
      </c>
      <c r="S34" s="88"/>
      <c r="T34" s="76"/>
      <c r="U34" s="77" t="str">
        <f t="shared" si="28"/>
        <v/>
      </c>
      <c r="V34" s="78" t="str">
        <f t="shared" si="1"/>
        <v/>
      </c>
      <c r="W34" s="31" t="str">
        <f t="shared" si="4"/>
        <v/>
      </c>
      <c r="X34" s="87" t="str">
        <f t="shared" si="5"/>
        <v/>
      </c>
      <c r="Z34" s="21">
        <v>2120</v>
      </c>
      <c r="AA34" s="23">
        <f t="shared" si="6"/>
        <v>17.7</v>
      </c>
      <c r="AB34" s="12">
        <f t="shared" si="7"/>
        <v>44</v>
      </c>
      <c r="AC34" s="21">
        <v>2270</v>
      </c>
      <c r="AD34" s="29">
        <f t="shared" si="8"/>
        <v>16</v>
      </c>
      <c r="AE34" s="41">
        <f t="shared" si="14"/>
        <v>48</v>
      </c>
      <c r="AF34" s="36">
        <f t="shared" si="10"/>
        <v>-1</v>
      </c>
      <c r="AG34" s="37">
        <f t="shared" si="11"/>
        <v>-0.5</v>
      </c>
      <c r="AH34" s="37">
        <f t="shared" si="12"/>
        <v>-0.5</v>
      </c>
    </row>
    <row r="35" spans="1:34" s="4" customFormat="1" ht="24" customHeight="1">
      <c r="A35" s="27"/>
      <c r="B35" s="28"/>
      <c r="C35" s="83" t="s">
        <v>57</v>
      </c>
      <c r="D35" s="75" t="s">
        <v>58</v>
      </c>
      <c r="E35" s="74" t="s">
        <v>245</v>
      </c>
      <c r="F35" s="74" t="s">
        <v>56</v>
      </c>
      <c r="G35" s="84">
        <v>3.996</v>
      </c>
      <c r="H35" s="74" t="s">
        <v>242</v>
      </c>
      <c r="I35" s="31" t="str">
        <f t="shared" si="2"/>
        <v>2,190~2,270</v>
      </c>
      <c r="J35" s="69">
        <v>5</v>
      </c>
      <c r="K35" s="70">
        <v>7.8</v>
      </c>
      <c r="L35" s="71">
        <f t="shared" si="0"/>
        <v>297.648717948718</v>
      </c>
      <c r="M35" s="70">
        <v>8.6999999999999993</v>
      </c>
      <c r="N35" s="72">
        <v>11.9</v>
      </c>
      <c r="O35" s="23" t="str">
        <f t="shared" si="3"/>
        <v>16.0~16.9</v>
      </c>
      <c r="P35" s="73" t="s">
        <v>148</v>
      </c>
      <c r="Q35" s="74" t="s">
        <v>149</v>
      </c>
      <c r="R35" s="73" t="s">
        <v>150</v>
      </c>
      <c r="S35" s="88"/>
      <c r="T35" s="76"/>
      <c r="U35" s="77" t="str">
        <f t="shared" si="28"/>
        <v/>
      </c>
      <c r="V35" s="78" t="str">
        <f t="shared" si="1"/>
        <v/>
      </c>
      <c r="W35" s="31" t="str">
        <f t="shared" si="4"/>
        <v/>
      </c>
      <c r="X35" s="87" t="str">
        <f t="shared" si="5"/>
        <v/>
      </c>
      <c r="Z35" s="21">
        <v>2190</v>
      </c>
      <c r="AA35" s="23">
        <f t="shared" si="6"/>
        <v>16.899999999999999</v>
      </c>
      <c r="AB35" s="12">
        <f t="shared" si="7"/>
        <v>46</v>
      </c>
      <c r="AC35" s="21">
        <v>2270</v>
      </c>
      <c r="AD35" s="29">
        <f t="shared" si="8"/>
        <v>16</v>
      </c>
      <c r="AE35" s="41">
        <f t="shared" si="14"/>
        <v>48</v>
      </c>
      <c r="AF35" s="36">
        <f t="shared" si="10"/>
        <v>-0.5</v>
      </c>
      <c r="AG35" s="37">
        <f t="shared" si="11"/>
        <v>-0.5</v>
      </c>
      <c r="AH35" s="37">
        <f t="shared" si="12"/>
        <v>0</v>
      </c>
    </row>
    <row r="36" spans="1:34" s="4" customFormat="1" ht="24" customHeight="1">
      <c r="A36" s="27"/>
      <c r="B36" s="28"/>
      <c r="C36" s="83" t="s">
        <v>57</v>
      </c>
      <c r="D36" s="75" t="s">
        <v>58</v>
      </c>
      <c r="E36" s="74" t="s">
        <v>246</v>
      </c>
      <c r="F36" s="74" t="s">
        <v>56</v>
      </c>
      <c r="G36" s="84">
        <v>3.996</v>
      </c>
      <c r="H36" s="74" t="s">
        <v>242</v>
      </c>
      <c r="I36" s="31" t="str">
        <f t="shared" si="2"/>
        <v>2,280~2,330</v>
      </c>
      <c r="J36" s="69">
        <v>5</v>
      </c>
      <c r="K36" s="70">
        <v>7.8</v>
      </c>
      <c r="L36" s="71">
        <f t="shared" si="0"/>
        <v>297.648717948718</v>
      </c>
      <c r="M36" s="70">
        <v>7.4</v>
      </c>
      <c r="N36" s="72">
        <v>10.6</v>
      </c>
      <c r="O36" s="23" t="str">
        <f t="shared" si="3"/>
        <v>15.3~15.9</v>
      </c>
      <c r="P36" s="73" t="s">
        <v>148</v>
      </c>
      <c r="Q36" s="74" t="s">
        <v>149</v>
      </c>
      <c r="R36" s="73" t="s">
        <v>150</v>
      </c>
      <c r="S36" s="88"/>
      <c r="T36" s="76"/>
      <c r="U36" s="77">
        <f t="shared" si="28"/>
        <v>105</v>
      </c>
      <c r="V36" s="78" t="str">
        <f t="shared" si="1"/>
        <v/>
      </c>
      <c r="W36" s="31" t="str">
        <f t="shared" si="4"/>
        <v/>
      </c>
      <c r="X36" s="87" t="str">
        <f t="shared" si="5"/>
        <v/>
      </c>
      <c r="Z36" s="21">
        <v>2280</v>
      </c>
      <c r="AA36" s="23">
        <f t="shared" si="6"/>
        <v>15.9</v>
      </c>
      <c r="AB36" s="12">
        <f t="shared" si="7"/>
        <v>49</v>
      </c>
      <c r="AC36" s="21">
        <v>2330</v>
      </c>
      <c r="AD36" s="29">
        <f t="shared" si="8"/>
        <v>15.3</v>
      </c>
      <c r="AE36" s="41">
        <f t="shared" si="14"/>
        <v>50</v>
      </c>
      <c r="AF36" s="36">
        <f t="shared" si="10"/>
        <v>-0.5</v>
      </c>
      <c r="AG36" s="37">
        <f t="shared" si="11"/>
        <v>0</v>
      </c>
      <c r="AH36" s="37">
        <f t="shared" si="12"/>
        <v>-0.5</v>
      </c>
    </row>
    <row r="37" spans="1:34" s="4" customFormat="1" ht="24" customHeight="1">
      <c r="A37" s="27"/>
      <c r="B37" s="28"/>
      <c r="C37" s="90" t="s">
        <v>59</v>
      </c>
      <c r="D37" s="91" t="s">
        <v>60</v>
      </c>
      <c r="E37" s="66" t="s">
        <v>10</v>
      </c>
      <c r="F37" s="74" t="s">
        <v>61</v>
      </c>
      <c r="G37" s="74">
        <v>1.4970000000000001</v>
      </c>
      <c r="H37" s="74" t="s">
        <v>24</v>
      </c>
      <c r="I37" s="31" t="str">
        <f t="shared" si="2"/>
        <v>1,330~1,360</v>
      </c>
      <c r="J37" s="92">
        <v>5</v>
      </c>
      <c r="K37" s="70">
        <v>15.8</v>
      </c>
      <c r="L37" s="71">
        <f t="shared" si="0"/>
        <v>146.9405063291139</v>
      </c>
      <c r="M37" s="93">
        <v>15.8</v>
      </c>
      <c r="N37" s="72">
        <v>19</v>
      </c>
      <c r="O37" s="23" t="str">
        <f t="shared" si="3"/>
        <v>24.9~25.1</v>
      </c>
      <c r="P37" s="74" t="s">
        <v>151</v>
      </c>
      <c r="Q37" s="74" t="s">
        <v>149</v>
      </c>
      <c r="R37" s="74" t="s">
        <v>152</v>
      </c>
      <c r="S37" s="91"/>
      <c r="T37" s="76"/>
      <c r="U37" s="77">
        <f t="shared" si="28"/>
        <v>100</v>
      </c>
      <c r="V37" s="78" t="str">
        <f t="shared" si="1"/>
        <v/>
      </c>
      <c r="W37" s="31" t="str">
        <f t="shared" si="4"/>
        <v>62~63</v>
      </c>
      <c r="X37" s="79" t="str">
        <f t="shared" si="5"/>
        <v>★1</v>
      </c>
      <c r="Z37" s="22">
        <v>1330</v>
      </c>
      <c r="AA37" s="23">
        <f t="shared" si="6"/>
        <v>25.1</v>
      </c>
      <c r="AB37" s="12">
        <f t="shared" si="7"/>
        <v>62</v>
      </c>
      <c r="AC37" s="22">
        <v>1360</v>
      </c>
      <c r="AD37" s="29">
        <f t="shared" si="8"/>
        <v>24.9</v>
      </c>
      <c r="AE37" s="41">
        <f t="shared" si="14"/>
        <v>63</v>
      </c>
      <c r="AF37" s="36">
        <f t="shared" si="10"/>
        <v>1</v>
      </c>
      <c r="AG37" s="37">
        <f t="shared" si="11"/>
        <v>1</v>
      </c>
      <c r="AH37" s="37">
        <f t="shared" si="12"/>
        <v>0</v>
      </c>
    </row>
    <row r="38" spans="1:34" s="45" customFormat="1" ht="24" customHeight="1">
      <c r="A38" s="27"/>
      <c r="B38" s="28"/>
      <c r="C38" s="90" t="s">
        <v>62</v>
      </c>
      <c r="D38" s="91" t="s">
        <v>192</v>
      </c>
      <c r="E38" s="66" t="s">
        <v>10</v>
      </c>
      <c r="F38" s="74" t="s">
        <v>193</v>
      </c>
      <c r="G38" s="74">
        <v>1.4970000000000001</v>
      </c>
      <c r="H38" s="74" t="s">
        <v>24</v>
      </c>
      <c r="I38" s="94" t="str">
        <f>IF(AC38-Z38&gt;0,CONCATENATE(TEXT(Z38,"#,##0"),"~",TEXT(AC38,"#,##0")),TEXT(Z38,"#,##0"))</f>
        <v>1,560~1,600</v>
      </c>
      <c r="J38" s="92">
        <v>5</v>
      </c>
      <c r="K38" s="70">
        <v>15.5</v>
      </c>
      <c r="L38" s="71">
        <f>IF(K38&gt;0,1/K38*34.6*67.1,"")</f>
        <v>149.78451612903226</v>
      </c>
      <c r="M38" s="93">
        <v>13.2</v>
      </c>
      <c r="N38" s="72">
        <v>16.5</v>
      </c>
      <c r="O38" s="23" t="str">
        <f>IF(AA38-AD38&gt;0,CONCATENATE(TEXT(AD38,"#,##0.0"),"~",TEXT(AA38,"#,##0.0")),TEXT(AA38,"#,##0.0"))</f>
        <v>23.0~23.3</v>
      </c>
      <c r="P38" s="74" t="s">
        <v>194</v>
      </c>
      <c r="Q38" s="74" t="s">
        <v>149</v>
      </c>
      <c r="R38" s="74" t="s">
        <v>152</v>
      </c>
      <c r="S38" s="91"/>
      <c r="T38" s="76"/>
      <c r="U38" s="77">
        <f>IF(K38&lt;&gt;0, IF(K38&gt;=M38,ROUNDDOWN(K38/M38*100,0),""),"")</f>
        <v>117</v>
      </c>
      <c r="V38" s="78" t="str">
        <f>IF(K38&lt;&gt;0, IF(K38&gt;=N38,ROUNDDOWN(K38/N38*100,0),""),"")</f>
        <v/>
      </c>
      <c r="W38" s="81" t="str">
        <f>IF(AB38&lt;55,"",IF(AE38-AB38&gt;0,CONCATENATE(AB38,"~",AE38),AB38))</f>
        <v>66~67</v>
      </c>
      <c r="X38" s="79" t="str">
        <f>IF(AB38&lt;55,"",CONCATENATE("★",AF38))</f>
        <v>★1.5</v>
      </c>
      <c r="Z38" s="43">
        <v>1560</v>
      </c>
      <c r="AA38" s="44">
        <f>ROUND(-0.00000247*(Z38)*(Z38)-0.000852*Z38+30.65,1)</f>
        <v>23.3</v>
      </c>
      <c r="AB38" s="36">
        <f>ROUNDDOWN(K38/AA38*100,0)</f>
        <v>66</v>
      </c>
      <c r="AC38" s="43">
        <v>1600</v>
      </c>
      <c r="AD38" s="44">
        <f>ROUND(-0.00000247*(AC38)*(AC38)-0.000852*AC38+30.65,1)</f>
        <v>23</v>
      </c>
      <c r="AE38" s="36">
        <f>ROUNDDOWN(K38/AD38*100,0)</f>
        <v>67</v>
      </c>
      <c r="AF38" s="36">
        <f>IF(AB38&lt;120,(CEILING(AB38+1,5)-55)/10,7)</f>
        <v>1.5</v>
      </c>
      <c r="AG38" s="36">
        <f>IF(AE38&lt;120,(CEILING(AE38+1,5)-55)/10,7)</f>
        <v>1.5</v>
      </c>
      <c r="AH38" s="39">
        <f t="shared" ref="AH38" si="49">AG38-AF38</f>
        <v>0</v>
      </c>
    </row>
    <row r="39" spans="1:34" s="4" customFormat="1" ht="24" customHeight="1">
      <c r="A39" s="27"/>
      <c r="B39" s="28"/>
      <c r="C39" s="90" t="s">
        <v>62</v>
      </c>
      <c r="D39" s="91" t="s">
        <v>63</v>
      </c>
      <c r="E39" s="66" t="s">
        <v>64</v>
      </c>
      <c r="F39" s="74" t="s">
        <v>61</v>
      </c>
      <c r="G39" s="74">
        <v>1.4970000000000001</v>
      </c>
      <c r="H39" s="74" t="s">
        <v>24</v>
      </c>
      <c r="I39" s="94" t="str">
        <f t="shared" si="2"/>
        <v>1,530</v>
      </c>
      <c r="J39" s="92">
        <v>5</v>
      </c>
      <c r="K39" s="70">
        <v>14.2</v>
      </c>
      <c r="L39" s="71">
        <f t="shared" si="0"/>
        <v>163.49718309859156</v>
      </c>
      <c r="M39" s="93">
        <v>14.4</v>
      </c>
      <c r="N39" s="72">
        <v>17.600000000000001</v>
      </c>
      <c r="O39" s="23" t="str">
        <f t="shared" si="3"/>
        <v>23.6</v>
      </c>
      <c r="P39" s="74" t="s">
        <v>151</v>
      </c>
      <c r="Q39" s="74" t="s">
        <v>149</v>
      </c>
      <c r="R39" s="74" t="s">
        <v>152</v>
      </c>
      <c r="S39" s="91" t="s">
        <v>153</v>
      </c>
      <c r="T39" s="76"/>
      <c r="U39" s="77" t="str">
        <f t="shared" si="28"/>
        <v/>
      </c>
      <c r="V39" s="78" t="str">
        <f t="shared" si="1"/>
        <v/>
      </c>
      <c r="W39" s="81">
        <f t="shared" si="4"/>
        <v>60</v>
      </c>
      <c r="X39" s="79" t="str">
        <f t="shared" si="5"/>
        <v>★1</v>
      </c>
      <c r="Z39" s="22">
        <v>1530</v>
      </c>
      <c r="AA39" s="23">
        <f t="shared" si="6"/>
        <v>23.6</v>
      </c>
      <c r="AB39" s="12">
        <f t="shared" si="7"/>
        <v>60</v>
      </c>
      <c r="AC39" s="22">
        <v>1530</v>
      </c>
      <c r="AD39" s="29">
        <f t="shared" ref="AD39:AD44" si="50">ROUND(-0.00000247*(AC39)*(AC39)-0.000852*AC39+30.65,1)</f>
        <v>23.6</v>
      </c>
      <c r="AE39" s="41">
        <f t="shared" ref="AE39:AE44" si="51">ROUNDDOWN(K39/AD39*100,0)</f>
        <v>60</v>
      </c>
      <c r="AF39" s="36">
        <f t="shared" si="10"/>
        <v>1</v>
      </c>
      <c r="AG39" s="37">
        <f t="shared" si="11"/>
        <v>1</v>
      </c>
      <c r="AH39" s="37">
        <f t="shared" si="12"/>
        <v>0</v>
      </c>
    </row>
    <row r="40" spans="1:34" s="4" customFormat="1" ht="24" customHeight="1">
      <c r="A40" s="27"/>
      <c r="B40" s="28"/>
      <c r="C40" s="90" t="s">
        <v>62</v>
      </c>
      <c r="D40" s="91" t="s">
        <v>63</v>
      </c>
      <c r="E40" s="66" t="s">
        <v>65</v>
      </c>
      <c r="F40" s="74" t="s">
        <v>61</v>
      </c>
      <c r="G40" s="74">
        <v>1.4970000000000001</v>
      </c>
      <c r="H40" s="74" t="s">
        <v>24</v>
      </c>
      <c r="I40" s="94" t="str">
        <f t="shared" si="2"/>
        <v>1,550</v>
      </c>
      <c r="J40" s="92">
        <v>5</v>
      </c>
      <c r="K40" s="70">
        <v>14.2</v>
      </c>
      <c r="L40" s="71">
        <f t="shared" si="0"/>
        <v>163.49718309859156</v>
      </c>
      <c r="M40" s="93">
        <v>13.2</v>
      </c>
      <c r="N40" s="72">
        <v>16.5</v>
      </c>
      <c r="O40" s="23" t="str">
        <f t="shared" si="3"/>
        <v>23.4</v>
      </c>
      <c r="P40" s="74" t="s">
        <v>151</v>
      </c>
      <c r="Q40" s="74" t="s">
        <v>149</v>
      </c>
      <c r="R40" s="74" t="s">
        <v>152</v>
      </c>
      <c r="S40" s="91" t="s">
        <v>154</v>
      </c>
      <c r="T40" s="76"/>
      <c r="U40" s="77">
        <f t="shared" si="28"/>
        <v>107</v>
      </c>
      <c r="V40" s="78" t="str">
        <f t="shared" si="1"/>
        <v/>
      </c>
      <c r="W40" s="81">
        <f t="shared" si="4"/>
        <v>60</v>
      </c>
      <c r="X40" s="79" t="str">
        <f t="shared" si="5"/>
        <v>★1</v>
      </c>
      <c r="Z40" s="22">
        <v>1550</v>
      </c>
      <c r="AA40" s="23">
        <f t="shared" si="6"/>
        <v>23.4</v>
      </c>
      <c r="AB40" s="12">
        <f t="shared" si="7"/>
        <v>60</v>
      </c>
      <c r="AC40" s="22">
        <v>1550</v>
      </c>
      <c r="AD40" s="29">
        <f t="shared" si="50"/>
        <v>23.4</v>
      </c>
      <c r="AE40" s="41">
        <f t="shared" si="51"/>
        <v>60</v>
      </c>
      <c r="AF40" s="36">
        <f t="shared" si="10"/>
        <v>1</v>
      </c>
      <c r="AG40" s="37">
        <f t="shared" si="11"/>
        <v>1</v>
      </c>
      <c r="AH40" s="37">
        <f t="shared" si="12"/>
        <v>0</v>
      </c>
    </row>
    <row r="41" spans="1:34" s="4" customFormat="1" ht="24" customHeight="1">
      <c r="A41" s="27"/>
      <c r="B41" s="28"/>
      <c r="C41" s="90" t="s">
        <v>66</v>
      </c>
      <c r="D41" s="91" t="s">
        <v>63</v>
      </c>
      <c r="E41" s="66" t="s">
        <v>67</v>
      </c>
      <c r="F41" s="74" t="s">
        <v>61</v>
      </c>
      <c r="G41" s="74">
        <v>1.4970000000000001</v>
      </c>
      <c r="H41" s="74" t="s">
        <v>24</v>
      </c>
      <c r="I41" s="94" t="str">
        <f t="shared" si="2"/>
        <v>1,530</v>
      </c>
      <c r="J41" s="92">
        <v>5</v>
      </c>
      <c r="K41" s="70">
        <v>14.3</v>
      </c>
      <c r="L41" s="71">
        <f t="shared" si="0"/>
        <v>162.35384615384615</v>
      </c>
      <c r="M41" s="93">
        <v>14.4</v>
      </c>
      <c r="N41" s="72">
        <v>17.600000000000001</v>
      </c>
      <c r="O41" s="23" t="str">
        <f t="shared" si="3"/>
        <v>23.6</v>
      </c>
      <c r="P41" s="74" t="s">
        <v>151</v>
      </c>
      <c r="Q41" s="74" t="s">
        <v>149</v>
      </c>
      <c r="R41" s="74" t="s">
        <v>152</v>
      </c>
      <c r="S41" s="91" t="s">
        <v>153</v>
      </c>
      <c r="T41" s="76"/>
      <c r="U41" s="77" t="str">
        <f t="shared" si="28"/>
        <v/>
      </c>
      <c r="V41" s="78" t="str">
        <f t="shared" si="1"/>
        <v/>
      </c>
      <c r="W41" s="81">
        <f t="shared" si="4"/>
        <v>60</v>
      </c>
      <c r="X41" s="79" t="str">
        <f t="shared" si="5"/>
        <v>★1</v>
      </c>
      <c r="Z41" s="22">
        <v>1530</v>
      </c>
      <c r="AA41" s="23">
        <f t="shared" si="6"/>
        <v>23.6</v>
      </c>
      <c r="AB41" s="12">
        <f t="shared" si="7"/>
        <v>60</v>
      </c>
      <c r="AC41" s="22">
        <v>1530</v>
      </c>
      <c r="AD41" s="29">
        <f t="shared" si="50"/>
        <v>23.6</v>
      </c>
      <c r="AE41" s="41">
        <f t="shared" si="51"/>
        <v>60</v>
      </c>
      <c r="AF41" s="36">
        <f t="shared" si="10"/>
        <v>1</v>
      </c>
      <c r="AG41" s="37">
        <f t="shared" si="11"/>
        <v>1</v>
      </c>
      <c r="AH41" s="37">
        <f t="shared" si="12"/>
        <v>0</v>
      </c>
    </row>
    <row r="42" spans="1:34" s="4" customFormat="1" ht="24" customHeight="1">
      <c r="A42" s="95"/>
      <c r="B42" s="28"/>
      <c r="C42" s="90" t="s">
        <v>68</v>
      </c>
      <c r="D42" s="91" t="s">
        <v>63</v>
      </c>
      <c r="E42" s="66" t="s">
        <v>69</v>
      </c>
      <c r="F42" s="74" t="s">
        <v>61</v>
      </c>
      <c r="G42" s="74">
        <v>1.4970000000000001</v>
      </c>
      <c r="H42" s="74" t="s">
        <v>24</v>
      </c>
      <c r="I42" s="94" t="str">
        <f t="shared" si="2"/>
        <v>1,550</v>
      </c>
      <c r="J42" s="92">
        <v>5</v>
      </c>
      <c r="K42" s="70">
        <v>14.3</v>
      </c>
      <c r="L42" s="71">
        <f t="shared" si="0"/>
        <v>162.35384615384615</v>
      </c>
      <c r="M42" s="93">
        <v>13.2</v>
      </c>
      <c r="N42" s="72">
        <v>16.5</v>
      </c>
      <c r="O42" s="23" t="str">
        <f t="shared" si="3"/>
        <v>23.4</v>
      </c>
      <c r="P42" s="74" t="s">
        <v>151</v>
      </c>
      <c r="Q42" s="74" t="s">
        <v>149</v>
      </c>
      <c r="R42" s="74" t="s">
        <v>152</v>
      </c>
      <c r="S42" s="91" t="s">
        <v>154</v>
      </c>
      <c r="T42" s="76"/>
      <c r="U42" s="77">
        <f t="shared" si="28"/>
        <v>108</v>
      </c>
      <c r="V42" s="78" t="str">
        <f t="shared" ref="V42:V83" si="52">IF(K42&lt;&gt;0, IF(K42&gt;=N42,ROUNDDOWN(K42/N42*100,0),""),"")</f>
        <v/>
      </c>
      <c r="W42" s="81">
        <f t="shared" si="4"/>
        <v>61</v>
      </c>
      <c r="X42" s="79" t="str">
        <f t="shared" si="5"/>
        <v>★1</v>
      </c>
      <c r="Z42" s="22">
        <v>1550</v>
      </c>
      <c r="AA42" s="23">
        <f t="shared" si="6"/>
        <v>23.4</v>
      </c>
      <c r="AB42" s="12">
        <f t="shared" si="7"/>
        <v>61</v>
      </c>
      <c r="AC42" s="22">
        <v>1550</v>
      </c>
      <c r="AD42" s="29">
        <f t="shared" si="50"/>
        <v>23.4</v>
      </c>
      <c r="AE42" s="41">
        <f t="shared" si="51"/>
        <v>61</v>
      </c>
      <c r="AF42" s="36">
        <f t="shared" si="10"/>
        <v>1</v>
      </c>
      <c r="AG42" s="37">
        <f t="shared" si="11"/>
        <v>1</v>
      </c>
      <c r="AH42" s="37">
        <f t="shared" si="12"/>
        <v>0</v>
      </c>
    </row>
    <row r="43" spans="1:34" s="4" customFormat="1" ht="24" customHeight="1">
      <c r="A43" s="95"/>
      <c r="B43" s="28"/>
      <c r="C43" s="90" t="s">
        <v>70</v>
      </c>
      <c r="D43" s="91" t="s">
        <v>71</v>
      </c>
      <c r="E43" s="96" t="s">
        <v>72</v>
      </c>
      <c r="F43" s="74" t="s">
        <v>73</v>
      </c>
      <c r="G43" s="74">
        <v>1.984</v>
      </c>
      <c r="H43" s="74" t="s">
        <v>24</v>
      </c>
      <c r="I43" s="94" t="str">
        <f t="shared" si="2"/>
        <v>1,850</v>
      </c>
      <c r="J43" s="92">
        <v>5</v>
      </c>
      <c r="K43" s="70">
        <v>11.6</v>
      </c>
      <c r="L43" s="71">
        <f t="shared" si="0"/>
        <v>200.14310344827587</v>
      </c>
      <c r="M43" s="93">
        <v>11.1</v>
      </c>
      <c r="N43" s="72">
        <v>14.4</v>
      </c>
      <c r="O43" s="23" t="str">
        <f t="shared" si="3"/>
        <v>20.6</v>
      </c>
      <c r="P43" s="74" t="s">
        <v>155</v>
      </c>
      <c r="Q43" s="74" t="s">
        <v>149</v>
      </c>
      <c r="R43" s="74" t="s">
        <v>156</v>
      </c>
      <c r="S43" s="91" t="s">
        <v>153</v>
      </c>
      <c r="T43" s="76"/>
      <c r="U43" s="77">
        <f t="shared" si="28"/>
        <v>104</v>
      </c>
      <c r="V43" s="78" t="str">
        <f t="shared" si="52"/>
        <v/>
      </c>
      <c r="W43" s="81">
        <f t="shared" si="4"/>
        <v>56</v>
      </c>
      <c r="X43" s="79" t="str">
        <f t="shared" si="5"/>
        <v>★0.5</v>
      </c>
      <c r="Z43" s="22">
        <v>1850</v>
      </c>
      <c r="AA43" s="23">
        <f t="shared" si="6"/>
        <v>20.6</v>
      </c>
      <c r="AB43" s="12">
        <f t="shared" si="7"/>
        <v>56</v>
      </c>
      <c r="AC43" s="22">
        <v>1850</v>
      </c>
      <c r="AD43" s="29">
        <f t="shared" si="50"/>
        <v>20.6</v>
      </c>
      <c r="AE43" s="41">
        <f t="shared" si="51"/>
        <v>56</v>
      </c>
      <c r="AF43" s="36">
        <f t="shared" si="10"/>
        <v>0.5</v>
      </c>
      <c r="AG43" s="37">
        <f t="shared" si="11"/>
        <v>0.5</v>
      </c>
      <c r="AH43" s="37">
        <f t="shared" si="12"/>
        <v>0</v>
      </c>
    </row>
    <row r="44" spans="1:34" s="4" customFormat="1" ht="24" customHeight="1">
      <c r="A44" s="95"/>
      <c r="B44" s="28"/>
      <c r="C44" s="90" t="s">
        <v>70</v>
      </c>
      <c r="D44" s="91" t="s">
        <v>71</v>
      </c>
      <c r="E44" s="97" t="s">
        <v>74</v>
      </c>
      <c r="F44" s="74" t="s">
        <v>73</v>
      </c>
      <c r="G44" s="74">
        <v>1.984</v>
      </c>
      <c r="H44" s="74" t="s">
        <v>24</v>
      </c>
      <c r="I44" s="94" t="str">
        <f t="shared" si="2"/>
        <v>1,880</v>
      </c>
      <c r="J44" s="92">
        <v>5</v>
      </c>
      <c r="K44" s="70">
        <v>11.6</v>
      </c>
      <c r="L44" s="71">
        <f t="shared" si="0"/>
        <v>200.14310344827587</v>
      </c>
      <c r="M44" s="93">
        <v>10.199999999999999</v>
      </c>
      <c r="N44" s="72">
        <v>13.5</v>
      </c>
      <c r="O44" s="23" t="str">
        <f t="shared" si="3"/>
        <v>20.3</v>
      </c>
      <c r="P44" s="74" t="s">
        <v>155</v>
      </c>
      <c r="Q44" s="74" t="s">
        <v>149</v>
      </c>
      <c r="R44" s="74" t="s">
        <v>156</v>
      </c>
      <c r="S44" s="91" t="s">
        <v>154</v>
      </c>
      <c r="T44" s="76"/>
      <c r="U44" s="77">
        <f t="shared" si="28"/>
        <v>113</v>
      </c>
      <c r="V44" s="78" t="str">
        <f t="shared" si="52"/>
        <v/>
      </c>
      <c r="W44" s="81">
        <f t="shared" si="4"/>
        <v>57</v>
      </c>
      <c r="X44" s="79" t="str">
        <f t="shared" si="5"/>
        <v>★0.5</v>
      </c>
      <c r="Z44" s="22">
        <v>1880</v>
      </c>
      <c r="AA44" s="23">
        <f t="shared" si="6"/>
        <v>20.3</v>
      </c>
      <c r="AB44" s="12">
        <f t="shared" si="7"/>
        <v>57</v>
      </c>
      <c r="AC44" s="22">
        <v>1880</v>
      </c>
      <c r="AD44" s="29">
        <f t="shared" si="50"/>
        <v>20.3</v>
      </c>
      <c r="AE44" s="41">
        <f t="shared" si="51"/>
        <v>57</v>
      </c>
      <c r="AF44" s="36">
        <f t="shared" si="10"/>
        <v>0.5</v>
      </c>
      <c r="AG44" s="37">
        <f t="shared" si="11"/>
        <v>0.5</v>
      </c>
      <c r="AH44" s="37">
        <f t="shared" si="12"/>
        <v>0</v>
      </c>
    </row>
    <row r="45" spans="1:34" s="4" customFormat="1" ht="24" customHeight="1">
      <c r="A45" s="95"/>
      <c r="B45" s="28"/>
      <c r="C45" s="90" t="s">
        <v>75</v>
      </c>
      <c r="D45" s="91" t="s">
        <v>76</v>
      </c>
      <c r="E45" s="66" t="s">
        <v>10</v>
      </c>
      <c r="F45" s="74" t="s">
        <v>73</v>
      </c>
      <c r="G45" s="74">
        <v>1.984</v>
      </c>
      <c r="H45" s="74" t="s">
        <v>24</v>
      </c>
      <c r="I45" s="31" t="str">
        <f t="shared" si="2"/>
        <v>1,830~1,870</v>
      </c>
      <c r="J45" s="92">
        <v>5</v>
      </c>
      <c r="K45" s="70">
        <v>11.6</v>
      </c>
      <c r="L45" s="71">
        <f t="shared" si="0"/>
        <v>200.14310344827587</v>
      </c>
      <c r="M45" s="93">
        <v>11.1</v>
      </c>
      <c r="N45" s="72">
        <v>14.4</v>
      </c>
      <c r="O45" s="23" t="str">
        <f t="shared" si="3"/>
        <v>20.4~20.8</v>
      </c>
      <c r="P45" s="74" t="s">
        <v>155</v>
      </c>
      <c r="Q45" s="74" t="s">
        <v>149</v>
      </c>
      <c r="R45" s="74" t="s">
        <v>156</v>
      </c>
      <c r="S45" s="91"/>
      <c r="T45" s="76"/>
      <c r="U45" s="77">
        <f t="shared" si="28"/>
        <v>104</v>
      </c>
      <c r="V45" s="78" t="str">
        <f t="shared" si="52"/>
        <v/>
      </c>
      <c r="W45" s="31" t="str">
        <f t="shared" si="4"/>
        <v>55~56</v>
      </c>
      <c r="X45" s="79" t="str">
        <f t="shared" si="5"/>
        <v>★0.5</v>
      </c>
      <c r="Z45" s="22">
        <v>1830</v>
      </c>
      <c r="AA45" s="23">
        <f t="shared" si="6"/>
        <v>20.8</v>
      </c>
      <c r="AB45" s="12">
        <f t="shared" si="7"/>
        <v>55</v>
      </c>
      <c r="AC45" s="22">
        <v>1870</v>
      </c>
      <c r="AD45" s="29">
        <f t="shared" si="8"/>
        <v>20.399999999999999</v>
      </c>
      <c r="AE45" s="41">
        <f t="shared" si="14"/>
        <v>56</v>
      </c>
      <c r="AF45" s="36">
        <f t="shared" si="10"/>
        <v>0.5</v>
      </c>
      <c r="AG45" s="37">
        <f t="shared" si="11"/>
        <v>0.5</v>
      </c>
      <c r="AH45" s="37">
        <f t="shared" si="12"/>
        <v>0</v>
      </c>
    </row>
    <row r="46" spans="1:34" s="4" customFormat="1" ht="24" customHeight="1">
      <c r="A46" s="95"/>
      <c r="B46" s="28"/>
      <c r="C46" s="90" t="s">
        <v>77</v>
      </c>
      <c r="D46" s="91" t="s">
        <v>78</v>
      </c>
      <c r="E46" s="66" t="s">
        <v>244</v>
      </c>
      <c r="F46" s="74" t="s">
        <v>79</v>
      </c>
      <c r="G46" s="74">
        <v>2.9940000000000002</v>
      </c>
      <c r="H46" s="74" t="s">
        <v>80</v>
      </c>
      <c r="I46" s="31" t="str">
        <f t="shared" si="2"/>
        <v>2,130~2,180</v>
      </c>
      <c r="J46" s="98" t="s">
        <v>81</v>
      </c>
      <c r="K46" s="70">
        <v>9.3000000000000007</v>
      </c>
      <c r="L46" s="71">
        <f t="shared" si="0"/>
        <v>249.64086021505372</v>
      </c>
      <c r="M46" s="93">
        <v>8.6999999999999993</v>
      </c>
      <c r="N46" s="72">
        <v>11.9</v>
      </c>
      <c r="O46" s="23" t="str">
        <f t="shared" si="3"/>
        <v>17.1~17.6</v>
      </c>
      <c r="P46" s="74" t="s">
        <v>157</v>
      </c>
      <c r="Q46" s="74" t="s">
        <v>149</v>
      </c>
      <c r="R46" s="74" t="s">
        <v>156</v>
      </c>
      <c r="S46" s="91"/>
      <c r="T46" s="76"/>
      <c r="U46" s="77">
        <f t="shared" si="28"/>
        <v>106</v>
      </c>
      <c r="V46" s="78" t="str">
        <f t="shared" si="52"/>
        <v/>
      </c>
      <c r="W46" s="31" t="str">
        <f t="shared" si="4"/>
        <v/>
      </c>
      <c r="X46" s="79" t="str">
        <f t="shared" si="5"/>
        <v/>
      </c>
      <c r="Z46" s="22">
        <v>2130</v>
      </c>
      <c r="AA46" s="23">
        <f t="shared" si="6"/>
        <v>17.600000000000001</v>
      </c>
      <c r="AB46" s="12">
        <f t="shared" si="7"/>
        <v>52</v>
      </c>
      <c r="AC46" s="22">
        <v>2180</v>
      </c>
      <c r="AD46" s="23">
        <f t="shared" si="8"/>
        <v>17.100000000000001</v>
      </c>
      <c r="AE46" s="12">
        <f t="shared" si="14"/>
        <v>54</v>
      </c>
      <c r="AF46" s="36">
        <f t="shared" si="10"/>
        <v>0</v>
      </c>
      <c r="AG46" s="37">
        <f t="shared" si="11"/>
        <v>0</v>
      </c>
      <c r="AH46" s="37">
        <f t="shared" si="12"/>
        <v>0</v>
      </c>
    </row>
    <row r="47" spans="1:34" s="4" customFormat="1" ht="24" customHeight="1">
      <c r="A47" s="95"/>
      <c r="B47" s="28"/>
      <c r="C47" s="90" t="s">
        <v>77</v>
      </c>
      <c r="D47" s="91" t="s">
        <v>78</v>
      </c>
      <c r="E47" s="66" t="s">
        <v>247</v>
      </c>
      <c r="F47" s="74" t="s">
        <v>79</v>
      </c>
      <c r="G47" s="74">
        <v>2.9940000000000002</v>
      </c>
      <c r="H47" s="74" t="s">
        <v>80</v>
      </c>
      <c r="I47" s="31" t="str">
        <f t="shared" si="2"/>
        <v>2,190~2,260</v>
      </c>
      <c r="J47" s="98" t="s">
        <v>81</v>
      </c>
      <c r="K47" s="70">
        <v>9.3000000000000007</v>
      </c>
      <c r="L47" s="71">
        <f t="shared" ref="L47" si="53">IF(K47&gt;0,1/K47*34.6*67.1,"")</f>
        <v>249.64086021505372</v>
      </c>
      <c r="M47" s="93">
        <v>8.6999999999999993</v>
      </c>
      <c r="N47" s="72">
        <v>11.9</v>
      </c>
      <c r="O47" s="23" t="str">
        <f t="shared" si="3"/>
        <v>16.1~16.9</v>
      </c>
      <c r="P47" s="74" t="s">
        <v>157</v>
      </c>
      <c r="Q47" s="74" t="s">
        <v>149</v>
      </c>
      <c r="R47" s="74" t="s">
        <v>156</v>
      </c>
      <c r="S47" s="91"/>
      <c r="T47" s="76"/>
      <c r="U47" s="77">
        <f t="shared" ref="U47" si="54">IF(K47&lt;&gt;0, IF(K47&gt;=M47,ROUNDDOWN(K47/M47*100,0),""),"")</f>
        <v>106</v>
      </c>
      <c r="V47" s="78" t="str">
        <f t="shared" ref="V47" si="55">IF(K47&lt;&gt;0, IF(K47&gt;=N47,ROUNDDOWN(K47/N47*100,0),""),"")</f>
        <v/>
      </c>
      <c r="W47" s="31" t="str">
        <f t="shared" si="4"/>
        <v>55~57</v>
      </c>
      <c r="X47" s="79" t="str">
        <f t="shared" si="5"/>
        <v>★0.5</v>
      </c>
      <c r="Z47" s="22">
        <v>2190</v>
      </c>
      <c r="AA47" s="23">
        <f t="shared" ref="AA47" si="56">ROUND(-0.00000247*(Z47)*(Z47)-0.000852*Z47+30.65,1)</f>
        <v>16.899999999999999</v>
      </c>
      <c r="AB47" s="30">
        <f t="shared" ref="AB47" si="57">ROUNDDOWN(K47/AA47*100,0)</f>
        <v>55</v>
      </c>
      <c r="AC47" s="22">
        <v>2260</v>
      </c>
      <c r="AD47" s="23">
        <f t="shared" ref="AD47" si="58">ROUND(-0.00000247*(AC47)*(AC47)-0.000852*AC47+30.65,1)</f>
        <v>16.100000000000001</v>
      </c>
      <c r="AE47" s="30">
        <f t="shared" ref="AE47" si="59">ROUNDDOWN(K47/AD47*100,0)</f>
        <v>57</v>
      </c>
      <c r="AF47" s="36">
        <f t="shared" si="10"/>
        <v>0.5</v>
      </c>
      <c r="AG47" s="37">
        <f t="shared" si="11"/>
        <v>0.5</v>
      </c>
      <c r="AH47" s="37">
        <f t="shared" si="12"/>
        <v>0</v>
      </c>
    </row>
    <row r="48" spans="1:34" s="4" customFormat="1" ht="24" customHeight="1">
      <c r="A48" s="95"/>
      <c r="B48" s="28"/>
      <c r="C48" s="90" t="s">
        <v>77</v>
      </c>
      <c r="D48" s="91" t="s">
        <v>78</v>
      </c>
      <c r="E48" s="66" t="s">
        <v>248</v>
      </c>
      <c r="F48" s="74" t="s">
        <v>79</v>
      </c>
      <c r="G48" s="74">
        <v>2.9940000000000002</v>
      </c>
      <c r="H48" s="74" t="s">
        <v>80</v>
      </c>
      <c r="I48" s="94" t="str">
        <f t="shared" si="2"/>
        <v>2,280</v>
      </c>
      <c r="J48" s="98" t="s">
        <v>82</v>
      </c>
      <c r="K48" s="70">
        <v>9.3000000000000007</v>
      </c>
      <c r="L48" s="71">
        <f t="shared" si="0"/>
        <v>249.64086021505372</v>
      </c>
      <c r="M48" s="93">
        <v>7.4</v>
      </c>
      <c r="N48" s="72">
        <v>10.6</v>
      </c>
      <c r="O48" s="23" t="str">
        <f t="shared" si="3"/>
        <v>15.9</v>
      </c>
      <c r="P48" s="74" t="s">
        <v>157</v>
      </c>
      <c r="Q48" s="74" t="s">
        <v>149</v>
      </c>
      <c r="R48" s="74" t="s">
        <v>156</v>
      </c>
      <c r="S48" s="91"/>
      <c r="T48" s="76"/>
      <c r="U48" s="77">
        <f t="shared" si="28"/>
        <v>125</v>
      </c>
      <c r="V48" s="78" t="str">
        <f t="shared" si="52"/>
        <v/>
      </c>
      <c r="W48" s="81">
        <f t="shared" si="4"/>
        <v>58</v>
      </c>
      <c r="X48" s="79" t="str">
        <f t="shared" si="5"/>
        <v>★0.5</v>
      </c>
      <c r="Z48" s="22">
        <v>2280</v>
      </c>
      <c r="AA48" s="23">
        <f t="shared" si="6"/>
        <v>15.9</v>
      </c>
      <c r="AB48" s="12">
        <f t="shared" si="7"/>
        <v>58</v>
      </c>
      <c r="AC48" s="22">
        <v>2280</v>
      </c>
      <c r="AD48" s="29">
        <f t="shared" ref="AD48" si="60">ROUND(-0.00000247*(AC48)*(AC48)-0.000852*AC48+30.65,1)</f>
        <v>15.9</v>
      </c>
      <c r="AE48" s="41">
        <f t="shared" ref="AE48" si="61">ROUNDDOWN(K48/AD48*100,0)</f>
        <v>58</v>
      </c>
      <c r="AF48" s="36">
        <f t="shared" si="10"/>
        <v>0.5</v>
      </c>
      <c r="AG48" s="37">
        <f t="shared" si="11"/>
        <v>0.5</v>
      </c>
      <c r="AH48" s="37">
        <f t="shared" si="12"/>
        <v>0</v>
      </c>
    </row>
    <row r="49" spans="1:34" s="4" customFormat="1" ht="24" customHeight="1">
      <c r="A49" s="27"/>
      <c r="B49" s="28"/>
      <c r="C49" s="90" t="s">
        <v>83</v>
      </c>
      <c r="D49" s="91" t="s">
        <v>84</v>
      </c>
      <c r="E49" s="66" t="s">
        <v>249</v>
      </c>
      <c r="F49" s="74" t="s">
        <v>79</v>
      </c>
      <c r="G49" s="74">
        <v>2.9940000000000002</v>
      </c>
      <c r="H49" s="74" t="s">
        <v>80</v>
      </c>
      <c r="I49" s="31" t="str">
        <f t="shared" si="2"/>
        <v>2,120~2,180</v>
      </c>
      <c r="J49" s="98" t="s">
        <v>81</v>
      </c>
      <c r="K49" s="70">
        <v>9.3000000000000007</v>
      </c>
      <c r="L49" s="71">
        <f t="shared" si="0"/>
        <v>249.64086021505372</v>
      </c>
      <c r="M49" s="93">
        <v>8.6999999999999993</v>
      </c>
      <c r="N49" s="72">
        <v>11.9</v>
      </c>
      <c r="O49" s="23" t="str">
        <f t="shared" si="3"/>
        <v>17.1~17.7</v>
      </c>
      <c r="P49" s="74" t="s">
        <v>157</v>
      </c>
      <c r="Q49" s="74" t="s">
        <v>149</v>
      </c>
      <c r="R49" s="74" t="s">
        <v>156</v>
      </c>
      <c r="S49" s="91"/>
      <c r="T49" s="76"/>
      <c r="U49" s="77">
        <f t="shared" si="28"/>
        <v>106</v>
      </c>
      <c r="V49" s="78" t="str">
        <f t="shared" si="52"/>
        <v/>
      </c>
      <c r="W49" s="31" t="str">
        <f t="shared" si="4"/>
        <v/>
      </c>
      <c r="X49" s="79" t="str">
        <f t="shared" si="5"/>
        <v/>
      </c>
      <c r="Z49" s="22">
        <v>2120</v>
      </c>
      <c r="AA49" s="23">
        <f t="shared" si="6"/>
        <v>17.7</v>
      </c>
      <c r="AB49" s="12">
        <f t="shared" si="7"/>
        <v>52</v>
      </c>
      <c r="AC49" s="22">
        <v>2180</v>
      </c>
      <c r="AD49" s="29">
        <f t="shared" si="8"/>
        <v>17.100000000000001</v>
      </c>
      <c r="AE49" s="41">
        <f t="shared" si="14"/>
        <v>54</v>
      </c>
      <c r="AF49" s="36">
        <f t="shared" si="10"/>
        <v>0</v>
      </c>
      <c r="AG49" s="37">
        <f t="shared" si="11"/>
        <v>0</v>
      </c>
      <c r="AH49" s="37">
        <f t="shared" si="12"/>
        <v>0</v>
      </c>
    </row>
    <row r="50" spans="1:34" s="4" customFormat="1" ht="24" customHeight="1">
      <c r="A50" s="27"/>
      <c r="B50" s="28"/>
      <c r="C50" s="90" t="s">
        <v>83</v>
      </c>
      <c r="D50" s="91" t="s">
        <v>84</v>
      </c>
      <c r="E50" s="66" t="s">
        <v>247</v>
      </c>
      <c r="F50" s="74" t="s">
        <v>79</v>
      </c>
      <c r="G50" s="74">
        <v>2.9940000000000002</v>
      </c>
      <c r="H50" s="74" t="s">
        <v>80</v>
      </c>
      <c r="I50" s="31" t="str">
        <f t="shared" si="2"/>
        <v>2,190~2,260</v>
      </c>
      <c r="J50" s="98" t="s">
        <v>81</v>
      </c>
      <c r="K50" s="70">
        <v>9.3000000000000007</v>
      </c>
      <c r="L50" s="71">
        <f t="shared" ref="L50" si="62">IF(K50&gt;0,1/K50*34.6*67.1,"")</f>
        <v>249.64086021505372</v>
      </c>
      <c r="M50" s="93">
        <v>8.6999999999999993</v>
      </c>
      <c r="N50" s="72">
        <v>11.9</v>
      </c>
      <c r="O50" s="23" t="str">
        <f t="shared" si="3"/>
        <v>16.1~16.9</v>
      </c>
      <c r="P50" s="74" t="s">
        <v>157</v>
      </c>
      <c r="Q50" s="74" t="s">
        <v>149</v>
      </c>
      <c r="R50" s="74" t="s">
        <v>156</v>
      </c>
      <c r="S50" s="91"/>
      <c r="T50" s="76"/>
      <c r="U50" s="77">
        <f t="shared" ref="U50" si="63">IF(K50&lt;&gt;0, IF(K50&gt;=M50,ROUNDDOWN(K50/M50*100,0),""),"")</f>
        <v>106</v>
      </c>
      <c r="V50" s="78" t="str">
        <f t="shared" ref="V50" si="64">IF(K50&lt;&gt;0, IF(K50&gt;=N50,ROUNDDOWN(K50/N50*100,0),""),"")</f>
        <v/>
      </c>
      <c r="W50" s="31" t="str">
        <f t="shared" si="4"/>
        <v>55~57</v>
      </c>
      <c r="X50" s="79" t="str">
        <f t="shared" si="5"/>
        <v>★0.5</v>
      </c>
      <c r="Z50" s="22">
        <v>2190</v>
      </c>
      <c r="AA50" s="23">
        <f t="shared" ref="AA50" si="65">ROUND(-0.00000247*(Z50)*(Z50)-0.000852*Z50+30.65,1)</f>
        <v>16.899999999999999</v>
      </c>
      <c r="AB50" s="30">
        <f t="shared" ref="AB50" si="66">ROUNDDOWN(K50/AA50*100,0)</f>
        <v>55</v>
      </c>
      <c r="AC50" s="22">
        <v>2260</v>
      </c>
      <c r="AD50" s="29">
        <f t="shared" ref="AD50" si="67">ROUND(-0.00000247*(AC50)*(AC50)-0.000852*AC50+30.65,1)</f>
        <v>16.100000000000001</v>
      </c>
      <c r="AE50" s="41">
        <f t="shared" ref="AE50" si="68">ROUNDDOWN(K50/AD50*100,0)</f>
        <v>57</v>
      </c>
      <c r="AF50" s="36">
        <f t="shared" si="10"/>
        <v>0.5</v>
      </c>
      <c r="AG50" s="37">
        <f t="shared" si="11"/>
        <v>0.5</v>
      </c>
      <c r="AH50" s="37">
        <f t="shared" si="12"/>
        <v>0</v>
      </c>
    </row>
    <row r="51" spans="1:34" s="4" customFormat="1" ht="24" customHeight="1">
      <c r="A51" s="95"/>
      <c r="B51" s="28"/>
      <c r="C51" s="90" t="s">
        <v>85</v>
      </c>
      <c r="D51" s="26" t="s">
        <v>86</v>
      </c>
      <c r="E51" s="66" t="s">
        <v>250</v>
      </c>
      <c r="F51" s="67" t="s">
        <v>87</v>
      </c>
      <c r="G51" s="67">
        <v>2.9940000000000002</v>
      </c>
      <c r="H51" s="67" t="s">
        <v>80</v>
      </c>
      <c r="I51" s="31" t="str">
        <f t="shared" si="2"/>
        <v>2,160~2,200</v>
      </c>
      <c r="J51" s="92">
        <v>5</v>
      </c>
      <c r="K51" s="70">
        <v>9.1999999999999993</v>
      </c>
      <c r="L51" s="71">
        <f t="shared" si="0"/>
        <v>252.35434782608698</v>
      </c>
      <c r="M51" s="93">
        <v>8.6999999999999993</v>
      </c>
      <c r="N51" s="72">
        <v>11.9</v>
      </c>
      <c r="O51" s="23" t="str">
        <f t="shared" si="3"/>
        <v>16.8~17.3</v>
      </c>
      <c r="P51" s="74" t="s">
        <v>157</v>
      </c>
      <c r="Q51" s="74" t="s">
        <v>149</v>
      </c>
      <c r="R51" s="74" t="s">
        <v>150</v>
      </c>
      <c r="S51" s="91"/>
      <c r="T51" s="76"/>
      <c r="U51" s="77">
        <f>IF(K51&lt;&gt;0, IF(K51&gt;=M51,ROUNDDOWN(K51/M51*100,0),""),"")</f>
        <v>105</v>
      </c>
      <c r="V51" s="78" t="str">
        <f t="shared" si="52"/>
        <v/>
      </c>
      <c r="W51" s="31" t="str">
        <f t="shared" si="4"/>
        <v/>
      </c>
      <c r="X51" s="79" t="str">
        <f t="shared" si="5"/>
        <v/>
      </c>
      <c r="Z51" s="22">
        <v>2160</v>
      </c>
      <c r="AA51" s="23">
        <f t="shared" si="6"/>
        <v>17.3</v>
      </c>
      <c r="AB51" s="12">
        <f t="shared" si="7"/>
        <v>53</v>
      </c>
      <c r="AC51" s="22">
        <v>2200</v>
      </c>
      <c r="AD51" s="29">
        <f t="shared" si="8"/>
        <v>16.8</v>
      </c>
      <c r="AE51" s="41">
        <f t="shared" si="14"/>
        <v>54</v>
      </c>
      <c r="AF51" s="36">
        <f t="shared" si="10"/>
        <v>0</v>
      </c>
      <c r="AG51" s="37">
        <f t="shared" si="11"/>
        <v>0</v>
      </c>
      <c r="AH51" s="37">
        <f t="shared" si="12"/>
        <v>0</v>
      </c>
    </row>
    <row r="52" spans="1:34" s="4" customFormat="1" ht="24" customHeight="1">
      <c r="A52" s="95"/>
      <c r="B52" s="28"/>
      <c r="C52" s="90" t="s">
        <v>85</v>
      </c>
      <c r="D52" s="26" t="s">
        <v>86</v>
      </c>
      <c r="E52" s="66" t="s">
        <v>251</v>
      </c>
      <c r="F52" s="67" t="s">
        <v>87</v>
      </c>
      <c r="G52" s="67">
        <v>2.9940000000000002</v>
      </c>
      <c r="H52" s="67" t="s">
        <v>80</v>
      </c>
      <c r="I52" s="31" t="str">
        <f t="shared" si="2"/>
        <v>2,210~2,220</v>
      </c>
      <c r="J52" s="92">
        <v>5</v>
      </c>
      <c r="K52" s="70">
        <v>9.1999999999999993</v>
      </c>
      <c r="L52" s="71">
        <f t="shared" ref="L52" si="69">IF(K52&gt;0,1/K52*34.6*67.1,"")</f>
        <v>252.35434782608698</v>
      </c>
      <c r="M52" s="93">
        <v>8.6999999999999993</v>
      </c>
      <c r="N52" s="72">
        <v>11.9</v>
      </c>
      <c r="O52" s="23" t="str">
        <f t="shared" si="3"/>
        <v>16.6~16.7</v>
      </c>
      <c r="P52" s="74" t="s">
        <v>157</v>
      </c>
      <c r="Q52" s="74" t="s">
        <v>149</v>
      </c>
      <c r="R52" s="74" t="s">
        <v>150</v>
      </c>
      <c r="S52" s="91"/>
      <c r="T52" s="76"/>
      <c r="U52" s="77">
        <f>IF(K52&lt;&gt;0, IF(K52&gt;=M52,ROUNDDOWN(K52/M52*100,0),""),"")</f>
        <v>105</v>
      </c>
      <c r="V52" s="78" t="str">
        <f t="shared" ref="V52" si="70">IF(K52&lt;&gt;0, IF(K52&gt;=N52,ROUNDDOWN(K52/N52*100,0),""),"")</f>
        <v/>
      </c>
      <c r="W52" s="31">
        <f t="shared" si="4"/>
        <v>55</v>
      </c>
      <c r="X52" s="79" t="str">
        <f t="shared" si="5"/>
        <v>★0.5</v>
      </c>
      <c r="Z52" s="22">
        <v>2210</v>
      </c>
      <c r="AA52" s="23">
        <f t="shared" ref="AA52" si="71">ROUND(-0.00000247*(Z52)*(Z52)-0.000852*Z52+30.65,1)</f>
        <v>16.7</v>
      </c>
      <c r="AB52" s="30">
        <f t="shared" ref="AB52" si="72">ROUNDDOWN(K52/AA52*100,0)</f>
        <v>55</v>
      </c>
      <c r="AC52" s="22">
        <v>2220</v>
      </c>
      <c r="AD52" s="29">
        <f t="shared" ref="AD52" si="73">ROUND(-0.00000247*(AC52)*(AC52)-0.000852*AC52+30.65,1)</f>
        <v>16.600000000000001</v>
      </c>
      <c r="AE52" s="41">
        <f t="shared" ref="AE52" si="74">ROUNDDOWN(K52/AD52*100,0)</f>
        <v>55</v>
      </c>
      <c r="AF52" s="36">
        <f t="shared" si="10"/>
        <v>0.5</v>
      </c>
      <c r="AG52" s="37">
        <f t="shared" si="11"/>
        <v>0.5</v>
      </c>
      <c r="AH52" s="37">
        <f t="shared" si="12"/>
        <v>0</v>
      </c>
    </row>
    <row r="53" spans="1:34" s="4" customFormat="1" ht="24" customHeight="1">
      <c r="A53" s="95"/>
      <c r="B53" s="28"/>
      <c r="C53" s="90" t="s">
        <v>88</v>
      </c>
      <c r="D53" s="26" t="s">
        <v>89</v>
      </c>
      <c r="E53" s="74" t="s">
        <v>252</v>
      </c>
      <c r="F53" s="67" t="s">
        <v>87</v>
      </c>
      <c r="G53" s="67">
        <v>2.9940000000000002</v>
      </c>
      <c r="H53" s="67" t="s">
        <v>80</v>
      </c>
      <c r="I53" s="31" t="str">
        <f t="shared" si="2"/>
        <v>2,150~2,200</v>
      </c>
      <c r="J53" s="92">
        <v>5</v>
      </c>
      <c r="K53" s="70">
        <v>9.1999999999999993</v>
      </c>
      <c r="L53" s="71">
        <f t="shared" si="0"/>
        <v>252.35434782608698</v>
      </c>
      <c r="M53" s="93">
        <v>8.6999999999999993</v>
      </c>
      <c r="N53" s="72">
        <v>11.9</v>
      </c>
      <c r="O53" s="23" t="str">
        <f t="shared" si="3"/>
        <v>16.8~17.4</v>
      </c>
      <c r="P53" s="74" t="s">
        <v>157</v>
      </c>
      <c r="Q53" s="74" t="s">
        <v>149</v>
      </c>
      <c r="R53" s="74" t="s">
        <v>150</v>
      </c>
      <c r="S53" s="91"/>
      <c r="T53" s="76"/>
      <c r="U53" s="77">
        <f t="shared" si="28"/>
        <v>105</v>
      </c>
      <c r="V53" s="78" t="str">
        <f t="shared" si="52"/>
        <v/>
      </c>
      <c r="W53" s="31" t="str">
        <f t="shared" si="4"/>
        <v/>
      </c>
      <c r="X53" s="79" t="str">
        <f t="shared" si="5"/>
        <v/>
      </c>
      <c r="Z53" s="22">
        <v>2150</v>
      </c>
      <c r="AA53" s="23">
        <f t="shared" si="6"/>
        <v>17.399999999999999</v>
      </c>
      <c r="AB53" s="12">
        <f t="shared" si="7"/>
        <v>52</v>
      </c>
      <c r="AC53" s="22">
        <v>2200</v>
      </c>
      <c r="AD53" s="29">
        <f t="shared" si="8"/>
        <v>16.8</v>
      </c>
      <c r="AE53" s="41">
        <f t="shared" si="14"/>
        <v>54</v>
      </c>
      <c r="AF53" s="36">
        <f t="shared" si="10"/>
        <v>0</v>
      </c>
      <c r="AG53" s="37">
        <f t="shared" si="11"/>
        <v>0</v>
      </c>
      <c r="AH53" s="37">
        <f t="shared" si="12"/>
        <v>0</v>
      </c>
    </row>
    <row r="54" spans="1:34" s="4" customFormat="1" ht="24" customHeight="1">
      <c r="A54" s="95"/>
      <c r="B54" s="28"/>
      <c r="C54" s="90" t="s">
        <v>88</v>
      </c>
      <c r="D54" s="26" t="s">
        <v>89</v>
      </c>
      <c r="E54" s="66" t="s">
        <v>171</v>
      </c>
      <c r="F54" s="67" t="s">
        <v>87</v>
      </c>
      <c r="G54" s="67">
        <v>2.9940000000000002</v>
      </c>
      <c r="H54" s="67" t="s">
        <v>80</v>
      </c>
      <c r="I54" s="31" t="str">
        <f t="shared" si="2"/>
        <v>2,210</v>
      </c>
      <c r="J54" s="92">
        <v>5</v>
      </c>
      <c r="K54" s="70">
        <v>9.1999999999999993</v>
      </c>
      <c r="L54" s="71">
        <f t="shared" ref="L54" si="75">IF(K54&gt;0,1/K54*34.6*67.1,"")</f>
        <v>252.35434782608698</v>
      </c>
      <c r="M54" s="93">
        <v>8.6999999999999993</v>
      </c>
      <c r="N54" s="72">
        <v>11.9</v>
      </c>
      <c r="O54" s="23" t="str">
        <f t="shared" si="3"/>
        <v>16.7</v>
      </c>
      <c r="P54" s="74" t="s">
        <v>157</v>
      </c>
      <c r="Q54" s="74" t="s">
        <v>149</v>
      </c>
      <c r="R54" s="74" t="s">
        <v>150</v>
      </c>
      <c r="S54" s="91"/>
      <c r="T54" s="76"/>
      <c r="U54" s="77">
        <f t="shared" ref="U54" si="76">IF(K54&lt;&gt;0, IF(K54&gt;=M54,ROUNDDOWN(K54/M54*100,0),""),"")</f>
        <v>105</v>
      </c>
      <c r="V54" s="78" t="str">
        <f t="shared" ref="V54" si="77">IF(K54&lt;&gt;0, IF(K54&gt;=N54,ROUNDDOWN(K54/N54*100,0),""),"")</f>
        <v/>
      </c>
      <c r="W54" s="31">
        <f t="shared" si="4"/>
        <v>55</v>
      </c>
      <c r="X54" s="79" t="str">
        <f t="shared" si="5"/>
        <v>★0.5</v>
      </c>
      <c r="Z54" s="22">
        <v>2210</v>
      </c>
      <c r="AA54" s="23">
        <f t="shared" ref="AA54" si="78">ROUND(-0.00000247*(Z54)*(Z54)-0.000852*Z54+30.65,1)</f>
        <v>16.7</v>
      </c>
      <c r="AB54" s="30">
        <f t="shared" ref="AB54" si="79">ROUNDDOWN(K54/AA54*100,0)</f>
        <v>55</v>
      </c>
      <c r="AC54" s="22">
        <v>2210</v>
      </c>
      <c r="AD54" s="29">
        <f t="shared" ref="AD54" si="80">ROUND(-0.00000247*(AC54)*(AC54)-0.000852*AC54+30.65,1)</f>
        <v>16.7</v>
      </c>
      <c r="AE54" s="41">
        <f t="shared" ref="AE54" si="81">ROUNDDOWN(K54/AD54*100,0)</f>
        <v>55</v>
      </c>
      <c r="AF54" s="36">
        <f t="shared" si="10"/>
        <v>0.5</v>
      </c>
      <c r="AG54" s="37">
        <f t="shared" si="11"/>
        <v>0.5</v>
      </c>
      <c r="AH54" s="37">
        <f t="shared" si="12"/>
        <v>0</v>
      </c>
    </row>
    <row r="55" spans="1:34" s="4" customFormat="1" ht="24" customHeight="1">
      <c r="A55" s="27"/>
      <c r="B55" s="28"/>
      <c r="C55" s="64" t="s">
        <v>174</v>
      </c>
      <c r="D55" s="65" t="s">
        <v>90</v>
      </c>
      <c r="E55" s="66" t="s">
        <v>10</v>
      </c>
      <c r="F55" s="67" t="s">
        <v>91</v>
      </c>
      <c r="G55" s="68">
        <v>1.984</v>
      </c>
      <c r="H55" s="67" t="s">
        <v>12</v>
      </c>
      <c r="I55" s="31" t="str">
        <f t="shared" si="2"/>
        <v>1,300~1,310</v>
      </c>
      <c r="J55" s="69">
        <v>4</v>
      </c>
      <c r="K55" s="70">
        <v>13.7</v>
      </c>
      <c r="L55" s="71">
        <f t="shared" si="0"/>
        <v>169.46423357664233</v>
      </c>
      <c r="M55" s="70">
        <v>17.2</v>
      </c>
      <c r="N55" s="72">
        <v>20.3</v>
      </c>
      <c r="O55" s="23" t="str">
        <f t="shared" si="3"/>
        <v>25.3~25.4</v>
      </c>
      <c r="P55" s="73" t="s">
        <v>158</v>
      </c>
      <c r="Q55" s="74" t="s">
        <v>149</v>
      </c>
      <c r="R55" s="73" t="s">
        <v>159</v>
      </c>
      <c r="S55" s="75"/>
      <c r="T55" s="76"/>
      <c r="U55" s="77" t="str">
        <f t="shared" si="28"/>
        <v/>
      </c>
      <c r="V55" s="78" t="str">
        <f t="shared" si="52"/>
        <v/>
      </c>
      <c r="W55" s="31" t="str">
        <f t="shared" si="4"/>
        <v/>
      </c>
      <c r="X55" s="87" t="str">
        <f t="shared" si="5"/>
        <v/>
      </c>
      <c r="Z55" s="21">
        <v>1300</v>
      </c>
      <c r="AA55" s="23">
        <f t="shared" si="6"/>
        <v>25.4</v>
      </c>
      <c r="AB55" s="12">
        <f t="shared" si="7"/>
        <v>53</v>
      </c>
      <c r="AC55" s="21">
        <v>1310</v>
      </c>
      <c r="AD55" s="29">
        <f t="shared" si="8"/>
        <v>25.3</v>
      </c>
      <c r="AE55" s="41">
        <f t="shared" si="14"/>
        <v>54</v>
      </c>
      <c r="AF55" s="36">
        <f t="shared" si="10"/>
        <v>0</v>
      </c>
      <c r="AG55" s="37">
        <f t="shared" si="11"/>
        <v>0</v>
      </c>
      <c r="AH55" s="37">
        <f t="shared" si="12"/>
        <v>0</v>
      </c>
    </row>
    <row r="56" spans="1:34" s="4" customFormat="1" ht="24" customHeight="1">
      <c r="A56" s="95"/>
      <c r="B56" s="28"/>
      <c r="C56" s="64" t="s">
        <v>175</v>
      </c>
      <c r="D56" s="75" t="s">
        <v>179</v>
      </c>
      <c r="E56" s="73" t="s">
        <v>10</v>
      </c>
      <c r="F56" s="73" t="s">
        <v>180</v>
      </c>
      <c r="G56" s="84">
        <v>1.984</v>
      </c>
      <c r="H56" s="73" t="s">
        <v>24</v>
      </c>
      <c r="I56" s="31" t="str">
        <f t="shared" si="2"/>
        <v>1,420</v>
      </c>
      <c r="J56" s="99">
        <v>4</v>
      </c>
      <c r="K56" s="100">
        <v>12.7</v>
      </c>
      <c r="L56" s="101">
        <f t="shared" si="0"/>
        <v>182.80787401574801</v>
      </c>
      <c r="M56" s="70">
        <v>15.8</v>
      </c>
      <c r="N56" s="72">
        <v>19</v>
      </c>
      <c r="O56" s="23" t="str">
        <f t="shared" si="3"/>
        <v>24.5</v>
      </c>
      <c r="P56" s="73" t="s">
        <v>158</v>
      </c>
      <c r="Q56" s="74" t="s">
        <v>149</v>
      </c>
      <c r="R56" s="73" t="s">
        <v>150</v>
      </c>
      <c r="S56" s="91"/>
      <c r="T56" s="76"/>
      <c r="U56" s="77"/>
      <c r="V56" s="78"/>
      <c r="W56" s="31" t="str">
        <f t="shared" si="4"/>
        <v/>
      </c>
      <c r="X56" s="102" t="str">
        <f t="shared" si="5"/>
        <v/>
      </c>
      <c r="Z56" s="22">
        <v>1420</v>
      </c>
      <c r="AA56" s="23">
        <f t="shared" si="6"/>
        <v>24.5</v>
      </c>
      <c r="AB56" s="40">
        <f t="shared" si="7"/>
        <v>51</v>
      </c>
      <c r="AC56" s="22">
        <v>1420</v>
      </c>
      <c r="AD56" s="29">
        <f t="shared" si="8"/>
        <v>24.5</v>
      </c>
      <c r="AE56" s="41">
        <f t="shared" si="14"/>
        <v>51</v>
      </c>
      <c r="AF56" s="40">
        <f t="shared" si="10"/>
        <v>0</v>
      </c>
      <c r="AG56" s="40">
        <f t="shared" si="11"/>
        <v>0</v>
      </c>
      <c r="AH56" s="40">
        <f t="shared" si="12"/>
        <v>0</v>
      </c>
    </row>
    <row r="57" spans="1:34" s="4" customFormat="1" ht="24" customHeight="1">
      <c r="A57" s="27"/>
      <c r="B57" s="28"/>
      <c r="C57" s="64" t="s">
        <v>175</v>
      </c>
      <c r="D57" s="65" t="s">
        <v>92</v>
      </c>
      <c r="E57" s="66" t="s">
        <v>10</v>
      </c>
      <c r="F57" s="67" t="s">
        <v>93</v>
      </c>
      <c r="G57" s="68">
        <v>1.984</v>
      </c>
      <c r="H57" s="67" t="s">
        <v>12</v>
      </c>
      <c r="I57" s="80" t="str">
        <f t="shared" si="2"/>
        <v>1,420</v>
      </c>
      <c r="J57" s="69">
        <v>4</v>
      </c>
      <c r="K57" s="70">
        <v>12.5</v>
      </c>
      <c r="L57" s="71">
        <f t="shared" si="0"/>
        <v>185.7328</v>
      </c>
      <c r="M57" s="70">
        <v>15.8</v>
      </c>
      <c r="N57" s="72">
        <v>19</v>
      </c>
      <c r="O57" s="23" t="str">
        <f t="shared" si="3"/>
        <v>24.5</v>
      </c>
      <c r="P57" s="73" t="s">
        <v>158</v>
      </c>
      <c r="Q57" s="74" t="s">
        <v>149</v>
      </c>
      <c r="R57" s="73" t="s">
        <v>160</v>
      </c>
      <c r="S57" s="75"/>
      <c r="T57" s="76"/>
      <c r="U57" s="77" t="str">
        <f t="shared" si="28"/>
        <v/>
      </c>
      <c r="V57" s="78" t="str">
        <f t="shared" si="52"/>
        <v/>
      </c>
      <c r="W57" s="81" t="str">
        <f t="shared" si="4"/>
        <v/>
      </c>
      <c r="X57" s="87" t="str">
        <f t="shared" si="5"/>
        <v/>
      </c>
      <c r="Z57" s="21">
        <v>1420</v>
      </c>
      <c r="AA57" s="23">
        <f t="shared" si="6"/>
        <v>24.5</v>
      </c>
      <c r="AB57" s="12">
        <f t="shared" si="7"/>
        <v>51</v>
      </c>
      <c r="AC57" s="21">
        <v>1420</v>
      </c>
      <c r="AD57" s="29">
        <f t="shared" ref="AD57:AD61" si="82">ROUND(-0.00000247*(AC57)*(AC57)-0.000852*AC57+30.65,1)</f>
        <v>24.5</v>
      </c>
      <c r="AE57" s="41">
        <f t="shared" ref="AE57:AE61" si="83">ROUNDDOWN(K57/AD57*100,0)</f>
        <v>51</v>
      </c>
      <c r="AF57" s="36">
        <f t="shared" si="10"/>
        <v>0</v>
      </c>
      <c r="AG57" s="37">
        <f t="shared" si="11"/>
        <v>0</v>
      </c>
      <c r="AH57" s="37">
        <f t="shared" si="12"/>
        <v>0</v>
      </c>
    </row>
    <row r="58" spans="1:34" s="45" customFormat="1" ht="24" customHeight="1">
      <c r="A58" s="27"/>
      <c r="B58" s="28"/>
      <c r="C58" s="64" t="s">
        <v>185</v>
      </c>
      <c r="D58" s="65" t="s">
        <v>183</v>
      </c>
      <c r="E58" s="66" t="s">
        <v>10</v>
      </c>
      <c r="F58" s="67" t="s">
        <v>184</v>
      </c>
      <c r="G58" s="68">
        <v>1.984</v>
      </c>
      <c r="H58" s="67" t="s">
        <v>24</v>
      </c>
      <c r="I58" s="80" t="str">
        <f t="shared" si="2"/>
        <v>1,420</v>
      </c>
      <c r="J58" s="69">
        <v>4</v>
      </c>
      <c r="K58" s="70">
        <v>12.7</v>
      </c>
      <c r="L58" s="71">
        <f t="shared" si="0"/>
        <v>182.80787401574801</v>
      </c>
      <c r="M58" s="70">
        <v>15.8</v>
      </c>
      <c r="N58" s="72">
        <v>19</v>
      </c>
      <c r="O58" s="23" t="str">
        <f t="shared" si="3"/>
        <v>24.5</v>
      </c>
      <c r="P58" s="73" t="s">
        <v>158</v>
      </c>
      <c r="Q58" s="74" t="s">
        <v>149</v>
      </c>
      <c r="R58" s="73" t="s">
        <v>160</v>
      </c>
      <c r="S58" s="75"/>
      <c r="T58" s="76"/>
      <c r="U58" s="77" t="str">
        <f t="shared" si="28"/>
        <v/>
      </c>
      <c r="V58" s="78" t="str">
        <f t="shared" si="52"/>
        <v/>
      </c>
      <c r="W58" s="81" t="str">
        <f t="shared" si="4"/>
        <v/>
      </c>
      <c r="X58" s="87" t="str">
        <f t="shared" si="5"/>
        <v/>
      </c>
      <c r="Z58" s="46">
        <v>1420</v>
      </c>
      <c r="AA58" s="44">
        <f t="shared" si="6"/>
        <v>24.5</v>
      </c>
      <c r="AB58" s="36">
        <f t="shared" si="7"/>
        <v>51</v>
      </c>
      <c r="AC58" s="46">
        <v>1420</v>
      </c>
      <c r="AD58" s="44">
        <f t="shared" si="82"/>
        <v>24.5</v>
      </c>
      <c r="AE58" s="36">
        <f t="shared" si="83"/>
        <v>51</v>
      </c>
      <c r="AF58" s="36">
        <f t="shared" si="10"/>
        <v>0</v>
      </c>
      <c r="AG58" s="36">
        <f t="shared" si="11"/>
        <v>0</v>
      </c>
      <c r="AH58" s="39">
        <f t="shared" ref="AH58" si="84">AG58-AF58</f>
        <v>0</v>
      </c>
    </row>
    <row r="59" spans="1:34" s="4" customFormat="1" ht="24" customHeight="1">
      <c r="A59" s="95"/>
      <c r="B59" s="28"/>
      <c r="C59" s="64" t="s">
        <v>94</v>
      </c>
      <c r="D59" s="75" t="s">
        <v>181</v>
      </c>
      <c r="E59" s="73" t="s">
        <v>10</v>
      </c>
      <c r="F59" s="73" t="s">
        <v>182</v>
      </c>
      <c r="G59" s="84">
        <v>1.984</v>
      </c>
      <c r="H59" s="73" t="s">
        <v>24</v>
      </c>
      <c r="I59" s="82" t="str">
        <f t="shared" si="2"/>
        <v>1,450</v>
      </c>
      <c r="J59" s="99">
        <v>4</v>
      </c>
      <c r="K59" s="100">
        <v>12.4</v>
      </c>
      <c r="L59" s="101">
        <f>IF(K59&gt;0,1/K59*34.6*67.1,"")</f>
        <v>187.23064516129031</v>
      </c>
      <c r="M59" s="70">
        <v>14.4</v>
      </c>
      <c r="N59" s="72">
        <v>17.600000000000001</v>
      </c>
      <c r="O59" s="23" t="str">
        <f t="shared" si="3"/>
        <v>24.2</v>
      </c>
      <c r="P59" s="73" t="s">
        <v>158</v>
      </c>
      <c r="Q59" s="74" t="s">
        <v>149</v>
      </c>
      <c r="R59" s="73" t="s">
        <v>150</v>
      </c>
      <c r="S59" s="91"/>
      <c r="T59" s="76"/>
      <c r="U59" s="77"/>
      <c r="V59" s="78"/>
      <c r="W59" s="31" t="str">
        <f t="shared" si="4"/>
        <v/>
      </c>
      <c r="X59" s="102" t="str">
        <f t="shared" si="5"/>
        <v/>
      </c>
      <c r="Z59" s="22">
        <v>1450</v>
      </c>
      <c r="AA59" s="23">
        <f>ROUND(-0.00000247*(Z59)*(Z59)-0.000852*Z59+30.65,1)</f>
        <v>24.2</v>
      </c>
      <c r="AB59" s="40">
        <f>ROUNDDOWN(K59/AA59*100,0)</f>
        <v>51</v>
      </c>
      <c r="AC59" s="22">
        <v>1450</v>
      </c>
      <c r="AD59" s="29">
        <f>ROUND(-0.00000247*(AC59)*(AC59)-0.000852*AC59+30.65,1)</f>
        <v>24.2</v>
      </c>
      <c r="AE59" s="41">
        <f t="shared" si="83"/>
        <v>51</v>
      </c>
      <c r="AF59" s="40">
        <f t="shared" si="10"/>
        <v>0</v>
      </c>
      <c r="AG59" s="40">
        <f t="shared" si="11"/>
        <v>0</v>
      </c>
      <c r="AH59" s="40">
        <f t="shared" si="12"/>
        <v>0</v>
      </c>
    </row>
    <row r="60" spans="1:34" s="4" customFormat="1" ht="24" customHeight="1">
      <c r="A60" s="27"/>
      <c r="B60" s="28"/>
      <c r="C60" s="64" t="s">
        <v>94</v>
      </c>
      <c r="D60" s="65" t="s">
        <v>95</v>
      </c>
      <c r="E60" s="66" t="s">
        <v>10</v>
      </c>
      <c r="F60" s="67" t="s">
        <v>96</v>
      </c>
      <c r="G60" s="68">
        <v>1.984</v>
      </c>
      <c r="H60" s="67" t="s">
        <v>12</v>
      </c>
      <c r="I60" s="80" t="str">
        <f t="shared" si="2"/>
        <v>1,440</v>
      </c>
      <c r="J60" s="69">
        <v>4</v>
      </c>
      <c r="K60" s="70">
        <v>11.7</v>
      </c>
      <c r="L60" s="71">
        <f t="shared" si="0"/>
        <v>198.43247863247862</v>
      </c>
      <c r="M60" s="70">
        <v>14.4</v>
      </c>
      <c r="N60" s="72">
        <v>17.600000000000001</v>
      </c>
      <c r="O60" s="23" t="str">
        <f t="shared" si="3"/>
        <v>24.3</v>
      </c>
      <c r="P60" s="73" t="s">
        <v>158</v>
      </c>
      <c r="Q60" s="74" t="s">
        <v>149</v>
      </c>
      <c r="R60" s="73" t="s">
        <v>160</v>
      </c>
      <c r="S60" s="75"/>
      <c r="T60" s="76"/>
      <c r="U60" s="77" t="str">
        <f t="shared" si="28"/>
        <v/>
      </c>
      <c r="V60" s="78" t="str">
        <f t="shared" si="52"/>
        <v/>
      </c>
      <c r="W60" s="81" t="str">
        <f t="shared" si="4"/>
        <v/>
      </c>
      <c r="X60" s="87" t="str">
        <f t="shared" si="5"/>
        <v/>
      </c>
      <c r="Z60" s="21">
        <v>1440</v>
      </c>
      <c r="AA60" s="23">
        <f t="shared" si="6"/>
        <v>24.3</v>
      </c>
      <c r="AB60" s="12">
        <f t="shared" si="7"/>
        <v>48</v>
      </c>
      <c r="AC60" s="21">
        <v>1440</v>
      </c>
      <c r="AD60" s="29">
        <f t="shared" si="82"/>
        <v>24.3</v>
      </c>
      <c r="AE60" s="41">
        <f t="shared" si="83"/>
        <v>48</v>
      </c>
      <c r="AF60" s="36">
        <f t="shared" si="10"/>
        <v>-0.5</v>
      </c>
      <c r="AG60" s="37">
        <f t="shared" si="11"/>
        <v>-0.5</v>
      </c>
      <c r="AH60" s="37">
        <f t="shared" si="12"/>
        <v>0</v>
      </c>
    </row>
    <row r="61" spans="1:34" s="4" customFormat="1" ht="24" customHeight="1">
      <c r="A61" s="27"/>
      <c r="B61" s="28"/>
      <c r="C61" s="90" t="s">
        <v>97</v>
      </c>
      <c r="D61" s="91" t="s">
        <v>98</v>
      </c>
      <c r="E61" s="66" t="s">
        <v>10</v>
      </c>
      <c r="F61" s="74" t="s">
        <v>99</v>
      </c>
      <c r="G61" s="74">
        <v>1.984</v>
      </c>
      <c r="H61" s="74" t="s">
        <v>24</v>
      </c>
      <c r="I61" s="94" t="str">
        <f t="shared" si="2"/>
        <v>1,560</v>
      </c>
      <c r="J61" s="92">
        <v>5</v>
      </c>
      <c r="K61" s="70">
        <v>11.6</v>
      </c>
      <c r="L61" s="71">
        <f t="shared" si="0"/>
        <v>200.14310344827587</v>
      </c>
      <c r="M61" s="93">
        <v>13.2</v>
      </c>
      <c r="N61" s="72">
        <v>16.5</v>
      </c>
      <c r="O61" s="23" t="str">
        <f t="shared" si="3"/>
        <v>23.3</v>
      </c>
      <c r="P61" s="74" t="s">
        <v>161</v>
      </c>
      <c r="Q61" s="74" t="s">
        <v>149</v>
      </c>
      <c r="R61" s="74" t="s">
        <v>156</v>
      </c>
      <c r="S61" s="91"/>
      <c r="T61" s="76"/>
      <c r="U61" s="77" t="str">
        <f t="shared" si="28"/>
        <v/>
      </c>
      <c r="V61" s="78" t="str">
        <f t="shared" si="52"/>
        <v/>
      </c>
      <c r="W61" s="81" t="str">
        <f t="shared" si="4"/>
        <v/>
      </c>
      <c r="X61" s="87" t="str">
        <f t="shared" si="5"/>
        <v/>
      </c>
      <c r="Z61" s="22">
        <v>1560</v>
      </c>
      <c r="AA61" s="23">
        <f t="shared" si="6"/>
        <v>23.3</v>
      </c>
      <c r="AB61" s="12">
        <f t="shared" si="7"/>
        <v>49</v>
      </c>
      <c r="AC61" s="22">
        <v>1560</v>
      </c>
      <c r="AD61" s="29">
        <f t="shared" si="82"/>
        <v>23.3</v>
      </c>
      <c r="AE61" s="41">
        <f t="shared" si="83"/>
        <v>49</v>
      </c>
      <c r="AF61" s="36">
        <f t="shared" si="10"/>
        <v>-0.5</v>
      </c>
      <c r="AG61" s="37">
        <f t="shared" si="11"/>
        <v>-0.5</v>
      </c>
      <c r="AH61" s="37">
        <f t="shared" si="12"/>
        <v>0</v>
      </c>
    </row>
    <row r="62" spans="1:34" s="4" customFormat="1" ht="24" customHeight="1">
      <c r="A62" s="27"/>
      <c r="B62" s="28"/>
      <c r="C62" s="83" t="s">
        <v>100</v>
      </c>
      <c r="D62" s="75" t="s">
        <v>101</v>
      </c>
      <c r="E62" s="86" t="s">
        <v>253</v>
      </c>
      <c r="F62" s="67" t="s">
        <v>102</v>
      </c>
      <c r="G62" s="84">
        <v>2.9940000000000002</v>
      </c>
      <c r="H62" s="74" t="s">
        <v>80</v>
      </c>
      <c r="I62" s="31" t="str">
        <f t="shared" si="2"/>
        <v>1,700~1,740</v>
      </c>
      <c r="J62" s="69">
        <v>5</v>
      </c>
      <c r="K62" s="70">
        <v>10.6</v>
      </c>
      <c r="L62" s="71">
        <f t="shared" si="0"/>
        <v>219.02452830188679</v>
      </c>
      <c r="M62" s="70">
        <v>12.2</v>
      </c>
      <c r="N62" s="72">
        <v>15.4</v>
      </c>
      <c r="O62" s="23" t="str">
        <f t="shared" si="3"/>
        <v>21.7~22.1</v>
      </c>
      <c r="P62" s="73" t="s">
        <v>162</v>
      </c>
      <c r="Q62" s="74" t="s">
        <v>149</v>
      </c>
      <c r="R62" s="73" t="s">
        <v>150</v>
      </c>
      <c r="S62" s="75"/>
      <c r="T62" s="76"/>
      <c r="U62" s="77" t="str">
        <f t="shared" si="28"/>
        <v/>
      </c>
      <c r="V62" s="78" t="str">
        <f t="shared" si="52"/>
        <v/>
      </c>
      <c r="W62" s="31" t="str">
        <f t="shared" si="4"/>
        <v/>
      </c>
      <c r="X62" s="87" t="str">
        <f t="shared" si="5"/>
        <v/>
      </c>
      <c r="Z62" s="21">
        <v>1700</v>
      </c>
      <c r="AA62" s="23">
        <f t="shared" si="6"/>
        <v>22.1</v>
      </c>
      <c r="AB62" s="12">
        <f t="shared" si="7"/>
        <v>47</v>
      </c>
      <c r="AC62" s="21">
        <v>1740</v>
      </c>
      <c r="AD62" s="29">
        <f t="shared" si="8"/>
        <v>21.7</v>
      </c>
      <c r="AE62" s="41">
        <f t="shared" si="14"/>
        <v>48</v>
      </c>
      <c r="AF62" s="36">
        <f t="shared" si="10"/>
        <v>-0.5</v>
      </c>
      <c r="AG62" s="37">
        <f t="shared" si="11"/>
        <v>-0.5</v>
      </c>
      <c r="AH62" s="37">
        <f t="shared" si="12"/>
        <v>0</v>
      </c>
    </row>
    <row r="63" spans="1:34" s="4" customFormat="1" ht="24" customHeight="1">
      <c r="A63" s="27"/>
      <c r="B63" s="28"/>
      <c r="C63" s="83" t="s">
        <v>103</v>
      </c>
      <c r="D63" s="75" t="s">
        <v>101</v>
      </c>
      <c r="E63" s="86" t="s">
        <v>254</v>
      </c>
      <c r="F63" s="67" t="s">
        <v>102</v>
      </c>
      <c r="G63" s="84">
        <v>2.9940000000000002</v>
      </c>
      <c r="H63" s="74" t="s">
        <v>80</v>
      </c>
      <c r="I63" s="80" t="str">
        <f t="shared" si="2"/>
        <v>1,770</v>
      </c>
      <c r="J63" s="69">
        <v>5</v>
      </c>
      <c r="K63" s="70">
        <v>10.6</v>
      </c>
      <c r="L63" s="71">
        <f t="shared" si="0"/>
        <v>219.02452830188679</v>
      </c>
      <c r="M63" s="70">
        <v>11.1</v>
      </c>
      <c r="N63" s="72">
        <v>14.4</v>
      </c>
      <c r="O63" s="23" t="str">
        <f t="shared" si="3"/>
        <v>21.4</v>
      </c>
      <c r="P63" s="73" t="s">
        <v>162</v>
      </c>
      <c r="Q63" s="74" t="s">
        <v>149</v>
      </c>
      <c r="R63" s="73" t="s">
        <v>150</v>
      </c>
      <c r="S63" s="75"/>
      <c r="T63" s="76"/>
      <c r="U63" s="77" t="str">
        <f t="shared" si="28"/>
        <v/>
      </c>
      <c r="V63" s="78" t="str">
        <f t="shared" si="52"/>
        <v/>
      </c>
      <c r="W63" s="81" t="str">
        <f t="shared" si="4"/>
        <v/>
      </c>
      <c r="X63" s="87" t="str">
        <f t="shared" si="5"/>
        <v/>
      </c>
      <c r="Z63" s="21">
        <v>1770</v>
      </c>
      <c r="AA63" s="23">
        <f t="shared" si="6"/>
        <v>21.4</v>
      </c>
      <c r="AB63" s="12">
        <f t="shared" si="7"/>
        <v>49</v>
      </c>
      <c r="AC63" s="21">
        <v>1770</v>
      </c>
      <c r="AD63" s="29">
        <f t="shared" ref="AD63" si="85">ROUND(-0.00000247*(AC63)*(AC63)-0.000852*AC63+30.65,1)</f>
        <v>21.4</v>
      </c>
      <c r="AE63" s="41">
        <f t="shared" ref="AE63" si="86">ROUNDDOWN(K63/AD63*100,0)</f>
        <v>49</v>
      </c>
      <c r="AF63" s="36">
        <f t="shared" si="10"/>
        <v>-0.5</v>
      </c>
      <c r="AG63" s="37">
        <f t="shared" si="11"/>
        <v>-0.5</v>
      </c>
      <c r="AH63" s="37">
        <f t="shared" si="12"/>
        <v>0</v>
      </c>
    </row>
    <row r="64" spans="1:34" s="20" customFormat="1" ht="24" customHeight="1">
      <c r="A64" s="27"/>
      <c r="B64" s="28"/>
      <c r="C64" s="83" t="s">
        <v>104</v>
      </c>
      <c r="D64" s="75" t="s">
        <v>105</v>
      </c>
      <c r="E64" s="86" t="s">
        <v>10</v>
      </c>
      <c r="F64" s="67" t="s">
        <v>102</v>
      </c>
      <c r="G64" s="84">
        <v>2.9940000000000002</v>
      </c>
      <c r="H64" s="74" t="s">
        <v>80</v>
      </c>
      <c r="I64" s="31" t="str">
        <f t="shared" si="2"/>
        <v>1,690~1,710</v>
      </c>
      <c r="J64" s="69">
        <v>4</v>
      </c>
      <c r="K64" s="70">
        <v>10.6</v>
      </c>
      <c r="L64" s="71">
        <f t="shared" si="0"/>
        <v>219.02452830188679</v>
      </c>
      <c r="M64" s="70">
        <v>12.2</v>
      </c>
      <c r="N64" s="72">
        <v>15.4</v>
      </c>
      <c r="O64" s="23" t="str">
        <f t="shared" si="3"/>
        <v>22.0~22.2</v>
      </c>
      <c r="P64" s="73" t="s">
        <v>162</v>
      </c>
      <c r="Q64" s="74" t="s">
        <v>149</v>
      </c>
      <c r="R64" s="73" t="s">
        <v>150</v>
      </c>
      <c r="S64" s="75"/>
      <c r="T64" s="76"/>
      <c r="U64" s="77" t="str">
        <f t="shared" si="28"/>
        <v/>
      </c>
      <c r="V64" s="78" t="str">
        <f t="shared" si="52"/>
        <v/>
      </c>
      <c r="W64" s="31" t="str">
        <f t="shared" si="4"/>
        <v/>
      </c>
      <c r="X64" s="103" t="str">
        <f t="shared" si="5"/>
        <v/>
      </c>
      <c r="Z64" s="21">
        <v>1690</v>
      </c>
      <c r="AA64" s="23">
        <f t="shared" si="6"/>
        <v>22.2</v>
      </c>
      <c r="AB64" s="12">
        <f t="shared" si="7"/>
        <v>47</v>
      </c>
      <c r="AC64" s="21">
        <v>1710</v>
      </c>
      <c r="AD64" s="29">
        <f t="shared" si="8"/>
        <v>22</v>
      </c>
      <c r="AE64" s="41">
        <f t="shared" si="14"/>
        <v>48</v>
      </c>
      <c r="AF64" s="36">
        <f t="shared" si="10"/>
        <v>-0.5</v>
      </c>
      <c r="AG64" s="37">
        <f t="shared" si="11"/>
        <v>-0.5</v>
      </c>
      <c r="AH64" s="37">
        <f t="shared" si="12"/>
        <v>0</v>
      </c>
    </row>
    <row r="65" spans="1:34" s="4" customFormat="1" ht="24" customHeight="1">
      <c r="A65" s="27"/>
      <c r="B65" s="28"/>
      <c r="C65" s="83" t="s">
        <v>106</v>
      </c>
      <c r="D65" s="75" t="s">
        <v>107</v>
      </c>
      <c r="E65" s="86" t="s">
        <v>10</v>
      </c>
      <c r="F65" s="67" t="s">
        <v>102</v>
      </c>
      <c r="G65" s="84">
        <v>2.9940000000000002</v>
      </c>
      <c r="H65" s="74" t="s">
        <v>80</v>
      </c>
      <c r="I65" s="31" t="str">
        <f t="shared" si="2"/>
        <v>1,740~1,760</v>
      </c>
      <c r="J65" s="69">
        <v>5</v>
      </c>
      <c r="K65" s="70">
        <v>10.6</v>
      </c>
      <c r="L65" s="71">
        <f t="shared" si="0"/>
        <v>219.02452830188679</v>
      </c>
      <c r="M65" s="70">
        <v>12.2</v>
      </c>
      <c r="N65" s="72">
        <v>15.4</v>
      </c>
      <c r="O65" s="23" t="str">
        <f t="shared" si="3"/>
        <v>21.5~21.7</v>
      </c>
      <c r="P65" s="73" t="s">
        <v>162</v>
      </c>
      <c r="Q65" s="74" t="s">
        <v>149</v>
      </c>
      <c r="R65" s="73" t="s">
        <v>150</v>
      </c>
      <c r="S65" s="75"/>
      <c r="T65" s="76"/>
      <c r="U65" s="77" t="str">
        <f t="shared" si="28"/>
        <v/>
      </c>
      <c r="V65" s="78" t="str">
        <f t="shared" si="52"/>
        <v/>
      </c>
      <c r="W65" s="31" t="str">
        <f t="shared" si="4"/>
        <v/>
      </c>
      <c r="X65" s="87" t="str">
        <f t="shared" si="5"/>
        <v/>
      </c>
      <c r="Z65" s="21">
        <v>1740</v>
      </c>
      <c r="AA65" s="23">
        <f t="shared" si="6"/>
        <v>21.7</v>
      </c>
      <c r="AB65" s="12">
        <f t="shared" si="7"/>
        <v>48</v>
      </c>
      <c r="AC65" s="21">
        <v>1760</v>
      </c>
      <c r="AD65" s="29">
        <f t="shared" si="8"/>
        <v>21.5</v>
      </c>
      <c r="AE65" s="41">
        <f t="shared" si="14"/>
        <v>49</v>
      </c>
      <c r="AF65" s="36">
        <f t="shared" si="10"/>
        <v>-0.5</v>
      </c>
      <c r="AG65" s="37">
        <f t="shared" si="11"/>
        <v>-0.5</v>
      </c>
      <c r="AH65" s="37">
        <f t="shared" si="12"/>
        <v>0</v>
      </c>
    </row>
    <row r="66" spans="1:34" s="4" customFormat="1" ht="24" customHeight="1">
      <c r="A66" s="27"/>
      <c r="B66" s="28"/>
      <c r="C66" s="83" t="s">
        <v>108</v>
      </c>
      <c r="D66" s="75" t="s">
        <v>109</v>
      </c>
      <c r="E66" s="89" t="s">
        <v>110</v>
      </c>
      <c r="F66" s="74" t="s">
        <v>38</v>
      </c>
      <c r="G66" s="84">
        <v>2.8929999999999998</v>
      </c>
      <c r="H66" s="74" t="s">
        <v>80</v>
      </c>
      <c r="I66" s="31" t="str">
        <f t="shared" si="2"/>
        <v>1,950~1,990</v>
      </c>
      <c r="J66" s="69">
        <v>5</v>
      </c>
      <c r="K66" s="70">
        <v>9.5</v>
      </c>
      <c r="L66" s="71">
        <f t="shared" si="0"/>
        <v>244.38526315789471</v>
      </c>
      <c r="M66" s="70">
        <v>10.199999999999999</v>
      </c>
      <c r="N66" s="72">
        <v>13.5</v>
      </c>
      <c r="O66" s="23" t="str">
        <f t="shared" si="3"/>
        <v>19.2~19.6</v>
      </c>
      <c r="P66" s="73" t="s">
        <v>148</v>
      </c>
      <c r="Q66" s="74" t="s">
        <v>149</v>
      </c>
      <c r="R66" s="73" t="s">
        <v>150</v>
      </c>
      <c r="S66" s="88"/>
      <c r="T66" s="76"/>
      <c r="U66" s="77" t="str">
        <f>IF(K66&lt;&gt;0, IF(K66&gt;=M66,ROUNDDOWN(K66/M66*100,0),""),"")</f>
        <v/>
      </c>
      <c r="V66" s="78" t="str">
        <f>IF(K66&lt;&gt;0, IF(K66&gt;=N66,ROUNDDOWN(K66/N66*100,0),""),"")</f>
        <v/>
      </c>
      <c r="W66" s="31" t="str">
        <f t="shared" si="4"/>
        <v/>
      </c>
      <c r="X66" s="87" t="str">
        <f t="shared" si="5"/>
        <v/>
      </c>
      <c r="Z66" s="21">
        <v>1950</v>
      </c>
      <c r="AA66" s="23">
        <f t="shared" si="6"/>
        <v>19.600000000000001</v>
      </c>
      <c r="AB66" s="12">
        <f t="shared" si="7"/>
        <v>48</v>
      </c>
      <c r="AC66" s="21">
        <v>1990</v>
      </c>
      <c r="AD66" s="29">
        <f t="shared" si="8"/>
        <v>19.2</v>
      </c>
      <c r="AE66" s="41">
        <f t="shared" si="14"/>
        <v>49</v>
      </c>
      <c r="AF66" s="36">
        <f t="shared" si="10"/>
        <v>-0.5</v>
      </c>
      <c r="AG66" s="37">
        <f t="shared" si="11"/>
        <v>-0.5</v>
      </c>
      <c r="AH66" s="37">
        <f t="shared" si="12"/>
        <v>0</v>
      </c>
    </row>
    <row r="67" spans="1:34" s="4" customFormat="1" ht="24" customHeight="1">
      <c r="A67" s="27"/>
      <c r="B67" s="28"/>
      <c r="C67" s="83" t="s">
        <v>111</v>
      </c>
      <c r="D67" s="75" t="s">
        <v>109</v>
      </c>
      <c r="E67" s="89" t="s">
        <v>112</v>
      </c>
      <c r="F67" s="74" t="s">
        <v>38</v>
      </c>
      <c r="G67" s="84">
        <v>2.8929999999999998</v>
      </c>
      <c r="H67" s="74" t="s">
        <v>80</v>
      </c>
      <c r="I67" s="31" t="str">
        <f t="shared" si="2"/>
        <v>2,000~2,090</v>
      </c>
      <c r="J67" s="69">
        <v>5</v>
      </c>
      <c r="K67" s="70">
        <v>9.5</v>
      </c>
      <c r="L67" s="71">
        <f t="shared" si="0"/>
        <v>244.38526315789471</v>
      </c>
      <c r="M67" s="70">
        <v>9.4</v>
      </c>
      <c r="N67" s="72">
        <v>12.7</v>
      </c>
      <c r="O67" s="23" t="str">
        <f t="shared" si="3"/>
        <v>18.1~19.1</v>
      </c>
      <c r="P67" s="73" t="s">
        <v>148</v>
      </c>
      <c r="Q67" s="74" t="s">
        <v>149</v>
      </c>
      <c r="R67" s="73" t="s">
        <v>150</v>
      </c>
      <c r="S67" s="85"/>
      <c r="T67" s="76"/>
      <c r="U67" s="77">
        <f>IF(K67&lt;&gt;0, IF(K67&gt;=M67,ROUNDDOWN(K67/M67*100,0),""),"")</f>
        <v>101</v>
      </c>
      <c r="V67" s="78" t="str">
        <f>IF(K67&lt;&gt;0, IF(K67&gt;=N67,ROUNDDOWN(K67/N67*100,0),""),"")</f>
        <v/>
      </c>
      <c r="W67" s="31" t="str">
        <f t="shared" si="4"/>
        <v/>
      </c>
      <c r="X67" s="87" t="str">
        <f t="shared" si="5"/>
        <v/>
      </c>
      <c r="Z67" s="21">
        <v>2000</v>
      </c>
      <c r="AA67" s="23">
        <f t="shared" si="6"/>
        <v>19.100000000000001</v>
      </c>
      <c r="AB67" s="12">
        <f t="shared" si="7"/>
        <v>49</v>
      </c>
      <c r="AC67" s="21">
        <v>2090</v>
      </c>
      <c r="AD67" s="29">
        <f t="shared" si="8"/>
        <v>18.100000000000001</v>
      </c>
      <c r="AE67" s="41">
        <f t="shared" si="14"/>
        <v>52</v>
      </c>
      <c r="AF67" s="36">
        <f t="shared" si="10"/>
        <v>-0.5</v>
      </c>
      <c r="AG67" s="37">
        <f t="shared" si="11"/>
        <v>0</v>
      </c>
      <c r="AH67" s="37">
        <f t="shared" si="12"/>
        <v>-0.5</v>
      </c>
    </row>
    <row r="68" spans="1:34" s="4" customFormat="1" ht="24" customHeight="1">
      <c r="A68" s="27"/>
      <c r="B68" s="28"/>
      <c r="C68" s="83" t="s">
        <v>113</v>
      </c>
      <c r="D68" s="75" t="s">
        <v>114</v>
      </c>
      <c r="E68" s="89" t="s">
        <v>115</v>
      </c>
      <c r="F68" s="74" t="s">
        <v>38</v>
      </c>
      <c r="G68" s="84">
        <v>2.8929999999999998</v>
      </c>
      <c r="H68" s="74" t="s">
        <v>80</v>
      </c>
      <c r="I68" s="80" t="str">
        <f t="shared" si="2"/>
        <v>1,990</v>
      </c>
      <c r="J68" s="69">
        <v>5</v>
      </c>
      <c r="K68" s="70">
        <v>9.5</v>
      </c>
      <c r="L68" s="71">
        <f t="shared" si="0"/>
        <v>244.38526315789471</v>
      </c>
      <c r="M68" s="70">
        <v>10.199999999999999</v>
      </c>
      <c r="N68" s="72">
        <v>13.5</v>
      </c>
      <c r="O68" s="23" t="str">
        <f t="shared" si="3"/>
        <v>19.2</v>
      </c>
      <c r="P68" s="73" t="s">
        <v>148</v>
      </c>
      <c r="Q68" s="74" t="s">
        <v>149</v>
      </c>
      <c r="R68" s="73" t="s">
        <v>150</v>
      </c>
      <c r="S68" s="88"/>
      <c r="T68" s="76"/>
      <c r="U68" s="77" t="str">
        <f>IF(K68&lt;&gt;0, IF(K68&gt;=M68,ROUNDDOWN(K68/M68*100,0),""),"")</f>
        <v/>
      </c>
      <c r="V68" s="78" t="str">
        <f>IF(K68&lt;&gt;0, IF(K68&gt;=N68,ROUNDDOWN(K68/N68*100,0),""),"")</f>
        <v/>
      </c>
      <c r="W68" s="81" t="str">
        <f t="shared" si="4"/>
        <v/>
      </c>
      <c r="X68" s="87" t="str">
        <f t="shared" si="5"/>
        <v/>
      </c>
      <c r="Z68" s="9">
        <v>1990</v>
      </c>
      <c r="AA68" s="23">
        <f t="shared" si="6"/>
        <v>19.2</v>
      </c>
      <c r="AB68" s="12">
        <f t="shared" si="7"/>
        <v>49</v>
      </c>
      <c r="AC68" s="9">
        <v>1990</v>
      </c>
      <c r="AD68" s="29">
        <f t="shared" ref="AD68" si="87">ROUND(-0.00000247*(AC68)*(AC68)-0.000852*AC68+30.65,1)</f>
        <v>19.2</v>
      </c>
      <c r="AE68" s="41">
        <f t="shared" ref="AE68" si="88">ROUNDDOWN(K68/AD68*100,0)</f>
        <v>49</v>
      </c>
      <c r="AF68" s="36">
        <f t="shared" si="10"/>
        <v>-0.5</v>
      </c>
      <c r="AG68" s="37">
        <f t="shared" si="11"/>
        <v>-0.5</v>
      </c>
      <c r="AH68" s="37">
        <f t="shared" si="12"/>
        <v>0</v>
      </c>
    </row>
    <row r="69" spans="1:34" s="4" customFormat="1" ht="24" customHeight="1">
      <c r="A69" s="27"/>
      <c r="B69" s="28"/>
      <c r="C69" s="83" t="s">
        <v>113</v>
      </c>
      <c r="D69" s="75" t="s">
        <v>114</v>
      </c>
      <c r="E69" s="89" t="s">
        <v>116</v>
      </c>
      <c r="F69" s="74" t="s">
        <v>38</v>
      </c>
      <c r="G69" s="84">
        <v>2.8929999999999998</v>
      </c>
      <c r="H69" s="74" t="s">
        <v>80</v>
      </c>
      <c r="I69" s="31" t="str">
        <f t="shared" si="2"/>
        <v>2,010~2,070</v>
      </c>
      <c r="J69" s="69">
        <v>5</v>
      </c>
      <c r="K69" s="70">
        <v>9.5</v>
      </c>
      <c r="L69" s="71">
        <f t="shared" si="0"/>
        <v>244.38526315789471</v>
      </c>
      <c r="M69" s="70">
        <v>9.4</v>
      </c>
      <c r="N69" s="72">
        <v>12.7</v>
      </c>
      <c r="O69" s="23" t="str">
        <f t="shared" si="3"/>
        <v>18.3~19.0</v>
      </c>
      <c r="P69" s="73" t="s">
        <v>148</v>
      </c>
      <c r="Q69" s="74" t="s">
        <v>149</v>
      </c>
      <c r="R69" s="73" t="s">
        <v>150</v>
      </c>
      <c r="S69" s="85"/>
      <c r="T69" s="76"/>
      <c r="U69" s="77">
        <f>IF(K69&lt;&gt;0, IF(K69&gt;=M69,ROUNDDOWN(K69/M69*100,0),""),"")</f>
        <v>101</v>
      </c>
      <c r="V69" s="78" t="str">
        <f>IF(K69&lt;&gt;0, IF(K69&gt;=N69,ROUNDDOWN(K69/N69*100,0),""),"")</f>
        <v/>
      </c>
      <c r="W69" s="31" t="str">
        <f t="shared" si="4"/>
        <v/>
      </c>
      <c r="X69" s="87" t="str">
        <f t="shared" si="5"/>
        <v/>
      </c>
      <c r="Z69" s="21">
        <v>2010</v>
      </c>
      <c r="AA69" s="23">
        <f t="shared" si="6"/>
        <v>19</v>
      </c>
      <c r="AB69" s="12">
        <f t="shared" si="7"/>
        <v>50</v>
      </c>
      <c r="AC69" s="21">
        <v>2070</v>
      </c>
      <c r="AD69" s="29">
        <f t="shared" si="8"/>
        <v>18.3</v>
      </c>
      <c r="AE69" s="41">
        <f t="shared" si="14"/>
        <v>51</v>
      </c>
      <c r="AF69" s="36">
        <f t="shared" si="10"/>
        <v>0</v>
      </c>
      <c r="AG69" s="37">
        <f t="shared" si="11"/>
        <v>0</v>
      </c>
      <c r="AH69" s="37">
        <f t="shared" si="12"/>
        <v>0</v>
      </c>
    </row>
    <row r="70" spans="1:34" s="4" customFormat="1" ht="24" customHeight="1">
      <c r="A70" s="27"/>
      <c r="B70" s="28"/>
      <c r="C70" s="83" t="s">
        <v>117</v>
      </c>
      <c r="D70" s="75" t="s">
        <v>118</v>
      </c>
      <c r="E70" s="74" t="s">
        <v>119</v>
      </c>
      <c r="F70" s="74" t="s">
        <v>120</v>
      </c>
      <c r="G70" s="84">
        <v>3.996</v>
      </c>
      <c r="H70" s="74" t="s">
        <v>242</v>
      </c>
      <c r="I70" s="80" t="str">
        <f t="shared" si="2"/>
        <v>2,260</v>
      </c>
      <c r="J70" s="69">
        <v>5</v>
      </c>
      <c r="K70" s="70">
        <v>7.8</v>
      </c>
      <c r="L70" s="71">
        <f t="shared" si="0"/>
        <v>297.648717948718</v>
      </c>
      <c r="M70" s="70">
        <v>8.6999999999999993</v>
      </c>
      <c r="N70" s="72">
        <v>11.9</v>
      </c>
      <c r="O70" s="23" t="str">
        <f t="shared" si="3"/>
        <v>16.1</v>
      </c>
      <c r="P70" s="73" t="s">
        <v>148</v>
      </c>
      <c r="Q70" s="74" t="s">
        <v>149</v>
      </c>
      <c r="R70" s="73" t="s">
        <v>150</v>
      </c>
      <c r="S70" s="85" t="s">
        <v>163</v>
      </c>
      <c r="T70" s="76"/>
      <c r="U70" s="77" t="str">
        <f t="shared" si="28"/>
        <v/>
      </c>
      <c r="V70" s="78" t="str">
        <f t="shared" si="52"/>
        <v/>
      </c>
      <c r="W70" s="81" t="str">
        <f t="shared" si="4"/>
        <v/>
      </c>
      <c r="X70" s="87" t="str">
        <f t="shared" si="5"/>
        <v/>
      </c>
      <c r="Z70" s="21">
        <v>2260</v>
      </c>
      <c r="AA70" s="23">
        <f t="shared" si="6"/>
        <v>16.100000000000001</v>
      </c>
      <c r="AB70" s="12">
        <f t="shared" si="7"/>
        <v>48</v>
      </c>
      <c r="AC70" s="21">
        <v>2260</v>
      </c>
      <c r="AD70" s="29">
        <f t="shared" ref="AD70" si="89">ROUND(-0.00000247*(AC70)*(AC70)-0.000852*AC70+30.65,1)</f>
        <v>16.100000000000001</v>
      </c>
      <c r="AE70" s="41">
        <f t="shared" ref="AE70" si="90">ROUNDDOWN(K70/AD70*100,0)</f>
        <v>48</v>
      </c>
      <c r="AF70" s="36">
        <f t="shared" si="10"/>
        <v>-0.5</v>
      </c>
      <c r="AG70" s="37">
        <f t="shared" si="11"/>
        <v>-0.5</v>
      </c>
      <c r="AH70" s="37">
        <f t="shared" si="12"/>
        <v>0</v>
      </c>
    </row>
    <row r="71" spans="1:34" s="4" customFormat="1" ht="24" customHeight="1">
      <c r="A71" s="27"/>
      <c r="B71" s="28"/>
      <c r="C71" s="83" t="s">
        <v>117</v>
      </c>
      <c r="D71" s="75" t="s">
        <v>118</v>
      </c>
      <c r="E71" s="74" t="s">
        <v>255</v>
      </c>
      <c r="F71" s="74" t="s">
        <v>120</v>
      </c>
      <c r="G71" s="84">
        <v>3.996</v>
      </c>
      <c r="H71" s="74" t="s">
        <v>242</v>
      </c>
      <c r="I71" s="31" t="str">
        <f t="shared" si="2"/>
        <v>2,280~2,320</v>
      </c>
      <c r="J71" s="69">
        <v>5</v>
      </c>
      <c r="K71" s="70">
        <v>7.8</v>
      </c>
      <c r="L71" s="71">
        <f t="shared" si="0"/>
        <v>297.648717948718</v>
      </c>
      <c r="M71" s="70">
        <v>7.4</v>
      </c>
      <c r="N71" s="72">
        <v>10.6</v>
      </c>
      <c r="O71" s="23" t="str">
        <f t="shared" si="3"/>
        <v>15.4~15.9</v>
      </c>
      <c r="P71" s="73" t="s">
        <v>148</v>
      </c>
      <c r="Q71" s="74" t="s">
        <v>149</v>
      </c>
      <c r="R71" s="73" t="s">
        <v>150</v>
      </c>
      <c r="S71" s="88" t="s">
        <v>164</v>
      </c>
      <c r="T71" s="76"/>
      <c r="U71" s="77">
        <f t="shared" si="28"/>
        <v>105</v>
      </c>
      <c r="V71" s="78" t="str">
        <f t="shared" si="52"/>
        <v/>
      </c>
      <c r="W71" s="31" t="str">
        <f t="shared" si="4"/>
        <v/>
      </c>
      <c r="X71" s="87" t="str">
        <f t="shared" si="5"/>
        <v/>
      </c>
      <c r="Z71" s="21">
        <v>2280</v>
      </c>
      <c r="AA71" s="23">
        <f t="shared" si="6"/>
        <v>15.9</v>
      </c>
      <c r="AB71" s="12">
        <f t="shared" si="7"/>
        <v>49</v>
      </c>
      <c r="AC71" s="21">
        <v>2320</v>
      </c>
      <c r="AD71" s="29">
        <f t="shared" si="8"/>
        <v>15.4</v>
      </c>
      <c r="AE71" s="41">
        <f t="shared" si="14"/>
        <v>50</v>
      </c>
      <c r="AF71" s="36">
        <f t="shared" si="10"/>
        <v>-0.5</v>
      </c>
      <c r="AG71" s="37">
        <f t="shared" si="11"/>
        <v>0</v>
      </c>
      <c r="AH71" s="37">
        <f t="shared" si="12"/>
        <v>-0.5</v>
      </c>
    </row>
    <row r="72" spans="1:34" s="4" customFormat="1" ht="24" customHeight="1">
      <c r="A72" s="27"/>
      <c r="B72" s="28"/>
      <c r="C72" s="90" t="s">
        <v>186</v>
      </c>
      <c r="D72" s="91" t="s">
        <v>187</v>
      </c>
      <c r="E72" s="66" t="s">
        <v>10</v>
      </c>
      <c r="F72" s="74" t="s">
        <v>99</v>
      </c>
      <c r="G72" s="74">
        <v>1.984</v>
      </c>
      <c r="H72" s="74" t="s">
        <v>24</v>
      </c>
      <c r="I72" s="104" t="str">
        <f t="shared" si="2"/>
        <v>1,560</v>
      </c>
      <c r="J72" s="92">
        <v>5</v>
      </c>
      <c r="K72" s="70">
        <v>11.6</v>
      </c>
      <c r="L72" s="71">
        <f t="shared" si="0"/>
        <v>200.14310344827587</v>
      </c>
      <c r="M72" s="93">
        <v>13.2</v>
      </c>
      <c r="N72" s="72">
        <v>16.5</v>
      </c>
      <c r="O72" s="23" t="str">
        <f t="shared" si="3"/>
        <v>23.3</v>
      </c>
      <c r="P72" s="74" t="s">
        <v>161</v>
      </c>
      <c r="Q72" s="74" t="s">
        <v>149</v>
      </c>
      <c r="R72" s="74" t="s">
        <v>156</v>
      </c>
      <c r="S72" s="88"/>
      <c r="T72" s="76"/>
      <c r="U72" s="77"/>
      <c r="V72" s="78"/>
      <c r="W72" s="31" t="str">
        <f t="shared" si="4"/>
        <v/>
      </c>
      <c r="X72" s="87" t="str">
        <f t="shared" si="5"/>
        <v/>
      </c>
      <c r="Z72" s="21">
        <v>1560</v>
      </c>
      <c r="AA72" s="23">
        <f t="shared" si="6"/>
        <v>23.3</v>
      </c>
      <c r="AB72" s="42">
        <f t="shared" si="7"/>
        <v>49</v>
      </c>
      <c r="AC72" s="21">
        <v>1560</v>
      </c>
      <c r="AD72" s="23">
        <f t="shared" si="8"/>
        <v>23.3</v>
      </c>
      <c r="AE72" s="42">
        <f t="shared" si="14"/>
        <v>49</v>
      </c>
      <c r="AF72" s="42">
        <f t="shared" si="10"/>
        <v>-0.5</v>
      </c>
      <c r="AG72" s="42">
        <f t="shared" si="11"/>
        <v>-0.5</v>
      </c>
      <c r="AH72" s="42">
        <f t="shared" si="12"/>
        <v>0</v>
      </c>
    </row>
    <row r="73" spans="1:34" s="4" customFormat="1" ht="24" customHeight="1">
      <c r="A73" s="95"/>
      <c r="B73" s="28"/>
      <c r="C73" s="64" t="s">
        <v>121</v>
      </c>
      <c r="D73" s="75" t="s">
        <v>122</v>
      </c>
      <c r="E73" s="73" t="s">
        <v>10</v>
      </c>
      <c r="F73" s="67" t="s">
        <v>102</v>
      </c>
      <c r="G73" s="84">
        <v>2.9940000000000002</v>
      </c>
      <c r="H73" s="74" t="s">
        <v>80</v>
      </c>
      <c r="I73" s="31" t="str">
        <f t="shared" si="2"/>
        <v>1,920~1,970</v>
      </c>
      <c r="J73" s="69">
        <v>5</v>
      </c>
      <c r="K73" s="105">
        <v>10.1</v>
      </c>
      <c r="L73" s="71">
        <f t="shared" si="0"/>
        <v>229.86732673267326</v>
      </c>
      <c r="M73" s="70">
        <v>10.199999999999999</v>
      </c>
      <c r="N73" s="72">
        <v>13.5</v>
      </c>
      <c r="O73" s="23" t="str">
        <f t="shared" si="3"/>
        <v>19.4~19.9</v>
      </c>
      <c r="P73" s="74" t="s">
        <v>162</v>
      </c>
      <c r="Q73" s="74" t="s">
        <v>149</v>
      </c>
      <c r="R73" s="73" t="s">
        <v>150</v>
      </c>
      <c r="S73" s="75"/>
      <c r="T73" s="76"/>
      <c r="U73" s="77"/>
      <c r="V73" s="78"/>
      <c r="W73" s="31" t="str">
        <f t="shared" si="4"/>
        <v/>
      </c>
      <c r="X73" s="87" t="str">
        <f t="shared" si="5"/>
        <v/>
      </c>
      <c r="Z73" s="21">
        <v>1920</v>
      </c>
      <c r="AA73" s="23">
        <f t="shared" si="6"/>
        <v>19.899999999999999</v>
      </c>
      <c r="AB73" s="12">
        <f t="shared" si="7"/>
        <v>50</v>
      </c>
      <c r="AC73" s="21">
        <v>1970</v>
      </c>
      <c r="AD73" s="29">
        <f t="shared" si="8"/>
        <v>19.399999999999999</v>
      </c>
      <c r="AE73" s="41">
        <f t="shared" si="14"/>
        <v>52</v>
      </c>
      <c r="AF73" s="36">
        <f t="shared" si="10"/>
        <v>0</v>
      </c>
      <c r="AG73" s="37">
        <f t="shared" si="11"/>
        <v>0</v>
      </c>
      <c r="AH73" s="37">
        <f t="shared" si="12"/>
        <v>0</v>
      </c>
    </row>
    <row r="74" spans="1:34" s="4" customFormat="1" ht="24" customHeight="1">
      <c r="A74" s="95"/>
      <c r="B74" s="28"/>
      <c r="C74" s="64" t="s">
        <v>123</v>
      </c>
      <c r="D74" s="75" t="s">
        <v>124</v>
      </c>
      <c r="E74" s="73" t="s">
        <v>10</v>
      </c>
      <c r="F74" s="67" t="s">
        <v>102</v>
      </c>
      <c r="G74" s="84">
        <v>2.9940000000000002</v>
      </c>
      <c r="H74" s="74" t="s">
        <v>80</v>
      </c>
      <c r="I74" s="31" t="str">
        <f t="shared" si="2"/>
        <v>1,940~1,980</v>
      </c>
      <c r="J74" s="69">
        <v>5</v>
      </c>
      <c r="K74" s="105">
        <v>10.1</v>
      </c>
      <c r="L74" s="71">
        <f t="shared" si="0"/>
        <v>229.86732673267326</v>
      </c>
      <c r="M74" s="70">
        <v>10.199999999999999</v>
      </c>
      <c r="N74" s="72">
        <v>13.5</v>
      </c>
      <c r="O74" s="23" t="str">
        <f t="shared" si="3"/>
        <v>19.3~19.7</v>
      </c>
      <c r="P74" s="74" t="s">
        <v>162</v>
      </c>
      <c r="Q74" s="74" t="s">
        <v>149</v>
      </c>
      <c r="R74" s="73" t="s">
        <v>150</v>
      </c>
      <c r="S74" s="75"/>
      <c r="T74" s="76"/>
      <c r="U74" s="77"/>
      <c r="V74" s="78"/>
      <c r="W74" s="31" t="str">
        <f t="shared" si="4"/>
        <v/>
      </c>
      <c r="X74" s="87" t="str">
        <f t="shared" si="5"/>
        <v/>
      </c>
      <c r="Z74" s="21">
        <v>1940</v>
      </c>
      <c r="AA74" s="23">
        <f t="shared" si="6"/>
        <v>19.7</v>
      </c>
      <c r="AB74" s="12">
        <f t="shared" si="7"/>
        <v>51</v>
      </c>
      <c r="AC74" s="21">
        <v>1980</v>
      </c>
      <c r="AD74" s="29">
        <f t="shared" si="8"/>
        <v>19.3</v>
      </c>
      <c r="AE74" s="41">
        <f t="shared" si="14"/>
        <v>52</v>
      </c>
      <c r="AF74" s="36">
        <f t="shared" si="10"/>
        <v>0</v>
      </c>
      <c r="AG74" s="37">
        <f t="shared" si="11"/>
        <v>0</v>
      </c>
      <c r="AH74" s="37">
        <f t="shared" si="12"/>
        <v>0</v>
      </c>
    </row>
    <row r="75" spans="1:34" s="45" customFormat="1" ht="24" customHeight="1">
      <c r="A75" s="27"/>
      <c r="B75" s="28"/>
      <c r="C75" s="64" t="s">
        <v>188</v>
      </c>
      <c r="D75" s="75" t="s">
        <v>189</v>
      </c>
      <c r="E75" s="73" t="s">
        <v>10</v>
      </c>
      <c r="F75" s="74" t="s">
        <v>190</v>
      </c>
      <c r="G75" s="84">
        <v>2.48</v>
      </c>
      <c r="H75" s="74" t="s">
        <v>24</v>
      </c>
      <c r="I75" s="31" t="str">
        <f t="shared" ref="I75" si="91">IF(AC75-Z75&gt;0,CONCATENATE(TEXT(Z75,"#,##0"),"~",TEXT(AC75,"#,##0")),TEXT(Z75,"#,##0"))</f>
        <v>1,600~1,620</v>
      </c>
      <c r="J75" s="69">
        <v>5</v>
      </c>
      <c r="K75" s="105">
        <v>11.1</v>
      </c>
      <c r="L75" s="71">
        <f t="shared" si="0"/>
        <v>209.15855855855858</v>
      </c>
      <c r="M75" s="70">
        <v>13.2</v>
      </c>
      <c r="N75" s="72">
        <v>16.5</v>
      </c>
      <c r="O75" s="23" t="str">
        <f t="shared" ref="O75" si="92">IF(AA75-AD75&gt;0,CONCATENATE(TEXT(AD75,"#,##0.0"),"~",TEXT(AA75,"#,##0.0")),TEXT(AA75,"#,##0.0"))</f>
        <v>22.8~23.0</v>
      </c>
      <c r="P75" s="74" t="s">
        <v>158</v>
      </c>
      <c r="Q75" s="74" t="s">
        <v>191</v>
      </c>
      <c r="R75" s="73" t="s">
        <v>160</v>
      </c>
      <c r="S75" s="75"/>
      <c r="T75" s="76"/>
      <c r="U75" s="77" t="str">
        <f>IF(K75&lt;&gt;0, IF(K75&gt;=M75,ROUNDDOWN(K75/M75*100,0),""),"")</f>
        <v/>
      </c>
      <c r="V75" s="78" t="str">
        <f>IF(K75&lt;&gt;0, IF(K75&gt;=N75,ROUNDDOWN(K75/N75*100,0),""),"")</f>
        <v/>
      </c>
      <c r="W75" s="31" t="str">
        <f t="shared" ref="W75" si="93">IF(AB75&lt;55,"",IF(AE75-AB75&gt;0,CONCATENATE(AB75,"~",AE75),AB75))</f>
        <v/>
      </c>
      <c r="X75" s="87" t="str">
        <f t="shared" ref="X75" si="94">IF(AB75&lt;55,"",CONCATENATE("★",AF75))</f>
        <v/>
      </c>
      <c r="Z75" s="46">
        <v>1600</v>
      </c>
      <c r="AA75" s="44">
        <f t="shared" si="6"/>
        <v>23</v>
      </c>
      <c r="AB75" s="36">
        <f t="shared" si="7"/>
        <v>48</v>
      </c>
      <c r="AC75" s="46">
        <v>1620</v>
      </c>
      <c r="AD75" s="44">
        <f t="shared" si="8"/>
        <v>22.8</v>
      </c>
      <c r="AE75" s="36">
        <f t="shared" si="14"/>
        <v>48</v>
      </c>
      <c r="AF75" s="36">
        <f t="shared" ref="AF75" si="95">IF(AB75&lt;120,(CEILING(AB75+1,5)-55)/10,7)</f>
        <v>-0.5</v>
      </c>
      <c r="AG75" s="36">
        <f t="shared" ref="AG75" si="96">IF(AE75&lt;120,(CEILING(AE75+1,5)-55)/10,7)</f>
        <v>-0.5</v>
      </c>
      <c r="AH75" s="39">
        <f t="shared" ref="AH75" si="97">AG75-AF75</f>
        <v>0</v>
      </c>
    </row>
    <row r="76" spans="1:34" s="4" customFormat="1" ht="24" customHeight="1">
      <c r="A76" s="95"/>
      <c r="B76" s="28"/>
      <c r="C76" s="83" t="s">
        <v>125</v>
      </c>
      <c r="D76" s="75" t="s">
        <v>126</v>
      </c>
      <c r="E76" s="86" t="s">
        <v>10</v>
      </c>
      <c r="F76" s="67" t="s">
        <v>127</v>
      </c>
      <c r="G76" s="84">
        <v>2.8929999999999998</v>
      </c>
      <c r="H76" s="74" t="s">
        <v>80</v>
      </c>
      <c r="I76" s="31" t="str">
        <f t="shared" ref="I76:I85" si="98">IF(AC76-Z76&gt;0,CONCATENATE(TEXT(Z76,"#,##0"),"~",TEXT(AC76,"#,##0")),TEXT(Z76,"#,##0"))</f>
        <v>1,820~1,850</v>
      </c>
      <c r="J76" s="69">
        <v>5</v>
      </c>
      <c r="K76" s="70">
        <v>9.9</v>
      </c>
      <c r="L76" s="71">
        <f t="shared" si="0"/>
        <v>234.51111111111112</v>
      </c>
      <c r="M76" s="70">
        <v>11.1</v>
      </c>
      <c r="N76" s="72">
        <v>14.4</v>
      </c>
      <c r="O76" s="23" t="str">
        <f t="shared" ref="O76:O85" si="99">IF(AA76-AD76&gt;0,CONCATENATE(TEXT(AD76,"#,##0.0"),"~",TEXT(AA76,"#,##0.0")),TEXT(AA76,"#,##0.0"))</f>
        <v>20.6~20.9</v>
      </c>
      <c r="P76" s="73" t="s">
        <v>165</v>
      </c>
      <c r="Q76" s="74" t="s">
        <v>149</v>
      </c>
      <c r="R76" s="73" t="s">
        <v>150</v>
      </c>
      <c r="S76" s="75"/>
      <c r="T76" s="76"/>
      <c r="U76" s="77" t="str">
        <f t="shared" si="28"/>
        <v/>
      </c>
      <c r="V76" s="78" t="str">
        <f t="shared" si="52"/>
        <v/>
      </c>
      <c r="W76" s="31" t="str">
        <f t="shared" ref="W76:W85" si="100">IF(AB76&lt;55,"",IF(AE76-AB76&gt;0,CONCATENATE(AB76,"~",AE76),AB76))</f>
        <v/>
      </c>
      <c r="X76" s="87" t="str">
        <f t="shared" ref="X76:X85" si="101">IF(AB76&lt;55,"",CONCATENATE("★",AF76))</f>
        <v/>
      </c>
      <c r="Z76" s="21">
        <v>1820</v>
      </c>
      <c r="AA76" s="23">
        <f t="shared" si="6"/>
        <v>20.9</v>
      </c>
      <c r="AB76" s="12">
        <f t="shared" si="7"/>
        <v>47</v>
      </c>
      <c r="AC76" s="21">
        <v>1850</v>
      </c>
      <c r="AD76" s="23">
        <f t="shared" si="8"/>
        <v>20.6</v>
      </c>
      <c r="AE76" s="12">
        <f t="shared" si="14"/>
        <v>48</v>
      </c>
      <c r="AF76" s="36">
        <f t="shared" ref="AF76:AF85" si="102">IF(AB76&lt;120,(CEILING(AB76+1,5)-55)/10,7)</f>
        <v>-0.5</v>
      </c>
      <c r="AG76" s="37">
        <f t="shared" ref="AG76:AG85" si="103">IF(AE76&lt;120,(CEILING(AE76+1,5)-55)/10,7)</f>
        <v>-0.5</v>
      </c>
      <c r="AH76" s="37">
        <f t="shared" ref="AH76:AH85" si="104">AF76-AG76</f>
        <v>0</v>
      </c>
    </row>
    <row r="77" spans="1:34" s="4" customFormat="1" ht="24" customHeight="1">
      <c r="A77" s="27"/>
      <c r="B77" s="28"/>
      <c r="C77" s="83" t="s">
        <v>128</v>
      </c>
      <c r="D77" s="75" t="s">
        <v>129</v>
      </c>
      <c r="E77" s="86" t="s">
        <v>115</v>
      </c>
      <c r="F77" s="67" t="s">
        <v>127</v>
      </c>
      <c r="G77" s="84">
        <v>2.8929999999999998</v>
      </c>
      <c r="H77" s="74" t="s">
        <v>80</v>
      </c>
      <c r="I77" s="80" t="str">
        <f t="shared" si="98"/>
        <v>1,750</v>
      </c>
      <c r="J77" s="69">
        <v>4</v>
      </c>
      <c r="K77" s="70">
        <v>9.9</v>
      </c>
      <c r="L77" s="71">
        <f t="shared" si="0"/>
        <v>234.51111111111112</v>
      </c>
      <c r="M77" s="70">
        <v>12.2</v>
      </c>
      <c r="N77" s="72">
        <v>15.4</v>
      </c>
      <c r="O77" s="23" t="str">
        <f t="shared" si="99"/>
        <v>21.6</v>
      </c>
      <c r="P77" s="73" t="s">
        <v>165</v>
      </c>
      <c r="Q77" s="74" t="s">
        <v>149</v>
      </c>
      <c r="R77" s="73" t="s">
        <v>150</v>
      </c>
      <c r="S77" s="75" t="s">
        <v>153</v>
      </c>
      <c r="T77" s="76"/>
      <c r="U77" s="77" t="str">
        <f t="shared" si="28"/>
        <v/>
      </c>
      <c r="V77" s="78" t="str">
        <f t="shared" si="52"/>
        <v/>
      </c>
      <c r="W77" s="81" t="str">
        <f t="shared" si="100"/>
        <v/>
      </c>
      <c r="X77" s="87" t="str">
        <f t="shared" si="101"/>
        <v/>
      </c>
      <c r="Z77" s="21">
        <v>1750</v>
      </c>
      <c r="AA77" s="23">
        <f t="shared" si="6"/>
        <v>21.6</v>
      </c>
      <c r="AB77" s="12">
        <f t="shared" si="7"/>
        <v>45</v>
      </c>
      <c r="AC77" s="21">
        <v>1750</v>
      </c>
      <c r="AD77" s="29">
        <f t="shared" ref="AD77:AD78" si="105">ROUND(-0.00000247*(AC77)*(AC77)-0.000852*AC77+30.65,1)</f>
        <v>21.6</v>
      </c>
      <c r="AE77" s="41">
        <f t="shared" ref="AE77:AE78" si="106">ROUNDDOWN(K77/AD77*100,0)</f>
        <v>45</v>
      </c>
      <c r="AF77" s="36">
        <f t="shared" si="102"/>
        <v>-0.5</v>
      </c>
      <c r="AG77" s="37">
        <f t="shared" si="103"/>
        <v>-0.5</v>
      </c>
      <c r="AH77" s="37">
        <f t="shared" si="104"/>
        <v>0</v>
      </c>
    </row>
    <row r="78" spans="1:34" s="4" customFormat="1" ht="24" customHeight="1">
      <c r="A78" s="27"/>
      <c r="B78" s="28"/>
      <c r="C78" s="83" t="s">
        <v>128</v>
      </c>
      <c r="D78" s="75" t="s">
        <v>129</v>
      </c>
      <c r="E78" s="86" t="s">
        <v>130</v>
      </c>
      <c r="F78" s="67" t="s">
        <v>127</v>
      </c>
      <c r="G78" s="84">
        <v>2.8929999999999998</v>
      </c>
      <c r="H78" s="74" t="s">
        <v>80</v>
      </c>
      <c r="I78" s="80" t="str">
        <f t="shared" si="98"/>
        <v>1,770</v>
      </c>
      <c r="J78" s="69">
        <v>4</v>
      </c>
      <c r="K78" s="70">
        <v>9.9</v>
      </c>
      <c r="L78" s="71">
        <f t="shared" si="0"/>
        <v>234.51111111111112</v>
      </c>
      <c r="M78" s="70">
        <v>11.1</v>
      </c>
      <c r="N78" s="72">
        <v>14.4</v>
      </c>
      <c r="O78" s="23" t="str">
        <f t="shared" si="99"/>
        <v>21.4</v>
      </c>
      <c r="P78" s="73" t="s">
        <v>165</v>
      </c>
      <c r="Q78" s="74" t="s">
        <v>149</v>
      </c>
      <c r="R78" s="73" t="s">
        <v>150</v>
      </c>
      <c r="S78" s="75" t="s">
        <v>154</v>
      </c>
      <c r="T78" s="76"/>
      <c r="U78" s="77" t="str">
        <f t="shared" si="28"/>
        <v/>
      </c>
      <c r="V78" s="78" t="str">
        <f t="shared" si="52"/>
        <v/>
      </c>
      <c r="W78" s="81" t="str">
        <f t="shared" si="100"/>
        <v/>
      </c>
      <c r="X78" s="87" t="str">
        <f t="shared" si="101"/>
        <v/>
      </c>
      <c r="Z78" s="21">
        <v>1770</v>
      </c>
      <c r="AA78" s="23">
        <f t="shared" si="6"/>
        <v>21.4</v>
      </c>
      <c r="AB78" s="12">
        <f t="shared" si="7"/>
        <v>46</v>
      </c>
      <c r="AC78" s="21">
        <v>1770</v>
      </c>
      <c r="AD78" s="29">
        <f t="shared" si="105"/>
        <v>21.4</v>
      </c>
      <c r="AE78" s="41">
        <f t="shared" si="106"/>
        <v>46</v>
      </c>
      <c r="AF78" s="36">
        <f t="shared" si="102"/>
        <v>-0.5</v>
      </c>
      <c r="AG78" s="37">
        <f t="shared" si="103"/>
        <v>-0.5</v>
      </c>
      <c r="AH78" s="37">
        <f t="shared" si="104"/>
        <v>0</v>
      </c>
    </row>
    <row r="79" spans="1:34" s="4" customFormat="1" ht="24" customHeight="1">
      <c r="A79" s="27"/>
      <c r="B79" s="28"/>
      <c r="C79" s="83" t="s">
        <v>131</v>
      </c>
      <c r="D79" s="75" t="s">
        <v>132</v>
      </c>
      <c r="E79" s="86" t="s">
        <v>10</v>
      </c>
      <c r="F79" s="67" t="s">
        <v>127</v>
      </c>
      <c r="G79" s="84">
        <v>2.8929999999999998</v>
      </c>
      <c r="H79" s="74" t="s">
        <v>80</v>
      </c>
      <c r="I79" s="31" t="str">
        <f t="shared" si="98"/>
        <v>1,790~1,810</v>
      </c>
      <c r="J79" s="69">
        <v>5</v>
      </c>
      <c r="K79" s="70">
        <v>9.9</v>
      </c>
      <c r="L79" s="71">
        <f t="shared" si="0"/>
        <v>234.51111111111112</v>
      </c>
      <c r="M79" s="70">
        <v>11.1</v>
      </c>
      <c r="N79" s="72">
        <v>14.4</v>
      </c>
      <c r="O79" s="23" t="str">
        <f t="shared" si="99"/>
        <v>21.0~21.2</v>
      </c>
      <c r="P79" s="73" t="s">
        <v>165</v>
      </c>
      <c r="Q79" s="74" t="s">
        <v>149</v>
      </c>
      <c r="R79" s="73" t="s">
        <v>150</v>
      </c>
      <c r="S79" s="75"/>
      <c r="T79" s="76"/>
      <c r="U79" s="77" t="str">
        <f t="shared" si="28"/>
        <v/>
      </c>
      <c r="V79" s="78" t="str">
        <f t="shared" si="52"/>
        <v/>
      </c>
      <c r="W79" s="31" t="str">
        <f t="shared" si="100"/>
        <v/>
      </c>
      <c r="X79" s="87" t="str">
        <f t="shared" si="101"/>
        <v/>
      </c>
      <c r="Z79" s="21">
        <v>1790</v>
      </c>
      <c r="AA79" s="23">
        <f t="shared" si="6"/>
        <v>21.2</v>
      </c>
      <c r="AB79" s="12">
        <f t="shared" si="7"/>
        <v>46</v>
      </c>
      <c r="AC79" s="21">
        <v>1810</v>
      </c>
      <c r="AD79" s="29">
        <f t="shared" si="8"/>
        <v>21</v>
      </c>
      <c r="AE79" s="41">
        <f t="shared" si="14"/>
        <v>47</v>
      </c>
      <c r="AF79" s="36">
        <f t="shared" si="102"/>
        <v>-0.5</v>
      </c>
      <c r="AG79" s="37">
        <f t="shared" si="103"/>
        <v>-0.5</v>
      </c>
      <c r="AH79" s="37">
        <f t="shared" si="104"/>
        <v>0</v>
      </c>
    </row>
    <row r="80" spans="1:34" s="4" customFormat="1" ht="24" customHeight="1">
      <c r="A80" s="95"/>
      <c r="B80" s="28"/>
      <c r="C80" s="83" t="s">
        <v>133</v>
      </c>
      <c r="D80" s="75" t="s">
        <v>134</v>
      </c>
      <c r="E80" s="86" t="s">
        <v>10</v>
      </c>
      <c r="F80" s="67" t="s">
        <v>135</v>
      </c>
      <c r="G80" s="84">
        <v>3.996</v>
      </c>
      <c r="H80" s="74" t="s">
        <v>80</v>
      </c>
      <c r="I80" s="31" t="str">
        <f t="shared" si="98"/>
        <v>2,160~2,230</v>
      </c>
      <c r="J80" s="69">
        <v>5</v>
      </c>
      <c r="K80" s="70">
        <v>7.6</v>
      </c>
      <c r="L80" s="71">
        <f t="shared" si="0"/>
        <v>305.48157894736835</v>
      </c>
      <c r="M80" s="93">
        <v>8.6999999999999993</v>
      </c>
      <c r="N80" s="72">
        <v>11.9</v>
      </c>
      <c r="O80" s="23" t="str">
        <f t="shared" si="99"/>
        <v>16.5~17.3</v>
      </c>
      <c r="P80" s="73" t="s">
        <v>166</v>
      </c>
      <c r="Q80" s="74" t="s">
        <v>149</v>
      </c>
      <c r="R80" s="73" t="s">
        <v>150</v>
      </c>
      <c r="S80" s="75"/>
      <c r="T80" s="76"/>
      <c r="U80" s="77" t="str">
        <f t="shared" si="28"/>
        <v/>
      </c>
      <c r="V80" s="78" t="str">
        <f t="shared" si="52"/>
        <v/>
      </c>
      <c r="W80" s="31" t="str">
        <f t="shared" si="100"/>
        <v/>
      </c>
      <c r="X80" s="87" t="str">
        <f t="shared" si="101"/>
        <v/>
      </c>
      <c r="Z80" s="21">
        <v>2160</v>
      </c>
      <c r="AA80" s="23">
        <f t="shared" si="6"/>
        <v>17.3</v>
      </c>
      <c r="AB80" s="12">
        <f t="shared" si="7"/>
        <v>43</v>
      </c>
      <c r="AC80" s="21">
        <v>2230</v>
      </c>
      <c r="AD80" s="23">
        <f t="shared" si="8"/>
        <v>16.5</v>
      </c>
      <c r="AE80" s="12">
        <f t="shared" si="14"/>
        <v>46</v>
      </c>
      <c r="AF80" s="36">
        <f t="shared" si="102"/>
        <v>-1</v>
      </c>
      <c r="AG80" s="37">
        <f t="shared" si="103"/>
        <v>-0.5</v>
      </c>
      <c r="AH80" s="37">
        <f t="shared" si="104"/>
        <v>-0.5</v>
      </c>
    </row>
    <row r="81" spans="1:34" s="4" customFormat="1" ht="24" customHeight="1">
      <c r="A81" s="95"/>
      <c r="B81" s="28"/>
      <c r="C81" s="83" t="s">
        <v>136</v>
      </c>
      <c r="D81" s="75" t="s">
        <v>137</v>
      </c>
      <c r="E81" s="86" t="s">
        <v>10</v>
      </c>
      <c r="F81" s="74" t="s">
        <v>135</v>
      </c>
      <c r="G81" s="84">
        <v>3.996</v>
      </c>
      <c r="H81" s="74" t="s">
        <v>80</v>
      </c>
      <c r="I81" s="31" t="str">
        <f t="shared" si="98"/>
        <v>2,160~2,230</v>
      </c>
      <c r="J81" s="69">
        <v>5</v>
      </c>
      <c r="K81" s="70">
        <v>7.6</v>
      </c>
      <c r="L81" s="71">
        <f t="shared" si="0"/>
        <v>305.48157894736835</v>
      </c>
      <c r="M81" s="93">
        <v>8.6999999999999993</v>
      </c>
      <c r="N81" s="72">
        <v>11.9</v>
      </c>
      <c r="O81" s="23" t="str">
        <f t="shared" si="99"/>
        <v>16.5~17.3</v>
      </c>
      <c r="P81" s="73" t="s">
        <v>166</v>
      </c>
      <c r="Q81" s="74" t="s">
        <v>149</v>
      </c>
      <c r="R81" s="73" t="s">
        <v>150</v>
      </c>
      <c r="S81" s="75"/>
      <c r="T81" s="76"/>
      <c r="U81" s="77" t="str">
        <f t="shared" si="28"/>
        <v/>
      </c>
      <c r="V81" s="78" t="str">
        <f t="shared" si="52"/>
        <v/>
      </c>
      <c r="W81" s="31" t="str">
        <f t="shared" si="100"/>
        <v/>
      </c>
      <c r="X81" s="87" t="str">
        <f t="shared" si="101"/>
        <v/>
      </c>
      <c r="Z81" s="21">
        <v>2160</v>
      </c>
      <c r="AA81" s="23">
        <f t="shared" si="6"/>
        <v>17.3</v>
      </c>
      <c r="AB81" s="12">
        <f t="shared" si="7"/>
        <v>43</v>
      </c>
      <c r="AC81" s="21">
        <v>2230</v>
      </c>
      <c r="AD81" s="23">
        <f t="shared" si="8"/>
        <v>16.5</v>
      </c>
      <c r="AE81" s="12">
        <f t="shared" si="14"/>
        <v>46</v>
      </c>
      <c r="AF81" s="36">
        <f t="shared" si="102"/>
        <v>-1</v>
      </c>
      <c r="AG81" s="37">
        <f t="shared" si="103"/>
        <v>-0.5</v>
      </c>
      <c r="AH81" s="37">
        <f t="shared" si="104"/>
        <v>-0.5</v>
      </c>
    </row>
    <row r="82" spans="1:34" s="4" customFormat="1" ht="24" customHeight="1">
      <c r="A82" s="95"/>
      <c r="B82" s="28"/>
      <c r="C82" s="83" t="s">
        <v>138</v>
      </c>
      <c r="D82" s="75" t="s">
        <v>139</v>
      </c>
      <c r="E82" s="86" t="s">
        <v>10</v>
      </c>
      <c r="F82" s="67" t="s">
        <v>135</v>
      </c>
      <c r="G82" s="84">
        <v>3.996</v>
      </c>
      <c r="H82" s="74" t="s">
        <v>80</v>
      </c>
      <c r="I82" s="31" t="str">
        <f t="shared" si="98"/>
        <v>2,140~2,200</v>
      </c>
      <c r="J82" s="69">
        <v>5</v>
      </c>
      <c r="K82" s="70">
        <v>7.6</v>
      </c>
      <c r="L82" s="71">
        <f t="shared" si="0"/>
        <v>305.48157894736835</v>
      </c>
      <c r="M82" s="93">
        <v>8.6999999999999993</v>
      </c>
      <c r="N82" s="72">
        <v>11.9</v>
      </c>
      <c r="O82" s="23" t="str">
        <f t="shared" si="99"/>
        <v>16.8~17.5</v>
      </c>
      <c r="P82" s="73" t="s">
        <v>166</v>
      </c>
      <c r="Q82" s="74" t="s">
        <v>149</v>
      </c>
      <c r="R82" s="73" t="s">
        <v>150</v>
      </c>
      <c r="S82" s="75"/>
      <c r="T82" s="76"/>
      <c r="U82" s="77" t="str">
        <f t="shared" si="28"/>
        <v/>
      </c>
      <c r="V82" s="78" t="str">
        <f t="shared" si="52"/>
        <v/>
      </c>
      <c r="W82" s="31" t="str">
        <f t="shared" si="100"/>
        <v/>
      </c>
      <c r="X82" s="87" t="str">
        <f t="shared" si="101"/>
        <v/>
      </c>
      <c r="Z82" s="21">
        <v>2140</v>
      </c>
      <c r="AA82" s="23">
        <f t="shared" si="6"/>
        <v>17.5</v>
      </c>
      <c r="AB82" s="12">
        <f t="shared" si="7"/>
        <v>43</v>
      </c>
      <c r="AC82" s="21">
        <v>2200</v>
      </c>
      <c r="AD82" s="23">
        <f t="shared" si="8"/>
        <v>16.8</v>
      </c>
      <c r="AE82" s="12">
        <f t="shared" si="14"/>
        <v>45</v>
      </c>
      <c r="AF82" s="36">
        <f t="shared" si="102"/>
        <v>-1</v>
      </c>
      <c r="AG82" s="37">
        <f t="shared" si="103"/>
        <v>-0.5</v>
      </c>
      <c r="AH82" s="37">
        <f t="shared" si="104"/>
        <v>-0.5</v>
      </c>
    </row>
    <row r="83" spans="1:34" s="4" customFormat="1" ht="24" customHeight="1">
      <c r="A83" s="95"/>
      <c r="B83" s="28"/>
      <c r="C83" s="83" t="s">
        <v>140</v>
      </c>
      <c r="D83" s="75" t="s">
        <v>141</v>
      </c>
      <c r="E83" s="86" t="s">
        <v>10</v>
      </c>
      <c r="F83" s="67" t="s">
        <v>135</v>
      </c>
      <c r="G83" s="84">
        <v>3.996</v>
      </c>
      <c r="H83" s="74" t="s">
        <v>80</v>
      </c>
      <c r="I83" s="31" t="str">
        <f t="shared" si="98"/>
        <v>2,140~2,200</v>
      </c>
      <c r="J83" s="69">
        <v>5</v>
      </c>
      <c r="K83" s="70">
        <v>7.6</v>
      </c>
      <c r="L83" s="71">
        <f t="shared" si="0"/>
        <v>305.48157894736835</v>
      </c>
      <c r="M83" s="93">
        <v>8.6999999999999993</v>
      </c>
      <c r="N83" s="72">
        <v>11.9</v>
      </c>
      <c r="O83" s="23" t="str">
        <f t="shared" si="99"/>
        <v>16.8~17.5</v>
      </c>
      <c r="P83" s="73" t="s">
        <v>166</v>
      </c>
      <c r="Q83" s="74" t="s">
        <v>149</v>
      </c>
      <c r="R83" s="73" t="s">
        <v>150</v>
      </c>
      <c r="S83" s="75"/>
      <c r="T83" s="76"/>
      <c r="U83" s="77" t="str">
        <f t="shared" si="28"/>
        <v/>
      </c>
      <c r="V83" s="78" t="str">
        <f t="shared" si="52"/>
        <v/>
      </c>
      <c r="W83" s="31" t="str">
        <f t="shared" si="100"/>
        <v/>
      </c>
      <c r="X83" s="87" t="str">
        <f t="shared" si="101"/>
        <v/>
      </c>
      <c r="Z83" s="21">
        <v>2140</v>
      </c>
      <c r="AA83" s="23">
        <f t="shared" si="6"/>
        <v>17.5</v>
      </c>
      <c r="AB83" s="12">
        <f t="shared" si="7"/>
        <v>43</v>
      </c>
      <c r="AC83" s="21">
        <v>2200</v>
      </c>
      <c r="AD83" s="23">
        <f t="shared" si="8"/>
        <v>16.8</v>
      </c>
      <c r="AE83" s="12">
        <f t="shared" si="14"/>
        <v>45</v>
      </c>
      <c r="AF83" s="36">
        <f t="shared" si="102"/>
        <v>-1</v>
      </c>
      <c r="AG83" s="37">
        <f t="shared" si="103"/>
        <v>-0.5</v>
      </c>
      <c r="AH83" s="37">
        <f t="shared" si="104"/>
        <v>-0.5</v>
      </c>
    </row>
    <row r="84" spans="1:34" s="4" customFormat="1" ht="24" customHeight="1">
      <c r="A84" s="27"/>
      <c r="B84" s="28"/>
      <c r="C84" s="90" t="s">
        <v>142</v>
      </c>
      <c r="D84" s="91" t="s">
        <v>143</v>
      </c>
      <c r="E84" s="66" t="s">
        <v>10</v>
      </c>
      <c r="F84" s="74" t="s">
        <v>144</v>
      </c>
      <c r="G84" s="106">
        <v>2.48</v>
      </c>
      <c r="H84" s="74" t="s">
        <v>24</v>
      </c>
      <c r="I84" s="31" t="str">
        <f t="shared" si="98"/>
        <v>1,730~1,760</v>
      </c>
      <c r="J84" s="92">
        <v>5</v>
      </c>
      <c r="K84" s="70">
        <v>9.8000000000000007</v>
      </c>
      <c r="L84" s="71">
        <f t="shared" si="0"/>
        <v>236.90408163265303</v>
      </c>
      <c r="M84" s="93">
        <v>12.2</v>
      </c>
      <c r="N84" s="72">
        <v>15.4</v>
      </c>
      <c r="O84" s="23" t="str">
        <f t="shared" si="99"/>
        <v>21.5~21.8</v>
      </c>
      <c r="P84" s="74" t="s">
        <v>158</v>
      </c>
      <c r="Q84" s="74" t="s">
        <v>149</v>
      </c>
      <c r="R84" s="74" t="s">
        <v>156</v>
      </c>
      <c r="S84" s="91"/>
      <c r="T84" s="76"/>
      <c r="U84" s="77" t="str">
        <f>IF(K84&lt;&gt;0, IF(K84&gt;=M84,ROUNDDOWN(K84/M84*100,0),""),"")</f>
        <v/>
      </c>
      <c r="V84" s="78" t="str">
        <f>IF(K84&lt;&gt;0, IF(K84&gt;=N84,ROUNDDOWN(K84/N84*100,0),""),"")</f>
        <v/>
      </c>
      <c r="W84" s="31" t="str">
        <f t="shared" si="100"/>
        <v/>
      </c>
      <c r="X84" s="87" t="str">
        <f t="shared" si="101"/>
        <v/>
      </c>
      <c r="Z84" s="22">
        <v>1730</v>
      </c>
      <c r="AA84" s="23">
        <f t="shared" si="6"/>
        <v>21.8</v>
      </c>
      <c r="AB84" s="12">
        <f t="shared" si="7"/>
        <v>44</v>
      </c>
      <c r="AC84" s="22">
        <v>1760</v>
      </c>
      <c r="AD84" s="23">
        <f t="shared" si="8"/>
        <v>21.5</v>
      </c>
      <c r="AE84" s="12">
        <f t="shared" si="14"/>
        <v>45</v>
      </c>
      <c r="AF84" s="36">
        <f t="shared" si="102"/>
        <v>-1</v>
      </c>
      <c r="AG84" s="37">
        <f t="shared" si="103"/>
        <v>-0.5</v>
      </c>
      <c r="AH84" s="37">
        <f t="shared" si="104"/>
        <v>-0.5</v>
      </c>
    </row>
    <row r="85" spans="1:34" s="4" customFormat="1" ht="24" customHeight="1">
      <c r="A85" s="27"/>
      <c r="B85" s="28"/>
      <c r="C85" s="64" t="s">
        <v>145</v>
      </c>
      <c r="D85" s="75" t="s">
        <v>146</v>
      </c>
      <c r="E85" s="75"/>
      <c r="F85" s="73" t="s">
        <v>147</v>
      </c>
      <c r="G85" s="84">
        <v>3.996</v>
      </c>
      <c r="H85" s="73" t="s">
        <v>80</v>
      </c>
      <c r="I85" s="31" t="str">
        <f t="shared" si="98"/>
        <v>2,370~2,440</v>
      </c>
      <c r="J85" s="69">
        <v>5</v>
      </c>
      <c r="K85" s="70">
        <v>7.1</v>
      </c>
      <c r="L85" s="71">
        <f t="shared" si="0"/>
        <v>326.99436619718313</v>
      </c>
      <c r="M85" s="70">
        <v>7.4</v>
      </c>
      <c r="N85" s="72">
        <v>10.6</v>
      </c>
      <c r="O85" s="23" t="str">
        <f t="shared" si="99"/>
        <v>13.9~14.8</v>
      </c>
      <c r="P85" s="73" t="s">
        <v>166</v>
      </c>
      <c r="Q85" s="74" t="s">
        <v>149</v>
      </c>
      <c r="R85" s="73" t="s">
        <v>150</v>
      </c>
      <c r="S85" s="75"/>
      <c r="T85" s="76"/>
      <c r="U85" s="77" t="str">
        <f t="shared" ref="U85" si="107">IF(K85&lt;&gt;0, IF(K85&gt;=M85,ROUNDDOWN(K85/M85*100,0),""),"")</f>
        <v/>
      </c>
      <c r="V85" s="78" t="str">
        <f t="shared" ref="V85" si="108">IF(K85&lt;&gt;0, IF(K85&gt;=N85,ROUNDDOWN(K85/N85*100,0),""),"")</f>
        <v/>
      </c>
      <c r="W85" s="31" t="str">
        <f t="shared" si="100"/>
        <v/>
      </c>
      <c r="X85" s="87" t="str">
        <f t="shared" si="101"/>
        <v/>
      </c>
      <c r="Z85" s="21">
        <v>2370</v>
      </c>
      <c r="AA85" s="23">
        <f t="shared" si="6"/>
        <v>14.8</v>
      </c>
      <c r="AB85" s="12">
        <f t="shared" si="7"/>
        <v>47</v>
      </c>
      <c r="AC85" s="21">
        <v>2440</v>
      </c>
      <c r="AD85" s="23">
        <f t="shared" si="8"/>
        <v>13.9</v>
      </c>
      <c r="AE85" s="12">
        <f t="shared" si="14"/>
        <v>51</v>
      </c>
      <c r="AF85" s="36">
        <f t="shared" si="102"/>
        <v>-0.5</v>
      </c>
      <c r="AG85" s="37">
        <f t="shared" si="103"/>
        <v>0</v>
      </c>
      <c r="AH85" s="37">
        <f t="shared" si="104"/>
        <v>-0.5</v>
      </c>
    </row>
    <row r="86" spans="1:34" s="4" customFormat="1" ht="24" customHeight="1">
      <c r="A86" s="13"/>
      <c r="B86" s="17"/>
      <c r="C86" s="18"/>
      <c r="D86" s="13"/>
      <c r="E86" s="13"/>
      <c r="F86" s="13"/>
      <c r="G86" s="13"/>
      <c r="H86" s="13"/>
      <c r="I86" s="34"/>
      <c r="J86" s="19"/>
      <c r="K86" s="14"/>
      <c r="L86" s="15"/>
      <c r="M86" s="14"/>
      <c r="N86" s="16"/>
      <c r="O86" s="16"/>
      <c r="P86" s="7"/>
      <c r="Q86" s="7"/>
      <c r="R86" s="7"/>
      <c r="S86" s="8"/>
      <c r="T86" s="24"/>
      <c r="U86" s="19"/>
      <c r="V86" s="13"/>
      <c r="W86" s="32"/>
      <c r="X86" s="12"/>
      <c r="Z86" s="13"/>
      <c r="AA86" s="23"/>
      <c r="AB86" s="25"/>
    </row>
    <row r="87" spans="1:34">
      <c r="E87" s="2"/>
    </row>
    <row r="88" spans="1:34">
      <c r="B88" s="4"/>
      <c r="C88" s="4"/>
      <c r="E88" s="2"/>
    </row>
    <row r="89" spans="1:34">
      <c r="B89" s="4"/>
      <c r="C89" s="4"/>
      <c r="E89" s="2"/>
    </row>
    <row r="90" spans="1:34">
      <c r="C90" s="4"/>
      <c r="E90" s="2"/>
    </row>
    <row r="91" spans="1:34">
      <c r="E91" s="2"/>
    </row>
    <row r="92" spans="1:34">
      <c r="E92" s="2"/>
    </row>
    <row r="93" spans="1:34">
      <c r="E93" s="2"/>
    </row>
    <row r="94" spans="1:34">
      <c r="E94" s="2"/>
    </row>
    <row r="95" spans="1:34">
      <c r="E95" s="2"/>
    </row>
  </sheetData>
  <sheetProtection selectLockedCells="1"/>
  <mergeCells count="36">
    <mergeCell ref="J2:P2"/>
    <mergeCell ref="R2:V2"/>
    <mergeCell ref="S3:X3"/>
    <mergeCell ref="A4:A8"/>
    <mergeCell ref="B4:C8"/>
    <mergeCell ref="D4:D5"/>
    <mergeCell ref="F4:G5"/>
    <mergeCell ref="H4:H8"/>
    <mergeCell ref="I4:I8"/>
    <mergeCell ref="J4:J8"/>
    <mergeCell ref="K4:O4"/>
    <mergeCell ref="Q4:S4"/>
    <mergeCell ref="U4:U8"/>
    <mergeCell ref="V4:V8"/>
    <mergeCell ref="W4:X4"/>
    <mergeCell ref="K5:K8"/>
    <mergeCell ref="W5:W8"/>
    <mergeCell ref="X5:X8"/>
    <mergeCell ref="D6:D8"/>
    <mergeCell ref="E6:E8"/>
    <mergeCell ref="F6:F8"/>
    <mergeCell ref="G6:G8"/>
    <mergeCell ref="L5:L8"/>
    <mergeCell ref="M5:M8"/>
    <mergeCell ref="N5:N8"/>
    <mergeCell ref="O5:O8"/>
    <mergeCell ref="Q5:S5"/>
    <mergeCell ref="AF5:AF8"/>
    <mergeCell ref="AG5:AG8"/>
    <mergeCell ref="AH5:AH8"/>
    <mergeCell ref="AE5:AE8"/>
    <mergeCell ref="Z4:Z8"/>
    <mergeCell ref="AC4:AC8"/>
    <mergeCell ref="AA5:AA8"/>
    <mergeCell ref="AD5:AD8"/>
    <mergeCell ref="AB5:AB8"/>
  </mergeCells>
  <phoneticPr fontId="24"/>
  <printOptions horizontalCentered="1"/>
  <pageMargins left="0.39370078740157483" right="0.39370078740157483" top="0.39370078740157483" bottom="0.39370078740157483" header="0.19685039370078741" footer="0.39370078740157483"/>
  <pageSetup paperSize="9" scale="51" firstPageNumber="0" fitToHeight="0" orientation="landscape" r:id="rId1"/>
  <headerFooter alignWithMargins="0">
    <oddHeader>&amp;R様式1-1&amp;L&amp;"Arial"&amp;8&amp;K000000INTERNAL&amp;1#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1AE42095-AF79-4C7F-B4E4-3B130903122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AH56</xm:sqref>
        </x14:conditionalFormatting>
        <x14:conditionalFormatting xmlns:xm="http://schemas.microsoft.com/office/excel/2006/main">
          <x14:cfRule type="iconSet" priority="5" id="{ED1AC5F7-706A-47E0-A19F-0DEEAD1965AB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AH59</xm:sqref>
        </x14:conditionalFormatting>
        <x14:conditionalFormatting xmlns:xm="http://schemas.microsoft.com/office/excel/2006/main">
          <x14:cfRule type="iconSet" priority="11" id="{6CB59F40-2188-4125-8F06-8ABD5A75061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AH57 AH60:AH71 AH73:AH74 AH76:AH85 AH9:AH37 AH39:AH55</xm:sqref>
        </x14:conditionalFormatting>
        <x14:conditionalFormatting xmlns:xm="http://schemas.microsoft.com/office/excel/2006/main">
          <x14:cfRule type="iconSet" priority="4" id="{C2D03AFB-904A-44DD-839D-B26927F32F3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AH72</xm:sqref>
        </x14:conditionalFormatting>
        <x14:conditionalFormatting xmlns:xm="http://schemas.microsoft.com/office/excel/2006/main">
          <x14:cfRule type="iconSet" priority="3" id="{4A8933E3-2B16-4533-89F1-1E21F0BB982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AH58</xm:sqref>
        </x14:conditionalFormatting>
        <x14:conditionalFormatting xmlns:xm="http://schemas.microsoft.com/office/excel/2006/main">
          <x14:cfRule type="iconSet" priority="2" id="{39A492DE-2AEC-4508-8083-45B850A7077A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AH75</xm:sqref>
        </x14:conditionalFormatting>
        <x14:conditionalFormatting xmlns:xm="http://schemas.microsoft.com/office/excel/2006/main">
          <x14:cfRule type="iconSet" priority="1" id="{84FB383D-683F-4EC8-94B4-46F6B5312E9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（新）1-1</vt:lpstr>
      <vt:lpstr>'（新）1-1'!Print_Area</vt:lpstr>
      <vt:lpstr>'（新）1-1'!Print_Titles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基準課</cp:lastModifiedBy>
  <cp:lastPrinted>2021-06-03T23:59:19Z</cp:lastPrinted>
  <dcterms:created xsi:type="dcterms:W3CDTF">2012-03-24T05:35:17Z</dcterms:created>
  <dcterms:modified xsi:type="dcterms:W3CDTF">2023-02-28T23:11:06Z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2023-02-20T07:42:30Z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58aa7c63-6bc1-4a19-85b3-b0822a245a69</vt:lpwstr>
  </property>
  <property fmtid="{D5CDD505-2E9C-101B-9397-08002B2CF9AE}" pid="8" name="MSIP_Label_b1c9b508-7c6e-42bd-bedf-808292653d6c_ContentBits">
    <vt:lpwstr>3</vt:lpwstr>
  </property>
</Properties>
</file>