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5203E9D8-E77D-44A8-944D-10889AEE3E42}" xr6:coauthVersionLast="47" xr6:coauthVersionMax="47" xr10:uidLastSave="{00000000-0000-0000-0000-000000000000}"/>
  <bookViews>
    <workbookView xWindow="-3390" yWindow="-16320" windowWidth="29040" windowHeight="15720" xr2:uid="{6C2BEFE2-E3F3-463C-8C5E-FA8CE74A4883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'1-1'!$A$2:$X$89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0" i="1" l="1"/>
  <c r="AF80" i="1" s="1"/>
  <c r="AG80" i="1" s="1"/>
  <c r="AC80" i="1"/>
  <c r="AD80" i="1" s="1"/>
  <c r="AB80" i="1"/>
  <c r="O80" i="1"/>
  <c r="N80" i="1"/>
  <c r="V80" i="1" s="1"/>
  <c r="M80" i="1"/>
  <c r="U80" i="1" s="1"/>
  <c r="L80" i="1"/>
  <c r="I80" i="1"/>
  <c r="AE79" i="1"/>
  <c r="AF79" i="1" s="1"/>
  <c r="AG79" i="1" s="1"/>
  <c r="AB79" i="1"/>
  <c r="AC79" i="1" s="1"/>
  <c r="N79" i="1"/>
  <c r="M79" i="1"/>
  <c r="L79" i="1"/>
  <c r="I79" i="1"/>
  <c r="AE78" i="1"/>
  <c r="AF78" i="1" s="1"/>
  <c r="AG78" i="1" s="1"/>
  <c r="AB78" i="1"/>
  <c r="O78" i="1" s="1"/>
  <c r="N78" i="1"/>
  <c r="V78" i="1" s="1"/>
  <c r="M78" i="1"/>
  <c r="U78" i="1" s="1"/>
  <c r="L78" i="1"/>
  <c r="I78" i="1"/>
  <c r="AE77" i="1"/>
  <c r="AF77" i="1" s="1"/>
  <c r="AG77" i="1" s="1"/>
  <c r="AB77" i="1"/>
  <c r="N77" i="1"/>
  <c r="V77" i="1" s="1"/>
  <c r="M77" i="1"/>
  <c r="U77" i="1" s="1"/>
  <c r="L77" i="1"/>
  <c r="I77" i="1"/>
  <c r="AE76" i="1"/>
  <c r="AF76" i="1" s="1"/>
  <c r="AG76" i="1" s="1"/>
  <c r="AC76" i="1"/>
  <c r="X76" i="1" s="1"/>
  <c r="AB76" i="1"/>
  <c r="U76" i="1"/>
  <c r="N76" i="1"/>
  <c r="V76" i="1" s="1"/>
  <c r="M76" i="1"/>
  <c r="L76" i="1"/>
  <c r="I76" i="1"/>
  <c r="AF75" i="1"/>
  <c r="AG75" i="1" s="1"/>
  <c r="AE75" i="1"/>
  <c r="AB75" i="1"/>
  <c r="AC75" i="1" s="1"/>
  <c r="O75" i="1"/>
  <c r="N75" i="1"/>
  <c r="V75" i="1" s="1"/>
  <c r="M75" i="1"/>
  <c r="U75" i="1" s="1"/>
  <c r="L75" i="1"/>
  <c r="I75" i="1"/>
  <c r="AE74" i="1"/>
  <c r="AC74" i="1"/>
  <c r="AD74" i="1" s="1"/>
  <c r="AB74" i="1"/>
  <c r="N74" i="1"/>
  <c r="V74" i="1" s="1"/>
  <c r="M74" i="1"/>
  <c r="U74" i="1" s="1"/>
  <c r="L74" i="1"/>
  <c r="I74" i="1"/>
  <c r="AE73" i="1"/>
  <c r="AF73" i="1" s="1"/>
  <c r="AG73" i="1" s="1"/>
  <c r="AB73" i="1"/>
  <c r="N73" i="1"/>
  <c r="V73" i="1" s="1"/>
  <c r="M73" i="1"/>
  <c r="U73" i="1" s="1"/>
  <c r="L73" i="1"/>
  <c r="I73" i="1"/>
  <c r="AE72" i="1"/>
  <c r="AF72" i="1" s="1"/>
  <c r="AG72" i="1" s="1"/>
  <c r="AB72" i="1"/>
  <c r="O72" i="1" s="1"/>
  <c r="V72" i="1"/>
  <c r="N72" i="1"/>
  <c r="M72" i="1"/>
  <c r="U72" i="1" s="1"/>
  <c r="L72" i="1"/>
  <c r="I72" i="1"/>
  <c r="AF71" i="1"/>
  <c r="AG71" i="1" s="1"/>
  <c r="AE71" i="1"/>
  <c r="AB71" i="1"/>
  <c r="AC71" i="1" s="1"/>
  <c r="N71" i="1"/>
  <c r="V71" i="1" s="1"/>
  <c r="M71" i="1"/>
  <c r="U71" i="1" s="1"/>
  <c r="L71" i="1"/>
  <c r="I71" i="1"/>
  <c r="AE70" i="1"/>
  <c r="AF70" i="1" s="1"/>
  <c r="AG70" i="1" s="1"/>
  <c r="AC70" i="1"/>
  <c r="AD70" i="1" s="1"/>
  <c r="AB70" i="1"/>
  <c r="O70" i="1"/>
  <c r="N70" i="1"/>
  <c r="V70" i="1" s="1"/>
  <c r="M70" i="1"/>
  <c r="U70" i="1" s="1"/>
  <c r="L70" i="1"/>
  <c r="I70" i="1"/>
  <c r="AE69" i="1"/>
  <c r="AF69" i="1" s="1"/>
  <c r="AG69" i="1" s="1"/>
  <c r="AC69" i="1"/>
  <c r="X69" i="1" s="1"/>
  <c r="AB69" i="1"/>
  <c r="V69" i="1"/>
  <c r="N69" i="1"/>
  <c r="M69" i="1"/>
  <c r="U69" i="1" s="1"/>
  <c r="L69" i="1"/>
  <c r="I69" i="1"/>
  <c r="AE68" i="1"/>
  <c r="AF68" i="1" s="1"/>
  <c r="AG68" i="1" s="1"/>
  <c r="AB68" i="1"/>
  <c r="AC68" i="1" s="1"/>
  <c r="X68" i="1" s="1"/>
  <c r="V68" i="1"/>
  <c r="N68" i="1"/>
  <c r="M68" i="1"/>
  <c r="U68" i="1" s="1"/>
  <c r="L68" i="1"/>
  <c r="I68" i="1"/>
  <c r="AF67" i="1"/>
  <c r="AG67" i="1" s="1"/>
  <c r="AE67" i="1"/>
  <c r="O67" i="1" s="1"/>
  <c r="AB67" i="1"/>
  <c r="AC67" i="1" s="1"/>
  <c r="U67" i="1"/>
  <c r="N67" i="1"/>
  <c r="V67" i="1" s="1"/>
  <c r="M67" i="1"/>
  <c r="L67" i="1"/>
  <c r="I67" i="1"/>
  <c r="AE66" i="1"/>
  <c r="AF66" i="1" s="1"/>
  <c r="AG66" i="1" s="1"/>
  <c r="AB66" i="1"/>
  <c r="AC66" i="1" s="1"/>
  <c r="AD66" i="1" s="1"/>
  <c r="N66" i="1"/>
  <c r="V66" i="1" s="1"/>
  <c r="M66" i="1"/>
  <c r="U66" i="1" s="1"/>
  <c r="L66" i="1"/>
  <c r="I66" i="1"/>
  <c r="AE65" i="1"/>
  <c r="AF65" i="1" s="1"/>
  <c r="AG65" i="1" s="1"/>
  <c r="AB65" i="1"/>
  <c r="N65" i="1"/>
  <c r="V65" i="1" s="1"/>
  <c r="M65" i="1"/>
  <c r="U65" i="1" s="1"/>
  <c r="L65" i="1"/>
  <c r="I65" i="1"/>
  <c r="AE64" i="1"/>
  <c r="AF64" i="1" s="1"/>
  <c r="AG64" i="1" s="1"/>
  <c r="AB64" i="1"/>
  <c r="O64" i="1" s="1"/>
  <c r="V64" i="1"/>
  <c r="N64" i="1"/>
  <c r="M64" i="1"/>
  <c r="U64" i="1" s="1"/>
  <c r="L64" i="1"/>
  <c r="I64" i="1"/>
  <c r="AF63" i="1"/>
  <c r="AG63" i="1" s="1"/>
  <c r="AE63" i="1"/>
  <c r="AB63" i="1"/>
  <c r="AC63" i="1" s="1"/>
  <c r="N63" i="1"/>
  <c r="V63" i="1" s="1"/>
  <c r="M63" i="1"/>
  <c r="U63" i="1" s="1"/>
  <c r="L63" i="1"/>
  <c r="I63" i="1"/>
  <c r="AE62" i="1"/>
  <c r="AF62" i="1" s="1"/>
  <c r="AG62" i="1" s="1"/>
  <c r="AC62" i="1"/>
  <c r="X62" i="1" s="1"/>
  <c r="AB62" i="1"/>
  <c r="W62" i="1"/>
  <c r="N62" i="1"/>
  <c r="V62" i="1" s="1"/>
  <c r="M62" i="1"/>
  <c r="U62" i="1" s="1"/>
  <c r="L62" i="1"/>
  <c r="I62" i="1"/>
  <c r="AE61" i="1"/>
  <c r="AF61" i="1" s="1"/>
  <c r="AG61" i="1" s="1"/>
  <c r="AB61" i="1"/>
  <c r="V61" i="1"/>
  <c r="N61" i="1"/>
  <c r="M61" i="1"/>
  <c r="U61" i="1" s="1"/>
  <c r="L61" i="1"/>
  <c r="I61" i="1"/>
  <c r="AE60" i="1"/>
  <c r="AF60" i="1" s="1"/>
  <c r="AG60" i="1" s="1"/>
  <c r="AB60" i="1"/>
  <c r="AC60" i="1" s="1"/>
  <c r="X60" i="1" s="1"/>
  <c r="V60" i="1"/>
  <c r="O60" i="1"/>
  <c r="N60" i="1"/>
  <c r="M60" i="1"/>
  <c r="U60" i="1" s="1"/>
  <c r="L60" i="1"/>
  <c r="I60" i="1"/>
  <c r="AF59" i="1"/>
  <c r="AG59" i="1" s="1"/>
  <c r="AE59" i="1"/>
  <c r="O59" i="1" s="1"/>
  <c r="AB59" i="1"/>
  <c r="AC59" i="1" s="1"/>
  <c r="U59" i="1"/>
  <c r="N59" i="1"/>
  <c r="V59" i="1" s="1"/>
  <c r="M59" i="1"/>
  <c r="L59" i="1"/>
  <c r="I59" i="1"/>
  <c r="AE58" i="1"/>
  <c r="AF58" i="1" s="1"/>
  <c r="AG58" i="1" s="1"/>
  <c r="AB58" i="1"/>
  <c r="AC58" i="1" s="1"/>
  <c r="AD58" i="1" s="1"/>
  <c r="N58" i="1"/>
  <c r="V58" i="1" s="1"/>
  <c r="M58" i="1"/>
  <c r="U58" i="1" s="1"/>
  <c r="L58" i="1"/>
  <c r="I58" i="1"/>
  <c r="AG57" i="1"/>
  <c r="AF57" i="1"/>
  <c r="AE57" i="1"/>
  <c r="AB57" i="1"/>
  <c r="O57" i="1" s="1"/>
  <c r="N57" i="1"/>
  <c r="V57" i="1" s="1"/>
  <c r="M57" i="1"/>
  <c r="U57" i="1" s="1"/>
  <c r="L57" i="1"/>
  <c r="I57" i="1"/>
  <c r="AG56" i="1"/>
  <c r="AF56" i="1"/>
  <c r="AE56" i="1"/>
  <c r="AC56" i="1"/>
  <c r="AD56" i="1" s="1"/>
  <c r="AB56" i="1"/>
  <c r="O56" i="1" s="1"/>
  <c r="N56" i="1"/>
  <c r="V56" i="1" s="1"/>
  <c r="M56" i="1"/>
  <c r="U56" i="1" s="1"/>
  <c r="L56" i="1"/>
  <c r="I56" i="1"/>
  <c r="AE55" i="1"/>
  <c r="AF55" i="1" s="1"/>
  <c r="AG55" i="1" s="1"/>
  <c r="AB55" i="1"/>
  <c r="AC55" i="1" s="1"/>
  <c r="N55" i="1"/>
  <c r="V55" i="1" s="1"/>
  <c r="M55" i="1"/>
  <c r="U55" i="1" s="1"/>
  <c r="L55" i="1"/>
  <c r="I55" i="1"/>
  <c r="AE54" i="1"/>
  <c r="AF54" i="1" s="1"/>
  <c r="AD54" i="1"/>
  <c r="X54" i="1" s="1"/>
  <c r="AC54" i="1"/>
  <c r="AB54" i="1"/>
  <c r="O54" i="1"/>
  <c r="N54" i="1"/>
  <c r="V54" i="1" s="1"/>
  <c r="M54" i="1"/>
  <c r="U54" i="1" s="1"/>
  <c r="L54" i="1"/>
  <c r="I54" i="1"/>
  <c r="AE53" i="1"/>
  <c r="AF53" i="1" s="1"/>
  <c r="AG53" i="1" s="1"/>
  <c r="AC53" i="1"/>
  <c r="AB53" i="1"/>
  <c r="O53" i="1" s="1"/>
  <c r="V53" i="1"/>
  <c r="N53" i="1"/>
  <c r="M53" i="1"/>
  <c r="U53" i="1" s="1"/>
  <c r="L53" i="1"/>
  <c r="I53" i="1"/>
  <c r="AE52" i="1"/>
  <c r="AF52" i="1" s="1"/>
  <c r="AG52" i="1" s="1"/>
  <c r="AB52" i="1"/>
  <c r="AC52" i="1" s="1"/>
  <c r="V52" i="1"/>
  <c r="N52" i="1"/>
  <c r="M52" i="1"/>
  <c r="U52" i="1" s="1"/>
  <c r="L52" i="1"/>
  <c r="I52" i="1"/>
  <c r="AF51" i="1"/>
  <c r="AG51" i="1" s="1"/>
  <c r="AE51" i="1"/>
  <c r="O51" i="1" s="1"/>
  <c r="AB51" i="1"/>
  <c r="AC51" i="1" s="1"/>
  <c r="N51" i="1"/>
  <c r="V51" i="1" s="1"/>
  <c r="M51" i="1"/>
  <c r="U51" i="1" s="1"/>
  <c r="L51" i="1"/>
  <c r="I51" i="1"/>
  <c r="AE50" i="1"/>
  <c r="AF50" i="1" s="1"/>
  <c r="AG50" i="1" s="1"/>
  <c r="AB50" i="1"/>
  <c r="AC50" i="1" s="1"/>
  <c r="AD50" i="1" s="1"/>
  <c r="N50" i="1"/>
  <c r="V50" i="1" s="1"/>
  <c r="M50" i="1"/>
  <c r="U50" i="1" s="1"/>
  <c r="L50" i="1"/>
  <c r="I50" i="1"/>
  <c r="AE49" i="1"/>
  <c r="AF49" i="1" s="1"/>
  <c r="AG49" i="1" s="1"/>
  <c r="AB49" i="1"/>
  <c r="N49" i="1"/>
  <c r="V49" i="1" s="1"/>
  <c r="M49" i="1"/>
  <c r="U49" i="1" s="1"/>
  <c r="L49" i="1"/>
  <c r="I49" i="1"/>
  <c r="AE48" i="1"/>
  <c r="AF48" i="1" s="1"/>
  <c r="AG48" i="1" s="1"/>
  <c r="AB48" i="1"/>
  <c r="O48" i="1" s="1"/>
  <c r="V48" i="1"/>
  <c r="N48" i="1"/>
  <c r="M48" i="1"/>
  <c r="U48" i="1" s="1"/>
  <c r="L48" i="1"/>
  <c r="I48" i="1"/>
  <c r="AF47" i="1"/>
  <c r="AG47" i="1" s="1"/>
  <c r="AE47" i="1"/>
  <c r="AB47" i="1"/>
  <c r="N47" i="1"/>
  <c r="V47" i="1" s="1"/>
  <c r="M47" i="1"/>
  <c r="U47" i="1" s="1"/>
  <c r="L47" i="1"/>
  <c r="I47" i="1"/>
  <c r="AE46" i="1"/>
  <c r="AF46" i="1" s="1"/>
  <c r="AC46" i="1"/>
  <c r="AB46" i="1"/>
  <c r="V46" i="1"/>
  <c r="N46" i="1"/>
  <c r="M46" i="1"/>
  <c r="U46" i="1" s="1"/>
  <c r="L46" i="1"/>
  <c r="I46" i="1"/>
  <c r="AF45" i="1"/>
  <c r="AG45" i="1" s="1"/>
  <c r="AE45" i="1"/>
  <c r="AD45" i="1"/>
  <c r="AC45" i="1"/>
  <c r="X45" i="1" s="1"/>
  <c r="AB45" i="1"/>
  <c r="O45" i="1" s="1"/>
  <c r="W45" i="1"/>
  <c r="U45" i="1"/>
  <c r="N45" i="1"/>
  <c r="V45" i="1" s="1"/>
  <c r="M45" i="1"/>
  <c r="L45" i="1"/>
  <c r="I45" i="1"/>
  <c r="AG44" i="1"/>
  <c r="AE44" i="1"/>
  <c r="AF44" i="1" s="1"/>
  <c r="AB44" i="1"/>
  <c r="AC44" i="1" s="1"/>
  <c r="V44" i="1"/>
  <c r="O44" i="1"/>
  <c r="N44" i="1"/>
  <c r="M44" i="1"/>
  <c r="U44" i="1" s="1"/>
  <c r="L44" i="1"/>
  <c r="I44" i="1"/>
  <c r="AF43" i="1"/>
  <c r="AG43" i="1" s="1"/>
  <c r="AE43" i="1"/>
  <c r="O43" i="1" s="1"/>
  <c r="AB43" i="1"/>
  <c r="AC43" i="1" s="1"/>
  <c r="U43" i="1"/>
  <c r="N43" i="1"/>
  <c r="V43" i="1" s="1"/>
  <c r="M43" i="1"/>
  <c r="L43" i="1"/>
  <c r="I43" i="1"/>
  <c r="AE42" i="1"/>
  <c r="AF42" i="1" s="1"/>
  <c r="AG42" i="1" s="1"/>
  <c r="AB42" i="1"/>
  <c r="AC42" i="1" s="1"/>
  <c r="AD42" i="1" s="1"/>
  <c r="N42" i="1"/>
  <c r="V42" i="1" s="1"/>
  <c r="M42" i="1"/>
  <c r="U42" i="1" s="1"/>
  <c r="L42" i="1"/>
  <c r="I42" i="1"/>
  <c r="AE41" i="1"/>
  <c r="AF41" i="1" s="1"/>
  <c r="AG41" i="1" s="1"/>
  <c r="AB41" i="1"/>
  <c r="N41" i="1"/>
  <c r="V41" i="1" s="1"/>
  <c r="M41" i="1"/>
  <c r="U41" i="1" s="1"/>
  <c r="L41" i="1"/>
  <c r="I41" i="1"/>
  <c r="AE40" i="1"/>
  <c r="AF40" i="1" s="1"/>
  <c r="AG40" i="1" s="1"/>
  <c r="AB40" i="1"/>
  <c r="V40" i="1"/>
  <c r="N40" i="1"/>
  <c r="M40" i="1"/>
  <c r="U40" i="1" s="1"/>
  <c r="L40" i="1"/>
  <c r="I40" i="1"/>
  <c r="AF39" i="1"/>
  <c r="AG39" i="1" s="1"/>
  <c r="AE39" i="1"/>
  <c r="AB39" i="1"/>
  <c r="N39" i="1"/>
  <c r="V39" i="1" s="1"/>
  <c r="M39" i="1"/>
  <c r="U39" i="1" s="1"/>
  <c r="L39" i="1"/>
  <c r="I39" i="1"/>
  <c r="AE38" i="1"/>
  <c r="AF38" i="1" s="1"/>
  <c r="AC38" i="1"/>
  <c r="AD38" i="1" s="1"/>
  <c r="AB38" i="1"/>
  <c r="V38" i="1"/>
  <c r="N38" i="1"/>
  <c r="M38" i="1"/>
  <c r="U38" i="1" s="1"/>
  <c r="L38" i="1"/>
  <c r="I38" i="1"/>
  <c r="AF37" i="1"/>
  <c r="AG37" i="1" s="1"/>
  <c r="AE37" i="1"/>
  <c r="AD37" i="1"/>
  <c r="AC37" i="1"/>
  <c r="AB37" i="1"/>
  <c r="W37" i="1"/>
  <c r="U37" i="1"/>
  <c r="N37" i="1"/>
  <c r="V37" i="1" s="1"/>
  <c r="M37" i="1"/>
  <c r="L37" i="1"/>
  <c r="I37" i="1"/>
  <c r="AE36" i="1"/>
  <c r="AF36" i="1" s="1"/>
  <c r="AG36" i="1" s="1"/>
  <c r="AC36" i="1"/>
  <c r="AB36" i="1"/>
  <c r="O36" i="1" s="1"/>
  <c r="N36" i="1"/>
  <c r="V36" i="1" s="1"/>
  <c r="M36" i="1"/>
  <c r="U36" i="1" s="1"/>
  <c r="L36" i="1"/>
  <c r="I36" i="1"/>
  <c r="AE35" i="1"/>
  <c r="AF35" i="1" s="1"/>
  <c r="AG35" i="1" s="1"/>
  <c r="AB35" i="1"/>
  <c r="AC35" i="1" s="1"/>
  <c r="O35" i="1"/>
  <c r="N35" i="1"/>
  <c r="V35" i="1" s="1"/>
  <c r="M35" i="1"/>
  <c r="U35" i="1" s="1"/>
  <c r="L35" i="1"/>
  <c r="I35" i="1"/>
  <c r="AE34" i="1"/>
  <c r="AF34" i="1" s="1"/>
  <c r="AG34" i="1" s="1"/>
  <c r="AC34" i="1"/>
  <c r="AD34" i="1" s="1"/>
  <c r="AB34" i="1"/>
  <c r="N34" i="1"/>
  <c r="V34" i="1" s="1"/>
  <c r="M34" i="1"/>
  <c r="U34" i="1" s="1"/>
  <c r="L34" i="1"/>
  <c r="I34" i="1"/>
  <c r="AF33" i="1"/>
  <c r="AG33" i="1" s="1"/>
  <c r="AE33" i="1"/>
  <c r="AB33" i="1"/>
  <c r="N33" i="1"/>
  <c r="V33" i="1" s="1"/>
  <c r="M33" i="1"/>
  <c r="U33" i="1" s="1"/>
  <c r="L33" i="1"/>
  <c r="I33" i="1"/>
  <c r="AF32" i="1"/>
  <c r="AG32" i="1" s="1"/>
  <c r="AE32" i="1"/>
  <c r="AB32" i="1"/>
  <c r="O32" i="1" s="1"/>
  <c r="V32" i="1"/>
  <c r="N32" i="1"/>
  <c r="M32" i="1"/>
  <c r="U32" i="1" s="1"/>
  <c r="L32" i="1"/>
  <c r="I32" i="1"/>
  <c r="AF31" i="1"/>
  <c r="AG31" i="1" s="1"/>
  <c r="AE31" i="1"/>
  <c r="AB31" i="1"/>
  <c r="N31" i="1"/>
  <c r="V31" i="1" s="1"/>
  <c r="M31" i="1"/>
  <c r="U31" i="1" s="1"/>
  <c r="L31" i="1"/>
  <c r="I31" i="1"/>
  <c r="AE30" i="1"/>
  <c r="AF30" i="1" s="1"/>
  <c r="AC30" i="1"/>
  <c r="AB30" i="1"/>
  <c r="V30" i="1"/>
  <c r="N30" i="1"/>
  <c r="M30" i="1"/>
  <c r="U30" i="1" s="1"/>
  <c r="L30" i="1"/>
  <c r="I30" i="1"/>
  <c r="AF29" i="1"/>
  <c r="AG29" i="1" s="1"/>
  <c r="AE29" i="1"/>
  <c r="AB29" i="1"/>
  <c r="O29" i="1" s="1"/>
  <c r="U29" i="1"/>
  <c r="N29" i="1"/>
  <c r="V29" i="1" s="1"/>
  <c r="M29" i="1"/>
  <c r="L29" i="1"/>
  <c r="I29" i="1"/>
  <c r="AE28" i="1"/>
  <c r="AF28" i="1" s="1"/>
  <c r="AG28" i="1" s="1"/>
  <c r="AC28" i="1"/>
  <c r="AB28" i="1"/>
  <c r="U28" i="1"/>
  <c r="N28" i="1"/>
  <c r="V28" i="1" s="1"/>
  <c r="M28" i="1"/>
  <c r="L28" i="1"/>
  <c r="I28" i="1"/>
  <c r="AE27" i="1"/>
  <c r="O27" i="1" s="1"/>
  <c r="AD27" i="1"/>
  <c r="AB27" i="1"/>
  <c r="AC27" i="1" s="1"/>
  <c r="U27" i="1"/>
  <c r="N27" i="1"/>
  <c r="V27" i="1" s="1"/>
  <c r="M27" i="1"/>
  <c r="L27" i="1"/>
  <c r="I27" i="1"/>
  <c r="AE26" i="1"/>
  <c r="AF26" i="1" s="1"/>
  <c r="AG26" i="1" s="1"/>
  <c r="AB26" i="1"/>
  <c r="AC26" i="1" s="1"/>
  <c r="N26" i="1"/>
  <c r="V26" i="1" s="1"/>
  <c r="M26" i="1"/>
  <c r="U26" i="1" s="1"/>
  <c r="L26" i="1"/>
  <c r="I26" i="1"/>
  <c r="AG25" i="1"/>
  <c r="AF25" i="1"/>
  <c r="AE25" i="1"/>
  <c r="AB25" i="1"/>
  <c r="N25" i="1"/>
  <c r="V25" i="1" s="1"/>
  <c r="M25" i="1"/>
  <c r="U25" i="1" s="1"/>
  <c r="L25" i="1"/>
  <c r="I25" i="1"/>
  <c r="AG24" i="1"/>
  <c r="AF24" i="1"/>
  <c r="AE24" i="1"/>
  <c r="AC24" i="1"/>
  <c r="AB24" i="1"/>
  <c r="O24" i="1" s="1"/>
  <c r="V24" i="1"/>
  <c r="N24" i="1"/>
  <c r="M24" i="1"/>
  <c r="U24" i="1" s="1"/>
  <c r="L24" i="1"/>
  <c r="I24" i="1"/>
  <c r="AE23" i="1"/>
  <c r="AF23" i="1" s="1"/>
  <c r="AG23" i="1" s="1"/>
  <c r="AB23" i="1"/>
  <c r="U23" i="1"/>
  <c r="N23" i="1"/>
  <c r="V23" i="1" s="1"/>
  <c r="M23" i="1"/>
  <c r="L23" i="1"/>
  <c r="I23" i="1"/>
  <c r="AE22" i="1"/>
  <c r="AF22" i="1" s="1"/>
  <c r="AB22" i="1"/>
  <c r="AC22" i="1" s="1"/>
  <c r="O22" i="1"/>
  <c r="N22" i="1"/>
  <c r="V22" i="1" s="1"/>
  <c r="M22" i="1"/>
  <c r="U22" i="1" s="1"/>
  <c r="L22" i="1"/>
  <c r="I22" i="1"/>
  <c r="AF21" i="1"/>
  <c r="AG21" i="1" s="1"/>
  <c r="AE21" i="1"/>
  <c r="AC21" i="1"/>
  <c r="AD21" i="1" s="1"/>
  <c r="AB21" i="1"/>
  <c r="O21" i="1" s="1"/>
  <c r="V21" i="1"/>
  <c r="U21" i="1"/>
  <c r="N21" i="1"/>
  <c r="M21" i="1"/>
  <c r="L21" i="1"/>
  <c r="I21" i="1"/>
  <c r="AE20" i="1"/>
  <c r="AF20" i="1" s="1"/>
  <c r="AG20" i="1" s="1"/>
  <c r="AB20" i="1"/>
  <c r="AC20" i="1" s="1"/>
  <c r="V20" i="1"/>
  <c r="U20" i="1"/>
  <c r="N20" i="1"/>
  <c r="M20" i="1"/>
  <c r="L20" i="1"/>
  <c r="I20" i="1"/>
  <c r="AE19" i="1"/>
  <c r="AF19" i="1" s="1"/>
  <c r="AG19" i="1" s="1"/>
  <c r="AB19" i="1"/>
  <c r="AC19" i="1" s="1"/>
  <c r="AD19" i="1" s="1"/>
  <c r="N19" i="1"/>
  <c r="V19" i="1" s="1"/>
  <c r="M19" i="1"/>
  <c r="U19" i="1" s="1"/>
  <c r="L19" i="1"/>
  <c r="I19" i="1"/>
  <c r="AE18" i="1"/>
  <c r="AF18" i="1" s="1"/>
  <c r="AG18" i="1" s="1"/>
  <c r="AC18" i="1"/>
  <c r="AB18" i="1"/>
  <c r="N18" i="1"/>
  <c r="V18" i="1" s="1"/>
  <c r="M18" i="1"/>
  <c r="U18" i="1" s="1"/>
  <c r="L18" i="1"/>
  <c r="I18" i="1"/>
  <c r="AF17" i="1"/>
  <c r="AG17" i="1" s="1"/>
  <c r="AE17" i="1"/>
  <c r="AB17" i="1"/>
  <c r="N17" i="1"/>
  <c r="V17" i="1" s="1"/>
  <c r="M17" i="1"/>
  <c r="U17" i="1" s="1"/>
  <c r="L17" i="1"/>
  <c r="I17" i="1"/>
  <c r="AF16" i="1"/>
  <c r="AG16" i="1" s="1"/>
  <c r="AE16" i="1"/>
  <c r="AB16" i="1"/>
  <c r="O16" i="1" s="1"/>
  <c r="V16" i="1"/>
  <c r="N16" i="1"/>
  <c r="M16" i="1"/>
  <c r="U16" i="1" s="1"/>
  <c r="L16" i="1"/>
  <c r="I16" i="1"/>
  <c r="AF15" i="1"/>
  <c r="AG15" i="1" s="1"/>
  <c r="AE15" i="1"/>
  <c r="AB15" i="1"/>
  <c r="N15" i="1"/>
  <c r="V15" i="1" s="1"/>
  <c r="M15" i="1"/>
  <c r="U15" i="1" s="1"/>
  <c r="L15" i="1"/>
  <c r="I15" i="1"/>
  <c r="AG14" i="1"/>
  <c r="AE14" i="1"/>
  <c r="AF14" i="1" s="1"/>
  <c r="AD14" i="1"/>
  <c r="AC14" i="1"/>
  <c r="W14" i="1" s="1"/>
  <c r="AB14" i="1"/>
  <c r="X14" i="1"/>
  <c r="V14" i="1"/>
  <c r="O14" i="1"/>
  <c r="N14" i="1"/>
  <c r="M14" i="1"/>
  <c r="U14" i="1" s="1"/>
  <c r="L14" i="1"/>
  <c r="I14" i="1"/>
  <c r="AF13" i="1"/>
  <c r="W13" i="1" s="1"/>
  <c r="AE13" i="1"/>
  <c r="AD13" i="1"/>
  <c r="AC13" i="1"/>
  <c r="AB13" i="1"/>
  <c r="V13" i="1"/>
  <c r="N13" i="1"/>
  <c r="M13" i="1"/>
  <c r="U13" i="1" s="1"/>
  <c r="L13" i="1"/>
  <c r="I13" i="1"/>
  <c r="AE12" i="1"/>
  <c r="AB12" i="1"/>
  <c r="AC12" i="1" s="1"/>
  <c r="N12" i="1"/>
  <c r="V12" i="1" s="1"/>
  <c r="M12" i="1"/>
  <c r="U12" i="1" s="1"/>
  <c r="L12" i="1"/>
  <c r="I12" i="1"/>
  <c r="AE11" i="1"/>
  <c r="O11" i="1" s="1"/>
  <c r="AD11" i="1"/>
  <c r="AB11" i="1"/>
  <c r="AC11" i="1" s="1"/>
  <c r="U11" i="1"/>
  <c r="N11" i="1"/>
  <c r="V11" i="1" s="1"/>
  <c r="M11" i="1"/>
  <c r="L11" i="1"/>
  <c r="I11" i="1"/>
  <c r="AE10" i="1"/>
  <c r="AF10" i="1" s="1"/>
  <c r="AG10" i="1" s="1"/>
  <c r="AB10" i="1"/>
  <c r="AC10" i="1" s="1"/>
  <c r="AD10" i="1" s="1"/>
  <c r="N10" i="1"/>
  <c r="V10" i="1" s="1"/>
  <c r="M10" i="1"/>
  <c r="U10" i="1" s="1"/>
  <c r="L10" i="1"/>
  <c r="I10" i="1"/>
  <c r="AE9" i="1"/>
  <c r="AF9" i="1" s="1"/>
  <c r="AG9" i="1" s="1"/>
  <c r="AB9" i="1"/>
  <c r="N9" i="1"/>
  <c r="V9" i="1" s="1"/>
  <c r="M9" i="1"/>
  <c r="U9" i="1" s="1"/>
  <c r="L9" i="1"/>
  <c r="I9" i="1"/>
  <c r="AD22" i="1" l="1"/>
  <c r="X22" i="1" s="1"/>
  <c r="O74" i="1"/>
  <c r="AF11" i="1"/>
  <c r="AG11" i="1" s="1"/>
  <c r="O13" i="1"/>
  <c r="AC16" i="1"/>
  <c r="AD16" i="1" s="1"/>
  <c r="X16" i="1" s="1"/>
  <c r="O17" i="1"/>
  <c r="O18" i="1"/>
  <c r="O19" i="1"/>
  <c r="AF27" i="1"/>
  <c r="AG27" i="1" s="1"/>
  <c r="AD30" i="1"/>
  <c r="X30" i="1" s="1"/>
  <c r="AC32" i="1"/>
  <c r="O33" i="1"/>
  <c r="X38" i="1"/>
  <c r="AD46" i="1"/>
  <c r="X46" i="1" s="1"/>
  <c r="AC48" i="1"/>
  <c r="O49" i="1"/>
  <c r="O50" i="1"/>
  <c r="AD53" i="1"/>
  <c r="X53" i="1" s="1"/>
  <c r="AD62" i="1"/>
  <c r="AC64" i="1"/>
  <c r="AD64" i="1" s="1"/>
  <c r="O65" i="1"/>
  <c r="O66" i="1"/>
  <c r="AD69" i="1"/>
  <c r="O12" i="1"/>
  <c r="X13" i="1"/>
  <c r="O52" i="1"/>
  <c r="O61" i="1"/>
  <c r="O68" i="1"/>
  <c r="W70" i="1"/>
  <c r="O40" i="1"/>
  <c r="AC61" i="1"/>
  <c r="O62" i="1"/>
  <c r="X70" i="1"/>
  <c r="O77" i="1"/>
  <c r="X21" i="1"/>
  <c r="O9" i="1"/>
  <c r="O10" i="1"/>
  <c r="AC29" i="1"/>
  <c r="O30" i="1"/>
  <c r="AC40" i="1"/>
  <c r="O41" i="1"/>
  <c r="O42" i="1"/>
  <c r="O46" i="1"/>
  <c r="AC77" i="1"/>
  <c r="W21" i="1"/>
  <c r="W22" i="1"/>
  <c r="O28" i="1"/>
  <c r="O37" i="1"/>
  <c r="W53" i="1"/>
  <c r="W69" i="1"/>
  <c r="AC72" i="1"/>
  <c r="AD72" i="1" s="1"/>
  <c r="O73" i="1"/>
  <c r="O76" i="1"/>
  <c r="AC78" i="1"/>
  <c r="X37" i="1"/>
  <c r="O38" i="1"/>
  <c r="O69" i="1"/>
  <c r="AC15" i="1"/>
  <c r="O15" i="1"/>
  <c r="AD26" i="1"/>
  <c r="X26" i="1" s="1"/>
  <c r="W26" i="1"/>
  <c r="X27" i="1"/>
  <c r="AD48" i="1"/>
  <c r="X48" i="1"/>
  <c r="W48" i="1"/>
  <c r="AD63" i="1"/>
  <c r="X63" i="1"/>
  <c r="W63" i="1"/>
  <c r="AC39" i="1"/>
  <c r="O39" i="1"/>
  <c r="W46" i="1"/>
  <c r="AG46" i="1"/>
  <c r="AD40" i="1"/>
  <c r="X40" i="1" s="1"/>
  <c r="W40" i="1"/>
  <c r="AC9" i="1"/>
  <c r="AG13" i="1"/>
  <c r="AC17" i="1"/>
  <c r="AC23" i="1"/>
  <c r="O23" i="1"/>
  <c r="AC31" i="1"/>
  <c r="O31" i="1"/>
  <c r="W38" i="1"/>
  <c r="AG38" i="1"/>
  <c r="W51" i="1"/>
  <c r="AD51" i="1"/>
  <c r="X51" i="1"/>
  <c r="W67" i="1"/>
  <c r="AD67" i="1"/>
  <c r="X67" i="1"/>
  <c r="AG22" i="1"/>
  <c r="AD32" i="1"/>
  <c r="X32" i="1"/>
  <c r="W32" i="1"/>
  <c r="AD55" i="1"/>
  <c r="X55" i="1" s="1"/>
  <c r="W55" i="1"/>
  <c r="AF12" i="1"/>
  <c r="AG12" i="1" s="1"/>
  <c r="AD24" i="1"/>
  <c r="X24" i="1" s="1"/>
  <c r="W24" i="1"/>
  <c r="O25" i="1"/>
  <c r="AC25" i="1"/>
  <c r="W30" i="1"/>
  <c r="AG30" i="1"/>
  <c r="O34" i="1"/>
  <c r="W43" i="1"/>
  <c r="AD43" i="1"/>
  <c r="X43" i="1" s="1"/>
  <c r="AD71" i="1"/>
  <c r="X71" i="1"/>
  <c r="W71" i="1"/>
  <c r="X10" i="1"/>
  <c r="W10" i="1"/>
  <c r="AD18" i="1"/>
  <c r="X18" i="1" s="1"/>
  <c r="W18" i="1"/>
  <c r="W19" i="1"/>
  <c r="X19" i="1"/>
  <c r="O20" i="1"/>
  <c r="O26" i="1"/>
  <c r="W54" i="1"/>
  <c r="AG54" i="1"/>
  <c r="W59" i="1"/>
  <c r="AD59" i="1"/>
  <c r="X59" i="1"/>
  <c r="AD79" i="1"/>
  <c r="X79" i="1"/>
  <c r="W79" i="1"/>
  <c r="W11" i="1"/>
  <c r="X11" i="1"/>
  <c r="W35" i="1"/>
  <c r="AD35" i="1"/>
  <c r="X35" i="1"/>
  <c r="AC47" i="1"/>
  <c r="O47" i="1"/>
  <c r="W75" i="1"/>
  <c r="AD75" i="1"/>
  <c r="X75" i="1"/>
  <c r="W34" i="1"/>
  <c r="W42" i="1"/>
  <c r="W50" i="1"/>
  <c r="O55" i="1"/>
  <c r="W58" i="1"/>
  <c r="O63" i="1"/>
  <c r="W66" i="1"/>
  <c r="O71" i="1"/>
  <c r="W74" i="1"/>
  <c r="AD78" i="1"/>
  <c r="O79" i="1"/>
  <c r="W80" i="1"/>
  <c r="X34" i="1"/>
  <c r="X42" i="1"/>
  <c r="X50" i="1"/>
  <c r="X58" i="1"/>
  <c r="X66" i="1"/>
  <c r="X74" i="1"/>
  <c r="AD77" i="1"/>
  <c r="X80" i="1"/>
  <c r="AD12" i="1"/>
  <c r="X12" i="1" s="1"/>
  <c r="AD20" i="1"/>
  <c r="X20" i="1" s="1"/>
  <c r="AD28" i="1"/>
  <c r="X28" i="1" s="1"/>
  <c r="AD36" i="1"/>
  <c r="X36" i="1" s="1"/>
  <c r="AD44" i="1"/>
  <c r="X44" i="1" s="1"/>
  <c r="AD52" i="1"/>
  <c r="X52" i="1" s="1"/>
  <c r="W56" i="1"/>
  <c r="AD60" i="1"/>
  <c r="AD68" i="1"/>
  <c r="W72" i="1"/>
  <c r="AD76" i="1"/>
  <c r="X56" i="1"/>
  <c r="X72" i="1"/>
  <c r="AC33" i="1"/>
  <c r="AC41" i="1"/>
  <c r="AC49" i="1"/>
  <c r="AC57" i="1"/>
  <c r="AC65" i="1"/>
  <c r="AC73" i="1"/>
  <c r="O58" i="1"/>
  <c r="W12" i="1"/>
  <c r="W20" i="1"/>
  <c r="W28" i="1"/>
  <c r="W36" i="1"/>
  <c r="W44" i="1"/>
  <c r="W52" i="1"/>
  <c r="W60" i="1"/>
  <c r="W68" i="1"/>
  <c r="AF74" i="1"/>
  <c r="AG74" i="1" s="1"/>
  <c r="W76" i="1"/>
  <c r="X64" i="1" l="1"/>
  <c r="W16" i="1"/>
  <c r="X77" i="1"/>
  <c r="W77" i="1"/>
  <c r="X61" i="1"/>
  <c r="AD61" i="1"/>
  <c r="W61" i="1"/>
  <c r="W64" i="1"/>
  <c r="W27" i="1"/>
  <c r="X78" i="1"/>
  <c r="W78" i="1"/>
  <c r="X29" i="1"/>
  <c r="AD29" i="1"/>
  <c r="W29" i="1"/>
  <c r="X33" i="1"/>
  <c r="W33" i="1"/>
  <c r="AD33" i="1"/>
  <c r="AD47" i="1"/>
  <c r="X47" i="1"/>
  <c r="W47" i="1"/>
  <c r="AD31" i="1"/>
  <c r="X31" i="1"/>
  <c r="W31" i="1"/>
  <c r="AD39" i="1"/>
  <c r="X39" i="1" s="1"/>
  <c r="W39" i="1"/>
  <c r="W25" i="1"/>
  <c r="AD25" i="1"/>
  <c r="X25" i="1" s="1"/>
  <c r="AD23" i="1"/>
  <c r="X23" i="1" s="1"/>
  <c r="W23" i="1"/>
  <c r="AD73" i="1"/>
  <c r="X73" i="1"/>
  <c r="W73" i="1"/>
  <c r="W17" i="1"/>
  <c r="AD17" i="1"/>
  <c r="X17" i="1" s="1"/>
  <c r="AD65" i="1"/>
  <c r="X65" i="1"/>
  <c r="W65" i="1"/>
  <c r="AD57" i="1"/>
  <c r="X57" i="1"/>
  <c r="W57" i="1"/>
  <c r="X49" i="1"/>
  <c r="W49" i="1"/>
  <c r="AD49" i="1"/>
  <c r="W9" i="1"/>
  <c r="AD9" i="1"/>
  <c r="X9" i="1" s="1"/>
  <c r="AD15" i="1"/>
  <c r="X15" i="1" s="1"/>
  <c r="W15" i="1"/>
  <c r="W41" i="1"/>
  <c r="AD41" i="1"/>
  <c r="X41" i="1" s="1"/>
</calcChain>
</file>

<file path=xl/sharedStrings.xml><?xml version="1.0" encoding="utf-8"?>
<sst xmlns="http://schemas.openxmlformats.org/spreadsheetml/2006/main" count="634" uniqueCount="213">
  <si>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</si>
  <si>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フォルクスワーゲングループジャパン株式会社</t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</si>
  <si>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</si>
  <si>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</si>
  <si>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</si>
  <si>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</si>
  <si>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</si>
  <si>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</si>
  <si>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</si>
  <si>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</si>
  <si>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</si>
  <si>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</si>
  <si>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</si>
  <si>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</si>
  <si>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</si>
  <si>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</si>
  <si>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</si>
  <si>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</si>
  <si>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</si>
  <si>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</si>
  <si>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</si>
  <si>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</si>
  <si>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</si>
  <si>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</si>
  <si>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</si>
  <si>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</si>
  <si>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</si>
  <si>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</si>
  <si>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</si>
  <si>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</si>
  <si>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</si>
  <si>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</si>
  <si>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</si>
  <si>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</si>
  <si>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</si>
  <si>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ｱｳﾃﾞｨ</t>
  </si>
  <si>
    <t>A1 Sportback 25 TFSI (S-tronic)</t>
  </si>
  <si>
    <t>3BA-GBDKL</t>
  </si>
  <si>
    <t>―</t>
  </si>
  <si>
    <t>DUS</t>
    <phoneticPr fontId="2"/>
  </si>
  <si>
    <t>7AT
(E)</t>
  </si>
  <si>
    <t>I,D,V,EP,B,AM</t>
  </si>
  <si>
    <t>3W</t>
    <phoneticPr fontId="2"/>
  </si>
  <si>
    <t>F</t>
  </si>
  <si>
    <t xml:space="preserve">3AA-GYDXD </t>
  </si>
  <si>
    <t>DXD</t>
    <phoneticPr fontId="2"/>
  </si>
  <si>
    <t>H,I,D,V,CY,EP,B,AM</t>
    <phoneticPr fontId="2"/>
  </si>
  <si>
    <t>3W</t>
  </si>
  <si>
    <t>A4 35 TFSI (S-tronic)</t>
  </si>
  <si>
    <t>3AA-8WDEM</t>
  </si>
  <si>
    <t>DMS</t>
    <phoneticPr fontId="2"/>
  </si>
  <si>
    <t>H,I,D,V,EP,B,AM</t>
  </si>
  <si>
    <t>A4 45 TFSI quattro (S-tronic)</t>
    <phoneticPr fontId="2"/>
  </si>
  <si>
    <t>3AA-8WDDWF</t>
  </si>
  <si>
    <t>DMT</t>
    <phoneticPr fontId="2"/>
  </si>
  <si>
    <t>A</t>
  </si>
  <si>
    <t>A4 allroad quattro (S-tronic)</t>
    <phoneticPr fontId="2"/>
  </si>
  <si>
    <t>3AA-8WDDWA</t>
  </si>
  <si>
    <t>A5 Coupe 45 TFSI quattro (S-tronic)</t>
  </si>
  <si>
    <t>3AA-F5DDWF</t>
  </si>
  <si>
    <t>DMT</t>
  </si>
  <si>
    <t>A5 Sportback 45 TFSI quattro (S-tronic)</t>
    <phoneticPr fontId="2"/>
  </si>
  <si>
    <t>3AA-F5DDWL</t>
  </si>
  <si>
    <t>A5 TFSI 110kW (S-tronic)</t>
    <phoneticPr fontId="2"/>
  </si>
  <si>
    <t xml:space="preserve">3BA-FU20 </t>
    <phoneticPr fontId="2"/>
  </si>
  <si>
    <t>DWZ</t>
    <phoneticPr fontId="2"/>
  </si>
  <si>
    <t>F</t>
    <phoneticPr fontId="2"/>
  </si>
  <si>
    <t>A5 Avant TFSI 110kW (S-tronic)</t>
    <phoneticPr fontId="2"/>
  </si>
  <si>
    <t>A5 TFSI quattro 150kW (S-tronic)</t>
    <phoneticPr fontId="2"/>
  </si>
  <si>
    <t>A</t>
    <phoneticPr fontId="2"/>
  </si>
  <si>
    <t>A5 Avant TFSI quattro 150kW (S-tronic)</t>
    <phoneticPr fontId="2"/>
  </si>
  <si>
    <t>A6 45 TFSI quattro
A6 Avant 45 TFSI quattro (S-tronic)</t>
    <phoneticPr fontId="2"/>
  </si>
  <si>
    <t>3AA-F2DKNF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</si>
  <si>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1,840kg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</si>
  <si>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</si>
  <si>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A6 55 TFSI quattro
A6 Avant 55 TFSI quattro (S-tronic)</t>
    <phoneticPr fontId="2"/>
  </si>
  <si>
    <t>3AA-F2DLZF</t>
  </si>
  <si>
    <t>DLZ</t>
  </si>
  <si>
    <t>A6 55 TFSI quattro
A6 Avant 55 TFSI quattro (S-tronic)</t>
  </si>
  <si>
    <t>3AA-F2DLZ</t>
    <phoneticPr fontId="2"/>
  </si>
  <si>
    <t>A7 Sportback 45 TFSI quattro (S-tronic)</t>
  </si>
  <si>
    <t>3AA-F2DKNS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</si>
  <si>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1,830kg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</si>
  <si>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</si>
  <si>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A7 Sportback 55 TFSI quattro (S-tronic)</t>
  </si>
  <si>
    <t>3AA-F2DLZS</t>
  </si>
  <si>
    <t>A8 55 TFSI quattro</t>
  </si>
  <si>
    <t>3AA-F8CZSF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</si>
  <si>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</si>
  <si>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CZS</t>
  </si>
  <si>
    <t>8AT
(E・LTC)</t>
  </si>
  <si>
    <t>H,I,D,V,EP,B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</si>
  <si>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</si>
  <si>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 xml:space="preserve">3AA-F8CZSA </t>
  </si>
  <si>
    <t>A8 60 TFSI quattro</t>
  </si>
  <si>
    <t>3AA-F8CXYF</t>
  </si>
  <si>
    <t>DWP</t>
    <phoneticPr fontId="2"/>
  </si>
  <si>
    <t>H,I,D,V,CY,EP,B</t>
    <phoneticPr fontId="2"/>
  </si>
  <si>
    <t>A8L 60 TFSI quattro</t>
  </si>
  <si>
    <t>3AA-F8CXYL</t>
  </si>
  <si>
    <t>4-5</t>
    <phoneticPr fontId="2"/>
  </si>
  <si>
    <t xml:space="preserve">Q2 35 TFSI (S-tronic) </t>
  </si>
  <si>
    <t>3BA-GADPC</t>
  </si>
  <si>
    <t>I,D,V,CY,EP,B,AM</t>
  </si>
  <si>
    <t>Q3 35 TFSI (S-tronic)</t>
  </si>
  <si>
    <t>3BA-F3DXD</t>
    <phoneticPr fontId="2"/>
  </si>
  <si>
    <t>Q7 55 TFSI quattro air sus</t>
  </si>
  <si>
    <t>3AA-4MDCBA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</si>
  <si>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2,250kg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</si>
  <si>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DCB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</si>
  <si>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2,300kg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</si>
  <si>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7</t>
  </si>
  <si>
    <t>3AA-F7DCBA</t>
    <phoneticPr fontId="2"/>
  </si>
  <si>
    <t>Q7 55 TFSI quattro</t>
  </si>
  <si>
    <t>3AA-4MDCBS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</si>
  <si>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2,250kg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</si>
  <si>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</si>
  <si>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Q8 55 TFSI quattro air sus</t>
  </si>
  <si>
    <t>3AA-F1DCBA</t>
  </si>
  <si>
    <t>3AA-F1DCBL</t>
    <phoneticPr fontId="2"/>
  </si>
  <si>
    <t xml:space="preserve">Q8 55 TFSI quattro </t>
  </si>
  <si>
    <t>3AA-F1DCBS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</si>
  <si>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</si>
  <si>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2,210kg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</si>
  <si>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 xml:space="preserve">S3  Sportback (S-tronic) </t>
    <phoneticPr fontId="2"/>
  </si>
  <si>
    <t>3BA-GYDNFF</t>
  </si>
  <si>
    <t>DNF</t>
  </si>
  <si>
    <t xml:space="preserve">S3  Sedan (S-tronic) </t>
    <phoneticPr fontId="2"/>
  </si>
  <si>
    <t>S4 / S4 Avant</t>
    <phoneticPr fontId="2"/>
  </si>
  <si>
    <t>3BA-8WCWGF</t>
  </si>
  <si>
    <t>CWG</t>
  </si>
  <si>
    <t>I,D,V,EP,B</t>
  </si>
  <si>
    <t>S5 Coupe</t>
  </si>
  <si>
    <t>3BA-F5CWGF</t>
  </si>
  <si>
    <t>S5 Sportback</t>
  </si>
  <si>
    <t>3BA-F5CWGL</t>
  </si>
  <si>
    <t>S5  (S-tronic)</t>
    <phoneticPr fontId="2"/>
  </si>
  <si>
    <t xml:space="preserve">3AA-FUS </t>
  </si>
  <si>
    <t>DWV</t>
  </si>
  <si>
    <t>S5 Avant  (S-tronic)</t>
    <phoneticPr fontId="2"/>
  </si>
  <si>
    <t>S6 
S6 Avant</t>
    <phoneticPr fontId="2"/>
  </si>
  <si>
    <t>3AA-F2DKML</t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</si>
  <si>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,970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</si>
  <si>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DKM</t>
    <phoneticPr fontId="2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</si>
  <si>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</si>
  <si>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 xml:space="preserve">3AA-F2DKM </t>
  </si>
  <si>
    <t>S7 Sportback</t>
  </si>
  <si>
    <t>3AA-F2DKMA</t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</si>
  <si>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
全類別</t>
    </r>
    <rPh sb="0" eb="2">
      <t>シャリョウ</t>
    </rPh>
    <rPh sb="2" eb="4">
      <t>ジュウリョウ</t>
    </rPh>
    <rPh sb="13" eb="14">
      <t>ゼン</t>
    </rPh>
    <rPh sb="14" eb="16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</si>
  <si>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</si>
  <si>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S8</t>
  </si>
  <si>
    <t>3AA-F8CWWF</t>
  </si>
  <si>
    <r>
      <rPr>
        <sz val="8"/>
        <rFont val="ＭＳ Ｐゴシック"/>
        <family val="3"/>
        <charset val="128"/>
      </rPr>
      <t>車両重量2</t>
    </r>
    <r>
      <rPr>
        <sz val="8"/>
        <rFont val="Arial"/>
        <family val="2"/>
      </rPr>
      <t>,230</t>
    </r>
    <r>
      <rPr>
        <sz val="8"/>
        <rFont val="ＭＳ Ｐゴシック"/>
        <family val="3"/>
        <charset val="128"/>
      </rPr>
      <t>～2</t>
    </r>
    <r>
      <rPr>
        <sz val="8"/>
        <rFont val="Arial"/>
        <family val="2"/>
      </rPr>
      <t>,270kg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</si>
  <si>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>DWK</t>
    <phoneticPr fontId="2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</si>
  <si>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</si>
  <si>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t xml:space="preserve">SQ2 (S-tronic) </t>
  </si>
  <si>
    <t>3BA-GADNFF</t>
  </si>
  <si>
    <t>SQ5</t>
  </si>
  <si>
    <t>3BA-FYCWGS</t>
  </si>
  <si>
    <t>SQ5 Air-Sus</t>
  </si>
  <si>
    <t>3BA-FYCWGA</t>
  </si>
  <si>
    <t>SQ7</t>
    <phoneticPr fontId="2"/>
  </si>
  <si>
    <t xml:space="preserve">3BA-F7DWRA </t>
  </si>
  <si>
    <t>DWR</t>
    <phoneticPr fontId="2"/>
  </si>
  <si>
    <t>I,D,V,CY,EP,B</t>
    <phoneticPr fontId="2"/>
  </si>
  <si>
    <t>SQ8</t>
    <phoneticPr fontId="2"/>
  </si>
  <si>
    <t xml:space="preserve">3BA-F1DWRA </t>
  </si>
  <si>
    <t>RS3 (S-tronic)</t>
  </si>
  <si>
    <t>3BA-GYDNWF</t>
  </si>
  <si>
    <t>DNW</t>
  </si>
  <si>
    <t xml:space="preserve">RS4 Avant </t>
  </si>
  <si>
    <t>3BA-8WDECF</t>
  </si>
  <si>
    <t>DEC</t>
  </si>
  <si>
    <t xml:space="preserve">RS5 Coupe </t>
  </si>
  <si>
    <t>3BA-F5DECF</t>
  </si>
  <si>
    <t>RS5 Sportback</t>
  </si>
  <si>
    <t>3BA-F5DECL</t>
  </si>
  <si>
    <t>RS6 Avant</t>
  </si>
  <si>
    <t>3AA-F2DJPF</t>
  </si>
  <si>
    <t>DYG</t>
    <phoneticPr fontId="2"/>
  </si>
  <si>
    <t>H,I,D,V,CY,EP,B</t>
  </si>
  <si>
    <t>RS6 Avant air sus</t>
  </si>
  <si>
    <t>3AA-F2DJPL</t>
  </si>
  <si>
    <t>RS7 Sportback</t>
  </si>
  <si>
    <t>3AA-F2DJPS</t>
  </si>
  <si>
    <t>DYG</t>
  </si>
  <si>
    <t>RS7 Sportback air sus</t>
  </si>
  <si>
    <t>3AA-F2DJPA</t>
  </si>
  <si>
    <t>RSQ8</t>
  </si>
  <si>
    <t>3AA-F1DHUA</t>
  </si>
  <si>
    <t>DWN</t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</si>
  <si>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</si>
  <si>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</si>
  <si>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</si>
  <si>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</si>
  <si>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</si>
  <si>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</si>
  <si>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</si>
  <si>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</si>
  <si>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A3  Sportback  30 TFSI</t>
    </r>
    <r>
      <rPr>
        <sz val="8"/>
        <rFont val="ＭＳ ゴシック"/>
        <family val="3"/>
        <charset val="128"/>
      </rPr>
      <t>　</t>
    </r>
    <r>
      <rPr>
        <sz val="8"/>
        <rFont val="Arial"/>
        <family val="2"/>
      </rPr>
      <t>(S-tronic)</t>
    </r>
    <phoneticPr fontId="2"/>
  </si>
  <si>
    <r>
      <t>Sportback</t>
    </r>
    <r>
      <rPr>
        <sz val="8"/>
        <rFont val="ＭＳ Ｐゴシック"/>
        <family val="2"/>
        <charset val="128"/>
      </rPr>
      <t>タイプ</t>
    </r>
    <phoneticPr fontId="2"/>
  </si>
  <si>
    <r>
      <t>A3  Sedan 30 TFSI</t>
    </r>
    <r>
      <rPr>
        <sz val="8"/>
        <rFont val="ＭＳ ゴシック"/>
        <family val="3"/>
        <charset val="128"/>
      </rPr>
      <t>　</t>
    </r>
    <r>
      <rPr>
        <sz val="8"/>
        <rFont val="Arial"/>
        <family val="2"/>
      </rPr>
      <t>(S-tronic)</t>
    </r>
    <phoneticPr fontId="2"/>
  </si>
  <si>
    <r>
      <t>Sedan</t>
    </r>
    <r>
      <rPr>
        <sz val="8"/>
        <rFont val="ＭＳ Ｐゴシック"/>
        <family val="2"/>
        <charset val="128"/>
      </rPr>
      <t>タイプ</t>
    </r>
    <phoneticPr fontId="2"/>
  </si>
  <si>
    <r>
      <t>Avant</t>
    </r>
    <r>
      <rPr>
        <sz val="8"/>
        <rFont val="ＭＳ Ｐゴシック"/>
        <family val="2"/>
        <charset val="128"/>
      </rPr>
      <t>タイプ</t>
    </r>
    <phoneticPr fontId="2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</si>
  <si>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</si>
  <si>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</si>
  <si>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</si>
  <si>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1,980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</si>
  <si>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2,010kg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</si>
  <si>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1,990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</si>
  <si>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2,030kg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14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</si>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</sst>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_ "/>
    <numFmt numFmtId="179" formatCode="0.0_ "/>
    <numFmt numFmtId="180" formatCode="0.000_ "/>
  </numFmts>
  <fonts count="17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5"/>
      <color theme="3"/>
      <name val="ＤＦ平成ゴシック体 Std W3"/>
      <family val="2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3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9" fillId="0" borderId="12" xfId="0" applyFont="1" applyBorder="1" applyAlignment="1"/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1" xfId="0" applyFont="1" applyBorder="1" applyAlignment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0" fillId="0" borderId="5" xfId="0" applyFont="1" applyBorder="1" applyProtection="1">
      <alignment vertical="center"/>
      <protection locked="0"/>
    </xf>
    <xf numFmtId="0" fontId="11" fillId="0" borderId="0" xfId="0" applyFont="1" applyAlignment="1"/>
    <xf numFmtId="0" fontId="11" fillId="0" borderId="11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176" fontId="12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2" fillId="0" borderId="29" xfId="0" applyNumberFormat="1" applyFont="1" applyBorder="1" applyAlignment="1" applyProtection="1">
      <alignment horizontal="center" vertical="center" wrapText="1"/>
      <protection locked="0"/>
    </xf>
    <xf numFmtId="176" fontId="12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2" fillId="0" borderId="28" xfId="0" quotePrefix="1" applyNumberFormat="1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178" fontId="3" fillId="0" borderId="32" xfId="0" applyNumberFormat="1" applyFont="1" applyBorder="1" applyAlignment="1" applyProtection="1">
      <alignment horizontal="center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  <protection locked="0"/>
    </xf>
    <xf numFmtId="178" fontId="3" fillId="0" borderId="28" xfId="0" quotePrefix="1" applyNumberFormat="1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79" fontId="12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14" fontId="3" fillId="0" borderId="29" xfId="0" quotePrefix="1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6" fontId="12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178" fontId="3" fillId="2" borderId="32" xfId="0" applyNumberFormat="1" applyFont="1" applyFill="1" applyBorder="1" applyAlignment="1" applyProtection="1">
      <alignment horizontal="center" vertical="center"/>
      <protection locked="0"/>
    </xf>
    <xf numFmtId="178" fontId="3" fillId="2" borderId="28" xfId="0" applyNumberFormat="1" applyFont="1" applyFill="1" applyBorder="1" applyAlignment="1" applyProtection="1">
      <alignment horizontal="center" vertical="center"/>
      <protection locked="0"/>
    </xf>
    <xf numFmtId="178" fontId="3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/>
    <xf numFmtId="180" fontId="3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DFBC24E9-0995-4510-B911-152A78F0A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提出用印刷"/>
      <definedName name="Module1.社内配布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提出用印刷"/>
      <definedName name="社内配布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8EDC-1CBE-438E-A041-B249706C3275}">
  <sheetPr>
    <tabColor rgb="FFFFFF00"/>
  </sheetPr>
  <dimension ref="A1:AJ89"/>
  <sheetViews>
    <sheetView tabSelected="1" view="pageBreakPreview" topLeftCell="J1" zoomScaleNormal="100" zoomScaleSheetLayoutView="100" workbookViewId="0">
      <pane ySplit="8" topLeftCell="A30" activePane="bottomLeft" state="frozen"/>
      <selection pane="bottomLeft" activeCell="Y64" sqref="Y64"/>
    </sheetView>
  </sheetViews>
  <sheetFormatPr defaultColWidth="9" defaultRowHeight="10"/>
  <cols>
    <col min="1" max="1" width="15.90625" style="120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121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36328125" style="2" bestFit="1" customWidth="1"/>
    <col min="14" max="14" width="8.6328125" style="2" bestFit="1" customWidth="1"/>
    <col min="15" max="15" width="9.36328125" style="2" bestFit="1" customWidth="1"/>
    <col min="16" max="16" width="16.90625" style="2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5" ht="21.75" customHeight="1">
      <c r="A1" s="1"/>
      <c r="B1" s="1"/>
      <c r="E1" s="3"/>
      <c r="R1" s="4"/>
    </row>
    <row r="2" spans="1:35" ht="15.5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 t="s">
        <v>1</v>
      </c>
      <c r="S2" s="9"/>
      <c r="T2" s="9"/>
      <c r="U2" s="9"/>
      <c r="V2" s="9"/>
    </row>
    <row r="3" spans="1:35" ht="23.25" customHeight="1">
      <c r="A3" s="10" t="s">
        <v>2</v>
      </c>
      <c r="B3" s="10"/>
      <c r="E3" s="2"/>
      <c r="J3" s="11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5" ht="14.25" customHeight="1" thickBot="1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26" t="s">
        <v>14</v>
      </c>
      <c r="Q4" s="32" t="s">
        <v>15</v>
      </c>
      <c r="R4" s="33"/>
      <c r="S4" s="34"/>
      <c r="T4" s="35" t="s">
        <v>16</v>
      </c>
      <c r="U4" s="36" t="s">
        <v>17</v>
      </c>
      <c r="V4" s="26" t="s">
        <v>18</v>
      </c>
      <c r="W4" s="37" t="s">
        <v>19</v>
      </c>
      <c r="X4" s="38"/>
      <c r="Z4" s="47" t="s">
        <v>211</v>
      </c>
      <c r="AA4" s="47" t="s">
        <v>212</v>
      </c>
      <c r="AB4" s="27" t="s">
        <v>20</v>
      </c>
      <c r="AC4" s="26" t="s">
        <v>21</v>
      </c>
      <c r="AD4" s="26" t="s">
        <v>22</v>
      </c>
      <c r="AE4" s="27" t="s">
        <v>20</v>
      </c>
      <c r="AF4" s="26" t="s">
        <v>21</v>
      </c>
      <c r="AG4" s="26" t="s">
        <v>23</v>
      </c>
      <c r="AH4" s="39"/>
    </row>
    <row r="5" spans="1:35" ht="11.25" customHeight="1">
      <c r="A5" s="40"/>
      <c r="B5" s="41"/>
      <c r="C5" s="42"/>
      <c r="D5" s="43"/>
      <c r="E5" s="44"/>
      <c r="F5" s="45"/>
      <c r="G5" s="46"/>
      <c r="H5" s="40"/>
      <c r="I5" s="47"/>
      <c r="J5" s="48"/>
      <c r="K5" s="49" t="s">
        <v>24</v>
      </c>
      <c r="L5" s="50" t="s">
        <v>25</v>
      </c>
      <c r="M5" s="51" t="s">
        <v>26</v>
      </c>
      <c r="N5" s="52" t="s">
        <v>27</v>
      </c>
      <c r="O5" s="52" t="s">
        <v>20</v>
      </c>
      <c r="P5" s="53"/>
      <c r="Q5" s="54"/>
      <c r="R5" s="55"/>
      <c r="S5" s="56"/>
      <c r="T5" s="57"/>
      <c r="U5" s="58"/>
      <c r="V5" s="40"/>
      <c r="W5" s="26" t="s">
        <v>21</v>
      </c>
      <c r="X5" s="26" t="s">
        <v>22</v>
      </c>
      <c r="Z5" s="47"/>
      <c r="AA5" s="47"/>
      <c r="AB5" s="47"/>
      <c r="AC5" s="59"/>
      <c r="AD5" s="59"/>
      <c r="AE5" s="47"/>
      <c r="AF5" s="59"/>
      <c r="AG5" s="59"/>
      <c r="AH5" s="60"/>
    </row>
    <row r="6" spans="1:35">
      <c r="A6" s="40"/>
      <c r="B6" s="41"/>
      <c r="C6" s="42"/>
      <c r="D6" s="20" t="s">
        <v>28</v>
      </c>
      <c r="E6" s="61" t="s">
        <v>29</v>
      </c>
      <c r="F6" s="20" t="s">
        <v>28</v>
      </c>
      <c r="G6" s="27" t="s">
        <v>30</v>
      </c>
      <c r="H6" s="40"/>
      <c r="I6" s="47"/>
      <c r="J6" s="48"/>
      <c r="K6" s="62"/>
      <c r="L6" s="63"/>
      <c r="M6" s="62"/>
      <c r="N6" s="64"/>
      <c r="O6" s="64"/>
      <c r="P6" s="53"/>
      <c r="Q6" s="26" t="s">
        <v>31</v>
      </c>
      <c r="R6" s="26" t="s">
        <v>32</v>
      </c>
      <c r="S6" s="20" t="s">
        <v>33</v>
      </c>
      <c r="T6" s="65" t="s">
        <v>34</v>
      </c>
      <c r="U6" s="58"/>
      <c r="V6" s="40"/>
      <c r="W6" s="59"/>
      <c r="X6" s="59"/>
      <c r="Z6" s="47"/>
      <c r="AA6" s="47"/>
      <c r="AB6" s="47"/>
      <c r="AC6" s="59"/>
      <c r="AD6" s="59"/>
      <c r="AE6" s="47"/>
      <c r="AF6" s="59"/>
      <c r="AG6" s="59"/>
      <c r="AH6" s="60"/>
    </row>
    <row r="7" spans="1:35">
      <c r="A7" s="40"/>
      <c r="B7" s="41"/>
      <c r="C7" s="42"/>
      <c r="D7" s="40"/>
      <c r="E7" s="40"/>
      <c r="F7" s="40"/>
      <c r="G7" s="40"/>
      <c r="H7" s="40"/>
      <c r="I7" s="47"/>
      <c r="J7" s="48"/>
      <c r="K7" s="62"/>
      <c r="L7" s="63"/>
      <c r="M7" s="62"/>
      <c r="N7" s="64"/>
      <c r="O7" s="64"/>
      <c r="P7" s="53"/>
      <c r="Q7" s="53"/>
      <c r="R7" s="53"/>
      <c r="S7" s="40"/>
      <c r="T7" s="66"/>
      <c r="U7" s="58"/>
      <c r="V7" s="40"/>
      <c r="W7" s="59"/>
      <c r="X7" s="59"/>
      <c r="Z7" s="47"/>
      <c r="AA7" s="47"/>
      <c r="AB7" s="47"/>
      <c r="AC7" s="59"/>
      <c r="AD7" s="59"/>
      <c r="AE7" s="47"/>
      <c r="AF7" s="59"/>
      <c r="AG7" s="59"/>
      <c r="AH7" s="60"/>
    </row>
    <row r="8" spans="1:35">
      <c r="A8" s="40"/>
      <c r="B8" s="67"/>
      <c r="C8" s="68"/>
      <c r="D8" s="69"/>
      <c r="E8" s="69"/>
      <c r="F8" s="69"/>
      <c r="G8" s="69"/>
      <c r="H8" s="69"/>
      <c r="I8" s="70"/>
      <c r="J8" s="45"/>
      <c r="K8" s="71"/>
      <c r="L8" s="72"/>
      <c r="M8" s="71"/>
      <c r="N8" s="46"/>
      <c r="O8" s="46"/>
      <c r="P8" s="73"/>
      <c r="Q8" s="73"/>
      <c r="R8" s="73"/>
      <c r="S8" s="69"/>
      <c r="T8" s="74"/>
      <c r="U8" s="75"/>
      <c r="V8" s="69"/>
      <c r="W8" s="76"/>
      <c r="X8" s="76"/>
      <c r="Z8" s="70"/>
      <c r="AA8" s="70"/>
      <c r="AB8" s="70"/>
      <c r="AC8" s="76"/>
      <c r="AD8" s="76"/>
      <c r="AE8" s="70"/>
      <c r="AF8" s="76"/>
      <c r="AG8" s="76"/>
      <c r="AH8" s="60"/>
    </row>
    <row r="9" spans="1:35" s="78" customFormat="1" ht="24" customHeight="1">
      <c r="A9" s="77" t="s">
        <v>35</v>
      </c>
      <c r="B9" s="81"/>
      <c r="C9" s="82" t="s">
        <v>36</v>
      </c>
      <c r="D9" s="83" t="s">
        <v>37</v>
      </c>
      <c r="E9" s="84" t="s">
        <v>38</v>
      </c>
      <c r="F9" s="85" t="s">
        <v>39</v>
      </c>
      <c r="G9" s="86">
        <v>0.999</v>
      </c>
      <c r="H9" s="85" t="s">
        <v>40</v>
      </c>
      <c r="I9" s="87" t="str">
        <f>IF(Z9="","",(IF(AA9-Z9&gt;0,CONCATENATE(TEXT(Z9,"#,##0"),"~",TEXT(AA9,"#,##0")),TEXT(Z9,"#,##0"))))</f>
        <v>1,170</v>
      </c>
      <c r="J9" s="88">
        <v>5</v>
      </c>
      <c r="K9" s="89">
        <v>18.100000000000001</v>
      </c>
      <c r="L9" s="90">
        <f>IF(K9&gt;0,1/K9*34.6*67.1,"")</f>
        <v>128.2685082872928</v>
      </c>
      <c r="M9" s="89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91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92" t="str">
        <f>IF(Z9="","",IF(AE9="",TEXT(AB9,"#,##0.0"),IF(AB9-AE9&gt;0,CONCATENATE(TEXT(AE9,"#,##0.0"),"~",TEXT(AB9,"#,##0.0")),TEXT(AB9,"#,##0.0"))))</f>
        <v>26.3</v>
      </c>
      <c r="P9" s="86" t="s">
        <v>41</v>
      </c>
      <c r="Q9" s="85" t="s">
        <v>42</v>
      </c>
      <c r="R9" s="86" t="s">
        <v>43</v>
      </c>
      <c r="S9" s="83"/>
      <c r="T9" s="93"/>
      <c r="U9" s="94" t="str">
        <f>IFERROR(IF(K9&lt;M9,"",(ROUNDDOWN(K9/M9*100,0))),"")</f>
        <v/>
      </c>
      <c r="V9" s="95" t="str">
        <f>IFERROR(IF(K9&lt;N9,"",(ROUNDDOWN(K9/N9*100,0))),"")</f>
        <v/>
      </c>
      <c r="W9" s="95">
        <f>IF(AC9&lt;55,"",IF(AA9="",AC9,IF(AF9-AC9&gt;0,CONCATENATE(AC9,"~",AF9),AC9)))</f>
        <v>68</v>
      </c>
      <c r="X9" s="96" t="str">
        <f>IF(AC9&lt;55,"",AD9)</f>
        <v>★1.5</v>
      </c>
      <c r="Y9" s="2"/>
      <c r="Z9" s="97">
        <v>1170</v>
      </c>
      <c r="AA9" s="97">
        <v>1170</v>
      </c>
      <c r="AB9" s="98">
        <f>IF(Z9="","",(ROUND(IF(Z9&gt;=2759,9.5,IF(Z9&lt;2759,(-2.47/1000000*Z9*Z9)-(8.52/10000*Z9)+30.65)),1)))</f>
        <v>26.3</v>
      </c>
      <c r="AC9" s="99">
        <f>IF(K9="","",ROUNDDOWN(K9/AB9*100,0))</f>
        <v>68</v>
      </c>
      <c r="AD9" s="99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98">
        <f>IF(AA9="","",(ROUND(IF(AA9&gt;=2759,9.5,IF(AA9&lt;2759,(-2.47/1000000*AA9*AA9)-(8.52/10000*AA9)+30.65)),1)))</f>
        <v>26.3</v>
      </c>
      <c r="AF9" s="99">
        <f>IF(AE9="","",IF(K9="","",ROUNDDOWN(K9/AE9*100,0)))</f>
        <v>68</v>
      </c>
      <c r="AG9" s="99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★1.5</v>
      </c>
      <c r="AH9" s="100"/>
      <c r="AI9" s="2"/>
    </row>
    <row r="10" spans="1:35" s="78" customFormat="1" ht="24" customHeight="1">
      <c r="A10" s="79"/>
      <c r="B10" s="81"/>
      <c r="C10" s="82" t="s">
        <v>199</v>
      </c>
      <c r="D10" s="83" t="s">
        <v>44</v>
      </c>
      <c r="E10" s="84" t="s">
        <v>38</v>
      </c>
      <c r="F10" s="85" t="s">
        <v>45</v>
      </c>
      <c r="G10" s="86">
        <v>1.4970000000000001</v>
      </c>
      <c r="H10" s="85" t="s">
        <v>40</v>
      </c>
      <c r="I10" s="87" t="str">
        <f t="shared" ref="I10:I24" si="0">IF(Z10="","",(IF(AA10-Z10&gt;0,CONCATENATE(TEXT(Z10,"#,##0"),"~",TEXT(AA10,"#,##0")),TEXT(Z10,"#,##0"))))</f>
        <v>1,360~1,390</v>
      </c>
      <c r="J10" s="88">
        <v>5</v>
      </c>
      <c r="K10" s="89">
        <v>17.899999999999999</v>
      </c>
      <c r="L10" s="90">
        <f t="shared" ref="L10:L73" si="1">IF(K10&gt;0,1/K10*34.6*67.1,"")</f>
        <v>129.70167597765365</v>
      </c>
      <c r="M10" s="89">
        <f t="shared" ref="M10:M73" si="2"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15.8</v>
      </c>
      <c r="N10" s="91">
        <f t="shared" ref="N10:N73" si="3"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19</v>
      </c>
      <c r="O10" s="92" t="str">
        <f t="shared" ref="O10:O73" si="4">IF(Z10="","",IF(AE10="",TEXT(AB10,"#,##0.0"),IF(AB10-AE10&gt;0,CONCATENATE(TEXT(AE10,"#,##0.0"),"~",TEXT(AB10,"#,##0.0")),TEXT(AB10,"#,##0.0"))))</f>
        <v>24.7~24.9</v>
      </c>
      <c r="P10" s="86" t="s">
        <v>46</v>
      </c>
      <c r="Q10" s="85" t="s">
        <v>47</v>
      </c>
      <c r="R10" s="86" t="s">
        <v>43</v>
      </c>
      <c r="S10" s="83" t="s">
        <v>200</v>
      </c>
      <c r="T10" s="93"/>
      <c r="U10" s="94">
        <f t="shared" ref="U10:U73" si="5">IFERROR(IF(K10&lt;M10,"",(ROUNDDOWN(K10/M10*100,0))),"")</f>
        <v>113</v>
      </c>
      <c r="V10" s="95" t="str">
        <f t="shared" ref="V10:V73" si="6">IFERROR(IF(K10&lt;N10,"",(ROUNDDOWN(K10/N10*100,0))),"")</f>
        <v/>
      </c>
      <c r="W10" s="95" t="str">
        <f t="shared" ref="W10:W73" si="7">IF(AC10&lt;55,"",IF(AA10="",AC10,IF(AF10-AC10&gt;0,CONCATENATE(AC10,"~",AF10),AC10)))</f>
        <v>71~72</v>
      </c>
      <c r="X10" s="96" t="str">
        <f t="shared" ref="X10:X73" si="8">IF(AC10&lt;55,"",AD10)</f>
        <v>★2.0</v>
      </c>
      <c r="Y10" s="2"/>
      <c r="Z10" s="97">
        <v>1360</v>
      </c>
      <c r="AA10" s="97">
        <v>1390</v>
      </c>
      <c r="AB10" s="98">
        <f t="shared" ref="AB10:AB73" si="9">IF(Z10="","",(ROUND(IF(Z10&gt;=2759,9.5,IF(Z10&lt;2759,(-2.47/1000000*Z10*Z10)-(8.52/10000*Z10)+30.65)),1)))</f>
        <v>24.9</v>
      </c>
      <c r="AC10" s="99">
        <f t="shared" ref="AC10:AC73" si="10">IF(K10="","",ROUNDDOWN(K10/AB10*100,0))</f>
        <v>71</v>
      </c>
      <c r="AD10" s="99" t="str">
        <f t="shared" ref="AD10:AD73" si="11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★2.0</v>
      </c>
      <c r="AE10" s="98">
        <f t="shared" ref="AE10:AE73" si="12">IF(AA10="","",(ROUND(IF(AA10&gt;=2759,9.5,IF(AA10&lt;2759,(-2.47/1000000*AA10*AA10)-(8.52/10000*AA10)+30.65)),1)))</f>
        <v>24.7</v>
      </c>
      <c r="AF10" s="99">
        <f t="shared" ref="AF10:AF73" si="13">IF(AE10="","",IF(K10="","",ROUNDDOWN(K10/AE10*100,0)))</f>
        <v>72</v>
      </c>
      <c r="AG10" s="99" t="str">
        <f t="shared" ref="AG10:AG73" si="14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★2.0</v>
      </c>
      <c r="AH10" s="100"/>
      <c r="AI10" s="2"/>
    </row>
    <row r="11" spans="1:35" s="78" customFormat="1" ht="24" customHeight="1">
      <c r="A11" s="79"/>
      <c r="B11" s="81"/>
      <c r="C11" s="82" t="s">
        <v>201</v>
      </c>
      <c r="D11" s="83" t="s">
        <v>44</v>
      </c>
      <c r="E11" s="84" t="s">
        <v>38</v>
      </c>
      <c r="F11" s="85" t="s">
        <v>45</v>
      </c>
      <c r="G11" s="86">
        <v>1.4970000000000001</v>
      </c>
      <c r="H11" s="85" t="s">
        <v>40</v>
      </c>
      <c r="I11" s="87" t="str">
        <f t="shared" si="0"/>
        <v>1,360~1,390</v>
      </c>
      <c r="J11" s="88">
        <v>5</v>
      </c>
      <c r="K11" s="89">
        <v>18.3</v>
      </c>
      <c r="L11" s="90">
        <f t="shared" si="1"/>
        <v>126.86666666666666</v>
      </c>
      <c r="M11" s="89">
        <f t="shared" si="2"/>
        <v>15.8</v>
      </c>
      <c r="N11" s="91">
        <f t="shared" si="3"/>
        <v>19</v>
      </c>
      <c r="O11" s="92" t="str">
        <f t="shared" si="4"/>
        <v>24.7~24.9</v>
      </c>
      <c r="P11" s="86" t="s">
        <v>46</v>
      </c>
      <c r="Q11" s="85" t="s">
        <v>47</v>
      </c>
      <c r="R11" s="86" t="s">
        <v>43</v>
      </c>
      <c r="S11" s="83" t="s">
        <v>202</v>
      </c>
      <c r="T11" s="93"/>
      <c r="U11" s="94">
        <f t="shared" si="5"/>
        <v>115</v>
      </c>
      <c r="V11" s="95" t="str">
        <f t="shared" si="6"/>
        <v/>
      </c>
      <c r="W11" s="95" t="str">
        <f t="shared" si="7"/>
        <v>73~74</v>
      </c>
      <c r="X11" s="96" t="str">
        <f t="shared" si="8"/>
        <v>★2.0</v>
      </c>
      <c r="Y11" s="2"/>
      <c r="Z11" s="97">
        <v>1360</v>
      </c>
      <c r="AA11" s="97">
        <v>1390</v>
      </c>
      <c r="AB11" s="98">
        <f t="shared" si="9"/>
        <v>24.9</v>
      </c>
      <c r="AC11" s="99">
        <f t="shared" si="10"/>
        <v>73</v>
      </c>
      <c r="AD11" s="99" t="str">
        <f t="shared" si="11"/>
        <v>★2.0</v>
      </c>
      <c r="AE11" s="98">
        <f t="shared" si="12"/>
        <v>24.7</v>
      </c>
      <c r="AF11" s="99">
        <f t="shared" si="13"/>
        <v>74</v>
      </c>
      <c r="AG11" s="99" t="str">
        <f t="shared" si="14"/>
        <v>★2.0</v>
      </c>
      <c r="AH11" s="100"/>
      <c r="AI11" s="2"/>
    </row>
    <row r="12" spans="1:35" ht="24" customHeight="1">
      <c r="A12" s="80"/>
      <c r="B12" s="81"/>
      <c r="C12" s="82" t="s">
        <v>48</v>
      </c>
      <c r="D12" s="83" t="s">
        <v>49</v>
      </c>
      <c r="E12" s="84" t="s">
        <v>38</v>
      </c>
      <c r="F12" s="85" t="s">
        <v>50</v>
      </c>
      <c r="G12" s="86">
        <v>1.984</v>
      </c>
      <c r="H12" s="85" t="s">
        <v>40</v>
      </c>
      <c r="I12" s="87" t="str">
        <f t="shared" si="0"/>
        <v>1,520~1,620</v>
      </c>
      <c r="J12" s="88">
        <v>5</v>
      </c>
      <c r="K12" s="89">
        <v>14.3</v>
      </c>
      <c r="L12" s="90">
        <f t="shared" si="1"/>
        <v>162.35384615384615</v>
      </c>
      <c r="M12" s="89">
        <f t="shared" si="2"/>
        <v>14.4</v>
      </c>
      <c r="N12" s="91">
        <f t="shared" si="3"/>
        <v>17.600000000000001</v>
      </c>
      <c r="O12" s="92" t="str">
        <f t="shared" si="4"/>
        <v>22.8~23.6</v>
      </c>
      <c r="P12" s="86" t="s">
        <v>51</v>
      </c>
      <c r="Q12" s="85" t="s">
        <v>47</v>
      </c>
      <c r="R12" s="86" t="s">
        <v>43</v>
      </c>
      <c r="S12" s="83"/>
      <c r="T12" s="93"/>
      <c r="U12" s="94" t="str">
        <f t="shared" si="5"/>
        <v/>
      </c>
      <c r="V12" s="95" t="str">
        <f t="shared" si="6"/>
        <v/>
      </c>
      <c r="W12" s="95" t="str">
        <f t="shared" si="7"/>
        <v>60~62</v>
      </c>
      <c r="X12" s="96" t="str">
        <f t="shared" si="8"/>
        <v>★1.0</v>
      </c>
      <c r="Z12" s="97">
        <v>1520</v>
      </c>
      <c r="AA12" s="97">
        <v>1620</v>
      </c>
      <c r="AB12" s="98">
        <f t="shared" si="9"/>
        <v>23.6</v>
      </c>
      <c r="AC12" s="99">
        <f t="shared" si="10"/>
        <v>60</v>
      </c>
      <c r="AD12" s="99" t="str">
        <f t="shared" si="11"/>
        <v>★1.0</v>
      </c>
      <c r="AE12" s="98">
        <f t="shared" si="12"/>
        <v>22.8</v>
      </c>
      <c r="AF12" s="99">
        <f t="shared" si="13"/>
        <v>62</v>
      </c>
      <c r="AG12" s="99" t="str">
        <f t="shared" si="14"/>
        <v>★1.0</v>
      </c>
      <c r="AH12" s="100"/>
    </row>
    <row r="13" spans="1:35" ht="24" customHeight="1">
      <c r="A13" s="80"/>
      <c r="B13" s="81"/>
      <c r="C13" s="82" t="s">
        <v>52</v>
      </c>
      <c r="D13" s="83" t="s">
        <v>53</v>
      </c>
      <c r="E13" s="84" t="s">
        <v>38</v>
      </c>
      <c r="F13" s="85" t="s">
        <v>54</v>
      </c>
      <c r="G13" s="86">
        <v>1.984</v>
      </c>
      <c r="H13" s="85" t="s">
        <v>40</v>
      </c>
      <c r="I13" s="87" t="str">
        <f>IF(Z13="","",(IF(AA13-Z13&gt;0,CONCATENATE(TEXT(Z13,"#,##0"),"~",TEXT(AA13,"#,##0")),TEXT(Z13,"#,##0"))))</f>
        <v>1,620~1,700</v>
      </c>
      <c r="J13" s="88">
        <v>5</v>
      </c>
      <c r="K13" s="89">
        <v>12.7</v>
      </c>
      <c r="L13" s="90">
        <f t="shared" si="1"/>
        <v>182.80787401574801</v>
      </c>
      <c r="M13" s="89">
        <f t="shared" si="2"/>
        <v>13.2</v>
      </c>
      <c r="N13" s="91">
        <f t="shared" si="3"/>
        <v>16.5</v>
      </c>
      <c r="O13" s="92" t="str">
        <f t="shared" si="4"/>
        <v>22.1~22.8</v>
      </c>
      <c r="P13" s="86" t="s">
        <v>51</v>
      </c>
      <c r="Q13" s="85" t="s">
        <v>47</v>
      </c>
      <c r="R13" s="86" t="s">
        <v>55</v>
      </c>
      <c r="S13" s="83"/>
      <c r="T13" s="93"/>
      <c r="U13" s="94" t="str">
        <f t="shared" si="5"/>
        <v/>
      </c>
      <c r="V13" s="95" t="str">
        <f t="shared" si="6"/>
        <v/>
      </c>
      <c r="W13" s="95" t="str">
        <f t="shared" si="7"/>
        <v>55~57</v>
      </c>
      <c r="X13" s="96" t="str">
        <f t="shared" si="8"/>
        <v>★0.5</v>
      </c>
      <c r="Z13" s="97">
        <v>1620</v>
      </c>
      <c r="AA13" s="97">
        <v>1700</v>
      </c>
      <c r="AB13" s="98">
        <f t="shared" si="9"/>
        <v>22.8</v>
      </c>
      <c r="AC13" s="99">
        <f t="shared" si="10"/>
        <v>55</v>
      </c>
      <c r="AD13" s="99" t="str">
        <f t="shared" si="11"/>
        <v>★0.5</v>
      </c>
      <c r="AE13" s="98">
        <f t="shared" si="12"/>
        <v>22.1</v>
      </c>
      <c r="AF13" s="99">
        <f t="shared" si="13"/>
        <v>57</v>
      </c>
      <c r="AG13" s="99" t="str">
        <f t="shared" si="14"/>
        <v>★0.5</v>
      </c>
      <c r="AH13" s="100"/>
    </row>
    <row r="14" spans="1:35" ht="24" customHeight="1">
      <c r="A14" s="80"/>
      <c r="B14" s="81"/>
      <c r="C14" s="82" t="s">
        <v>56</v>
      </c>
      <c r="D14" s="83" t="s">
        <v>57</v>
      </c>
      <c r="E14" s="84" t="s">
        <v>38</v>
      </c>
      <c r="F14" s="85" t="s">
        <v>54</v>
      </c>
      <c r="G14" s="86">
        <v>1.984</v>
      </c>
      <c r="H14" s="85" t="s">
        <v>40</v>
      </c>
      <c r="I14" s="87" t="str">
        <f t="shared" si="0"/>
        <v>1,660</v>
      </c>
      <c r="J14" s="88">
        <v>5</v>
      </c>
      <c r="K14" s="89">
        <v>12.5</v>
      </c>
      <c r="L14" s="90">
        <f t="shared" si="1"/>
        <v>185.7328</v>
      </c>
      <c r="M14" s="89">
        <f t="shared" si="2"/>
        <v>12.2</v>
      </c>
      <c r="N14" s="91">
        <f t="shared" si="3"/>
        <v>15.4</v>
      </c>
      <c r="O14" s="92" t="str">
        <f t="shared" si="4"/>
        <v>22.4</v>
      </c>
      <c r="P14" s="86" t="s">
        <v>51</v>
      </c>
      <c r="Q14" s="85" t="s">
        <v>47</v>
      </c>
      <c r="R14" s="86" t="s">
        <v>55</v>
      </c>
      <c r="S14" s="83"/>
      <c r="T14" s="93"/>
      <c r="U14" s="94">
        <f t="shared" si="5"/>
        <v>102</v>
      </c>
      <c r="V14" s="95" t="str">
        <f t="shared" si="6"/>
        <v/>
      </c>
      <c r="W14" s="95">
        <f t="shared" si="7"/>
        <v>55</v>
      </c>
      <c r="X14" s="96" t="str">
        <f t="shared" si="8"/>
        <v>★0.5</v>
      </c>
      <c r="Z14" s="97">
        <v>1660</v>
      </c>
      <c r="AA14" s="97">
        <v>1660</v>
      </c>
      <c r="AB14" s="98">
        <f t="shared" si="9"/>
        <v>22.4</v>
      </c>
      <c r="AC14" s="99">
        <f t="shared" si="10"/>
        <v>55</v>
      </c>
      <c r="AD14" s="99" t="str">
        <f t="shared" si="11"/>
        <v>★0.5</v>
      </c>
      <c r="AE14" s="98">
        <f t="shared" si="12"/>
        <v>22.4</v>
      </c>
      <c r="AF14" s="99">
        <f t="shared" si="13"/>
        <v>55</v>
      </c>
      <c r="AG14" s="99" t="str">
        <f t="shared" si="14"/>
        <v>★0.5</v>
      </c>
      <c r="AH14" s="100"/>
    </row>
    <row r="15" spans="1:35" ht="24" customHeight="1">
      <c r="A15" s="80"/>
      <c r="B15" s="81"/>
      <c r="C15" s="82" t="s">
        <v>58</v>
      </c>
      <c r="D15" s="83" t="s">
        <v>59</v>
      </c>
      <c r="E15" s="84" t="s">
        <v>38</v>
      </c>
      <c r="F15" s="85" t="s">
        <v>60</v>
      </c>
      <c r="G15" s="86">
        <v>1.984</v>
      </c>
      <c r="H15" s="85" t="s">
        <v>40</v>
      </c>
      <c r="I15" s="87" t="str">
        <f t="shared" si="0"/>
        <v>1,620~1,640</v>
      </c>
      <c r="J15" s="88">
        <v>4</v>
      </c>
      <c r="K15" s="89">
        <v>12.7</v>
      </c>
      <c r="L15" s="90">
        <f t="shared" si="1"/>
        <v>182.80787401574801</v>
      </c>
      <c r="M15" s="89">
        <f t="shared" si="2"/>
        <v>13.2</v>
      </c>
      <c r="N15" s="91">
        <f t="shared" si="3"/>
        <v>16.5</v>
      </c>
      <c r="O15" s="92" t="str">
        <f t="shared" si="4"/>
        <v>22.6~22.8</v>
      </c>
      <c r="P15" s="86" t="s">
        <v>51</v>
      </c>
      <c r="Q15" s="85" t="s">
        <v>47</v>
      </c>
      <c r="R15" s="86" t="s">
        <v>55</v>
      </c>
      <c r="S15" s="83"/>
      <c r="T15" s="93"/>
      <c r="U15" s="94" t="str">
        <f t="shared" si="5"/>
        <v/>
      </c>
      <c r="V15" s="95" t="str">
        <f t="shared" si="6"/>
        <v/>
      </c>
      <c r="W15" s="95" t="str">
        <f t="shared" si="7"/>
        <v>55~56</v>
      </c>
      <c r="X15" s="96" t="str">
        <f t="shared" si="8"/>
        <v>★0.5</v>
      </c>
      <c r="Z15" s="97">
        <v>1620</v>
      </c>
      <c r="AA15" s="97">
        <v>1640</v>
      </c>
      <c r="AB15" s="98">
        <f t="shared" si="9"/>
        <v>22.8</v>
      </c>
      <c r="AC15" s="99">
        <f t="shared" si="10"/>
        <v>55</v>
      </c>
      <c r="AD15" s="99" t="str">
        <f t="shared" si="11"/>
        <v>★0.5</v>
      </c>
      <c r="AE15" s="98">
        <f t="shared" si="12"/>
        <v>22.6</v>
      </c>
      <c r="AF15" s="99">
        <f t="shared" si="13"/>
        <v>56</v>
      </c>
      <c r="AG15" s="99" t="str">
        <f t="shared" si="14"/>
        <v>★0.5</v>
      </c>
      <c r="AH15" s="100"/>
    </row>
    <row r="16" spans="1:35" ht="24" customHeight="1">
      <c r="A16" s="80"/>
      <c r="B16" s="81"/>
      <c r="C16" s="82" t="s">
        <v>61</v>
      </c>
      <c r="D16" s="83" t="s">
        <v>62</v>
      </c>
      <c r="E16" s="84" t="s">
        <v>38</v>
      </c>
      <c r="F16" s="85" t="s">
        <v>60</v>
      </c>
      <c r="G16" s="86">
        <v>1.984</v>
      </c>
      <c r="H16" s="85" t="s">
        <v>40</v>
      </c>
      <c r="I16" s="87" t="str">
        <f t="shared" si="0"/>
        <v>1,660~1,680</v>
      </c>
      <c r="J16" s="88">
        <v>5</v>
      </c>
      <c r="K16" s="89">
        <v>12.7</v>
      </c>
      <c r="L16" s="90">
        <f t="shared" si="1"/>
        <v>182.80787401574801</v>
      </c>
      <c r="M16" s="89">
        <f t="shared" si="2"/>
        <v>12.2</v>
      </c>
      <c r="N16" s="91">
        <f t="shared" si="3"/>
        <v>15.4</v>
      </c>
      <c r="O16" s="92" t="str">
        <f t="shared" si="4"/>
        <v>22.2~22.4</v>
      </c>
      <c r="P16" s="86" t="s">
        <v>51</v>
      </c>
      <c r="Q16" s="85" t="s">
        <v>47</v>
      </c>
      <c r="R16" s="86" t="s">
        <v>55</v>
      </c>
      <c r="S16" s="83"/>
      <c r="T16" s="93"/>
      <c r="U16" s="94">
        <f t="shared" si="5"/>
        <v>104</v>
      </c>
      <c r="V16" s="95" t="str">
        <f t="shared" si="6"/>
        <v/>
      </c>
      <c r="W16" s="95" t="str">
        <f t="shared" si="7"/>
        <v>56~57</v>
      </c>
      <c r="X16" s="96" t="str">
        <f t="shared" si="8"/>
        <v>★0.5</v>
      </c>
      <c r="Z16" s="97">
        <v>1660</v>
      </c>
      <c r="AA16" s="97">
        <v>1680</v>
      </c>
      <c r="AB16" s="98">
        <f t="shared" si="9"/>
        <v>22.4</v>
      </c>
      <c r="AC16" s="99">
        <f t="shared" si="10"/>
        <v>56</v>
      </c>
      <c r="AD16" s="99" t="str">
        <f t="shared" si="11"/>
        <v>★0.5</v>
      </c>
      <c r="AE16" s="98">
        <f t="shared" si="12"/>
        <v>22.2</v>
      </c>
      <c r="AF16" s="99">
        <f t="shared" si="13"/>
        <v>57</v>
      </c>
      <c r="AG16" s="99" t="str">
        <f t="shared" si="14"/>
        <v>★0.5</v>
      </c>
      <c r="AH16" s="100"/>
    </row>
    <row r="17" spans="1:36" s="78" customFormat="1" ht="24" customHeight="1">
      <c r="A17" s="79"/>
      <c r="B17" s="81"/>
      <c r="C17" s="82" t="s">
        <v>63</v>
      </c>
      <c r="D17" s="83" t="s">
        <v>64</v>
      </c>
      <c r="E17" s="84" t="s">
        <v>38</v>
      </c>
      <c r="F17" s="85" t="s">
        <v>65</v>
      </c>
      <c r="G17" s="86">
        <v>1.984</v>
      </c>
      <c r="H17" s="85" t="s">
        <v>40</v>
      </c>
      <c r="I17" s="87" t="str">
        <f t="shared" si="0"/>
        <v>1,750~1,780</v>
      </c>
      <c r="J17" s="88">
        <v>5</v>
      </c>
      <c r="K17" s="89">
        <v>13.4</v>
      </c>
      <c r="L17" s="90">
        <f t="shared" si="1"/>
        <v>173.25820895522384</v>
      </c>
      <c r="M17" s="89">
        <f t="shared" si="2"/>
        <v>12.2</v>
      </c>
      <c r="N17" s="91">
        <f t="shared" si="3"/>
        <v>15.4</v>
      </c>
      <c r="O17" s="92" t="str">
        <f t="shared" si="4"/>
        <v>21.3~21.6</v>
      </c>
      <c r="P17" s="86" t="s">
        <v>41</v>
      </c>
      <c r="Q17" s="85" t="s">
        <v>47</v>
      </c>
      <c r="R17" s="86" t="s">
        <v>66</v>
      </c>
      <c r="S17" s="83" t="s">
        <v>202</v>
      </c>
      <c r="T17" s="93"/>
      <c r="U17" s="94">
        <f t="shared" si="5"/>
        <v>109</v>
      </c>
      <c r="V17" s="95" t="str">
        <f t="shared" si="6"/>
        <v/>
      </c>
      <c r="W17" s="95">
        <f t="shared" si="7"/>
        <v>62</v>
      </c>
      <c r="X17" s="96" t="str">
        <f t="shared" si="8"/>
        <v>★1.0</v>
      </c>
      <c r="Y17" s="2"/>
      <c r="Z17" s="97">
        <v>1750</v>
      </c>
      <c r="AA17" s="97">
        <v>1780</v>
      </c>
      <c r="AB17" s="98">
        <f t="shared" si="9"/>
        <v>21.6</v>
      </c>
      <c r="AC17" s="99">
        <f t="shared" si="10"/>
        <v>62</v>
      </c>
      <c r="AD17" s="99" t="str">
        <f t="shared" si="11"/>
        <v>★1.0</v>
      </c>
      <c r="AE17" s="98">
        <f t="shared" si="12"/>
        <v>21.3</v>
      </c>
      <c r="AF17" s="99">
        <f t="shared" si="13"/>
        <v>62</v>
      </c>
      <c r="AG17" s="99" t="str">
        <f t="shared" si="14"/>
        <v>★1.0</v>
      </c>
      <c r="AH17" s="100"/>
      <c r="AI17" s="2"/>
      <c r="AJ17" s="2"/>
    </row>
    <row r="18" spans="1:36" s="78" customFormat="1" ht="24" customHeight="1">
      <c r="A18" s="79"/>
      <c r="B18" s="81"/>
      <c r="C18" s="82" t="s">
        <v>67</v>
      </c>
      <c r="D18" s="83" t="s">
        <v>64</v>
      </c>
      <c r="E18" s="84" t="s">
        <v>38</v>
      </c>
      <c r="F18" s="85" t="s">
        <v>65</v>
      </c>
      <c r="G18" s="86">
        <v>1.984</v>
      </c>
      <c r="H18" s="85" t="s">
        <v>40</v>
      </c>
      <c r="I18" s="87" t="str">
        <f t="shared" si="0"/>
        <v>1,760~1,800</v>
      </c>
      <c r="J18" s="88">
        <v>5</v>
      </c>
      <c r="K18" s="89">
        <v>13.3</v>
      </c>
      <c r="L18" s="90">
        <f t="shared" si="1"/>
        <v>174.56090225563909</v>
      </c>
      <c r="M18" s="89">
        <f t="shared" si="2"/>
        <v>12.2</v>
      </c>
      <c r="N18" s="91">
        <f t="shared" si="3"/>
        <v>15.4</v>
      </c>
      <c r="O18" s="92" t="str">
        <f t="shared" si="4"/>
        <v>21.1~21.5</v>
      </c>
      <c r="P18" s="86" t="s">
        <v>41</v>
      </c>
      <c r="Q18" s="85" t="s">
        <v>47</v>
      </c>
      <c r="R18" s="86" t="s">
        <v>66</v>
      </c>
      <c r="S18" s="83" t="s">
        <v>203</v>
      </c>
      <c r="T18" s="93"/>
      <c r="U18" s="94">
        <f t="shared" si="5"/>
        <v>109</v>
      </c>
      <c r="V18" s="95" t="str">
        <f t="shared" si="6"/>
        <v/>
      </c>
      <c r="W18" s="95" t="str">
        <f t="shared" si="7"/>
        <v>61~63</v>
      </c>
      <c r="X18" s="96" t="str">
        <f t="shared" si="8"/>
        <v>★1.0</v>
      </c>
      <c r="Y18" s="2"/>
      <c r="Z18" s="97">
        <v>1760</v>
      </c>
      <c r="AA18" s="97">
        <v>1800</v>
      </c>
      <c r="AB18" s="98">
        <f t="shared" si="9"/>
        <v>21.5</v>
      </c>
      <c r="AC18" s="99">
        <f t="shared" si="10"/>
        <v>61</v>
      </c>
      <c r="AD18" s="99" t="str">
        <f t="shared" si="11"/>
        <v>★1.0</v>
      </c>
      <c r="AE18" s="98">
        <f t="shared" si="12"/>
        <v>21.1</v>
      </c>
      <c r="AF18" s="99">
        <f t="shared" si="13"/>
        <v>63</v>
      </c>
      <c r="AG18" s="99" t="str">
        <f t="shared" si="14"/>
        <v>★1.0</v>
      </c>
      <c r="AH18" s="100"/>
      <c r="AI18" s="2"/>
      <c r="AJ18" s="2"/>
    </row>
    <row r="19" spans="1:36" s="78" customFormat="1" ht="24" customHeight="1">
      <c r="A19" s="79"/>
      <c r="B19" s="81"/>
      <c r="C19" s="82" t="s">
        <v>68</v>
      </c>
      <c r="D19" s="83" t="s">
        <v>64</v>
      </c>
      <c r="E19" s="84" t="s">
        <v>38</v>
      </c>
      <c r="F19" s="85" t="s">
        <v>65</v>
      </c>
      <c r="G19" s="86">
        <v>1.984</v>
      </c>
      <c r="H19" s="85" t="s">
        <v>40</v>
      </c>
      <c r="I19" s="87" t="str">
        <f t="shared" si="0"/>
        <v>1,800~1,840</v>
      </c>
      <c r="J19" s="88">
        <v>5</v>
      </c>
      <c r="K19" s="89">
        <v>13.2</v>
      </c>
      <c r="L19" s="90">
        <f t="shared" si="1"/>
        <v>175.88333333333335</v>
      </c>
      <c r="M19" s="89">
        <f t="shared" si="2"/>
        <v>11.1</v>
      </c>
      <c r="N19" s="91">
        <f t="shared" si="3"/>
        <v>14.4</v>
      </c>
      <c r="O19" s="92" t="str">
        <f t="shared" si="4"/>
        <v>20.7~21.1</v>
      </c>
      <c r="P19" s="86" t="s">
        <v>41</v>
      </c>
      <c r="Q19" s="85" t="s">
        <v>47</v>
      </c>
      <c r="R19" s="86" t="s">
        <v>69</v>
      </c>
      <c r="S19" s="83" t="s">
        <v>202</v>
      </c>
      <c r="T19" s="93"/>
      <c r="U19" s="94">
        <f t="shared" si="5"/>
        <v>118</v>
      </c>
      <c r="V19" s="95" t="str">
        <f t="shared" si="6"/>
        <v/>
      </c>
      <c r="W19" s="95" t="str">
        <f t="shared" si="7"/>
        <v>62~63</v>
      </c>
      <c r="X19" s="96" t="str">
        <f t="shared" si="8"/>
        <v>★1.0</v>
      </c>
      <c r="Y19" s="2"/>
      <c r="Z19" s="97">
        <v>1800</v>
      </c>
      <c r="AA19" s="97">
        <v>1840</v>
      </c>
      <c r="AB19" s="98">
        <f t="shared" si="9"/>
        <v>21.1</v>
      </c>
      <c r="AC19" s="99">
        <f t="shared" si="10"/>
        <v>62</v>
      </c>
      <c r="AD19" s="99" t="str">
        <f t="shared" si="11"/>
        <v>★1.0</v>
      </c>
      <c r="AE19" s="98">
        <f t="shared" si="12"/>
        <v>20.7</v>
      </c>
      <c r="AF19" s="99">
        <f t="shared" si="13"/>
        <v>63</v>
      </c>
      <c r="AG19" s="99" t="str">
        <f t="shared" si="14"/>
        <v>★1.0</v>
      </c>
      <c r="AH19" s="100"/>
      <c r="AI19" s="2"/>
      <c r="AJ19" s="2"/>
    </row>
    <row r="20" spans="1:36" s="78" customFormat="1" ht="24" customHeight="1">
      <c r="A20" s="79"/>
      <c r="B20" s="81"/>
      <c r="C20" s="82" t="s">
        <v>70</v>
      </c>
      <c r="D20" s="83" t="s">
        <v>64</v>
      </c>
      <c r="E20" s="84" t="s">
        <v>38</v>
      </c>
      <c r="F20" s="85" t="s">
        <v>65</v>
      </c>
      <c r="G20" s="86">
        <v>1.984</v>
      </c>
      <c r="H20" s="85" t="s">
        <v>40</v>
      </c>
      <c r="I20" s="87" t="str">
        <f t="shared" si="0"/>
        <v>1,820~1,850</v>
      </c>
      <c r="J20" s="88">
        <v>5</v>
      </c>
      <c r="K20" s="89">
        <v>13.1</v>
      </c>
      <c r="L20" s="90">
        <f t="shared" si="1"/>
        <v>177.22595419847329</v>
      </c>
      <c r="M20" s="89">
        <f t="shared" si="2"/>
        <v>11.1</v>
      </c>
      <c r="N20" s="91">
        <f t="shared" si="3"/>
        <v>14.4</v>
      </c>
      <c r="O20" s="92" t="str">
        <f t="shared" si="4"/>
        <v>20.6~20.9</v>
      </c>
      <c r="P20" s="86" t="s">
        <v>41</v>
      </c>
      <c r="Q20" s="85" t="s">
        <v>47</v>
      </c>
      <c r="R20" s="86" t="s">
        <v>69</v>
      </c>
      <c r="S20" s="83" t="s">
        <v>203</v>
      </c>
      <c r="T20" s="93"/>
      <c r="U20" s="94">
        <f t="shared" si="5"/>
        <v>118</v>
      </c>
      <c r="V20" s="95" t="str">
        <f t="shared" si="6"/>
        <v/>
      </c>
      <c r="W20" s="95" t="str">
        <f t="shared" si="7"/>
        <v>62~63</v>
      </c>
      <c r="X20" s="96" t="str">
        <f t="shared" si="8"/>
        <v>★1.0</v>
      </c>
      <c r="Y20" s="2"/>
      <c r="Z20" s="97">
        <v>1820</v>
      </c>
      <c r="AA20" s="97">
        <v>1850</v>
      </c>
      <c r="AB20" s="98">
        <f t="shared" si="9"/>
        <v>20.9</v>
      </c>
      <c r="AC20" s="99">
        <f t="shared" si="10"/>
        <v>62</v>
      </c>
      <c r="AD20" s="99" t="str">
        <f t="shared" si="11"/>
        <v>★1.0</v>
      </c>
      <c r="AE20" s="98">
        <f t="shared" si="12"/>
        <v>20.6</v>
      </c>
      <c r="AF20" s="99">
        <f t="shared" si="13"/>
        <v>63</v>
      </c>
      <c r="AG20" s="99" t="str">
        <f t="shared" si="14"/>
        <v>★1.0</v>
      </c>
      <c r="AH20" s="100"/>
      <c r="AI20" s="2"/>
      <c r="AJ20" s="2"/>
    </row>
    <row r="21" spans="1:36" ht="24" customHeight="1">
      <c r="A21" s="80"/>
      <c r="B21" s="81"/>
      <c r="C21" s="101" t="s">
        <v>71</v>
      </c>
      <c r="D21" s="83" t="s">
        <v>72</v>
      </c>
      <c r="E21" s="84" t="s">
        <v>73</v>
      </c>
      <c r="F21" s="85" t="s">
        <v>54</v>
      </c>
      <c r="G21" s="86">
        <v>1.984</v>
      </c>
      <c r="H21" s="85" t="s">
        <v>40</v>
      </c>
      <c r="I21" s="87" t="str">
        <f t="shared" si="0"/>
        <v>1,780~1,840</v>
      </c>
      <c r="J21" s="88">
        <v>5</v>
      </c>
      <c r="K21" s="89">
        <v>12.4</v>
      </c>
      <c r="L21" s="90">
        <f t="shared" si="1"/>
        <v>187.23064516129031</v>
      </c>
      <c r="M21" s="89">
        <f t="shared" si="2"/>
        <v>11.1</v>
      </c>
      <c r="N21" s="91">
        <f t="shared" si="3"/>
        <v>14.4</v>
      </c>
      <c r="O21" s="92" t="str">
        <f t="shared" si="4"/>
        <v>20.7~21.3</v>
      </c>
      <c r="P21" s="86" t="s">
        <v>51</v>
      </c>
      <c r="Q21" s="85" t="s">
        <v>47</v>
      </c>
      <c r="R21" s="86" t="s">
        <v>55</v>
      </c>
      <c r="S21" s="83"/>
      <c r="T21" s="93"/>
      <c r="U21" s="94">
        <f t="shared" si="5"/>
        <v>111</v>
      </c>
      <c r="V21" s="95" t="str">
        <f t="shared" si="6"/>
        <v/>
      </c>
      <c r="W21" s="95" t="str">
        <f t="shared" si="7"/>
        <v>58~59</v>
      </c>
      <c r="X21" s="96" t="str">
        <f t="shared" si="8"/>
        <v>★0.5</v>
      </c>
      <c r="Z21" s="97">
        <v>1780</v>
      </c>
      <c r="AA21" s="97">
        <v>1840</v>
      </c>
      <c r="AB21" s="98">
        <f t="shared" si="9"/>
        <v>21.3</v>
      </c>
      <c r="AC21" s="99">
        <f t="shared" si="10"/>
        <v>58</v>
      </c>
      <c r="AD21" s="99" t="str">
        <f t="shared" si="11"/>
        <v>★0.5</v>
      </c>
      <c r="AE21" s="98">
        <f t="shared" si="12"/>
        <v>20.7</v>
      </c>
      <c r="AF21" s="99">
        <f t="shared" si="13"/>
        <v>59</v>
      </c>
      <c r="AG21" s="99" t="str">
        <f t="shared" si="14"/>
        <v>★0.5</v>
      </c>
      <c r="AH21" s="100"/>
    </row>
    <row r="22" spans="1:36" ht="24" customHeight="1">
      <c r="A22" s="80"/>
      <c r="B22" s="81"/>
      <c r="C22" s="101" t="s">
        <v>71</v>
      </c>
      <c r="D22" s="83" t="s">
        <v>72</v>
      </c>
      <c r="E22" s="84" t="s">
        <v>74</v>
      </c>
      <c r="F22" s="85" t="s">
        <v>54</v>
      </c>
      <c r="G22" s="86">
        <v>1.984</v>
      </c>
      <c r="H22" s="85" t="s">
        <v>40</v>
      </c>
      <c r="I22" s="87" t="str">
        <f t="shared" si="0"/>
        <v>1,860~1,880</v>
      </c>
      <c r="J22" s="88">
        <v>5</v>
      </c>
      <c r="K22" s="89">
        <v>12.4</v>
      </c>
      <c r="L22" s="90">
        <f t="shared" si="1"/>
        <v>187.23064516129031</v>
      </c>
      <c r="M22" s="89">
        <f t="shared" si="2"/>
        <v>11.1</v>
      </c>
      <c r="N22" s="91">
        <f t="shared" si="3"/>
        <v>14.4</v>
      </c>
      <c r="O22" s="92" t="str">
        <f t="shared" si="4"/>
        <v>20.3~20.5</v>
      </c>
      <c r="P22" s="86" t="s">
        <v>51</v>
      </c>
      <c r="Q22" s="85" t="s">
        <v>47</v>
      </c>
      <c r="R22" s="86" t="s">
        <v>55</v>
      </c>
      <c r="S22" s="83"/>
      <c r="T22" s="93"/>
      <c r="U22" s="94">
        <f t="shared" si="5"/>
        <v>111</v>
      </c>
      <c r="V22" s="95" t="str">
        <f t="shared" si="6"/>
        <v/>
      </c>
      <c r="W22" s="95" t="str">
        <f t="shared" si="7"/>
        <v>60~61</v>
      </c>
      <c r="X22" s="96" t="str">
        <f t="shared" si="8"/>
        <v>★1.0</v>
      </c>
      <c r="Z22" s="97">
        <v>1860</v>
      </c>
      <c r="AA22" s="97">
        <v>1880</v>
      </c>
      <c r="AB22" s="98">
        <f t="shared" si="9"/>
        <v>20.5</v>
      </c>
      <c r="AC22" s="99">
        <f t="shared" si="10"/>
        <v>60</v>
      </c>
      <c r="AD22" s="99" t="str">
        <f t="shared" si="11"/>
        <v>★1.0</v>
      </c>
      <c r="AE22" s="98">
        <f t="shared" si="12"/>
        <v>20.3</v>
      </c>
      <c r="AF22" s="99">
        <f t="shared" si="13"/>
        <v>61</v>
      </c>
      <c r="AG22" s="99" t="str">
        <f t="shared" si="14"/>
        <v>★1.0</v>
      </c>
      <c r="AH22" s="100"/>
    </row>
    <row r="23" spans="1:36" ht="24" customHeight="1">
      <c r="A23" s="80"/>
      <c r="B23" s="81"/>
      <c r="C23" s="101" t="s">
        <v>75</v>
      </c>
      <c r="D23" s="83" t="s">
        <v>76</v>
      </c>
      <c r="E23" s="84" t="s">
        <v>38</v>
      </c>
      <c r="F23" s="85" t="s">
        <v>77</v>
      </c>
      <c r="G23" s="86">
        <v>2.9940000000000002</v>
      </c>
      <c r="H23" s="85" t="s">
        <v>40</v>
      </c>
      <c r="I23" s="87" t="str">
        <f t="shared" si="0"/>
        <v>1,870~1,970</v>
      </c>
      <c r="J23" s="88">
        <v>5</v>
      </c>
      <c r="K23" s="89">
        <v>11.3</v>
      </c>
      <c r="L23" s="90">
        <f t="shared" si="1"/>
        <v>205.45663716814155</v>
      </c>
      <c r="M23" s="89">
        <f t="shared" si="2"/>
        <v>11.1</v>
      </c>
      <c r="N23" s="91">
        <f t="shared" si="3"/>
        <v>14.4</v>
      </c>
      <c r="O23" s="92" t="str">
        <f t="shared" si="4"/>
        <v>19.4~20.4</v>
      </c>
      <c r="P23" s="86" t="s">
        <v>51</v>
      </c>
      <c r="Q23" s="85" t="s">
        <v>47</v>
      </c>
      <c r="R23" s="86" t="s">
        <v>55</v>
      </c>
      <c r="S23" s="83"/>
      <c r="T23" s="93"/>
      <c r="U23" s="94">
        <f t="shared" si="5"/>
        <v>101</v>
      </c>
      <c r="V23" s="95" t="str">
        <f t="shared" si="6"/>
        <v/>
      </c>
      <c r="W23" s="95" t="str">
        <f t="shared" si="7"/>
        <v>55~58</v>
      </c>
      <c r="X23" s="96" t="str">
        <f t="shared" si="8"/>
        <v>★0.5</v>
      </c>
      <c r="Z23" s="97">
        <v>1870</v>
      </c>
      <c r="AA23" s="97">
        <v>1970</v>
      </c>
      <c r="AB23" s="98">
        <f t="shared" si="9"/>
        <v>20.399999999999999</v>
      </c>
      <c r="AC23" s="99">
        <f t="shared" si="10"/>
        <v>55</v>
      </c>
      <c r="AD23" s="99" t="str">
        <f t="shared" si="11"/>
        <v>★0.5</v>
      </c>
      <c r="AE23" s="98">
        <f t="shared" si="12"/>
        <v>19.399999999999999</v>
      </c>
      <c r="AF23" s="99">
        <f t="shared" si="13"/>
        <v>58</v>
      </c>
      <c r="AG23" s="99" t="str">
        <f t="shared" si="14"/>
        <v>★0.5</v>
      </c>
      <c r="AH23" s="100"/>
    </row>
    <row r="24" spans="1:36" s="78" customFormat="1" ht="24" customHeight="1">
      <c r="A24" s="79"/>
      <c r="B24" s="81"/>
      <c r="C24" s="101" t="s">
        <v>78</v>
      </c>
      <c r="D24" s="83" t="s">
        <v>79</v>
      </c>
      <c r="E24" s="84" t="s">
        <v>38</v>
      </c>
      <c r="F24" s="85" t="s">
        <v>77</v>
      </c>
      <c r="G24" s="86">
        <v>2.9940000000000002</v>
      </c>
      <c r="H24" s="85" t="s">
        <v>40</v>
      </c>
      <c r="I24" s="87" t="str">
        <f t="shared" si="0"/>
        <v>1,870~1,970</v>
      </c>
      <c r="J24" s="88">
        <v>5</v>
      </c>
      <c r="K24" s="89">
        <v>11.3</v>
      </c>
      <c r="L24" s="90">
        <f t="shared" si="1"/>
        <v>205.45663716814155</v>
      </c>
      <c r="M24" s="89">
        <f t="shared" si="2"/>
        <v>11.1</v>
      </c>
      <c r="N24" s="91">
        <f t="shared" si="3"/>
        <v>14.4</v>
      </c>
      <c r="O24" s="92" t="str">
        <f t="shared" si="4"/>
        <v>19.4~20.4</v>
      </c>
      <c r="P24" s="86" t="s">
        <v>51</v>
      </c>
      <c r="Q24" s="85" t="s">
        <v>47</v>
      </c>
      <c r="R24" s="86" t="s">
        <v>55</v>
      </c>
      <c r="S24" s="83"/>
      <c r="T24" s="93"/>
      <c r="U24" s="94">
        <f t="shared" si="5"/>
        <v>101</v>
      </c>
      <c r="V24" s="95" t="str">
        <f t="shared" si="6"/>
        <v/>
      </c>
      <c r="W24" s="95" t="str">
        <f t="shared" si="7"/>
        <v>55~58</v>
      </c>
      <c r="X24" s="96" t="str">
        <f t="shared" si="8"/>
        <v>★0.5</v>
      </c>
      <c r="Y24" s="2"/>
      <c r="Z24" s="97">
        <v>1870</v>
      </c>
      <c r="AA24" s="97">
        <v>1970</v>
      </c>
      <c r="AB24" s="98">
        <f t="shared" si="9"/>
        <v>20.399999999999999</v>
      </c>
      <c r="AC24" s="99">
        <f t="shared" si="10"/>
        <v>55</v>
      </c>
      <c r="AD24" s="99" t="str">
        <f t="shared" si="11"/>
        <v>★0.5</v>
      </c>
      <c r="AE24" s="98">
        <f t="shared" si="12"/>
        <v>19.399999999999999</v>
      </c>
      <c r="AF24" s="99">
        <f t="shared" si="13"/>
        <v>58</v>
      </c>
      <c r="AG24" s="99" t="str">
        <f t="shared" si="14"/>
        <v>★0.5</v>
      </c>
      <c r="AH24" s="100"/>
      <c r="AI24" s="2"/>
      <c r="AJ24" s="2"/>
    </row>
    <row r="25" spans="1:36" ht="24" customHeight="1">
      <c r="A25" s="80"/>
      <c r="B25" s="81"/>
      <c r="C25" s="82" t="s">
        <v>80</v>
      </c>
      <c r="D25" s="83" t="s">
        <v>81</v>
      </c>
      <c r="E25" s="84" t="s">
        <v>82</v>
      </c>
      <c r="F25" s="85" t="s">
        <v>60</v>
      </c>
      <c r="G25" s="86">
        <v>1.984</v>
      </c>
      <c r="H25" s="85" t="s">
        <v>40</v>
      </c>
      <c r="I25" s="87" t="str">
        <f>IF(Z25="","",(IF(AA25-Z25&gt;0,CONCATENATE(TEXT(Z25,"#,##0"),"~",TEXT(AA25,"#,##0")),TEXT(Z25,"#,##0"))))</f>
        <v>1,810~1,840</v>
      </c>
      <c r="J25" s="88">
        <v>5</v>
      </c>
      <c r="K25" s="89">
        <v>12.4</v>
      </c>
      <c r="L25" s="90">
        <f t="shared" si="1"/>
        <v>187.23064516129031</v>
      </c>
      <c r="M25" s="89">
        <f t="shared" si="2"/>
        <v>11.1</v>
      </c>
      <c r="N25" s="91">
        <f t="shared" si="3"/>
        <v>14.4</v>
      </c>
      <c r="O25" s="92" t="str">
        <f t="shared" si="4"/>
        <v>20.7~21.0</v>
      </c>
      <c r="P25" s="86" t="s">
        <v>51</v>
      </c>
      <c r="Q25" s="85" t="s">
        <v>47</v>
      </c>
      <c r="R25" s="86" t="s">
        <v>55</v>
      </c>
      <c r="S25" s="83"/>
      <c r="T25" s="93"/>
      <c r="U25" s="94">
        <f t="shared" si="5"/>
        <v>111</v>
      </c>
      <c r="V25" s="95" t="str">
        <f t="shared" si="6"/>
        <v/>
      </c>
      <c r="W25" s="95">
        <f t="shared" si="7"/>
        <v>59</v>
      </c>
      <c r="X25" s="96" t="str">
        <f t="shared" si="8"/>
        <v>★0.5</v>
      </c>
      <c r="Z25" s="97">
        <v>1810</v>
      </c>
      <c r="AA25" s="97">
        <v>1840</v>
      </c>
      <c r="AB25" s="98">
        <f t="shared" si="9"/>
        <v>21</v>
      </c>
      <c r="AC25" s="99">
        <f t="shared" si="10"/>
        <v>59</v>
      </c>
      <c r="AD25" s="99" t="str">
        <f t="shared" si="11"/>
        <v>★0.5</v>
      </c>
      <c r="AE25" s="98">
        <f t="shared" si="12"/>
        <v>20.7</v>
      </c>
      <c r="AF25" s="99">
        <f t="shared" si="13"/>
        <v>59</v>
      </c>
      <c r="AG25" s="99" t="str">
        <f t="shared" si="14"/>
        <v>★0.5</v>
      </c>
      <c r="AH25" s="100"/>
    </row>
    <row r="26" spans="1:36" ht="24" customHeight="1">
      <c r="A26" s="80"/>
      <c r="B26" s="81"/>
      <c r="C26" s="82" t="s">
        <v>80</v>
      </c>
      <c r="D26" s="83" t="s">
        <v>81</v>
      </c>
      <c r="E26" s="84" t="s">
        <v>83</v>
      </c>
      <c r="F26" s="85" t="s">
        <v>60</v>
      </c>
      <c r="G26" s="86">
        <v>1.984</v>
      </c>
      <c r="H26" s="85" t="s">
        <v>40</v>
      </c>
      <c r="I26" s="87" t="str">
        <f t="shared" ref="I26:I79" si="15">IF(Z26="","",(IF(AA26-Z26&gt;0,CONCATENATE(TEXT(Z26,"#,##0"),"~",TEXT(AA26,"#,##0")),TEXT(Z26,"#,##0"))))</f>
        <v>1,850~1,860</v>
      </c>
      <c r="J26" s="88">
        <v>5</v>
      </c>
      <c r="K26" s="89">
        <v>12.4</v>
      </c>
      <c r="L26" s="90">
        <f t="shared" si="1"/>
        <v>187.23064516129031</v>
      </c>
      <c r="M26" s="89">
        <f t="shared" si="2"/>
        <v>11.1</v>
      </c>
      <c r="N26" s="91">
        <f t="shared" si="3"/>
        <v>14.4</v>
      </c>
      <c r="O26" s="92" t="str">
        <f t="shared" si="4"/>
        <v>20.5~20.6</v>
      </c>
      <c r="P26" s="86" t="s">
        <v>51</v>
      </c>
      <c r="Q26" s="85" t="s">
        <v>47</v>
      </c>
      <c r="R26" s="86" t="s">
        <v>55</v>
      </c>
      <c r="S26" s="83"/>
      <c r="T26" s="93"/>
      <c r="U26" s="94">
        <f t="shared" si="5"/>
        <v>111</v>
      </c>
      <c r="V26" s="95" t="str">
        <f t="shared" si="6"/>
        <v/>
      </c>
      <c r="W26" s="95">
        <f t="shared" si="7"/>
        <v>60</v>
      </c>
      <c r="X26" s="96" t="str">
        <f t="shared" si="8"/>
        <v>★1.0</v>
      </c>
      <c r="Z26" s="97">
        <v>1850</v>
      </c>
      <c r="AA26" s="97">
        <v>1860</v>
      </c>
      <c r="AB26" s="98">
        <f t="shared" si="9"/>
        <v>20.6</v>
      </c>
      <c r="AC26" s="99">
        <f t="shared" si="10"/>
        <v>60</v>
      </c>
      <c r="AD26" s="99" t="str">
        <f t="shared" si="11"/>
        <v>★1.0</v>
      </c>
      <c r="AE26" s="98">
        <f t="shared" si="12"/>
        <v>20.5</v>
      </c>
      <c r="AF26" s="99">
        <f t="shared" si="13"/>
        <v>60</v>
      </c>
      <c r="AG26" s="99" t="str">
        <f t="shared" si="14"/>
        <v>★1.0</v>
      </c>
      <c r="AH26" s="100"/>
    </row>
    <row r="27" spans="1:36" ht="24" customHeight="1">
      <c r="A27" s="80"/>
      <c r="B27" s="81"/>
      <c r="C27" s="82" t="s">
        <v>84</v>
      </c>
      <c r="D27" s="83" t="s">
        <v>85</v>
      </c>
      <c r="E27" s="84" t="s">
        <v>38</v>
      </c>
      <c r="F27" s="85" t="s">
        <v>77</v>
      </c>
      <c r="G27" s="86">
        <v>2.9940000000000002</v>
      </c>
      <c r="H27" s="85" t="s">
        <v>40</v>
      </c>
      <c r="I27" s="87" t="str">
        <f t="shared" si="15"/>
        <v>1,910~1,960</v>
      </c>
      <c r="J27" s="88">
        <v>5</v>
      </c>
      <c r="K27" s="89">
        <v>11.3</v>
      </c>
      <c r="L27" s="90">
        <f t="shared" si="1"/>
        <v>205.45663716814155</v>
      </c>
      <c r="M27" s="89">
        <f t="shared" si="2"/>
        <v>10.199999999999999</v>
      </c>
      <c r="N27" s="91">
        <f t="shared" si="3"/>
        <v>13.5</v>
      </c>
      <c r="O27" s="92" t="str">
        <f t="shared" si="4"/>
        <v>19.5~20.0</v>
      </c>
      <c r="P27" s="86" t="s">
        <v>51</v>
      </c>
      <c r="Q27" s="85" t="s">
        <v>47</v>
      </c>
      <c r="R27" s="86" t="s">
        <v>55</v>
      </c>
      <c r="S27" s="83"/>
      <c r="T27" s="93"/>
      <c r="U27" s="94">
        <f t="shared" si="5"/>
        <v>110</v>
      </c>
      <c r="V27" s="95" t="str">
        <f t="shared" si="6"/>
        <v/>
      </c>
      <c r="W27" s="95" t="str">
        <f t="shared" si="7"/>
        <v>56~57</v>
      </c>
      <c r="X27" s="96" t="str">
        <f t="shared" si="8"/>
        <v>★0.5</v>
      </c>
      <c r="Z27" s="97">
        <v>1910</v>
      </c>
      <c r="AA27" s="97">
        <v>1960</v>
      </c>
      <c r="AB27" s="98">
        <f t="shared" si="9"/>
        <v>20</v>
      </c>
      <c r="AC27" s="99">
        <f t="shared" si="10"/>
        <v>56</v>
      </c>
      <c r="AD27" s="99" t="str">
        <f t="shared" si="11"/>
        <v>★0.5</v>
      </c>
      <c r="AE27" s="98">
        <f t="shared" si="12"/>
        <v>19.5</v>
      </c>
      <c r="AF27" s="99">
        <f t="shared" si="13"/>
        <v>57</v>
      </c>
      <c r="AG27" s="99" t="str">
        <f t="shared" si="14"/>
        <v>★0.5</v>
      </c>
      <c r="AH27" s="100"/>
    </row>
    <row r="28" spans="1:36" s="78" customFormat="1" ht="24" customHeight="1">
      <c r="A28" s="79"/>
      <c r="B28" s="81"/>
      <c r="C28" s="82" t="s">
        <v>84</v>
      </c>
      <c r="D28" s="83" t="s">
        <v>79</v>
      </c>
      <c r="E28" s="84" t="s">
        <v>38</v>
      </c>
      <c r="F28" s="85" t="s">
        <v>77</v>
      </c>
      <c r="G28" s="86">
        <v>2.9940000000000002</v>
      </c>
      <c r="H28" s="85" t="s">
        <v>40</v>
      </c>
      <c r="I28" s="87" t="str">
        <f t="shared" si="15"/>
        <v>1,910~1,960</v>
      </c>
      <c r="J28" s="88">
        <v>5</v>
      </c>
      <c r="K28" s="89">
        <v>11.3</v>
      </c>
      <c r="L28" s="90">
        <f t="shared" si="1"/>
        <v>205.45663716814155</v>
      </c>
      <c r="M28" s="89">
        <f t="shared" si="2"/>
        <v>10.199999999999999</v>
      </c>
      <c r="N28" s="91">
        <f t="shared" si="3"/>
        <v>13.5</v>
      </c>
      <c r="O28" s="92" t="str">
        <f t="shared" si="4"/>
        <v>19.5~20.0</v>
      </c>
      <c r="P28" s="86" t="s">
        <v>51</v>
      </c>
      <c r="Q28" s="85" t="s">
        <v>47</v>
      </c>
      <c r="R28" s="86" t="s">
        <v>55</v>
      </c>
      <c r="S28" s="83"/>
      <c r="T28" s="93"/>
      <c r="U28" s="94">
        <f t="shared" si="5"/>
        <v>110</v>
      </c>
      <c r="V28" s="95" t="str">
        <f t="shared" si="6"/>
        <v/>
      </c>
      <c r="W28" s="95" t="str">
        <f t="shared" si="7"/>
        <v>56~57</v>
      </c>
      <c r="X28" s="96" t="str">
        <f t="shared" si="8"/>
        <v>★0.5</v>
      </c>
      <c r="Y28" s="2"/>
      <c r="Z28" s="97">
        <v>1910</v>
      </c>
      <c r="AA28" s="97">
        <v>1960</v>
      </c>
      <c r="AB28" s="98">
        <f t="shared" si="9"/>
        <v>20</v>
      </c>
      <c r="AC28" s="99">
        <f t="shared" si="10"/>
        <v>56</v>
      </c>
      <c r="AD28" s="99" t="str">
        <f t="shared" si="11"/>
        <v>★0.5</v>
      </c>
      <c r="AE28" s="98">
        <f t="shared" si="12"/>
        <v>19.5</v>
      </c>
      <c r="AF28" s="99">
        <f t="shared" si="13"/>
        <v>57</v>
      </c>
      <c r="AG28" s="99" t="str">
        <f t="shared" si="14"/>
        <v>★0.5</v>
      </c>
      <c r="AH28" s="100"/>
      <c r="AI28" s="2"/>
      <c r="AJ28" s="2"/>
    </row>
    <row r="29" spans="1:36" ht="24" customHeight="1">
      <c r="A29" s="80"/>
      <c r="B29" s="81"/>
      <c r="C29" s="82" t="s">
        <v>86</v>
      </c>
      <c r="D29" s="83" t="s">
        <v>87</v>
      </c>
      <c r="E29" s="84" t="s">
        <v>88</v>
      </c>
      <c r="F29" s="85" t="s">
        <v>89</v>
      </c>
      <c r="G29" s="86">
        <v>2.9940000000000002</v>
      </c>
      <c r="H29" s="85" t="s">
        <v>90</v>
      </c>
      <c r="I29" s="87" t="str">
        <f t="shared" si="15"/>
        <v>2,030~2,160</v>
      </c>
      <c r="J29" s="88">
        <v>5</v>
      </c>
      <c r="K29" s="89">
        <v>9.5</v>
      </c>
      <c r="L29" s="90">
        <f t="shared" si="1"/>
        <v>244.38526315789471</v>
      </c>
      <c r="M29" s="89">
        <f t="shared" si="2"/>
        <v>9.4</v>
      </c>
      <c r="N29" s="91">
        <f t="shared" si="3"/>
        <v>12.7</v>
      </c>
      <c r="O29" s="92" t="str">
        <f t="shared" si="4"/>
        <v>17.3~18.7</v>
      </c>
      <c r="P29" s="86" t="s">
        <v>91</v>
      </c>
      <c r="Q29" s="85" t="s">
        <v>47</v>
      </c>
      <c r="R29" s="86" t="s">
        <v>55</v>
      </c>
      <c r="S29" s="83"/>
      <c r="T29" s="93"/>
      <c r="U29" s="94">
        <f t="shared" si="5"/>
        <v>101</v>
      </c>
      <c r="V29" s="95" t="str">
        <f t="shared" si="6"/>
        <v/>
      </c>
      <c r="W29" s="95" t="str">
        <f t="shared" si="7"/>
        <v/>
      </c>
      <c r="X29" s="96" t="str">
        <f t="shared" si="8"/>
        <v/>
      </c>
      <c r="Z29" s="97">
        <v>2030</v>
      </c>
      <c r="AA29" s="97">
        <v>2160</v>
      </c>
      <c r="AB29" s="98">
        <f t="shared" si="9"/>
        <v>18.7</v>
      </c>
      <c r="AC29" s="99">
        <f t="shared" si="10"/>
        <v>50</v>
      </c>
      <c r="AD29" s="99" t="str">
        <f t="shared" si="11"/>
        <v xml:space="preserve"> </v>
      </c>
      <c r="AE29" s="98">
        <f t="shared" si="12"/>
        <v>17.3</v>
      </c>
      <c r="AF29" s="99">
        <f t="shared" si="13"/>
        <v>54</v>
      </c>
      <c r="AG29" s="99" t="str">
        <f t="shared" si="14"/>
        <v xml:space="preserve"> </v>
      </c>
      <c r="AH29" s="100"/>
    </row>
    <row r="30" spans="1:36" ht="24" customHeight="1">
      <c r="A30" s="80"/>
      <c r="B30" s="81"/>
      <c r="C30" s="82" t="s">
        <v>86</v>
      </c>
      <c r="D30" s="83" t="s">
        <v>87</v>
      </c>
      <c r="E30" s="84" t="s">
        <v>92</v>
      </c>
      <c r="F30" s="85" t="s">
        <v>89</v>
      </c>
      <c r="G30" s="86">
        <v>2.9940000000000002</v>
      </c>
      <c r="H30" s="85" t="s">
        <v>90</v>
      </c>
      <c r="I30" s="87" t="str">
        <f t="shared" si="15"/>
        <v>2,170~2,200</v>
      </c>
      <c r="J30" s="88">
        <v>5</v>
      </c>
      <c r="K30" s="89">
        <v>9.5</v>
      </c>
      <c r="L30" s="90">
        <f t="shared" si="1"/>
        <v>244.38526315789471</v>
      </c>
      <c r="M30" s="89">
        <f t="shared" si="2"/>
        <v>8.6999999999999993</v>
      </c>
      <c r="N30" s="91">
        <f t="shared" si="3"/>
        <v>11.9</v>
      </c>
      <c r="O30" s="92" t="str">
        <f t="shared" si="4"/>
        <v>16.8~17.2</v>
      </c>
      <c r="P30" s="86" t="s">
        <v>91</v>
      </c>
      <c r="Q30" s="85" t="s">
        <v>47</v>
      </c>
      <c r="R30" s="86" t="s">
        <v>55</v>
      </c>
      <c r="S30" s="83"/>
      <c r="T30" s="93"/>
      <c r="U30" s="94">
        <f t="shared" si="5"/>
        <v>109</v>
      </c>
      <c r="V30" s="95" t="str">
        <f t="shared" si="6"/>
        <v/>
      </c>
      <c r="W30" s="95" t="str">
        <f t="shared" si="7"/>
        <v>55~56</v>
      </c>
      <c r="X30" s="96" t="str">
        <f t="shared" si="8"/>
        <v>★0.5</v>
      </c>
      <c r="Z30" s="97">
        <v>2170</v>
      </c>
      <c r="AA30" s="97">
        <v>2200</v>
      </c>
      <c r="AB30" s="98">
        <f t="shared" si="9"/>
        <v>17.2</v>
      </c>
      <c r="AC30" s="99">
        <f t="shared" si="10"/>
        <v>55</v>
      </c>
      <c r="AD30" s="99" t="str">
        <f t="shared" si="11"/>
        <v>★0.5</v>
      </c>
      <c r="AE30" s="98">
        <f t="shared" si="12"/>
        <v>16.8</v>
      </c>
      <c r="AF30" s="99">
        <f t="shared" si="13"/>
        <v>56</v>
      </c>
      <c r="AG30" s="99" t="str">
        <f t="shared" si="14"/>
        <v>★0.5</v>
      </c>
      <c r="AH30" s="100"/>
    </row>
    <row r="31" spans="1:36" s="78" customFormat="1" ht="24" customHeight="1">
      <c r="A31" s="79"/>
      <c r="B31" s="81"/>
      <c r="C31" s="82" t="s">
        <v>86</v>
      </c>
      <c r="D31" s="83" t="s">
        <v>93</v>
      </c>
      <c r="E31" s="84" t="s">
        <v>204</v>
      </c>
      <c r="F31" s="85" t="s">
        <v>89</v>
      </c>
      <c r="G31" s="86">
        <v>2.9940000000000002</v>
      </c>
      <c r="H31" s="85" t="s">
        <v>90</v>
      </c>
      <c r="I31" s="87" t="str">
        <f t="shared" si="15"/>
        <v>2,030~2,180</v>
      </c>
      <c r="J31" s="88">
        <v>5</v>
      </c>
      <c r="K31" s="89">
        <v>9.4</v>
      </c>
      <c r="L31" s="90">
        <f t="shared" si="1"/>
        <v>246.9851063829787</v>
      </c>
      <c r="M31" s="89">
        <f t="shared" si="2"/>
        <v>9.4</v>
      </c>
      <c r="N31" s="91">
        <f t="shared" si="3"/>
        <v>12.7</v>
      </c>
      <c r="O31" s="92" t="str">
        <f t="shared" si="4"/>
        <v>17.1~18.7</v>
      </c>
      <c r="P31" s="86" t="s">
        <v>91</v>
      </c>
      <c r="Q31" s="85" t="s">
        <v>47</v>
      </c>
      <c r="R31" s="86" t="s">
        <v>55</v>
      </c>
      <c r="S31" s="83"/>
      <c r="T31" s="93"/>
      <c r="U31" s="94">
        <f t="shared" si="5"/>
        <v>100</v>
      </c>
      <c r="V31" s="95" t="str">
        <f t="shared" si="6"/>
        <v/>
      </c>
      <c r="W31" s="95" t="str">
        <f t="shared" si="7"/>
        <v/>
      </c>
      <c r="X31" s="96" t="str">
        <f t="shared" si="8"/>
        <v/>
      </c>
      <c r="Y31" s="2"/>
      <c r="Z31" s="97">
        <v>2030</v>
      </c>
      <c r="AA31" s="97">
        <v>2180</v>
      </c>
      <c r="AB31" s="98">
        <f t="shared" si="9"/>
        <v>18.7</v>
      </c>
      <c r="AC31" s="99">
        <f t="shared" si="10"/>
        <v>50</v>
      </c>
      <c r="AD31" s="99" t="str">
        <f t="shared" si="11"/>
        <v xml:space="preserve"> </v>
      </c>
      <c r="AE31" s="98">
        <f t="shared" si="12"/>
        <v>17.100000000000001</v>
      </c>
      <c r="AF31" s="99">
        <f t="shared" si="13"/>
        <v>54</v>
      </c>
      <c r="AG31" s="99" t="str">
        <f t="shared" si="14"/>
        <v xml:space="preserve"> </v>
      </c>
      <c r="AH31" s="100"/>
      <c r="AI31" s="2"/>
      <c r="AJ31" s="2"/>
    </row>
    <row r="32" spans="1:36" s="78" customFormat="1" ht="24" customHeight="1">
      <c r="A32" s="79"/>
      <c r="B32" s="81"/>
      <c r="C32" s="82" t="s">
        <v>86</v>
      </c>
      <c r="D32" s="83" t="s">
        <v>93</v>
      </c>
      <c r="E32" s="84" t="s">
        <v>205</v>
      </c>
      <c r="F32" s="85" t="s">
        <v>89</v>
      </c>
      <c r="G32" s="86">
        <v>2.9940000000000002</v>
      </c>
      <c r="H32" s="85" t="s">
        <v>90</v>
      </c>
      <c r="I32" s="87" t="str">
        <f t="shared" si="15"/>
        <v>2,190~2,200</v>
      </c>
      <c r="J32" s="88">
        <v>5</v>
      </c>
      <c r="K32" s="89">
        <v>9.4</v>
      </c>
      <c r="L32" s="90">
        <f t="shared" si="1"/>
        <v>246.9851063829787</v>
      </c>
      <c r="M32" s="89">
        <f t="shared" si="2"/>
        <v>8.6999999999999993</v>
      </c>
      <c r="N32" s="91">
        <f t="shared" si="3"/>
        <v>11.9</v>
      </c>
      <c r="O32" s="92" t="str">
        <f t="shared" si="4"/>
        <v>16.8~16.9</v>
      </c>
      <c r="P32" s="86" t="s">
        <v>91</v>
      </c>
      <c r="Q32" s="85" t="s">
        <v>47</v>
      </c>
      <c r="R32" s="86" t="s">
        <v>69</v>
      </c>
      <c r="S32" s="83"/>
      <c r="T32" s="93"/>
      <c r="U32" s="94">
        <f t="shared" si="5"/>
        <v>108</v>
      </c>
      <c r="V32" s="95" t="str">
        <f t="shared" si="6"/>
        <v/>
      </c>
      <c r="W32" s="95">
        <f t="shared" si="7"/>
        <v>55</v>
      </c>
      <c r="X32" s="96" t="str">
        <f t="shared" si="8"/>
        <v>★0.5</v>
      </c>
      <c r="Y32" s="2"/>
      <c r="Z32" s="97">
        <v>2190</v>
      </c>
      <c r="AA32" s="97">
        <v>2200</v>
      </c>
      <c r="AB32" s="98">
        <f t="shared" si="9"/>
        <v>16.899999999999999</v>
      </c>
      <c r="AC32" s="99">
        <f t="shared" si="10"/>
        <v>55</v>
      </c>
      <c r="AD32" s="99" t="str">
        <f t="shared" si="11"/>
        <v>★0.5</v>
      </c>
      <c r="AE32" s="98">
        <f t="shared" si="12"/>
        <v>16.8</v>
      </c>
      <c r="AF32" s="99">
        <f t="shared" si="13"/>
        <v>55</v>
      </c>
      <c r="AG32" s="99" t="str">
        <f t="shared" si="14"/>
        <v>★0.5</v>
      </c>
      <c r="AH32" s="100"/>
      <c r="AI32" s="2"/>
      <c r="AJ32" s="2"/>
    </row>
    <row r="33" spans="1:36" ht="24" customHeight="1">
      <c r="A33" s="80"/>
      <c r="B33" s="81"/>
      <c r="C33" s="82" t="s">
        <v>94</v>
      </c>
      <c r="D33" s="83" t="s">
        <v>95</v>
      </c>
      <c r="E33" s="84" t="s">
        <v>38</v>
      </c>
      <c r="F33" s="85" t="s">
        <v>96</v>
      </c>
      <c r="G33" s="86">
        <v>3.996</v>
      </c>
      <c r="H33" s="85" t="s">
        <v>90</v>
      </c>
      <c r="I33" s="87" t="str">
        <f t="shared" si="15"/>
        <v>2,090~2,260</v>
      </c>
      <c r="J33" s="88">
        <v>5</v>
      </c>
      <c r="K33" s="89">
        <v>7.9</v>
      </c>
      <c r="L33" s="90">
        <f t="shared" si="1"/>
        <v>293.8810126582278</v>
      </c>
      <c r="M33" s="89">
        <f t="shared" si="2"/>
        <v>9.4</v>
      </c>
      <c r="N33" s="91">
        <f t="shared" si="3"/>
        <v>12.7</v>
      </c>
      <c r="O33" s="92" t="str">
        <f t="shared" si="4"/>
        <v>16.1~18.1</v>
      </c>
      <c r="P33" s="86" t="s">
        <v>97</v>
      </c>
      <c r="Q33" s="85" t="s">
        <v>47</v>
      </c>
      <c r="R33" s="86" t="s">
        <v>55</v>
      </c>
      <c r="S33" s="83"/>
      <c r="T33" s="93"/>
      <c r="U33" s="94" t="str">
        <f t="shared" si="5"/>
        <v/>
      </c>
      <c r="V33" s="95" t="str">
        <f t="shared" si="6"/>
        <v/>
      </c>
      <c r="W33" s="95" t="str">
        <f t="shared" si="7"/>
        <v/>
      </c>
      <c r="X33" s="96" t="str">
        <f t="shared" si="8"/>
        <v/>
      </c>
      <c r="Z33" s="97">
        <v>2090</v>
      </c>
      <c r="AA33" s="97">
        <v>2260</v>
      </c>
      <c r="AB33" s="98">
        <f t="shared" si="9"/>
        <v>18.100000000000001</v>
      </c>
      <c r="AC33" s="99">
        <f t="shared" si="10"/>
        <v>43</v>
      </c>
      <c r="AD33" s="99" t="str">
        <f t="shared" si="11"/>
        <v xml:space="preserve"> </v>
      </c>
      <c r="AE33" s="98">
        <f t="shared" si="12"/>
        <v>16.100000000000001</v>
      </c>
      <c r="AF33" s="99">
        <f t="shared" si="13"/>
        <v>49</v>
      </c>
      <c r="AG33" s="99" t="str">
        <f t="shared" si="14"/>
        <v xml:space="preserve"> </v>
      </c>
      <c r="AH33" s="100"/>
    </row>
    <row r="34" spans="1:36" ht="24" customHeight="1">
      <c r="A34" s="80"/>
      <c r="B34" s="81"/>
      <c r="C34" s="82" t="s">
        <v>98</v>
      </c>
      <c r="D34" s="83" t="s">
        <v>99</v>
      </c>
      <c r="E34" s="84" t="s">
        <v>38</v>
      </c>
      <c r="F34" s="85" t="s">
        <v>96</v>
      </c>
      <c r="G34" s="86">
        <v>3.996</v>
      </c>
      <c r="H34" s="85" t="s">
        <v>90</v>
      </c>
      <c r="I34" s="87" t="str">
        <f t="shared" si="15"/>
        <v>2,150~2,310</v>
      </c>
      <c r="J34" s="102" t="s">
        <v>100</v>
      </c>
      <c r="K34" s="89">
        <v>7.9</v>
      </c>
      <c r="L34" s="90">
        <f t="shared" si="1"/>
        <v>293.8810126582278</v>
      </c>
      <c r="M34" s="89">
        <f t="shared" si="2"/>
        <v>8.6999999999999993</v>
      </c>
      <c r="N34" s="91">
        <f t="shared" si="3"/>
        <v>11.9</v>
      </c>
      <c r="O34" s="92" t="str">
        <f t="shared" si="4"/>
        <v>15.5~17.4</v>
      </c>
      <c r="P34" s="86" t="s">
        <v>97</v>
      </c>
      <c r="Q34" s="85" t="s">
        <v>47</v>
      </c>
      <c r="R34" s="86" t="s">
        <v>55</v>
      </c>
      <c r="S34" s="83"/>
      <c r="T34" s="93"/>
      <c r="U34" s="94" t="str">
        <f t="shared" si="5"/>
        <v/>
      </c>
      <c r="V34" s="95" t="str">
        <f t="shared" si="6"/>
        <v/>
      </c>
      <c r="W34" s="95" t="str">
        <f t="shared" si="7"/>
        <v/>
      </c>
      <c r="X34" s="96" t="str">
        <f t="shared" si="8"/>
        <v/>
      </c>
      <c r="Z34" s="97">
        <v>2150</v>
      </c>
      <c r="AA34" s="97">
        <v>2310</v>
      </c>
      <c r="AB34" s="98">
        <f t="shared" si="9"/>
        <v>17.399999999999999</v>
      </c>
      <c r="AC34" s="99">
        <f t="shared" si="10"/>
        <v>45</v>
      </c>
      <c r="AD34" s="99" t="str">
        <f t="shared" si="11"/>
        <v xml:space="preserve"> </v>
      </c>
      <c r="AE34" s="98">
        <f t="shared" si="12"/>
        <v>15.5</v>
      </c>
      <c r="AF34" s="99">
        <f t="shared" si="13"/>
        <v>50</v>
      </c>
      <c r="AG34" s="99" t="str">
        <f t="shared" si="14"/>
        <v xml:space="preserve"> </v>
      </c>
      <c r="AH34" s="100"/>
    </row>
    <row r="35" spans="1:36" s="78" customFormat="1" ht="24" customHeight="1">
      <c r="A35" s="79"/>
      <c r="B35" s="81"/>
      <c r="C35" s="82" t="s">
        <v>101</v>
      </c>
      <c r="D35" s="83" t="s">
        <v>102</v>
      </c>
      <c r="E35" s="84" t="s">
        <v>38</v>
      </c>
      <c r="F35" s="85" t="s">
        <v>45</v>
      </c>
      <c r="G35" s="86">
        <v>1.4970000000000001</v>
      </c>
      <c r="H35" s="85" t="s">
        <v>40</v>
      </c>
      <c r="I35" s="87" t="str">
        <f t="shared" si="15"/>
        <v>1,350~1,370</v>
      </c>
      <c r="J35" s="88">
        <v>5</v>
      </c>
      <c r="K35" s="89">
        <v>15.7</v>
      </c>
      <c r="L35" s="90">
        <f t="shared" si="1"/>
        <v>147.87643312101909</v>
      </c>
      <c r="M35" s="89">
        <f t="shared" si="2"/>
        <v>15.8</v>
      </c>
      <c r="N35" s="91">
        <f t="shared" si="3"/>
        <v>19</v>
      </c>
      <c r="O35" s="92" t="str">
        <f t="shared" si="4"/>
        <v>24.8~25.0</v>
      </c>
      <c r="P35" s="86" t="s">
        <v>103</v>
      </c>
      <c r="Q35" s="85" t="s">
        <v>47</v>
      </c>
      <c r="R35" s="86" t="s">
        <v>43</v>
      </c>
      <c r="S35" s="83"/>
      <c r="T35" s="93"/>
      <c r="U35" s="94" t="str">
        <f t="shared" si="5"/>
        <v/>
      </c>
      <c r="V35" s="95" t="str">
        <f t="shared" si="6"/>
        <v/>
      </c>
      <c r="W35" s="95" t="str">
        <f t="shared" si="7"/>
        <v>62~63</v>
      </c>
      <c r="X35" s="96" t="str">
        <f t="shared" si="8"/>
        <v>★1.0</v>
      </c>
      <c r="Y35" s="2"/>
      <c r="Z35" s="97">
        <v>1350</v>
      </c>
      <c r="AA35" s="97">
        <v>1370</v>
      </c>
      <c r="AB35" s="98">
        <f t="shared" si="9"/>
        <v>25</v>
      </c>
      <c r="AC35" s="99">
        <f t="shared" si="10"/>
        <v>62</v>
      </c>
      <c r="AD35" s="99" t="str">
        <f t="shared" si="11"/>
        <v>★1.0</v>
      </c>
      <c r="AE35" s="98">
        <f t="shared" si="12"/>
        <v>24.8</v>
      </c>
      <c r="AF35" s="99">
        <f t="shared" si="13"/>
        <v>63</v>
      </c>
      <c r="AG35" s="99" t="str">
        <f t="shared" si="14"/>
        <v>★1.0</v>
      </c>
      <c r="AH35" s="100"/>
      <c r="AI35" s="2"/>
      <c r="AJ35" s="2"/>
    </row>
    <row r="36" spans="1:36" s="78" customFormat="1" ht="24" customHeight="1">
      <c r="A36" s="79"/>
      <c r="B36" s="81"/>
      <c r="C36" s="82" t="s">
        <v>104</v>
      </c>
      <c r="D36" s="83" t="s">
        <v>105</v>
      </c>
      <c r="E36" s="84" t="s">
        <v>38</v>
      </c>
      <c r="F36" s="85" t="s">
        <v>45</v>
      </c>
      <c r="G36" s="86">
        <v>1.4970000000000001</v>
      </c>
      <c r="H36" s="85" t="s">
        <v>40</v>
      </c>
      <c r="I36" s="87" t="str">
        <f t="shared" si="15"/>
        <v>1,530~1,570</v>
      </c>
      <c r="J36" s="88">
        <v>5</v>
      </c>
      <c r="K36" s="89">
        <v>14.4</v>
      </c>
      <c r="L36" s="90">
        <f t="shared" si="1"/>
        <v>161.22638888888889</v>
      </c>
      <c r="M36" s="89">
        <f t="shared" si="2"/>
        <v>14.4</v>
      </c>
      <c r="N36" s="91">
        <f t="shared" si="3"/>
        <v>17.600000000000001</v>
      </c>
      <c r="O36" s="92" t="str">
        <f t="shared" si="4"/>
        <v>23.2~23.6</v>
      </c>
      <c r="P36" s="86" t="s">
        <v>103</v>
      </c>
      <c r="Q36" s="85" t="s">
        <v>47</v>
      </c>
      <c r="R36" s="86" t="s">
        <v>43</v>
      </c>
      <c r="S36" s="83"/>
      <c r="T36" s="93"/>
      <c r="U36" s="94">
        <f t="shared" si="5"/>
        <v>100</v>
      </c>
      <c r="V36" s="95" t="str">
        <f t="shared" si="6"/>
        <v/>
      </c>
      <c r="W36" s="95" t="str">
        <f t="shared" si="7"/>
        <v>61~62</v>
      </c>
      <c r="X36" s="96" t="str">
        <f t="shared" si="8"/>
        <v>★1.0</v>
      </c>
      <c r="Y36" s="2"/>
      <c r="Z36" s="97">
        <v>1530</v>
      </c>
      <c r="AA36" s="97">
        <v>1570</v>
      </c>
      <c r="AB36" s="98">
        <f t="shared" si="9"/>
        <v>23.6</v>
      </c>
      <c r="AC36" s="99">
        <f t="shared" si="10"/>
        <v>61</v>
      </c>
      <c r="AD36" s="99" t="str">
        <f t="shared" si="11"/>
        <v>★1.0</v>
      </c>
      <c r="AE36" s="98">
        <f t="shared" si="12"/>
        <v>23.2</v>
      </c>
      <c r="AF36" s="99">
        <f t="shared" si="13"/>
        <v>62</v>
      </c>
      <c r="AG36" s="99" t="str">
        <f t="shared" si="14"/>
        <v>★1.0</v>
      </c>
      <c r="AH36" s="100"/>
      <c r="AI36" s="2"/>
      <c r="AJ36" s="2"/>
    </row>
    <row r="37" spans="1:36" ht="24" customHeight="1">
      <c r="A37" s="80"/>
      <c r="B37" s="81"/>
      <c r="C37" s="82" t="s">
        <v>106</v>
      </c>
      <c r="D37" s="83" t="s">
        <v>107</v>
      </c>
      <c r="E37" s="84" t="s">
        <v>108</v>
      </c>
      <c r="F37" s="85" t="s">
        <v>109</v>
      </c>
      <c r="G37" s="86">
        <v>2.9940000000000002</v>
      </c>
      <c r="H37" s="85" t="s">
        <v>90</v>
      </c>
      <c r="I37" s="87" t="str">
        <f t="shared" si="15"/>
        <v>2,190~2,250</v>
      </c>
      <c r="J37" s="88">
        <v>7</v>
      </c>
      <c r="K37" s="89">
        <v>9.6</v>
      </c>
      <c r="L37" s="90">
        <f t="shared" si="1"/>
        <v>241.83958333333334</v>
      </c>
      <c r="M37" s="89">
        <f t="shared" si="2"/>
        <v>8.6999999999999993</v>
      </c>
      <c r="N37" s="91">
        <f t="shared" si="3"/>
        <v>11.9</v>
      </c>
      <c r="O37" s="92" t="str">
        <f t="shared" si="4"/>
        <v>16.2~16.9</v>
      </c>
      <c r="P37" s="86" t="s">
        <v>91</v>
      </c>
      <c r="Q37" s="85" t="s">
        <v>47</v>
      </c>
      <c r="R37" s="86" t="s">
        <v>55</v>
      </c>
      <c r="S37" s="83"/>
      <c r="T37" s="93"/>
      <c r="U37" s="94">
        <f t="shared" si="5"/>
        <v>110</v>
      </c>
      <c r="V37" s="95" t="str">
        <f t="shared" si="6"/>
        <v/>
      </c>
      <c r="W37" s="95" t="str">
        <f t="shared" si="7"/>
        <v>56~59</v>
      </c>
      <c r="X37" s="96" t="str">
        <f t="shared" si="8"/>
        <v>★0.5</v>
      </c>
      <c r="Z37" s="97">
        <v>2190</v>
      </c>
      <c r="AA37" s="97">
        <v>2250</v>
      </c>
      <c r="AB37" s="98">
        <f t="shared" si="9"/>
        <v>16.899999999999999</v>
      </c>
      <c r="AC37" s="99">
        <f t="shared" si="10"/>
        <v>56</v>
      </c>
      <c r="AD37" s="99" t="str">
        <f t="shared" si="11"/>
        <v>★0.5</v>
      </c>
      <c r="AE37" s="98">
        <f t="shared" si="12"/>
        <v>16.2</v>
      </c>
      <c r="AF37" s="99">
        <f t="shared" si="13"/>
        <v>59</v>
      </c>
      <c r="AG37" s="99" t="str">
        <f t="shared" si="14"/>
        <v>★0.5</v>
      </c>
      <c r="AH37" s="100"/>
    </row>
    <row r="38" spans="1:36" ht="24" customHeight="1">
      <c r="A38" s="80"/>
      <c r="B38" s="81"/>
      <c r="C38" s="82" t="s">
        <v>106</v>
      </c>
      <c r="D38" s="83" t="s">
        <v>107</v>
      </c>
      <c r="E38" s="84" t="s">
        <v>110</v>
      </c>
      <c r="F38" s="85" t="s">
        <v>109</v>
      </c>
      <c r="G38" s="86">
        <v>2.9940000000000002</v>
      </c>
      <c r="H38" s="85" t="s">
        <v>90</v>
      </c>
      <c r="I38" s="87" t="str">
        <f t="shared" si="15"/>
        <v>2,270~2,300</v>
      </c>
      <c r="J38" s="88" t="s">
        <v>111</v>
      </c>
      <c r="K38" s="89">
        <v>9.6</v>
      </c>
      <c r="L38" s="90">
        <f t="shared" si="1"/>
        <v>241.83958333333334</v>
      </c>
      <c r="M38" s="89">
        <f t="shared" si="2"/>
        <v>8.6999999999999993</v>
      </c>
      <c r="N38" s="91">
        <f t="shared" si="3"/>
        <v>11.9</v>
      </c>
      <c r="O38" s="92" t="str">
        <f t="shared" si="4"/>
        <v>15.6~16.0</v>
      </c>
      <c r="P38" s="86" t="s">
        <v>91</v>
      </c>
      <c r="Q38" s="85" t="s">
        <v>47</v>
      </c>
      <c r="R38" s="86" t="s">
        <v>55</v>
      </c>
      <c r="S38" s="83"/>
      <c r="T38" s="93"/>
      <c r="U38" s="94">
        <f t="shared" si="5"/>
        <v>110</v>
      </c>
      <c r="V38" s="95" t="str">
        <f t="shared" si="6"/>
        <v/>
      </c>
      <c r="W38" s="95" t="str">
        <f t="shared" si="7"/>
        <v>60~61</v>
      </c>
      <c r="X38" s="96" t="str">
        <f t="shared" si="8"/>
        <v>★1.0</v>
      </c>
      <c r="Z38" s="97">
        <v>2270</v>
      </c>
      <c r="AA38" s="97">
        <v>2300</v>
      </c>
      <c r="AB38" s="98">
        <f t="shared" si="9"/>
        <v>16</v>
      </c>
      <c r="AC38" s="99">
        <f t="shared" si="10"/>
        <v>60</v>
      </c>
      <c r="AD38" s="99" t="str">
        <f t="shared" si="11"/>
        <v>★1.0</v>
      </c>
      <c r="AE38" s="98">
        <f t="shared" si="12"/>
        <v>15.6</v>
      </c>
      <c r="AF38" s="99">
        <f t="shared" si="13"/>
        <v>61</v>
      </c>
      <c r="AG38" s="99" t="str">
        <f t="shared" si="14"/>
        <v>★1.0</v>
      </c>
      <c r="AH38" s="100"/>
    </row>
    <row r="39" spans="1:36" s="78" customFormat="1" ht="24" customHeight="1">
      <c r="A39" s="79"/>
      <c r="B39" s="81"/>
      <c r="C39" s="82" t="s">
        <v>106</v>
      </c>
      <c r="D39" s="83" t="s">
        <v>112</v>
      </c>
      <c r="E39" s="84" t="s">
        <v>206</v>
      </c>
      <c r="F39" s="85" t="s">
        <v>109</v>
      </c>
      <c r="G39" s="86">
        <v>2.9940000000000002</v>
      </c>
      <c r="H39" s="85" t="s">
        <v>90</v>
      </c>
      <c r="I39" s="87" t="str">
        <f t="shared" si="15"/>
        <v>2,190~2,260</v>
      </c>
      <c r="J39" s="88">
        <v>7</v>
      </c>
      <c r="K39" s="89">
        <v>9.6</v>
      </c>
      <c r="L39" s="90">
        <f t="shared" si="1"/>
        <v>241.83958333333334</v>
      </c>
      <c r="M39" s="89">
        <f t="shared" si="2"/>
        <v>8.6999999999999993</v>
      </c>
      <c r="N39" s="91">
        <f t="shared" si="3"/>
        <v>11.9</v>
      </c>
      <c r="O39" s="92" t="str">
        <f t="shared" si="4"/>
        <v>16.1~16.9</v>
      </c>
      <c r="P39" s="86" t="s">
        <v>91</v>
      </c>
      <c r="Q39" s="85" t="s">
        <v>47</v>
      </c>
      <c r="R39" s="86" t="s">
        <v>55</v>
      </c>
      <c r="S39" s="83"/>
      <c r="T39" s="93"/>
      <c r="U39" s="94">
        <f t="shared" si="5"/>
        <v>110</v>
      </c>
      <c r="V39" s="95" t="str">
        <f t="shared" si="6"/>
        <v/>
      </c>
      <c r="W39" s="95" t="str">
        <f t="shared" si="7"/>
        <v>56~59</v>
      </c>
      <c r="X39" s="96" t="str">
        <f t="shared" si="8"/>
        <v>★0.5</v>
      </c>
      <c r="Y39" s="2"/>
      <c r="Z39" s="97">
        <v>2190</v>
      </c>
      <c r="AA39" s="97">
        <v>2260</v>
      </c>
      <c r="AB39" s="98">
        <f t="shared" si="9"/>
        <v>16.899999999999999</v>
      </c>
      <c r="AC39" s="99">
        <f t="shared" si="10"/>
        <v>56</v>
      </c>
      <c r="AD39" s="99" t="str">
        <f t="shared" si="11"/>
        <v>★0.5</v>
      </c>
      <c r="AE39" s="98">
        <f t="shared" si="12"/>
        <v>16.100000000000001</v>
      </c>
      <c r="AF39" s="99">
        <f t="shared" si="13"/>
        <v>59</v>
      </c>
      <c r="AG39" s="99" t="str">
        <f t="shared" si="14"/>
        <v>★0.5</v>
      </c>
      <c r="AH39" s="100"/>
      <c r="AI39" s="2"/>
      <c r="AJ39" s="2"/>
    </row>
    <row r="40" spans="1:36" s="78" customFormat="1" ht="24" customHeight="1">
      <c r="A40" s="79"/>
      <c r="B40" s="81"/>
      <c r="C40" s="82" t="s">
        <v>106</v>
      </c>
      <c r="D40" s="83" t="s">
        <v>112</v>
      </c>
      <c r="E40" s="84" t="s">
        <v>110</v>
      </c>
      <c r="F40" s="85" t="s">
        <v>109</v>
      </c>
      <c r="G40" s="86">
        <v>2.9940000000000002</v>
      </c>
      <c r="H40" s="85" t="s">
        <v>90</v>
      </c>
      <c r="I40" s="87" t="str">
        <f t="shared" si="15"/>
        <v>2,270~2,300</v>
      </c>
      <c r="J40" s="88">
        <v>7</v>
      </c>
      <c r="K40" s="89">
        <v>9.6</v>
      </c>
      <c r="L40" s="90">
        <f t="shared" si="1"/>
        <v>241.83958333333334</v>
      </c>
      <c r="M40" s="89">
        <f t="shared" si="2"/>
        <v>8.6999999999999993</v>
      </c>
      <c r="N40" s="91">
        <f t="shared" si="3"/>
        <v>11.9</v>
      </c>
      <c r="O40" s="92" t="str">
        <f t="shared" si="4"/>
        <v>15.6~16.0</v>
      </c>
      <c r="P40" s="86" t="s">
        <v>91</v>
      </c>
      <c r="Q40" s="85" t="s">
        <v>47</v>
      </c>
      <c r="R40" s="86" t="s">
        <v>55</v>
      </c>
      <c r="S40" s="83"/>
      <c r="T40" s="93"/>
      <c r="U40" s="94">
        <f t="shared" si="5"/>
        <v>110</v>
      </c>
      <c r="V40" s="95" t="str">
        <f t="shared" si="6"/>
        <v/>
      </c>
      <c r="W40" s="95" t="str">
        <f t="shared" si="7"/>
        <v>60~61</v>
      </c>
      <c r="X40" s="96" t="str">
        <f t="shared" si="8"/>
        <v>★1.0</v>
      </c>
      <c r="Y40" s="2"/>
      <c r="Z40" s="97">
        <v>2270</v>
      </c>
      <c r="AA40" s="97">
        <v>2300</v>
      </c>
      <c r="AB40" s="98">
        <f t="shared" si="9"/>
        <v>16</v>
      </c>
      <c r="AC40" s="99">
        <f t="shared" si="10"/>
        <v>60</v>
      </c>
      <c r="AD40" s="99" t="str">
        <f t="shared" si="11"/>
        <v>★1.0</v>
      </c>
      <c r="AE40" s="98">
        <f t="shared" si="12"/>
        <v>15.6</v>
      </c>
      <c r="AF40" s="99">
        <f t="shared" si="13"/>
        <v>61</v>
      </c>
      <c r="AG40" s="99" t="str">
        <f t="shared" si="14"/>
        <v>★1.0</v>
      </c>
      <c r="AH40" s="100"/>
      <c r="AI40" s="2"/>
      <c r="AJ40" s="2"/>
    </row>
    <row r="41" spans="1:36" ht="24" customHeight="1">
      <c r="A41" s="103"/>
      <c r="B41" s="81"/>
      <c r="C41" s="82" t="s">
        <v>113</v>
      </c>
      <c r="D41" s="83" t="s">
        <v>114</v>
      </c>
      <c r="E41" s="84" t="s">
        <v>115</v>
      </c>
      <c r="F41" s="85" t="s">
        <v>109</v>
      </c>
      <c r="G41" s="86">
        <v>2.9940000000000002</v>
      </c>
      <c r="H41" s="85" t="s">
        <v>90</v>
      </c>
      <c r="I41" s="87" t="str">
        <f t="shared" si="15"/>
        <v>2,170~2,250</v>
      </c>
      <c r="J41" s="88">
        <v>7</v>
      </c>
      <c r="K41" s="89">
        <v>9.6</v>
      </c>
      <c r="L41" s="90">
        <f t="shared" si="1"/>
        <v>241.83958333333334</v>
      </c>
      <c r="M41" s="89">
        <f t="shared" si="2"/>
        <v>8.6999999999999993</v>
      </c>
      <c r="N41" s="91">
        <f t="shared" si="3"/>
        <v>11.9</v>
      </c>
      <c r="O41" s="92" t="str">
        <f t="shared" si="4"/>
        <v>16.2~17.2</v>
      </c>
      <c r="P41" s="86" t="s">
        <v>91</v>
      </c>
      <c r="Q41" s="85" t="s">
        <v>47</v>
      </c>
      <c r="R41" s="86" t="s">
        <v>55</v>
      </c>
      <c r="S41" s="83"/>
      <c r="T41" s="93"/>
      <c r="U41" s="94">
        <f t="shared" si="5"/>
        <v>110</v>
      </c>
      <c r="V41" s="95" t="str">
        <f t="shared" si="6"/>
        <v/>
      </c>
      <c r="W41" s="95" t="str">
        <f t="shared" si="7"/>
        <v>55~59</v>
      </c>
      <c r="X41" s="96" t="str">
        <f t="shared" si="8"/>
        <v>★0.5</v>
      </c>
      <c r="Z41" s="97">
        <v>2170</v>
      </c>
      <c r="AA41" s="97">
        <v>2250</v>
      </c>
      <c r="AB41" s="98">
        <f t="shared" si="9"/>
        <v>17.2</v>
      </c>
      <c r="AC41" s="99">
        <f t="shared" si="10"/>
        <v>55</v>
      </c>
      <c r="AD41" s="99" t="str">
        <f t="shared" si="11"/>
        <v>★0.5</v>
      </c>
      <c r="AE41" s="98">
        <f t="shared" si="12"/>
        <v>16.2</v>
      </c>
      <c r="AF41" s="99">
        <f t="shared" si="13"/>
        <v>59</v>
      </c>
      <c r="AG41" s="99" t="str">
        <f t="shared" si="14"/>
        <v>★0.5</v>
      </c>
      <c r="AH41" s="100"/>
    </row>
    <row r="42" spans="1:36" ht="24" customHeight="1">
      <c r="A42" s="103"/>
      <c r="B42" s="81"/>
      <c r="C42" s="82" t="s">
        <v>113</v>
      </c>
      <c r="D42" s="83" t="s">
        <v>114</v>
      </c>
      <c r="E42" s="84" t="s">
        <v>116</v>
      </c>
      <c r="F42" s="85" t="s">
        <v>109</v>
      </c>
      <c r="G42" s="86">
        <v>2.9940000000000002</v>
      </c>
      <c r="H42" s="85" t="s">
        <v>90</v>
      </c>
      <c r="I42" s="87" t="str">
        <f t="shared" si="15"/>
        <v>2,270~2,290</v>
      </c>
      <c r="J42" s="88">
        <v>7</v>
      </c>
      <c r="K42" s="89">
        <v>9.6</v>
      </c>
      <c r="L42" s="90">
        <f t="shared" si="1"/>
        <v>241.83958333333334</v>
      </c>
      <c r="M42" s="89">
        <f t="shared" si="2"/>
        <v>8.6999999999999993</v>
      </c>
      <c r="N42" s="91">
        <f t="shared" si="3"/>
        <v>11.9</v>
      </c>
      <c r="O42" s="92" t="str">
        <f t="shared" si="4"/>
        <v>15.7~16.0</v>
      </c>
      <c r="P42" s="86" t="s">
        <v>91</v>
      </c>
      <c r="Q42" s="85" t="s">
        <v>47</v>
      </c>
      <c r="R42" s="86" t="s">
        <v>55</v>
      </c>
      <c r="S42" s="83"/>
      <c r="T42" s="93"/>
      <c r="U42" s="94">
        <f t="shared" si="5"/>
        <v>110</v>
      </c>
      <c r="V42" s="95" t="str">
        <f t="shared" si="6"/>
        <v/>
      </c>
      <c r="W42" s="95" t="str">
        <f t="shared" si="7"/>
        <v>60~61</v>
      </c>
      <c r="X42" s="96" t="str">
        <f t="shared" si="8"/>
        <v>★1.0</v>
      </c>
      <c r="Z42" s="97">
        <v>2270</v>
      </c>
      <c r="AA42" s="97">
        <v>2290</v>
      </c>
      <c r="AB42" s="98">
        <f t="shared" si="9"/>
        <v>16</v>
      </c>
      <c r="AC42" s="99">
        <f t="shared" si="10"/>
        <v>60</v>
      </c>
      <c r="AD42" s="99" t="str">
        <f t="shared" si="11"/>
        <v>★1.0</v>
      </c>
      <c r="AE42" s="98">
        <f t="shared" si="12"/>
        <v>15.7</v>
      </c>
      <c r="AF42" s="99">
        <f t="shared" si="13"/>
        <v>61</v>
      </c>
      <c r="AG42" s="99" t="str">
        <f t="shared" si="14"/>
        <v>★1.0</v>
      </c>
      <c r="AH42" s="100"/>
    </row>
    <row r="43" spans="1:36" ht="24" customHeight="1">
      <c r="A43" s="80"/>
      <c r="B43" s="81"/>
      <c r="C43" s="82" t="s">
        <v>117</v>
      </c>
      <c r="D43" s="83" t="s">
        <v>118</v>
      </c>
      <c r="E43" s="84" t="s">
        <v>38</v>
      </c>
      <c r="F43" s="85" t="s">
        <v>109</v>
      </c>
      <c r="G43" s="86">
        <v>2.9940000000000002</v>
      </c>
      <c r="H43" s="85" t="s">
        <v>90</v>
      </c>
      <c r="I43" s="87" t="str">
        <f t="shared" si="15"/>
        <v>2,170~2,230</v>
      </c>
      <c r="J43" s="88">
        <v>5</v>
      </c>
      <c r="K43" s="89">
        <v>9.5</v>
      </c>
      <c r="L43" s="90">
        <f t="shared" si="1"/>
        <v>244.38526315789471</v>
      </c>
      <c r="M43" s="89">
        <f t="shared" si="2"/>
        <v>8.6999999999999993</v>
      </c>
      <c r="N43" s="91">
        <f t="shared" si="3"/>
        <v>11.9</v>
      </c>
      <c r="O43" s="92" t="str">
        <f t="shared" si="4"/>
        <v>16.5~17.2</v>
      </c>
      <c r="P43" s="86" t="s">
        <v>91</v>
      </c>
      <c r="Q43" s="85" t="s">
        <v>47</v>
      </c>
      <c r="R43" s="86" t="s">
        <v>55</v>
      </c>
      <c r="S43" s="83"/>
      <c r="T43" s="93"/>
      <c r="U43" s="94">
        <f t="shared" si="5"/>
        <v>109</v>
      </c>
      <c r="V43" s="95" t="str">
        <f t="shared" si="6"/>
        <v/>
      </c>
      <c r="W43" s="95" t="str">
        <f t="shared" si="7"/>
        <v>55~57</v>
      </c>
      <c r="X43" s="96" t="str">
        <f t="shared" si="8"/>
        <v>★0.5</v>
      </c>
      <c r="Z43" s="97">
        <v>2170</v>
      </c>
      <c r="AA43" s="97">
        <v>2230</v>
      </c>
      <c r="AB43" s="98">
        <f t="shared" si="9"/>
        <v>17.2</v>
      </c>
      <c r="AC43" s="99">
        <f t="shared" si="10"/>
        <v>55</v>
      </c>
      <c r="AD43" s="99" t="str">
        <f t="shared" si="11"/>
        <v>★0.5</v>
      </c>
      <c r="AE43" s="98">
        <f t="shared" si="12"/>
        <v>16.5</v>
      </c>
      <c r="AF43" s="99">
        <f t="shared" si="13"/>
        <v>57</v>
      </c>
      <c r="AG43" s="99" t="str">
        <f t="shared" si="14"/>
        <v>★0.5</v>
      </c>
      <c r="AH43" s="100"/>
    </row>
    <row r="44" spans="1:36" s="78" customFormat="1" ht="24" customHeight="1">
      <c r="A44" s="79"/>
      <c r="B44" s="81"/>
      <c r="C44" s="82" t="s">
        <v>117</v>
      </c>
      <c r="D44" s="83" t="s">
        <v>119</v>
      </c>
      <c r="E44" s="84" t="s">
        <v>38</v>
      </c>
      <c r="F44" s="85" t="s">
        <v>109</v>
      </c>
      <c r="G44" s="86">
        <v>2.9940000000000002</v>
      </c>
      <c r="H44" s="85" t="s">
        <v>90</v>
      </c>
      <c r="I44" s="87" t="str">
        <f t="shared" si="15"/>
        <v>2,170~2,230</v>
      </c>
      <c r="J44" s="88">
        <v>5</v>
      </c>
      <c r="K44" s="89">
        <v>9.6</v>
      </c>
      <c r="L44" s="90">
        <f t="shared" si="1"/>
        <v>241.83958333333334</v>
      </c>
      <c r="M44" s="89">
        <f t="shared" si="2"/>
        <v>8.6999999999999993</v>
      </c>
      <c r="N44" s="91">
        <f t="shared" si="3"/>
        <v>11.9</v>
      </c>
      <c r="O44" s="92" t="str">
        <f t="shared" si="4"/>
        <v>16.5~17.2</v>
      </c>
      <c r="P44" s="86" t="s">
        <v>91</v>
      </c>
      <c r="Q44" s="85" t="s">
        <v>47</v>
      </c>
      <c r="R44" s="86" t="s">
        <v>55</v>
      </c>
      <c r="S44" s="83"/>
      <c r="T44" s="93"/>
      <c r="U44" s="94">
        <f t="shared" si="5"/>
        <v>110</v>
      </c>
      <c r="V44" s="95" t="str">
        <f t="shared" si="6"/>
        <v/>
      </c>
      <c r="W44" s="95" t="str">
        <f t="shared" si="7"/>
        <v>55~58</v>
      </c>
      <c r="X44" s="96" t="str">
        <f t="shared" si="8"/>
        <v>★0.5</v>
      </c>
      <c r="Y44" s="2"/>
      <c r="Z44" s="97">
        <v>2170</v>
      </c>
      <c r="AA44" s="97">
        <v>2230</v>
      </c>
      <c r="AB44" s="98">
        <f t="shared" si="9"/>
        <v>17.2</v>
      </c>
      <c r="AC44" s="99">
        <f t="shared" si="10"/>
        <v>55</v>
      </c>
      <c r="AD44" s="99" t="str">
        <f t="shared" si="11"/>
        <v>★0.5</v>
      </c>
      <c r="AE44" s="98">
        <f t="shared" si="12"/>
        <v>16.5</v>
      </c>
      <c r="AF44" s="99">
        <f t="shared" si="13"/>
        <v>58</v>
      </c>
      <c r="AG44" s="99" t="str">
        <f t="shared" si="14"/>
        <v>★0.5</v>
      </c>
      <c r="AH44" s="100"/>
      <c r="AI44" s="2"/>
      <c r="AJ44" s="2"/>
    </row>
    <row r="45" spans="1:36" ht="24" customHeight="1">
      <c r="A45" s="103"/>
      <c r="B45" s="81"/>
      <c r="C45" s="82" t="s">
        <v>120</v>
      </c>
      <c r="D45" s="83" t="s">
        <v>121</v>
      </c>
      <c r="E45" s="84" t="s">
        <v>122</v>
      </c>
      <c r="F45" s="85" t="s">
        <v>109</v>
      </c>
      <c r="G45" s="86">
        <v>2.9940000000000002</v>
      </c>
      <c r="H45" s="85" t="s">
        <v>90</v>
      </c>
      <c r="I45" s="87" t="str">
        <f t="shared" si="15"/>
        <v>2,150~2,160</v>
      </c>
      <c r="J45" s="88">
        <v>5</v>
      </c>
      <c r="K45" s="89">
        <v>9.5</v>
      </c>
      <c r="L45" s="90">
        <f t="shared" si="1"/>
        <v>244.38526315789471</v>
      </c>
      <c r="M45" s="89">
        <f t="shared" si="2"/>
        <v>8.6999999999999993</v>
      </c>
      <c r="N45" s="91">
        <f t="shared" si="3"/>
        <v>11.9</v>
      </c>
      <c r="O45" s="92" t="str">
        <f t="shared" si="4"/>
        <v>17.3~17.4</v>
      </c>
      <c r="P45" s="86" t="s">
        <v>91</v>
      </c>
      <c r="Q45" s="85" t="s">
        <v>47</v>
      </c>
      <c r="R45" s="86" t="s">
        <v>55</v>
      </c>
      <c r="S45" s="83"/>
      <c r="T45" s="93"/>
      <c r="U45" s="94">
        <f t="shared" si="5"/>
        <v>109</v>
      </c>
      <c r="V45" s="95" t="str">
        <f t="shared" si="6"/>
        <v/>
      </c>
      <c r="W45" s="95" t="str">
        <f t="shared" si="7"/>
        <v/>
      </c>
      <c r="X45" s="96" t="str">
        <f t="shared" si="8"/>
        <v/>
      </c>
      <c r="Z45" s="97">
        <v>2150</v>
      </c>
      <c r="AA45" s="97">
        <v>2160</v>
      </c>
      <c r="AB45" s="98">
        <f t="shared" si="9"/>
        <v>17.399999999999999</v>
      </c>
      <c r="AC45" s="99">
        <f t="shared" si="10"/>
        <v>54</v>
      </c>
      <c r="AD45" s="99" t="str">
        <f t="shared" si="11"/>
        <v xml:space="preserve"> </v>
      </c>
      <c r="AE45" s="98">
        <f t="shared" si="12"/>
        <v>17.3</v>
      </c>
      <c r="AF45" s="99">
        <f t="shared" si="13"/>
        <v>54</v>
      </c>
      <c r="AG45" s="99" t="str">
        <f t="shared" si="14"/>
        <v xml:space="preserve"> </v>
      </c>
      <c r="AH45" s="100"/>
    </row>
    <row r="46" spans="1:36" ht="24" customHeight="1">
      <c r="A46" s="103"/>
      <c r="B46" s="81"/>
      <c r="C46" s="82" t="s">
        <v>120</v>
      </c>
      <c r="D46" s="83" t="s">
        <v>121</v>
      </c>
      <c r="E46" s="84" t="s">
        <v>123</v>
      </c>
      <c r="F46" s="85" t="s">
        <v>109</v>
      </c>
      <c r="G46" s="86">
        <v>2.9940000000000002</v>
      </c>
      <c r="H46" s="85" t="s">
        <v>90</v>
      </c>
      <c r="I46" s="87" t="str">
        <f t="shared" si="15"/>
        <v>2,170~2,210</v>
      </c>
      <c r="J46" s="88">
        <v>5</v>
      </c>
      <c r="K46" s="89">
        <v>9.5</v>
      </c>
      <c r="L46" s="90">
        <f t="shared" si="1"/>
        <v>244.38526315789471</v>
      </c>
      <c r="M46" s="89">
        <f t="shared" si="2"/>
        <v>8.6999999999999993</v>
      </c>
      <c r="N46" s="91">
        <f t="shared" si="3"/>
        <v>11.9</v>
      </c>
      <c r="O46" s="92" t="str">
        <f t="shared" si="4"/>
        <v>16.7~17.2</v>
      </c>
      <c r="P46" s="86" t="s">
        <v>91</v>
      </c>
      <c r="Q46" s="85" t="s">
        <v>47</v>
      </c>
      <c r="R46" s="86" t="s">
        <v>55</v>
      </c>
      <c r="S46" s="83"/>
      <c r="T46" s="93"/>
      <c r="U46" s="94">
        <f t="shared" si="5"/>
        <v>109</v>
      </c>
      <c r="V46" s="95" t="str">
        <f t="shared" si="6"/>
        <v/>
      </c>
      <c r="W46" s="95" t="str">
        <f t="shared" si="7"/>
        <v>55~56</v>
      </c>
      <c r="X46" s="96" t="str">
        <f t="shared" si="8"/>
        <v>★0.5</v>
      </c>
      <c r="Z46" s="97">
        <v>2170</v>
      </c>
      <c r="AA46" s="97">
        <v>2210</v>
      </c>
      <c r="AB46" s="98">
        <f t="shared" si="9"/>
        <v>17.2</v>
      </c>
      <c r="AC46" s="99">
        <f t="shared" si="10"/>
        <v>55</v>
      </c>
      <c r="AD46" s="99" t="str">
        <f t="shared" si="11"/>
        <v>★0.5</v>
      </c>
      <c r="AE46" s="98">
        <f t="shared" si="12"/>
        <v>16.7</v>
      </c>
      <c r="AF46" s="99">
        <f t="shared" si="13"/>
        <v>56</v>
      </c>
      <c r="AG46" s="99" t="str">
        <f t="shared" si="14"/>
        <v>★0.5</v>
      </c>
      <c r="AH46" s="100"/>
    </row>
    <row r="47" spans="1:36" s="78" customFormat="1" ht="24" customHeight="1">
      <c r="A47" s="79"/>
      <c r="B47" s="81"/>
      <c r="C47" s="82" t="s">
        <v>124</v>
      </c>
      <c r="D47" s="83" t="s">
        <v>125</v>
      </c>
      <c r="E47" s="84" t="s">
        <v>38</v>
      </c>
      <c r="F47" s="85" t="s">
        <v>126</v>
      </c>
      <c r="G47" s="86">
        <v>1.984</v>
      </c>
      <c r="H47" s="85" t="s">
        <v>40</v>
      </c>
      <c r="I47" s="87" t="str">
        <f t="shared" si="15"/>
        <v>1,560~1,590</v>
      </c>
      <c r="J47" s="88">
        <v>5</v>
      </c>
      <c r="K47" s="89">
        <v>12</v>
      </c>
      <c r="L47" s="90">
        <f t="shared" si="1"/>
        <v>193.47166666666664</v>
      </c>
      <c r="M47" s="89">
        <f t="shared" si="2"/>
        <v>13.2</v>
      </c>
      <c r="N47" s="91">
        <f t="shared" si="3"/>
        <v>16.5</v>
      </c>
      <c r="O47" s="92" t="str">
        <f t="shared" si="4"/>
        <v>23.1~23.3</v>
      </c>
      <c r="P47" s="86" t="s">
        <v>41</v>
      </c>
      <c r="Q47" s="85" t="s">
        <v>47</v>
      </c>
      <c r="R47" s="86" t="s">
        <v>55</v>
      </c>
      <c r="S47" s="83" t="s">
        <v>200</v>
      </c>
      <c r="T47" s="93"/>
      <c r="U47" s="94" t="str">
        <f t="shared" si="5"/>
        <v/>
      </c>
      <c r="V47" s="95" t="str">
        <f t="shared" si="6"/>
        <v/>
      </c>
      <c r="W47" s="95" t="str">
        <f t="shared" si="7"/>
        <v/>
      </c>
      <c r="X47" s="96" t="str">
        <f t="shared" si="8"/>
        <v/>
      </c>
      <c r="Y47" s="2"/>
      <c r="Z47" s="97">
        <v>1560</v>
      </c>
      <c r="AA47" s="97">
        <v>1590</v>
      </c>
      <c r="AB47" s="98">
        <f t="shared" si="9"/>
        <v>23.3</v>
      </c>
      <c r="AC47" s="99">
        <f t="shared" si="10"/>
        <v>51</v>
      </c>
      <c r="AD47" s="99" t="str">
        <f t="shared" si="11"/>
        <v xml:space="preserve"> </v>
      </c>
      <c r="AE47" s="98">
        <f t="shared" si="12"/>
        <v>23.1</v>
      </c>
      <c r="AF47" s="99">
        <f t="shared" si="13"/>
        <v>51</v>
      </c>
      <c r="AG47" s="99" t="str">
        <f t="shared" si="14"/>
        <v xml:space="preserve"> </v>
      </c>
      <c r="AH47" s="100"/>
      <c r="AI47" s="2"/>
      <c r="AJ47" s="2"/>
    </row>
    <row r="48" spans="1:36" s="78" customFormat="1" ht="24" customHeight="1">
      <c r="A48" s="79"/>
      <c r="B48" s="81"/>
      <c r="C48" s="82" t="s">
        <v>127</v>
      </c>
      <c r="D48" s="83" t="s">
        <v>125</v>
      </c>
      <c r="E48" s="84" t="s">
        <v>38</v>
      </c>
      <c r="F48" s="85" t="s">
        <v>126</v>
      </c>
      <c r="G48" s="86">
        <v>1.984</v>
      </c>
      <c r="H48" s="85" t="s">
        <v>40</v>
      </c>
      <c r="I48" s="87" t="str">
        <f t="shared" si="15"/>
        <v>1,560~1,590</v>
      </c>
      <c r="J48" s="88">
        <v>5</v>
      </c>
      <c r="K48" s="89">
        <v>12.2</v>
      </c>
      <c r="L48" s="90">
        <f t="shared" si="1"/>
        <v>190.3</v>
      </c>
      <c r="M48" s="89">
        <f t="shared" si="2"/>
        <v>13.2</v>
      </c>
      <c r="N48" s="91">
        <f t="shared" si="3"/>
        <v>16.5</v>
      </c>
      <c r="O48" s="92" t="str">
        <f t="shared" si="4"/>
        <v>23.1~23.3</v>
      </c>
      <c r="P48" s="86" t="s">
        <v>41</v>
      </c>
      <c r="Q48" s="85" t="s">
        <v>47</v>
      </c>
      <c r="R48" s="86" t="s">
        <v>55</v>
      </c>
      <c r="S48" s="83" t="s">
        <v>202</v>
      </c>
      <c r="T48" s="93"/>
      <c r="U48" s="94" t="str">
        <f t="shared" si="5"/>
        <v/>
      </c>
      <c r="V48" s="95" t="str">
        <f t="shared" si="6"/>
        <v/>
      </c>
      <c r="W48" s="95" t="str">
        <f t="shared" si="7"/>
        <v/>
      </c>
      <c r="X48" s="96" t="str">
        <f t="shared" si="8"/>
        <v/>
      </c>
      <c r="Y48" s="2"/>
      <c r="Z48" s="97">
        <v>1560</v>
      </c>
      <c r="AA48" s="97">
        <v>1590</v>
      </c>
      <c r="AB48" s="98">
        <f t="shared" si="9"/>
        <v>23.3</v>
      </c>
      <c r="AC48" s="99">
        <f t="shared" si="10"/>
        <v>52</v>
      </c>
      <c r="AD48" s="99" t="str">
        <f t="shared" si="11"/>
        <v xml:space="preserve"> </v>
      </c>
      <c r="AE48" s="98">
        <f t="shared" si="12"/>
        <v>23.1</v>
      </c>
      <c r="AF48" s="99">
        <f t="shared" si="13"/>
        <v>52</v>
      </c>
      <c r="AG48" s="99" t="str">
        <f t="shared" si="14"/>
        <v xml:space="preserve"> </v>
      </c>
      <c r="AH48" s="100"/>
      <c r="AI48" s="2"/>
      <c r="AJ48" s="2"/>
    </row>
    <row r="49" spans="1:36" ht="24" customHeight="1">
      <c r="A49" s="80"/>
      <c r="B49" s="81"/>
      <c r="C49" s="82" t="s">
        <v>128</v>
      </c>
      <c r="D49" s="83" t="s">
        <v>129</v>
      </c>
      <c r="E49" s="84" t="s">
        <v>38</v>
      </c>
      <c r="F49" s="85" t="s">
        <v>130</v>
      </c>
      <c r="G49" s="86">
        <v>2.9940000000000002</v>
      </c>
      <c r="H49" s="85" t="s">
        <v>90</v>
      </c>
      <c r="I49" s="87" t="str">
        <f t="shared" si="15"/>
        <v>1,710~1,780</v>
      </c>
      <c r="J49" s="88">
        <v>5</v>
      </c>
      <c r="K49" s="89">
        <v>11</v>
      </c>
      <c r="L49" s="90">
        <f t="shared" si="1"/>
        <v>211.05999999999997</v>
      </c>
      <c r="M49" s="89">
        <f t="shared" si="2"/>
        <v>12.2</v>
      </c>
      <c r="N49" s="91">
        <f t="shared" si="3"/>
        <v>15.4</v>
      </c>
      <c r="O49" s="92" t="str">
        <f t="shared" si="4"/>
        <v>21.3~22.0</v>
      </c>
      <c r="P49" s="86" t="s">
        <v>131</v>
      </c>
      <c r="Q49" s="85" t="s">
        <v>47</v>
      </c>
      <c r="R49" s="86" t="s">
        <v>55</v>
      </c>
      <c r="S49" s="83"/>
      <c r="T49" s="93"/>
      <c r="U49" s="94" t="str">
        <f t="shared" si="5"/>
        <v/>
      </c>
      <c r="V49" s="95" t="str">
        <f t="shared" si="6"/>
        <v/>
      </c>
      <c r="W49" s="95" t="str">
        <f t="shared" si="7"/>
        <v/>
      </c>
      <c r="X49" s="96" t="str">
        <f t="shared" si="8"/>
        <v/>
      </c>
      <c r="Z49" s="97">
        <v>1710</v>
      </c>
      <c r="AA49" s="97">
        <v>1780</v>
      </c>
      <c r="AB49" s="98">
        <f t="shared" si="9"/>
        <v>22</v>
      </c>
      <c r="AC49" s="99">
        <f t="shared" si="10"/>
        <v>50</v>
      </c>
      <c r="AD49" s="99" t="str">
        <f t="shared" si="11"/>
        <v xml:space="preserve"> </v>
      </c>
      <c r="AE49" s="98">
        <f t="shared" si="12"/>
        <v>21.3</v>
      </c>
      <c r="AF49" s="99">
        <f t="shared" si="13"/>
        <v>51</v>
      </c>
      <c r="AG49" s="99" t="str">
        <f t="shared" si="14"/>
        <v xml:space="preserve"> </v>
      </c>
      <c r="AH49" s="100"/>
    </row>
    <row r="50" spans="1:36" ht="24" customHeight="1">
      <c r="A50" s="80"/>
      <c r="B50" s="81"/>
      <c r="C50" s="82" t="s">
        <v>132</v>
      </c>
      <c r="D50" s="83" t="s">
        <v>133</v>
      </c>
      <c r="E50" s="84" t="s">
        <v>38</v>
      </c>
      <c r="F50" s="85" t="s">
        <v>130</v>
      </c>
      <c r="G50" s="86">
        <v>2.9940000000000002</v>
      </c>
      <c r="H50" s="85" t="s">
        <v>90</v>
      </c>
      <c r="I50" s="87" t="str">
        <f t="shared" si="15"/>
        <v>1,700~1,720</v>
      </c>
      <c r="J50" s="88">
        <v>4</v>
      </c>
      <c r="K50" s="89">
        <v>11</v>
      </c>
      <c r="L50" s="90">
        <f t="shared" si="1"/>
        <v>211.05999999999997</v>
      </c>
      <c r="M50" s="89">
        <f t="shared" si="2"/>
        <v>12.2</v>
      </c>
      <c r="N50" s="91">
        <f t="shared" si="3"/>
        <v>15.4</v>
      </c>
      <c r="O50" s="92" t="str">
        <f t="shared" si="4"/>
        <v>21.9~22.1</v>
      </c>
      <c r="P50" s="86" t="s">
        <v>131</v>
      </c>
      <c r="Q50" s="85" t="s">
        <v>47</v>
      </c>
      <c r="R50" s="86" t="s">
        <v>55</v>
      </c>
      <c r="S50" s="83"/>
      <c r="T50" s="93"/>
      <c r="U50" s="94" t="str">
        <f t="shared" si="5"/>
        <v/>
      </c>
      <c r="V50" s="95" t="str">
        <f t="shared" si="6"/>
        <v/>
      </c>
      <c r="W50" s="95" t="str">
        <f t="shared" si="7"/>
        <v/>
      </c>
      <c r="X50" s="96" t="str">
        <f t="shared" si="8"/>
        <v/>
      </c>
      <c r="Z50" s="97">
        <v>1700</v>
      </c>
      <c r="AA50" s="97">
        <v>1720</v>
      </c>
      <c r="AB50" s="98">
        <f t="shared" si="9"/>
        <v>22.1</v>
      </c>
      <c r="AC50" s="99">
        <f t="shared" si="10"/>
        <v>49</v>
      </c>
      <c r="AD50" s="99" t="str">
        <f t="shared" si="11"/>
        <v xml:space="preserve"> </v>
      </c>
      <c r="AE50" s="98">
        <f t="shared" si="12"/>
        <v>21.9</v>
      </c>
      <c r="AF50" s="99">
        <f t="shared" si="13"/>
        <v>50</v>
      </c>
      <c r="AG50" s="99" t="str">
        <f t="shared" si="14"/>
        <v xml:space="preserve"> </v>
      </c>
      <c r="AH50" s="100"/>
    </row>
    <row r="51" spans="1:36" ht="24" customHeight="1">
      <c r="A51" s="80"/>
      <c r="B51" s="81"/>
      <c r="C51" s="82" t="s">
        <v>134</v>
      </c>
      <c r="D51" s="83" t="s">
        <v>135</v>
      </c>
      <c r="E51" s="84" t="s">
        <v>38</v>
      </c>
      <c r="F51" s="85" t="s">
        <v>130</v>
      </c>
      <c r="G51" s="86">
        <v>2.9940000000000002</v>
      </c>
      <c r="H51" s="85" t="s">
        <v>90</v>
      </c>
      <c r="I51" s="87" t="str">
        <f t="shared" si="15"/>
        <v>1,740~1,760</v>
      </c>
      <c r="J51" s="88">
        <v>5</v>
      </c>
      <c r="K51" s="89">
        <v>11</v>
      </c>
      <c r="L51" s="90">
        <f t="shared" si="1"/>
        <v>211.05999999999997</v>
      </c>
      <c r="M51" s="89">
        <f t="shared" si="2"/>
        <v>12.2</v>
      </c>
      <c r="N51" s="91">
        <f t="shared" si="3"/>
        <v>15.4</v>
      </c>
      <c r="O51" s="92" t="str">
        <f t="shared" si="4"/>
        <v>21.5~21.7</v>
      </c>
      <c r="P51" s="86" t="s">
        <v>131</v>
      </c>
      <c r="Q51" s="85" t="s">
        <v>47</v>
      </c>
      <c r="R51" s="86" t="s">
        <v>55</v>
      </c>
      <c r="S51" s="83"/>
      <c r="T51" s="93"/>
      <c r="U51" s="94" t="str">
        <f t="shared" si="5"/>
        <v/>
      </c>
      <c r="V51" s="95" t="str">
        <f t="shared" si="6"/>
        <v/>
      </c>
      <c r="W51" s="95" t="str">
        <f t="shared" si="7"/>
        <v/>
      </c>
      <c r="X51" s="96" t="str">
        <f t="shared" si="8"/>
        <v/>
      </c>
      <c r="Z51" s="97">
        <v>1740</v>
      </c>
      <c r="AA51" s="97">
        <v>1760</v>
      </c>
      <c r="AB51" s="98">
        <f t="shared" si="9"/>
        <v>21.7</v>
      </c>
      <c r="AC51" s="99">
        <f t="shared" si="10"/>
        <v>50</v>
      </c>
      <c r="AD51" s="99" t="str">
        <f t="shared" si="11"/>
        <v xml:space="preserve"> </v>
      </c>
      <c r="AE51" s="98">
        <f t="shared" si="12"/>
        <v>21.5</v>
      </c>
      <c r="AF51" s="99">
        <f t="shared" si="13"/>
        <v>51</v>
      </c>
      <c r="AG51" s="99" t="str">
        <f t="shared" si="14"/>
        <v xml:space="preserve"> </v>
      </c>
      <c r="AH51" s="100"/>
    </row>
    <row r="52" spans="1:36" s="78" customFormat="1" ht="24" customHeight="1">
      <c r="A52" s="104"/>
      <c r="B52" s="81"/>
      <c r="C52" s="82" t="s">
        <v>136</v>
      </c>
      <c r="D52" s="83" t="s">
        <v>137</v>
      </c>
      <c r="E52" s="84" t="s">
        <v>207</v>
      </c>
      <c r="F52" s="85" t="s">
        <v>138</v>
      </c>
      <c r="G52" s="86">
        <v>2.9940000000000002</v>
      </c>
      <c r="H52" s="85" t="s">
        <v>40</v>
      </c>
      <c r="I52" s="87" t="str">
        <f>IF(Z52="","",(IF(AA52-Z52&gt;0,CONCATENATE(TEXT(Z52,"#,##0"),"~",TEXT(AA52,"#,##0")),TEXT(Z52,"#,##0"))))</f>
        <v>1,980~1,990</v>
      </c>
      <c r="J52" s="88">
        <v>5</v>
      </c>
      <c r="K52" s="89">
        <v>13.4</v>
      </c>
      <c r="L52" s="90">
        <f>IF(K52&gt;0,1/K52*34.6*67.1,"")</f>
        <v>173.25820895522384</v>
      </c>
      <c r="M52" s="89">
        <f>IFERROR(VALUE(IF(Z52="","",(IF(Z52&gt;=2271,"7.4",IF(Z52&gt;=2101,"8.7",IF(Z52&gt;=1991,"9.4",IF(Z52&gt;=1871,"10.2",IF(Z52&gt;=1761,"11.1",IF(Z52&gt;=1651,"12.2",IF(Z52&gt;=1531,"13.2",IF(Z52&gt;=1421,"14.4",IF(Z52&gt;=1311,"15.8",IF(Z52&gt;=1196,"17.2",IF(Z52&gt;=1081,"18.7",IF(Z52&gt;=971,"20.5",IF(Z52&gt;=856,"20.8",IF(Z52&gt;=741,"21.0",IF(Z52&gt;=601,"21.8","22.5")))))))))))))))))),"")</f>
        <v>10.199999999999999</v>
      </c>
      <c r="N52" s="91">
        <f>IFERROR(VALUE(IF(Z52="","",(IF(Z52&gt;=2271,"10.6",IF(Z52&gt;=2101,"11.9",IF(Z52&gt;=1991,"12.7",IF(Z52&gt;=1871,"13.5",IF(Z52&gt;=1761,"14.4",IF(Z52&gt;=1651,"15.4",IF(Z52&gt;=1531,"16.5",IF(Z52&gt;=1421,"17.6",IF(Z52&gt;=1311,"19.0",IF(Z52&gt;=1196,"20.3",IF(Z52&gt;=1081,"21.8",IF(Z52&gt;=971,"23.4",IF(Z52&gt;=856,"23.7",IF(Z52&gt;=741,"24.5","24.6"))))))))))))))))),"")</f>
        <v>13.5</v>
      </c>
      <c r="O52" s="92" t="str">
        <f>IF(Z52="","",IF(AE52="",TEXT(AB52,"#,##0.0"),IF(AB52-AE52&gt;0,CONCATENATE(TEXT(AE52,"#,##0.0"),"~",TEXT(AB52,"#,##0.0")),TEXT(AB52,"#,##0.0"))))</f>
        <v>19.2~19.3</v>
      </c>
      <c r="P52" s="86" t="s">
        <v>41</v>
      </c>
      <c r="Q52" s="85" t="s">
        <v>47</v>
      </c>
      <c r="R52" s="86" t="s">
        <v>55</v>
      </c>
      <c r="S52" s="83" t="s">
        <v>202</v>
      </c>
      <c r="T52" s="93"/>
      <c r="U52" s="94">
        <f>IFERROR(IF(K52&lt;M52,"",(ROUNDDOWN(K52/M52*100,0))),"")</f>
        <v>131</v>
      </c>
      <c r="V52" s="95" t="str">
        <f>IFERROR(IF(K52&lt;N52,"",(ROUNDDOWN(K52/N52*100,0))),"")</f>
        <v/>
      </c>
      <c r="W52" s="95">
        <f>IF(AC52&lt;55,"",IF(AA52="",AC52,IF(AF52-AC52&gt;0,CONCATENATE(AC52,"~",AF52),AC52)))</f>
        <v>69</v>
      </c>
      <c r="X52" s="96" t="str">
        <f>IF(AC52&lt;55,"",AD52)</f>
        <v>★1.5</v>
      </c>
      <c r="Y52" s="2"/>
      <c r="Z52" s="97">
        <v>1980</v>
      </c>
      <c r="AA52" s="97">
        <v>1990</v>
      </c>
      <c r="AB52" s="98">
        <f>IF(Z52="","",(ROUND(IF(Z52&gt;=2759,9.5,IF(Z52&lt;2759,(-2.47/1000000*Z52*Z52)-(8.52/10000*Z52)+30.65)),1)))</f>
        <v>19.3</v>
      </c>
      <c r="AC52" s="99">
        <f>IF(K52="","",ROUNDDOWN(K52/AB52*100,0))</f>
        <v>69</v>
      </c>
      <c r="AD52" s="99" t="str">
        <f>IF(AC52="","",IF(AC52&gt;=125,"★7.5",IF(AC52&gt;=120,"★7.0",IF(AC52&gt;=115,"★6.5",IF(AC52&gt;=110,"★6.0",IF(AC52&gt;=105,"★5.5",IF(AC52&gt;=100,"★5.0",IF(AC52&gt;=95,"★4.5",IF(AC52&gt;=90,"★4.0",IF(AC52&gt;=85,"★3.5",IF(AC52&gt;=80,"★3.0",IF(AC52&gt;=75,"★2.5",IF(AC52&gt;=70,"★2.0",IF(AC52&gt;=65,"★1.5",IF(AC52&gt;=60,"★1.0",IF(AC52&gt;=55,"★0.5"," "))))))))))))))))</f>
        <v>★1.5</v>
      </c>
      <c r="AE52" s="98">
        <f>IF(AA52="","",(ROUND(IF(AA52&gt;=2759,9.5,IF(AA52&lt;2759,(-2.47/1000000*AA52*AA52)-(8.52/10000*AA52)+30.65)),1)))</f>
        <v>19.2</v>
      </c>
      <c r="AF52" s="99">
        <f>IF(AE52="","",IF(K52="","",ROUNDDOWN(K52/AE52*100,0)))</f>
        <v>69</v>
      </c>
      <c r="AG52" s="99" t="str">
        <f>IF(AF52="","",IF(AF52&gt;=125,"★7.5",IF(AF52&gt;=120,"★7.0",IF(AF52&gt;=115,"★6.5",IF(AF52&gt;=110,"★6.0",IF(AF52&gt;=105,"★5.5",IF(AF52&gt;=100,"★5.0",IF(AF52&gt;=95,"★4.5",IF(AF52&gt;=90,"★4.0",IF(AF52&gt;=85,"★3.5",IF(AF52&gt;=80,"★3.0",IF(AF52&gt;=75,"★2.5",IF(AF52&gt;=70,"★2.0",IF(AF52&gt;=65,"★1.5",IF(AF52&gt;=60,"★1.0",IF(AF52&gt;=55,"★0.5"," "))))))))))))))))</f>
        <v>★1.5</v>
      </c>
      <c r="AH52" s="100"/>
      <c r="AI52" s="2"/>
      <c r="AJ52" s="2"/>
    </row>
    <row r="53" spans="1:36" s="78" customFormat="1" ht="24" customHeight="1">
      <c r="A53" s="104"/>
      <c r="B53" s="81"/>
      <c r="C53" s="82" t="s">
        <v>136</v>
      </c>
      <c r="D53" s="83" t="s">
        <v>137</v>
      </c>
      <c r="E53" s="84" t="s">
        <v>208</v>
      </c>
      <c r="F53" s="85" t="s">
        <v>138</v>
      </c>
      <c r="G53" s="86">
        <v>2.9940000000000002</v>
      </c>
      <c r="H53" s="85" t="s">
        <v>40</v>
      </c>
      <c r="I53" s="87" t="str">
        <f>IF(Z53="","",(IF(AA53-Z53&gt;0,CONCATENATE(TEXT(Z53,"#,##0"),"~",TEXT(AA53,"#,##0")),TEXT(Z53,"#,##0"))))</f>
        <v>2,000~2,010</v>
      </c>
      <c r="J53" s="88">
        <v>5</v>
      </c>
      <c r="K53" s="89">
        <v>13.4</v>
      </c>
      <c r="L53" s="90">
        <f>IF(K53&gt;0,1/K53*34.6*67.1,"")</f>
        <v>173.25820895522384</v>
      </c>
      <c r="M53" s="89">
        <f t="shared" ref="M53:M56" si="16">IFERROR(VALUE(IF(Z53="","",(IF(Z53&gt;=2271,"7.4",IF(Z53&gt;=2101,"8.7",IF(Z53&gt;=1991,"9.4",IF(Z53&gt;=1871,"10.2",IF(Z53&gt;=1761,"11.1",IF(Z53&gt;=1651,"12.2",IF(Z53&gt;=1531,"13.2",IF(Z53&gt;=1421,"14.4",IF(Z53&gt;=1311,"15.8",IF(Z53&gt;=1196,"17.2",IF(Z53&gt;=1081,"18.7",IF(Z53&gt;=971,"20.5",IF(Z53&gt;=856,"20.8",IF(Z53&gt;=741,"21.0",IF(Z53&gt;=601,"21.8","22.5")))))))))))))))))),"")</f>
        <v>9.4</v>
      </c>
      <c r="N53" s="91">
        <f t="shared" ref="N53:N56" si="17">IFERROR(VALUE(IF(Z53="","",(IF(Z53&gt;=2271,"10.6",IF(Z53&gt;=2101,"11.9",IF(Z53&gt;=1991,"12.7",IF(Z53&gt;=1871,"13.5",IF(Z53&gt;=1761,"14.4",IF(Z53&gt;=1651,"15.4",IF(Z53&gt;=1531,"16.5",IF(Z53&gt;=1421,"17.6",IF(Z53&gt;=1311,"19.0",IF(Z53&gt;=1196,"20.3",IF(Z53&gt;=1081,"21.8",IF(Z53&gt;=971,"23.4",IF(Z53&gt;=856,"23.7",IF(Z53&gt;=741,"24.5","24.6"))))))))))))))))),"")</f>
        <v>12.7</v>
      </c>
      <c r="O53" s="92" t="str">
        <f t="shared" ref="O53:O56" si="18">IF(Z53="","",IF(AE53="",TEXT(AB53,"#,##0.0"),IF(AB53-AE53&gt;0,CONCATENATE(TEXT(AE53,"#,##0.0"),"~",TEXT(AB53,"#,##0.0")),TEXT(AB53,"#,##0.0"))))</f>
        <v>19.0~19.1</v>
      </c>
      <c r="P53" s="86" t="s">
        <v>41</v>
      </c>
      <c r="Q53" s="85" t="s">
        <v>47</v>
      </c>
      <c r="R53" s="86" t="s">
        <v>55</v>
      </c>
      <c r="S53" s="83" t="s">
        <v>202</v>
      </c>
      <c r="T53" s="93"/>
      <c r="U53" s="94">
        <f t="shared" ref="U53:U56" si="19">IFERROR(IF(K53&lt;M53,"",(ROUNDDOWN(K53/M53*100,0))),"")</f>
        <v>142</v>
      </c>
      <c r="V53" s="95">
        <f t="shared" ref="V53:V56" si="20">IFERROR(IF(K53&lt;N53,"",(ROUNDDOWN(K53/N53*100,0))),"")</f>
        <v>105</v>
      </c>
      <c r="W53" s="95">
        <f t="shared" ref="W53:W56" si="21">IF(AC53&lt;55,"",IF(AA53="",AC53,IF(AF53-AC53&gt;0,CONCATENATE(AC53,"~",AF53),AC53)))</f>
        <v>70</v>
      </c>
      <c r="X53" s="96" t="str">
        <f t="shared" ref="X53:X56" si="22">IF(AC53&lt;55,"",AD53)</f>
        <v>★2.0</v>
      </c>
      <c r="Y53" s="2"/>
      <c r="Z53" s="97">
        <v>2000</v>
      </c>
      <c r="AA53" s="97">
        <v>2010</v>
      </c>
      <c r="AB53" s="98">
        <f t="shared" ref="AB53:AB56" si="23">IF(Z53="","",(ROUND(IF(Z53&gt;=2759,9.5,IF(Z53&lt;2759,(-2.47/1000000*Z53*Z53)-(8.52/10000*Z53)+30.65)),1)))</f>
        <v>19.100000000000001</v>
      </c>
      <c r="AC53" s="99">
        <f t="shared" ref="AC53:AC56" si="24">IF(K53="","",ROUNDDOWN(K53/AB53*100,0))</f>
        <v>70</v>
      </c>
      <c r="AD53" s="99" t="str">
        <f t="shared" ref="AD53:AD56" si="25">IF(AC53="","",IF(AC53&gt;=125,"★7.5",IF(AC53&gt;=120,"★7.0",IF(AC53&gt;=115,"★6.5",IF(AC53&gt;=110,"★6.0",IF(AC53&gt;=105,"★5.5",IF(AC53&gt;=100,"★5.0",IF(AC53&gt;=95,"★4.5",IF(AC53&gt;=90,"★4.0",IF(AC53&gt;=85,"★3.5",IF(AC53&gt;=80,"★3.0",IF(AC53&gt;=75,"★2.5",IF(AC53&gt;=70,"★2.0",IF(AC53&gt;=65,"★1.5",IF(AC53&gt;=60,"★1.0",IF(AC53&gt;=55,"★0.5"," "))))))))))))))))</f>
        <v>★2.0</v>
      </c>
      <c r="AE53" s="98">
        <f t="shared" ref="AE53:AE56" si="26">IF(AA53="","",(ROUND(IF(AA53&gt;=2759,9.5,IF(AA53&lt;2759,(-2.47/1000000*AA53*AA53)-(8.52/10000*AA53)+30.65)),1)))</f>
        <v>19</v>
      </c>
      <c r="AF53" s="99">
        <f t="shared" ref="AF53:AF56" si="27">IF(AE53="","",IF(K53="","",ROUNDDOWN(K53/AE53*100,0)))</f>
        <v>70</v>
      </c>
      <c r="AG53" s="99" t="str">
        <f t="shared" ref="AG53:AG56" si="28">IF(AF53="","",IF(AF53&gt;=125,"★7.5",IF(AF53&gt;=120,"★7.0",IF(AF53&gt;=115,"★6.5",IF(AF53&gt;=110,"★6.0",IF(AF53&gt;=105,"★5.5",IF(AF53&gt;=100,"★5.0",IF(AF53&gt;=95,"★4.5",IF(AF53&gt;=90,"★4.0",IF(AF53&gt;=85,"★3.5",IF(AF53&gt;=80,"★3.0",IF(AF53&gt;=75,"★2.5",IF(AF53&gt;=70,"★2.0",IF(AF53&gt;=65,"★1.5",IF(AF53&gt;=60,"★1.0",IF(AF53&gt;=55,"★0.5"," "))))))))))))))))</f>
        <v>★2.0</v>
      </c>
      <c r="AH53" s="100"/>
      <c r="AI53" s="2"/>
      <c r="AJ53" s="2"/>
    </row>
    <row r="54" spans="1:36" s="78" customFormat="1" ht="24" customHeight="1">
      <c r="A54" s="104"/>
      <c r="B54" s="81"/>
      <c r="C54" s="82" t="s">
        <v>139</v>
      </c>
      <c r="D54" s="83" t="s">
        <v>137</v>
      </c>
      <c r="E54" s="84" t="s">
        <v>209</v>
      </c>
      <c r="F54" s="85" t="s">
        <v>138</v>
      </c>
      <c r="G54" s="86">
        <v>2.9940000000000002</v>
      </c>
      <c r="H54" s="85" t="s">
        <v>40</v>
      </c>
      <c r="I54" s="87" t="str">
        <f t="shared" si="15"/>
        <v>1,990~2,000</v>
      </c>
      <c r="J54" s="88">
        <v>5</v>
      </c>
      <c r="K54" s="89">
        <v>13.3</v>
      </c>
      <c r="L54" s="90">
        <f t="shared" ref="L54:L56" si="29">IF(K54&gt;0,1/K54*34.6*67.1,"")</f>
        <v>174.56090225563909</v>
      </c>
      <c r="M54" s="89">
        <f t="shared" si="16"/>
        <v>10.199999999999999</v>
      </c>
      <c r="N54" s="91">
        <f t="shared" si="17"/>
        <v>13.5</v>
      </c>
      <c r="O54" s="92" t="str">
        <f t="shared" si="18"/>
        <v>19.1~19.2</v>
      </c>
      <c r="P54" s="86" t="s">
        <v>41</v>
      </c>
      <c r="Q54" s="85" t="s">
        <v>47</v>
      </c>
      <c r="R54" s="86" t="s">
        <v>55</v>
      </c>
      <c r="S54" s="83" t="s">
        <v>203</v>
      </c>
      <c r="T54" s="93"/>
      <c r="U54" s="94">
        <f t="shared" si="19"/>
        <v>130</v>
      </c>
      <c r="V54" s="95" t="str">
        <f t="shared" si="20"/>
        <v/>
      </c>
      <c r="W54" s="95">
        <f t="shared" si="21"/>
        <v>69</v>
      </c>
      <c r="X54" s="96" t="str">
        <f t="shared" si="22"/>
        <v>★1.5</v>
      </c>
      <c r="Y54" s="2"/>
      <c r="Z54" s="97">
        <v>1990</v>
      </c>
      <c r="AA54" s="97">
        <v>2000</v>
      </c>
      <c r="AB54" s="98">
        <f t="shared" si="23"/>
        <v>19.2</v>
      </c>
      <c r="AC54" s="99">
        <f t="shared" si="24"/>
        <v>69</v>
      </c>
      <c r="AD54" s="99" t="str">
        <f t="shared" si="25"/>
        <v>★1.5</v>
      </c>
      <c r="AE54" s="98">
        <f t="shared" si="26"/>
        <v>19.100000000000001</v>
      </c>
      <c r="AF54" s="99">
        <f t="shared" si="27"/>
        <v>69</v>
      </c>
      <c r="AG54" s="99" t="str">
        <f t="shared" si="28"/>
        <v>★1.5</v>
      </c>
      <c r="AH54" s="100"/>
      <c r="AI54" s="2"/>
      <c r="AJ54" s="2"/>
    </row>
    <row r="55" spans="1:36" s="78" customFormat="1" ht="24" customHeight="1">
      <c r="A55" s="104"/>
      <c r="B55" s="81"/>
      <c r="C55" s="82" t="s">
        <v>139</v>
      </c>
      <c r="D55" s="83" t="s">
        <v>137</v>
      </c>
      <c r="E55" s="84" t="s">
        <v>210</v>
      </c>
      <c r="F55" s="85" t="s">
        <v>138</v>
      </c>
      <c r="G55" s="86">
        <v>2.9940000000000002</v>
      </c>
      <c r="H55" s="85" t="s">
        <v>40</v>
      </c>
      <c r="I55" s="87" t="str">
        <f t="shared" si="15"/>
        <v>2,010~2,030</v>
      </c>
      <c r="J55" s="88">
        <v>5</v>
      </c>
      <c r="K55" s="89">
        <v>13.3</v>
      </c>
      <c r="L55" s="90">
        <f t="shared" si="29"/>
        <v>174.56090225563909</v>
      </c>
      <c r="M55" s="89">
        <f t="shared" si="16"/>
        <v>9.4</v>
      </c>
      <c r="N55" s="91">
        <f t="shared" si="17"/>
        <v>12.7</v>
      </c>
      <c r="O55" s="92" t="str">
        <f t="shared" si="18"/>
        <v>18.7~19.0</v>
      </c>
      <c r="P55" s="86" t="s">
        <v>41</v>
      </c>
      <c r="Q55" s="85" t="s">
        <v>47</v>
      </c>
      <c r="R55" s="86" t="s">
        <v>55</v>
      </c>
      <c r="S55" s="83" t="s">
        <v>203</v>
      </c>
      <c r="T55" s="93"/>
      <c r="U55" s="94">
        <f t="shared" si="19"/>
        <v>141</v>
      </c>
      <c r="V55" s="95">
        <f t="shared" si="20"/>
        <v>104</v>
      </c>
      <c r="W55" s="95" t="str">
        <f t="shared" si="21"/>
        <v>70~71</v>
      </c>
      <c r="X55" s="96" t="str">
        <f t="shared" si="22"/>
        <v>★2.0</v>
      </c>
      <c r="Y55" s="2"/>
      <c r="Z55" s="97">
        <v>2010</v>
      </c>
      <c r="AA55" s="97">
        <v>2030</v>
      </c>
      <c r="AB55" s="98">
        <f t="shared" si="23"/>
        <v>19</v>
      </c>
      <c r="AC55" s="99">
        <f t="shared" si="24"/>
        <v>70</v>
      </c>
      <c r="AD55" s="99" t="str">
        <f t="shared" si="25"/>
        <v>★2.0</v>
      </c>
      <c r="AE55" s="98">
        <f t="shared" si="26"/>
        <v>18.7</v>
      </c>
      <c r="AF55" s="99">
        <f t="shared" si="27"/>
        <v>71</v>
      </c>
      <c r="AG55" s="99" t="str">
        <f t="shared" si="28"/>
        <v>★2.0</v>
      </c>
      <c r="AH55" s="100"/>
      <c r="AI55" s="2"/>
      <c r="AJ55" s="2"/>
    </row>
    <row r="56" spans="1:36" ht="24" customHeight="1">
      <c r="A56" s="80"/>
      <c r="B56" s="81"/>
      <c r="C56" s="101" t="s">
        <v>140</v>
      </c>
      <c r="D56" s="83" t="s">
        <v>141</v>
      </c>
      <c r="E56" s="84" t="s">
        <v>142</v>
      </c>
      <c r="F56" s="85" t="s">
        <v>143</v>
      </c>
      <c r="G56" s="86">
        <v>2.8929999999999998</v>
      </c>
      <c r="H56" s="85" t="s">
        <v>90</v>
      </c>
      <c r="I56" s="87" t="str">
        <f t="shared" si="15"/>
        <v>1,970~1,990</v>
      </c>
      <c r="J56" s="88">
        <v>5</v>
      </c>
      <c r="K56" s="89">
        <v>9.8000000000000007</v>
      </c>
      <c r="L56" s="90">
        <f t="shared" si="29"/>
        <v>236.90408163265303</v>
      </c>
      <c r="M56" s="89">
        <f t="shared" si="16"/>
        <v>10.199999999999999</v>
      </c>
      <c r="N56" s="91">
        <f t="shared" si="17"/>
        <v>13.5</v>
      </c>
      <c r="O56" s="92" t="str">
        <f t="shared" si="18"/>
        <v>19.2~19.4</v>
      </c>
      <c r="P56" s="86" t="s">
        <v>91</v>
      </c>
      <c r="Q56" s="85" t="s">
        <v>47</v>
      </c>
      <c r="R56" s="86" t="s">
        <v>55</v>
      </c>
      <c r="S56" s="83"/>
      <c r="T56" s="93"/>
      <c r="U56" s="94" t="str">
        <f t="shared" si="19"/>
        <v/>
      </c>
      <c r="V56" s="95" t="str">
        <f t="shared" si="20"/>
        <v/>
      </c>
      <c r="W56" s="95" t="str">
        <f t="shared" si="21"/>
        <v/>
      </c>
      <c r="X56" s="96" t="str">
        <f t="shared" si="22"/>
        <v/>
      </c>
      <c r="Z56" s="97">
        <v>1970</v>
      </c>
      <c r="AA56" s="97">
        <v>1990</v>
      </c>
      <c r="AB56" s="98">
        <f t="shared" si="23"/>
        <v>19.399999999999999</v>
      </c>
      <c r="AC56" s="99">
        <f t="shared" si="24"/>
        <v>50</v>
      </c>
      <c r="AD56" s="99" t="str">
        <f t="shared" si="25"/>
        <v xml:space="preserve"> </v>
      </c>
      <c r="AE56" s="98">
        <f t="shared" si="26"/>
        <v>19.2</v>
      </c>
      <c r="AF56" s="99">
        <f t="shared" si="27"/>
        <v>51</v>
      </c>
      <c r="AG56" s="99" t="str">
        <f t="shared" si="28"/>
        <v xml:space="preserve"> </v>
      </c>
      <c r="AH56" s="100"/>
    </row>
    <row r="57" spans="1:36" ht="24" customHeight="1">
      <c r="A57" s="80"/>
      <c r="B57" s="81"/>
      <c r="C57" s="101" t="s">
        <v>140</v>
      </c>
      <c r="D57" s="83" t="s">
        <v>141</v>
      </c>
      <c r="E57" s="84" t="s">
        <v>144</v>
      </c>
      <c r="F57" s="85" t="s">
        <v>143</v>
      </c>
      <c r="G57" s="86">
        <v>2.8929999999999998</v>
      </c>
      <c r="H57" s="85" t="s">
        <v>90</v>
      </c>
      <c r="I57" s="87" t="str">
        <f t="shared" si="15"/>
        <v>2,000~2,090</v>
      </c>
      <c r="J57" s="88">
        <v>5</v>
      </c>
      <c r="K57" s="89">
        <v>9.8000000000000007</v>
      </c>
      <c r="L57" s="90">
        <f t="shared" si="1"/>
        <v>236.90408163265303</v>
      </c>
      <c r="M57" s="89">
        <f t="shared" si="2"/>
        <v>9.4</v>
      </c>
      <c r="N57" s="91">
        <f t="shared" si="3"/>
        <v>12.7</v>
      </c>
      <c r="O57" s="92" t="str">
        <f t="shared" si="4"/>
        <v>18.1~19.1</v>
      </c>
      <c r="P57" s="86" t="s">
        <v>91</v>
      </c>
      <c r="Q57" s="85" t="s">
        <v>47</v>
      </c>
      <c r="R57" s="86" t="s">
        <v>55</v>
      </c>
      <c r="S57" s="83"/>
      <c r="T57" s="93"/>
      <c r="U57" s="94">
        <f t="shared" si="5"/>
        <v>104</v>
      </c>
      <c r="V57" s="95" t="str">
        <f t="shared" si="6"/>
        <v/>
      </c>
      <c r="W57" s="95" t="str">
        <f t="shared" si="7"/>
        <v/>
      </c>
      <c r="X57" s="96" t="str">
        <f t="shared" si="8"/>
        <v/>
      </c>
      <c r="Z57" s="97">
        <v>2000</v>
      </c>
      <c r="AA57" s="97">
        <v>2090</v>
      </c>
      <c r="AB57" s="98">
        <f t="shared" si="9"/>
        <v>19.100000000000001</v>
      </c>
      <c r="AC57" s="99">
        <f t="shared" si="10"/>
        <v>51</v>
      </c>
      <c r="AD57" s="99" t="str">
        <f t="shared" si="11"/>
        <v xml:space="preserve"> </v>
      </c>
      <c r="AE57" s="98">
        <f t="shared" si="12"/>
        <v>18.100000000000001</v>
      </c>
      <c r="AF57" s="99">
        <f t="shared" si="13"/>
        <v>54</v>
      </c>
      <c r="AG57" s="99" t="str">
        <f t="shared" si="14"/>
        <v xml:space="preserve"> </v>
      </c>
      <c r="AH57" s="100"/>
    </row>
    <row r="58" spans="1:36" s="78" customFormat="1" ht="24" customHeight="1">
      <c r="A58" s="79"/>
      <c r="B58" s="81"/>
      <c r="C58" s="101" t="s">
        <v>140</v>
      </c>
      <c r="D58" s="83" t="s">
        <v>145</v>
      </c>
      <c r="E58" s="84" t="s">
        <v>142</v>
      </c>
      <c r="F58" s="85" t="s">
        <v>143</v>
      </c>
      <c r="G58" s="86">
        <v>2.8929999999999998</v>
      </c>
      <c r="H58" s="85" t="s">
        <v>90</v>
      </c>
      <c r="I58" s="87" t="str">
        <f t="shared" si="15"/>
        <v>1,970~1,990</v>
      </c>
      <c r="J58" s="88">
        <v>5</v>
      </c>
      <c r="K58" s="89">
        <v>9.8000000000000007</v>
      </c>
      <c r="L58" s="90">
        <f t="shared" si="1"/>
        <v>236.90408163265303</v>
      </c>
      <c r="M58" s="89">
        <f t="shared" si="2"/>
        <v>10.199999999999999</v>
      </c>
      <c r="N58" s="91">
        <f t="shared" si="3"/>
        <v>13.5</v>
      </c>
      <c r="O58" s="92" t="str">
        <f t="shared" si="4"/>
        <v>19.2~19.4</v>
      </c>
      <c r="P58" s="86" t="s">
        <v>91</v>
      </c>
      <c r="Q58" s="85" t="s">
        <v>47</v>
      </c>
      <c r="R58" s="86" t="s">
        <v>55</v>
      </c>
      <c r="S58" s="83"/>
      <c r="T58" s="93"/>
      <c r="U58" s="94" t="str">
        <f t="shared" si="5"/>
        <v/>
      </c>
      <c r="V58" s="95" t="str">
        <f t="shared" si="6"/>
        <v/>
      </c>
      <c r="W58" s="95" t="str">
        <f t="shared" si="7"/>
        <v/>
      </c>
      <c r="X58" s="96" t="str">
        <f t="shared" si="8"/>
        <v/>
      </c>
      <c r="Y58" s="2"/>
      <c r="Z58" s="97">
        <v>1970</v>
      </c>
      <c r="AA58" s="97">
        <v>1990</v>
      </c>
      <c r="AB58" s="98">
        <f t="shared" si="9"/>
        <v>19.399999999999999</v>
      </c>
      <c r="AC58" s="99">
        <f t="shared" si="10"/>
        <v>50</v>
      </c>
      <c r="AD58" s="99" t="str">
        <f t="shared" si="11"/>
        <v xml:space="preserve"> </v>
      </c>
      <c r="AE58" s="98">
        <f t="shared" si="12"/>
        <v>19.2</v>
      </c>
      <c r="AF58" s="99">
        <f t="shared" si="13"/>
        <v>51</v>
      </c>
      <c r="AG58" s="99" t="str">
        <f t="shared" si="14"/>
        <v xml:space="preserve"> </v>
      </c>
      <c r="AH58" s="100"/>
      <c r="AI58" s="2"/>
      <c r="AJ58" s="2"/>
    </row>
    <row r="59" spans="1:36" s="78" customFormat="1" ht="24" customHeight="1">
      <c r="A59" s="79"/>
      <c r="B59" s="81"/>
      <c r="C59" s="101" t="s">
        <v>140</v>
      </c>
      <c r="D59" s="83" t="s">
        <v>145</v>
      </c>
      <c r="E59" s="84" t="s">
        <v>144</v>
      </c>
      <c r="F59" s="85" t="s">
        <v>143</v>
      </c>
      <c r="G59" s="86">
        <v>2.8929999999999998</v>
      </c>
      <c r="H59" s="85" t="s">
        <v>90</v>
      </c>
      <c r="I59" s="87" t="str">
        <f t="shared" si="15"/>
        <v>2,000~2,090</v>
      </c>
      <c r="J59" s="88">
        <v>5</v>
      </c>
      <c r="K59" s="89">
        <v>9.8000000000000007</v>
      </c>
      <c r="L59" s="90">
        <f t="shared" si="1"/>
        <v>236.90408163265303</v>
      </c>
      <c r="M59" s="89">
        <f t="shared" si="2"/>
        <v>9.4</v>
      </c>
      <c r="N59" s="91">
        <f t="shared" si="3"/>
        <v>12.7</v>
      </c>
      <c r="O59" s="92" t="str">
        <f t="shared" si="4"/>
        <v>18.1~19.1</v>
      </c>
      <c r="P59" s="86" t="s">
        <v>91</v>
      </c>
      <c r="Q59" s="85" t="s">
        <v>47</v>
      </c>
      <c r="R59" s="86" t="s">
        <v>55</v>
      </c>
      <c r="S59" s="83"/>
      <c r="T59" s="93"/>
      <c r="U59" s="94">
        <f t="shared" si="5"/>
        <v>104</v>
      </c>
      <c r="V59" s="95" t="str">
        <f t="shared" si="6"/>
        <v/>
      </c>
      <c r="W59" s="95" t="str">
        <f t="shared" si="7"/>
        <v/>
      </c>
      <c r="X59" s="96" t="str">
        <f t="shared" si="8"/>
        <v/>
      </c>
      <c r="Y59" s="2"/>
      <c r="Z59" s="97">
        <v>2000</v>
      </c>
      <c r="AA59" s="97">
        <v>2090</v>
      </c>
      <c r="AB59" s="98">
        <f t="shared" si="9"/>
        <v>19.100000000000001</v>
      </c>
      <c r="AC59" s="99">
        <f t="shared" si="10"/>
        <v>51</v>
      </c>
      <c r="AD59" s="99" t="str">
        <f t="shared" si="11"/>
        <v xml:space="preserve"> </v>
      </c>
      <c r="AE59" s="98">
        <f t="shared" si="12"/>
        <v>18.100000000000001</v>
      </c>
      <c r="AF59" s="99">
        <f t="shared" si="13"/>
        <v>54</v>
      </c>
      <c r="AG59" s="99" t="str">
        <f t="shared" si="14"/>
        <v xml:space="preserve"> </v>
      </c>
      <c r="AH59" s="100"/>
      <c r="AI59" s="2"/>
      <c r="AJ59" s="2"/>
    </row>
    <row r="60" spans="1:36" ht="24" customHeight="1">
      <c r="A60" s="80"/>
      <c r="B60" s="81"/>
      <c r="C60" s="82" t="s">
        <v>146</v>
      </c>
      <c r="D60" s="83" t="s">
        <v>147</v>
      </c>
      <c r="E60" s="84" t="s">
        <v>148</v>
      </c>
      <c r="F60" s="85" t="s">
        <v>143</v>
      </c>
      <c r="G60" s="86">
        <v>2.8929999999999998</v>
      </c>
      <c r="H60" s="85" t="s">
        <v>90</v>
      </c>
      <c r="I60" s="87" t="str">
        <f t="shared" si="15"/>
        <v>1,990</v>
      </c>
      <c r="J60" s="88">
        <v>5</v>
      </c>
      <c r="K60" s="89">
        <v>9.8000000000000007</v>
      </c>
      <c r="L60" s="90">
        <f t="shared" si="1"/>
        <v>236.90408163265303</v>
      </c>
      <c r="M60" s="89">
        <f t="shared" si="2"/>
        <v>10.199999999999999</v>
      </c>
      <c r="N60" s="91">
        <f t="shared" si="3"/>
        <v>13.5</v>
      </c>
      <c r="O60" s="92" t="str">
        <f t="shared" si="4"/>
        <v>19.2</v>
      </c>
      <c r="P60" s="86" t="s">
        <v>91</v>
      </c>
      <c r="Q60" s="85" t="s">
        <v>47</v>
      </c>
      <c r="R60" s="86" t="s">
        <v>55</v>
      </c>
      <c r="S60" s="83"/>
      <c r="T60" s="93"/>
      <c r="U60" s="94" t="str">
        <f t="shared" si="5"/>
        <v/>
      </c>
      <c r="V60" s="95" t="str">
        <f t="shared" si="6"/>
        <v/>
      </c>
      <c r="W60" s="95" t="str">
        <f t="shared" si="7"/>
        <v/>
      </c>
      <c r="X60" s="96" t="str">
        <f t="shared" si="8"/>
        <v/>
      </c>
      <c r="Z60" s="97">
        <v>1990</v>
      </c>
      <c r="AA60" s="97">
        <v>1990</v>
      </c>
      <c r="AB60" s="98">
        <f t="shared" si="9"/>
        <v>19.2</v>
      </c>
      <c r="AC60" s="99">
        <f t="shared" si="10"/>
        <v>51</v>
      </c>
      <c r="AD60" s="99" t="str">
        <f t="shared" si="11"/>
        <v xml:space="preserve"> </v>
      </c>
      <c r="AE60" s="98">
        <f t="shared" si="12"/>
        <v>19.2</v>
      </c>
      <c r="AF60" s="99">
        <f t="shared" si="13"/>
        <v>51</v>
      </c>
      <c r="AG60" s="99" t="str">
        <f t="shared" si="14"/>
        <v xml:space="preserve"> </v>
      </c>
      <c r="AH60" s="100"/>
    </row>
    <row r="61" spans="1:36" ht="24" customHeight="1">
      <c r="A61" s="80"/>
      <c r="B61" s="81"/>
      <c r="C61" s="82" t="s">
        <v>146</v>
      </c>
      <c r="D61" s="83" t="s">
        <v>147</v>
      </c>
      <c r="E61" s="84" t="s">
        <v>149</v>
      </c>
      <c r="F61" s="85" t="s">
        <v>143</v>
      </c>
      <c r="G61" s="86">
        <v>2.8929999999999998</v>
      </c>
      <c r="H61" s="85" t="s">
        <v>90</v>
      </c>
      <c r="I61" s="87" t="str">
        <f t="shared" si="15"/>
        <v>2,000~2,080</v>
      </c>
      <c r="J61" s="88">
        <v>5</v>
      </c>
      <c r="K61" s="89">
        <v>9.8000000000000007</v>
      </c>
      <c r="L61" s="90">
        <f t="shared" si="1"/>
        <v>236.90408163265303</v>
      </c>
      <c r="M61" s="89">
        <f t="shared" si="2"/>
        <v>9.4</v>
      </c>
      <c r="N61" s="91">
        <f t="shared" si="3"/>
        <v>12.7</v>
      </c>
      <c r="O61" s="92" t="str">
        <f t="shared" si="4"/>
        <v>18.2~19.1</v>
      </c>
      <c r="P61" s="86" t="s">
        <v>91</v>
      </c>
      <c r="Q61" s="85" t="s">
        <v>47</v>
      </c>
      <c r="R61" s="86" t="s">
        <v>55</v>
      </c>
      <c r="S61" s="83"/>
      <c r="T61" s="93"/>
      <c r="U61" s="94">
        <f t="shared" si="5"/>
        <v>104</v>
      </c>
      <c r="V61" s="95" t="str">
        <f t="shared" si="6"/>
        <v/>
      </c>
      <c r="W61" s="95" t="str">
        <f t="shared" si="7"/>
        <v/>
      </c>
      <c r="X61" s="96" t="str">
        <f t="shared" si="8"/>
        <v/>
      </c>
      <c r="Z61" s="97">
        <v>2000</v>
      </c>
      <c r="AA61" s="97">
        <v>2080</v>
      </c>
      <c r="AB61" s="98">
        <f t="shared" si="9"/>
        <v>19.100000000000001</v>
      </c>
      <c r="AC61" s="99">
        <f t="shared" si="10"/>
        <v>51</v>
      </c>
      <c r="AD61" s="99" t="str">
        <f t="shared" si="11"/>
        <v xml:space="preserve"> </v>
      </c>
      <c r="AE61" s="98">
        <f t="shared" si="12"/>
        <v>18.2</v>
      </c>
      <c r="AF61" s="99">
        <f t="shared" si="13"/>
        <v>53</v>
      </c>
      <c r="AG61" s="99" t="str">
        <f t="shared" si="14"/>
        <v xml:space="preserve"> </v>
      </c>
      <c r="AH61" s="100"/>
    </row>
    <row r="62" spans="1:36" s="78" customFormat="1" ht="24" customHeight="1">
      <c r="A62" s="79"/>
      <c r="B62" s="81"/>
      <c r="C62" s="82" t="s">
        <v>146</v>
      </c>
      <c r="D62" s="83" t="s">
        <v>145</v>
      </c>
      <c r="E62" s="84" t="s">
        <v>148</v>
      </c>
      <c r="F62" s="85" t="s">
        <v>143</v>
      </c>
      <c r="G62" s="86">
        <v>2.8929999999999998</v>
      </c>
      <c r="H62" s="85" t="s">
        <v>90</v>
      </c>
      <c r="I62" s="87" t="str">
        <f t="shared" si="15"/>
        <v>1,990</v>
      </c>
      <c r="J62" s="88">
        <v>5</v>
      </c>
      <c r="K62" s="89">
        <v>9.8000000000000007</v>
      </c>
      <c r="L62" s="90">
        <f t="shared" si="1"/>
        <v>236.90408163265303</v>
      </c>
      <c r="M62" s="89">
        <f t="shared" si="2"/>
        <v>10.199999999999999</v>
      </c>
      <c r="N62" s="91">
        <f t="shared" si="3"/>
        <v>13.5</v>
      </c>
      <c r="O62" s="92" t="str">
        <f t="shared" si="4"/>
        <v>19.2</v>
      </c>
      <c r="P62" s="86" t="s">
        <v>91</v>
      </c>
      <c r="Q62" s="85" t="s">
        <v>47</v>
      </c>
      <c r="R62" s="86" t="s">
        <v>55</v>
      </c>
      <c r="S62" s="83"/>
      <c r="T62" s="93"/>
      <c r="U62" s="94" t="str">
        <f t="shared" si="5"/>
        <v/>
      </c>
      <c r="V62" s="95" t="str">
        <f t="shared" si="6"/>
        <v/>
      </c>
      <c r="W62" s="95" t="str">
        <f t="shared" si="7"/>
        <v/>
      </c>
      <c r="X62" s="96" t="str">
        <f t="shared" si="8"/>
        <v/>
      </c>
      <c r="Y62" s="2"/>
      <c r="Z62" s="97">
        <v>1990</v>
      </c>
      <c r="AA62" s="97">
        <v>1990</v>
      </c>
      <c r="AB62" s="98">
        <f t="shared" si="9"/>
        <v>19.2</v>
      </c>
      <c r="AC62" s="99">
        <f t="shared" si="10"/>
        <v>51</v>
      </c>
      <c r="AD62" s="99" t="str">
        <f t="shared" si="11"/>
        <v xml:space="preserve"> </v>
      </c>
      <c r="AE62" s="98">
        <f t="shared" si="12"/>
        <v>19.2</v>
      </c>
      <c r="AF62" s="99">
        <f t="shared" si="13"/>
        <v>51</v>
      </c>
      <c r="AG62" s="99" t="str">
        <f t="shared" si="14"/>
        <v xml:space="preserve"> </v>
      </c>
      <c r="AH62" s="100"/>
      <c r="AI62" s="2"/>
      <c r="AJ62" s="2"/>
    </row>
    <row r="63" spans="1:36" s="78" customFormat="1" ht="24" customHeight="1">
      <c r="A63" s="79"/>
      <c r="B63" s="81"/>
      <c r="C63" s="82" t="s">
        <v>146</v>
      </c>
      <c r="D63" s="83" t="s">
        <v>145</v>
      </c>
      <c r="E63" s="84" t="s">
        <v>149</v>
      </c>
      <c r="F63" s="85" t="s">
        <v>143</v>
      </c>
      <c r="G63" s="86">
        <v>2.8929999999999998</v>
      </c>
      <c r="H63" s="85" t="s">
        <v>90</v>
      </c>
      <c r="I63" s="87" t="str">
        <f t="shared" si="15"/>
        <v>2,000~2,080</v>
      </c>
      <c r="J63" s="88">
        <v>5</v>
      </c>
      <c r="K63" s="89">
        <v>9.8000000000000007</v>
      </c>
      <c r="L63" s="90">
        <f t="shared" si="1"/>
        <v>236.90408163265303</v>
      </c>
      <c r="M63" s="89">
        <f t="shared" si="2"/>
        <v>9.4</v>
      </c>
      <c r="N63" s="91">
        <f t="shared" si="3"/>
        <v>12.7</v>
      </c>
      <c r="O63" s="92" t="str">
        <f t="shared" si="4"/>
        <v>18.2~19.1</v>
      </c>
      <c r="P63" s="86" t="s">
        <v>91</v>
      </c>
      <c r="Q63" s="85" t="s">
        <v>47</v>
      </c>
      <c r="R63" s="86" t="s">
        <v>55</v>
      </c>
      <c r="S63" s="83"/>
      <c r="T63" s="93"/>
      <c r="U63" s="94">
        <f t="shared" si="5"/>
        <v>104</v>
      </c>
      <c r="V63" s="95" t="str">
        <f t="shared" si="6"/>
        <v/>
      </c>
      <c r="W63" s="95" t="str">
        <f t="shared" si="7"/>
        <v/>
      </c>
      <c r="X63" s="96" t="str">
        <f t="shared" si="8"/>
        <v/>
      </c>
      <c r="Y63" s="2"/>
      <c r="Z63" s="97">
        <v>2000</v>
      </c>
      <c r="AA63" s="97">
        <v>2080</v>
      </c>
      <c r="AB63" s="98">
        <f t="shared" si="9"/>
        <v>19.100000000000001</v>
      </c>
      <c r="AC63" s="99">
        <f t="shared" si="10"/>
        <v>51</v>
      </c>
      <c r="AD63" s="99" t="str">
        <f t="shared" si="11"/>
        <v xml:space="preserve"> </v>
      </c>
      <c r="AE63" s="98">
        <f t="shared" si="12"/>
        <v>18.2</v>
      </c>
      <c r="AF63" s="99">
        <f t="shared" si="13"/>
        <v>53</v>
      </c>
      <c r="AG63" s="99" t="str">
        <f t="shared" si="14"/>
        <v xml:space="preserve"> </v>
      </c>
      <c r="AH63" s="100"/>
      <c r="AI63" s="2"/>
      <c r="AJ63" s="2"/>
    </row>
    <row r="64" spans="1:36" ht="24" customHeight="1">
      <c r="A64" s="80"/>
      <c r="B64" s="81"/>
      <c r="C64" s="82" t="s">
        <v>150</v>
      </c>
      <c r="D64" s="83" t="s">
        <v>151</v>
      </c>
      <c r="E64" s="84" t="s">
        <v>152</v>
      </c>
      <c r="F64" s="85" t="s">
        <v>153</v>
      </c>
      <c r="G64" s="86">
        <v>3.996</v>
      </c>
      <c r="H64" s="85" t="s">
        <v>90</v>
      </c>
      <c r="I64" s="87" t="str">
        <f t="shared" si="15"/>
        <v>2,230~2,270</v>
      </c>
      <c r="J64" s="88">
        <v>5</v>
      </c>
      <c r="K64" s="89">
        <v>8</v>
      </c>
      <c r="L64" s="90">
        <f t="shared" si="1"/>
        <v>290.20749999999998</v>
      </c>
      <c r="M64" s="89">
        <f t="shared" si="2"/>
        <v>8.6999999999999993</v>
      </c>
      <c r="N64" s="91">
        <f t="shared" si="3"/>
        <v>11.9</v>
      </c>
      <c r="O64" s="92" t="str">
        <f t="shared" si="4"/>
        <v>16.0~16.5</v>
      </c>
      <c r="P64" s="86" t="s">
        <v>97</v>
      </c>
      <c r="Q64" s="85" t="s">
        <v>47</v>
      </c>
      <c r="R64" s="86" t="s">
        <v>55</v>
      </c>
      <c r="S64" s="83"/>
      <c r="T64" s="93"/>
      <c r="U64" s="94" t="str">
        <f t="shared" si="5"/>
        <v/>
      </c>
      <c r="V64" s="95" t="str">
        <f t="shared" si="6"/>
        <v/>
      </c>
      <c r="W64" s="95" t="str">
        <f t="shared" si="7"/>
        <v/>
      </c>
      <c r="X64" s="96" t="str">
        <f t="shared" si="8"/>
        <v/>
      </c>
      <c r="Z64" s="97">
        <v>2230</v>
      </c>
      <c r="AA64" s="97">
        <v>2270</v>
      </c>
      <c r="AB64" s="98">
        <f t="shared" si="9"/>
        <v>16.5</v>
      </c>
      <c r="AC64" s="99">
        <f t="shared" si="10"/>
        <v>48</v>
      </c>
      <c r="AD64" s="99" t="str">
        <f t="shared" si="11"/>
        <v xml:space="preserve"> </v>
      </c>
      <c r="AE64" s="98">
        <f t="shared" si="12"/>
        <v>16</v>
      </c>
      <c r="AF64" s="99">
        <f t="shared" si="13"/>
        <v>50</v>
      </c>
      <c r="AG64" s="99" t="str">
        <f t="shared" si="14"/>
        <v xml:space="preserve"> </v>
      </c>
      <c r="AH64" s="100"/>
    </row>
    <row r="65" spans="1:36" ht="24" customHeight="1">
      <c r="A65" s="80"/>
      <c r="B65" s="81"/>
      <c r="C65" s="82" t="s">
        <v>150</v>
      </c>
      <c r="D65" s="83" t="s">
        <v>151</v>
      </c>
      <c r="E65" s="84" t="s">
        <v>154</v>
      </c>
      <c r="F65" s="85" t="s">
        <v>153</v>
      </c>
      <c r="G65" s="86">
        <v>3.996</v>
      </c>
      <c r="H65" s="85" t="s">
        <v>90</v>
      </c>
      <c r="I65" s="87" t="str">
        <f t="shared" si="15"/>
        <v>2,280~2,290</v>
      </c>
      <c r="J65" s="88">
        <v>5</v>
      </c>
      <c r="K65" s="89">
        <v>8</v>
      </c>
      <c r="L65" s="90">
        <f t="shared" si="1"/>
        <v>290.20749999999998</v>
      </c>
      <c r="M65" s="89">
        <f t="shared" si="2"/>
        <v>7.4</v>
      </c>
      <c r="N65" s="91">
        <f t="shared" si="3"/>
        <v>10.6</v>
      </c>
      <c r="O65" s="92" t="str">
        <f t="shared" si="4"/>
        <v>15.7~15.9</v>
      </c>
      <c r="P65" s="86" t="s">
        <v>97</v>
      </c>
      <c r="Q65" s="85" t="s">
        <v>47</v>
      </c>
      <c r="R65" s="86" t="s">
        <v>55</v>
      </c>
      <c r="S65" s="83"/>
      <c r="T65" s="93"/>
      <c r="U65" s="94">
        <f t="shared" si="5"/>
        <v>108</v>
      </c>
      <c r="V65" s="95" t="str">
        <f t="shared" si="6"/>
        <v/>
      </c>
      <c r="W65" s="95" t="str">
        <f t="shared" si="7"/>
        <v/>
      </c>
      <c r="X65" s="96" t="str">
        <f t="shared" si="8"/>
        <v/>
      </c>
      <c r="Z65" s="97">
        <v>2280</v>
      </c>
      <c r="AA65" s="97">
        <v>2290</v>
      </c>
      <c r="AB65" s="98">
        <f t="shared" si="9"/>
        <v>15.9</v>
      </c>
      <c r="AC65" s="99">
        <f t="shared" si="10"/>
        <v>50</v>
      </c>
      <c r="AD65" s="99" t="str">
        <f t="shared" si="11"/>
        <v xml:space="preserve"> </v>
      </c>
      <c r="AE65" s="98">
        <f t="shared" si="12"/>
        <v>15.7</v>
      </c>
      <c r="AF65" s="99">
        <f t="shared" si="13"/>
        <v>50</v>
      </c>
      <c r="AG65" s="99" t="str">
        <f t="shared" si="14"/>
        <v xml:space="preserve"> </v>
      </c>
      <c r="AH65" s="100"/>
    </row>
    <row r="66" spans="1:36" s="78" customFormat="1" ht="24" customHeight="1">
      <c r="A66" s="79"/>
      <c r="B66" s="81"/>
      <c r="C66" s="82" t="s">
        <v>155</v>
      </c>
      <c r="D66" s="83" t="s">
        <v>156</v>
      </c>
      <c r="E66" s="84" t="s">
        <v>38</v>
      </c>
      <c r="F66" s="85" t="s">
        <v>126</v>
      </c>
      <c r="G66" s="86">
        <v>1.984</v>
      </c>
      <c r="H66" s="85" t="s">
        <v>40</v>
      </c>
      <c r="I66" s="87" t="str">
        <f t="shared" si="15"/>
        <v>1,550~1,570</v>
      </c>
      <c r="J66" s="88">
        <v>5</v>
      </c>
      <c r="K66" s="89">
        <v>11.8</v>
      </c>
      <c r="L66" s="90">
        <f t="shared" si="1"/>
        <v>196.75084745762712</v>
      </c>
      <c r="M66" s="89">
        <f t="shared" si="2"/>
        <v>13.2</v>
      </c>
      <c r="N66" s="91">
        <f t="shared" si="3"/>
        <v>16.5</v>
      </c>
      <c r="O66" s="92" t="str">
        <f t="shared" si="4"/>
        <v>23.2~23.4</v>
      </c>
      <c r="P66" s="86" t="s">
        <v>41</v>
      </c>
      <c r="Q66" s="85" t="s">
        <v>47</v>
      </c>
      <c r="R66" s="86" t="s">
        <v>55</v>
      </c>
      <c r="S66" s="83"/>
      <c r="T66" s="93"/>
      <c r="U66" s="94" t="str">
        <f t="shared" si="5"/>
        <v/>
      </c>
      <c r="V66" s="95" t="str">
        <f t="shared" si="6"/>
        <v/>
      </c>
      <c r="W66" s="95" t="str">
        <f t="shared" si="7"/>
        <v/>
      </c>
      <c r="X66" s="96" t="str">
        <f t="shared" si="8"/>
        <v/>
      </c>
      <c r="Y66" s="2"/>
      <c r="Z66" s="97">
        <v>1550</v>
      </c>
      <c r="AA66" s="97">
        <v>1570</v>
      </c>
      <c r="AB66" s="98">
        <f t="shared" si="9"/>
        <v>23.4</v>
      </c>
      <c r="AC66" s="99">
        <f t="shared" si="10"/>
        <v>50</v>
      </c>
      <c r="AD66" s="99" t="str">
        <f t="shared" si="11"/>
        <v xml:space="preserve"> </v>
      </c>
      <c r="AE66" s="98">
        <f t="shared" si="12"/>
        <v>23.2</v>
      </c>
      <c r="AF66" s="99">
        <f t="shared" si="13"/>
        <v>50</v>
      </c>
      <c r="AG66" s="99" t="str">
        <f t="shared" si="14"/>
        <v xml:space="preserve"> </v>
      </c>
      <c r="AH66" s="100"/>
      <c r="AI66" s="2"/>
      <c r="AJ66" s="2"/>
    </row>
    <row r="67" spans="1:36" ht="24" customHeight="1">
      <c r="A67" s="80"/>
      <c r="B67" s="81"/>
      <c r="C67" s="82" t="s">
        <v>157</v>
      </c>
      <c r="D67" s="83" t="s">
        <v>158</v>
      </c>
      <c r="E67" s="84" t="s">
        <v>38</v>
      </c>
      <c r="F67" s="85" t="s">
        <v>130</v>
      </c>
      <c r="G67" s="86">
        <v>2.9940000000000002</v>
      </c>
      <c r="H67" s="85" t="s">
        <v>90</v>
      </c>
      <c r="I67" s="87" t="str">
        <f t="shared" si="15"/>
        <v>1,920~1,970</v>
      </c>
      <c r="J67" s="88">
        <v>5</v>
      </c>
      <c r="K67" s="89">
        <v>10.4</v>
      </c>
      <c r="L67" s="90">
        <f t="shared" si="1"/>
        <v>223.23653846153843</v>
      </c>
      <c r="M67" s="89">
        <f t="shared" si="2"/>
        <v>10.199999999999999</v>
      </c>
      <c r="N67" s="91">
        <f t="shared" si="3"/>
        <v>13.5</v>
      </c>
      <c r="O67" s="92" t="str">
        <f t="shared" si="4"/>
        <v>19.4~19.9</v>
      </c>
      <c r="P67" s="86" t="s">
        <v>131</v>
      </c>
      <c r="Q67" s="85" t="s">
        <v>47</v>
      </c>
      <c r="R67" s="86" t="s">
        <v>55</v>
      </c>
      <c r="S67" s="83"/>
      <c r="T67" s="93"/>
      <c r="U67" s="94">
        <f t="shared" si="5"/>
        <v>101</v>
      </c>
      <c r="V67" s="95" t="str">
        <f t="shared" si="6"/>
        <v/>
      </c>
      <c r="W67" s="95" t="str">
        <f t="shared" si="7"/>
        <v/>
      </c>
      <c r="X67" s="96" t="str">
        <f t="shared" si="8"/>
        <v/>
      </c>
      <c r="Z67" s="97">
        <v>1920</v>
      </c>
      <c r="AA67" s="97">
        <v>1970</v>
      </c>
      <c r="AB67" s="98">
        <f t="shared" si="9"/>
        <v>19.899999999999999</v>
      </c>
      <c r="AC67" s="99">
        <f t="shared" si="10"/>
        <v>52</v>
      </c>
      <c r="AD67" s="99" t="str">
        <f t="shared" si="11"/>
        <v xml:space="preserve"> </v>
      </c>
      <c r="AE67" s="98">
        <f t="shared" si="12"/>
        <v>19.399999999999999</v>
      </c>
      <c r="AF67" s="99">
        <f t="shared" si="13"/>
        <v>53</v>
      </c>
      <c r="AG67" s="99" t="str">
        <f t="shared" si="14"/>
        <v xml:space="preserve"> </v>
      </c>
      <c r="AH67" s="100"/>
    </row>
    <row r="68" spans="1:36" ht="24" customHeight="1">
      <c r="A68" s="80"/>
      <c r="B68" s="81"/>
      <c r="C68" s="82" t="s">
        <v>159</v>
      </c>
      <c r="D68" s="83" t="s">
        <v>160</v>
      </c>
      <c r="E68" s="84" t="s">
        <v>38</v>
      </c>
      <c r="F68" s="85" t="s">
        <v>130</v>
      </c>
      <c r="G68" s="86">
        <v>2.9940000000000002</v>
      </c>
      <c r="H68" s="85" t="s">
        <v>90</v>
      </c>
      <c r="I68" s="87" t="str">
        <f t="shared" si="15"/>
        <v>1,940~1,990</v>
      </c>
      <c r="J68" s="88">
        <v>5</v>
      </c>
      <c r="K68" s="89">
        <v>10.4</v>
      </c>
      <c r="L68" s="90">
        <f t="shared" si="1"/>
        <v>223.23653846153843</v>
      </c>
      <c r="M68" s="89">
        <f t="shared" si="2"/>
        <v>10.199999999999999</v>
      </c>
      <c r="N68" s="91">
        <f t="shared" si="3"/>
        <v>13.5</v>
      </c>
      <c r="O68" s="92" t="str">
        <f t="shared" si="4"/>
        <v>19.2~19.7</v>
      </c>
      <c r="P68" s="86" t="s">
        <v>131</v>
      </c>
      <c r="Q68" s="85" t="s">
        <v>47</v>
      </c>
      <c r="R68" s="86" t="s">
        <v>55</v>
      </c>
      <c r="S68" s="83"/>
      <c r="T68" s="93"/>
      <c r="U68" s="94">
        <f t="shared" si="5"/>
        <v>101</v>
      </c>
      <c r="V68" s="95" t="str">
        <f t="shared" si="6"/>
        <v/>
      </c>
      <c r="W68" s="95" t="str">
        <f t="shared" si="7"/>
        <v/>
      </c>
      <c r="X68" s="96" t="str">
        <f t="shared" si="8"/>
        <v/>
      </c>
      <c r="Z68" s="97">
        <v>1940</v>
      </c>
      <c r="AA68" s="97">
        <v>1990</v>
      </c>
      <c r="AB68" s="98">
        <f t="shared" si="9"/>
        <v>19.7</v>
      </c>
      <c r="AC68" s="99">
        <f t="shared" si="10"/>
        <v>52</v>
      </c>
      <c r="AD68" s="99" t="str">
        <f t="shared" si="11"/>
        <v xml:space="preserve"> </v>
      </c>
      <c r="AE68" s="98">
        <f t="shared" si="12"/>
        <v>19.2</v>
      </c>
      <c r="AF68" s="99">
        <f t="shared" si="13"/>
        <v>54</v>
      </c>
      <c r="AG68" s="99" t="str">
        <f t="shared" si="14"/>
        <v xml:space="preserve"> </v>
      </c>
      <c r="AH68" s="100"/>
    </row>
    <row r="69" spans="1:36" ht="24" customHeight="1">
      <c r="A69" s="80"/>
      <c r="B69" s="81"/>
      <c r="C69" s="82" t="s">
        <v>161</v>
      </c>
      <c r="D69" s="83" t="s">
        <v>162</v>
      </c>
      <c r="E69" s="84" t="s">
        <v>38</v>
      </c>
      <c r="F69" s="85" t="s">
        <v>163</v>
      </c>
      <c r="G69" s="86">
        <v>3.996</v>
      </c>
      <c r="H69" s="85" t="s">
        <v>90</v>
      </c>
      <c r="I69" s="87" t="str">
        <f t="shared" si="15"/>
        <v>2,290~2,410</v>
      </c>
      <c r="J69" s="88">
        <v>7</v>
      </c>
      <c r="K69" s="89">
        <v>7.5</v>
      </c>
      <c r="L69" s="90">
        <f t="shared" si="1"/>
        <v>309.55466666666666</v>
      </c>
      <c r="M69" s="89">
        <f t="shared" si="2"/>
        <v>7.4</v>
      </c>
      <c r="N69" s="91">
        <f t="shared" si="3"/>
        <v>10.6</v>
      </c>
      <c r="O69" s="92" t="str">
        <f t="shared" si="4"/>
        <v>14.3~15.7</v>
      </c>
      <c r="P69" s="86" t="s">
        <v>164</v>
      </c>
      <c r="Q69" s="85" t="s">
        <v>47</v>
      </c>
      <c r="R69" s="86" t="s">
        <v>55</v>
      </c>
      <c r="S69" s="83"/>
      <c r="T69" s="93"/>
      <c r="U69" s="94">
        <f t="shared" si="5"/>
        <v>101</v>
      </c>
      <c r="V69" s="95" t="str">
        <f t="shared" si="6"/>
        <v/>
      </c>
      <c r="W69" s="95" t="str">
        <f t="shared" si="7"/>
        <v/>
      </c>
      <c r="X69" s="96" t="str">
        <f t="shared" si="8"/>
        <v/>
      </c>
      <c r="Z69" s="97">
        <v>2290</v>
      </c>
      <c r="AA69" s="97">
        <v>2410</v>
      </c>
      <c r="AB69" s="98">
        <f t="shared" si="9"/>
        <v>15.7</v>
      </c>
      <c r="AC69" s="99">
        <f t="shared" si="10"/>
        <v>47</v>
      </c>
      <c r="AD69" s="99" t="str">
        <f t="shared" si="11"/>
        <v xml:space="preserve"> </v>
      </c>
      <c r="AE69" s="98">
        <f t="shared" si="12"/>
        <v>14.3</v>
      </c>
      <c r="AF69" s="99">
        <f t="shared" si="13"/>
        <v>52</v>
      </c>
      <c r="AG69" s="99" t="str">
        <f t="shared" si="14"/>
        <v xml:space="preserve"> </v>
      </c>
      <c r="AH69" s="100"/>
    </row>
    <row r="70" spans="1:36" s="78" customFormat="1" ht="24" customHeight="1">
      <c r="A70" s="79"/>
      <c r="B70" s="81"/>
      <c r="C70" s="82" t="s">
        <v>165</v>
      </c>
      <c r="D70" s="83" t="s">
        <v>166</v>
      </c>
      <c r="E70" s="84" t="s">
        <v>38</v>
      </c>
      <c r="F70" s="85" t="s">
        <v>163</v>
      </c>
      <c r="G70" s="86">
        <v>3.996</v>
      </c>
      <c r="H70" s="85" t="s">
        <v>90</v>
      </c>
      <c r="I70" s="87" t="str">
        <f t="shared" si="15"/>
        <v>2,260~2,370</v>
      </c>
      <c r="J70" s="88">
        <v>5</v>
      </c>
      <c r="K70" s="89">
        <v>7.5</v>
      </c>
      <c r="L70" s="90">
        <f t="shared" si="1"/>
        <v>309.55466666666666</v>
      </c>
      <c r="M70" s="89">
        <f t="shared" si="2"/>
        <v>8.6999999999999993</v>
      </c>
      <c r="N70" s="91">
        <f t="shared" si="3"/>
        <v>11.9</v>
      </c>
      <c r="O70" s="92" t="str">
        <f t="shared" si="4"/>
        <v>14.8~16.1</v>
      </c>
      <c r="P70" s="86" t="s">
        <v>164</v>
      </c>
      <c r="Q70" s="85" t="s">
        <v>47</v>
      </c>
      <c r="R70" s="86" t="s">
        <v>55</v>
      </c>
      <c r="S70" s="83"/>
      <c r="T70" s="93"/>
      <c r="U70" s="94" t="str">
        <f t="shared" si="5"/>
        <v/>
      </c>
      <c r="V70" s="95" t="str">
        <f t="shared" si="6"/>
        <v/>
      </c>
      <c r="W70" s="95" t="str">
        <f t="shared" si="7"/>
        <v/>
      </c>
      <c r="X70" s="96" t="str">
        <f t="shared" si="8"/>
        <v/>
      </c>
      <c r="Y70" s="2"/>
      <c r="Z70" s="97">
        <v>2260</v>
      </c>
      <c r="AA70" s="97">
        <v>2370</v>
      </c>
      <c r="AB70" s="98">
        <f t="shared" si="9"/>
        <v>16.100000000000001</v>
      </c>
      <c r="AC70" s="99">
        <f t="shared" si="10"/>
        <v>46</v>
      </c>
      <c r="AD70" s="99" t="str">
        <f t="shared" si="11"/>
        <v xml:space="preserve"> </v>
      </c>
      <c r="AE70" s="98">
        <f t="shared" si="12"/>
        <v>14.8</v>
      </c>
      <c r="AF70" s="99">
        <f t="shared" si="13"/>
        <v>50</v>
      </c>
      <c r="AG70" s="99" t="str">
        <f t="shared" si="14"/>
        <v xml:space="preserve"> </v>
      </c>
      <c r="AH70" s="100"/>
      <c r="AI70" s="2"/>
      <c r="AJ70" s="2"/>
    </row>
    <row r="71" spans="1:36" s="78" customFormat="1" ht="24" customHeight="1">
      <c r="A71" s="79"/>
      <c r="B71" s="81"/>
      <c r="C71" s="82" t="s">
        <v>167</v>
      </c>
      <c r="D71" s="83" t="s">
        <v>168</v>
      </c>
      <c r="E71" s="84" t="s">
        <v>38</v>
      </c>
      <c r="F71" s="85" t="s">
        <v>169</v>
      </c>
      <c r="G71" s="122">
        <v>2.48</v>
      </c>
      <c r="H71" s="85" t="s">
        <v>40</v>
      </c>
      <c r="I71" s="87" t="str">
        <f t="shared" si="15"/>
        <v>1,580~1,620</v>
      </c>
      <c r="J71" s="88">
        <v>5</v>
      </c>
      <c r="K71" s="89">
        <v>10.7</v>
      </c>
      <c r="L71" s="90">
        <f t="shared" si="1"/>
        <v>216.97757009345796</v>
      </c>
      <c r="M71" s="89">
        <f t="shared" si="2"/>
        <v>13.2</v>
      </c>
      <c r="N71" s="91">
        <f t="shared" si="3"/>
        <v>16.5</v>
      </c>
      <c r="O71" s="92" t="str">
        <f t="shared" si="4"/>
        <v>22.8~23.1</v>
      </c>
      <c r="P71" s="86" t="s">
        <v>41</v>
      </c>
      <c r="Q71" s="85" t="s">
        <v>47</v>
      </c>
      <c r="R71" s="86" t="s">
        <v>55</v>
      </c>
      <c r="S71" s="83"/>
      <c r="T71" s="93"/>
      <c r="U71" s="94" t="str">
        <f t="shared" si="5"/>
        <v/>
      </c>
      <c r="V71" s="95" t="str">
        <f t="shared" si="6"/>
        <v/>
      </c>
      <c r="W71" s="95" t="str">
        <f t="shared" si="7"/>
        <v/>
      </c>
      <c r="X71" s="96" t="str">
        <f t="shared" si="8"/>
        <v/>
      </c>
      <c r="Y71" s="2"/>
      <c r="Z71" s="97">
        <v>1580</v>
      </c>
      <c r="AA71" s="97">
        <v>1620</v>
      </c>
      <c r="AB71" s="98">
        <f t="shared" si="9"/>
        <v>23.1</v>
      </c>
      <c r="AC71" s="99">
        <f t="shared" si="10"/>
        <v>46</v>
      </c>
      <c r="AD71" s="99" t="str">
        <f t="shared" si="11"/>
        <v xml:space="preserve"> </v>
      </c>
      <c r="AE71" s="98">
        <f t="shared" si="12"/>
        <v>22.8</v>
      </c>
      <c r="AF71" s="99">
        <f t="shared" si="13"/>
        <v>46</v>
      </c>
      <c r="AG71" s="99" t="str">
        <f t="shared" si="14"/>
        <v xml:space="preserve"> </v>
      </c>
      <c r="AH71" s="100"/>
      <c r="AI71" s="2"/>
      <c r="AJ71" s="2"/>
    </row>
    <row r="72" spans="1:36" ht="24" customHeight="1">
      <c r="A72" s="80"/>
      <c r="B72" s="81"/>
      <c r="C72" s="82" t="s">
        <v>170</v>
      </c>
      <c r="D72" s="83" t="s">
        <v>171</v>
      </c>
      <c r="E72" s="84" t="s">
        <v>38</v>
      </c>
      <c r="F72" s="85" t="s">
        <v>172</v>
      </c>
      <c r="G72" s="86">
        <v>2.8929999999999998</v>
      </c>
      <c r="H72" s="85" t="s">
        <v>90</v>
      </c>
      <c r="I72" s="87" t="str">
        <f t="shared" si="15"/>
        <v>1,810~1,840</v>
      </c>
      <c r="J72" s="88">
        <v>5</v>
      </c>
      <c r="K72" s="89">
        <v>9.6999999999999993</v>
      </c>
      <c r="L72" s="90">
        <f t="shared" si="1"/>
        <v>239.34639175257735</v>
      </c>
      <c r="M72" s="89">
        <f t="shared" si="2"/>
        <v>11.1</v>
      </c>
      <c r="N72" s="91">
        <f t="shared" si="3"/>
        <v>14.4</v>
      </c>
      <c r="O72" s="92" t="str">
        <f t="shared" si="4"/>
        <v>20.7~21.0</v>
      </c>
      <c r="P72" s="86" t="s">
        <v>131</v>
      </c>
      <c r="Q72" s="85" t="s">
        <v>47</v>
      </c>
      <c r="R72" s="86" t="s">
        <v>55</v>
      </c>
      <c r="S72" s="83"/>
      <c r="T72" s="93"/>
      <c r="U72" s="94" t="str">
        <f t="shared" si="5"/>
        <v/>
      </c>
      <c r="V72" s="95" t="str">
        <f t="shared" si="6"/>
        <v/>
      </c>
      <c r="W72" s="95" t="str">
        <f t="shared" si="7"/>
        <v/>
      </c>
      <c r="X72" s="96" t="str">
        <f t="shared" si="8"/>
        <v/>
      </c>
      <c r="Z72" s="97">
        <v>1810</v>
      </c>
      <c r="AA72" s="97">
        <v>1840</v>
      </c>
      <c r="AB72" s="98">
        <f t="shared" si="9"/>
        <v>21</v>
      </c>
      <c r="AC72" s="99">
        <f t="shared" si="10"/>
        <v>46</v>
      </c>
      <c r="AD72" s="99" t="str">
        <f t="shared" si="11"/>
        <v xml:space="preserve"> </v>
      </c>
      <c r="AE72" s="98">
        <f t="shared" si="12"/>
        <v>20.7</v>
      </c>
      <c r="AF72" s="99">
        <f t="shared" si="13"/>
        <v>46</v>
      </c>
      <c r="AG72" s="99" t="str">
        <f t="shared" si="14"/>
        <v xml:space="preserve"> </v>
      </c>
      <c r="AH72" s="100"/>
    </row>
    <row r="73" spans="1:36" ht="24" customHeight="1">
      <c r="A73" s="80"/>
      <c r="B73" s="81"/>
      <c r="C73" s="82" t="s">
        <v>173</v>
      </c>
      <c r="D73" s="83" t="s">
        <v>174</v>
      </c>
      <c r="E73" s="84" t="s">
        <v>38</v>
      </c>
      <c r="F73" s="85" t="s">
        <v>172</v>
      </c>
      <c r="G73" s="86">
        <v>2.8929999999999998</v>
      </c>
      <c r="H73" s="85" t="s">
        <v>90</v>
      </c>
      <c r="I73" s="87" t="str">
        <f t="shared" si="15"/>
        <v>1,740~1,760</v>
      </c>
      <c r="J73" s="88">
        <v>4</v>
      </c>
      <c r="K73" s="89">
        <v>9.6999999999999993</v>
      </c>
      <c r="L73" s="90">
        <f t="shared" si="1"/>
        <v>239.34639175257735</v>
      </c>
      <c r="M73" s="89">
        <f t="shared" si="2"/>
        <v>12.2</v>
      </c>
      <c r="N73" s="91">
        <f t="shared" si="3"/>
        <v>15.4</v>
      </c>
      <c r="O73" s="92" t="str">
        <f t="shared" si="4"/>
        <v>21.5~21.7</v>
      </c>
      <c r="P73" s="86" t="s">
        <v>131</v>
      </c>
      <c r="Q73" s="85" t="s">
        <v>47</v>
      </c>
      <c r="R73" s="86" t="s">
        <v>55</v>
      </c>
      <c r="S73" s="83"/>
      <c r="T73" s="93"/>
      <c r="U73" s="94" t="str">
        <f t="shared" si="5"/>
        <v/>
      </c>
      <c r="V73" s="95" t="str">
        <f t="shared" si="6"/>
        <v/>
      </c>
      <c r="W73" s="95" t="str">
        <f t="shared" si="7"/>
        <v/>
      </c>
      <c r="X73" s="96" t="str">
        <f t="shared" si="8"/>
        <v/>
      </c>
      <c r="Z73" s="97">
        <v>1740</v>
      </c>
      <c r="AA73" s="97">
        <v>1760</v>
      </c>
      <c r="AB73" s="98">
        <f t="shared" si="9"/>
        <v>21.7</v>
      </c>
      <c r="AC73" s="99">
        <f t="shared" si="10"/>
        <v>44</v>
      </c>
      <c r="AD73" s="99" t="str">
        <f t="shared" si="11"/>
        <v xml:space="preserve"> </v>
      </c>
      <c r="AE73" s="98">
        <f t="shared" si="12"/>
        <v>21.5</v>
      </c>
      <c r="AF73" s="99">
        <f t="shared" si="13"/>
        <v>45</v>
      </c>
      <c r="AG73" s="99" t="str">
        <f t="shared" si="14"/>
        <v xml:space="preserve"> </v>
      </c>
      <c r="AH73" s="100"/>
    </row>
    <row r="74" spans="1:36" ht="24" customHeight="1">
      <c r="A74" s="80"/>
      <c r="B74" s="81"/>
      <c r="C74" s="82" t="s">
        <v>175</v>
      </c>
      <c r="D74" s="83" t="s">
        <v>176</v>
      </c>
      <c r="E74" s="84" t="s">
        <v>38</v>
      </c>
      <c r="F74" s="85" t="s">
        <v>172</v>
      </c>
      <c r="G74" s="86">
        <v>2.8929999999999998</v>
      </c>
      <c r="H74" s="85" t="s">
        <v>90</v>
      </c>
      <c r="I74" s="87" t="str">
        <f t="shared" si="15"/>
        <v>1,780~1,800</v>
      </c>
      <c r="J74" s="88">
        <v>5</v>
      </c>
      <c r="K74" s="89">
        <v>9.6999999999999993</v>
      </c>
      <c r="L74" s="90">
        <f t="shared" ref="L74:L105" si="30">IF(K74&gt;0,1/K74*34.6*67.1,"")</f>
        <v>239.34639175257735</v>
      </c>
      <c r="M74" s="89">
        <f t="shared" ref="M74:M103" si="31">IFERROR(VALUE(IF(Z74="","",(IF(Z74&gt;=2271,"7.4",IF(Z74&gt;=2101,"8.7",IF(Z74&gt;=1991,"9.4",IF(Z74&gt;=1871,"10.2",IF(Z74&gt;=1761,"11.1",IF(Z74&gt;=1651,"12.2",IF(Z74&gt;=1531,"13.2",IF(Z74&gt;=1421,"14.4",IF(Z74&gt;=1311,"15.8",IF(Z74&gt;=1196,"17.2",IF(Z74&gt;=1081,"18.7",IF(Z74&gt;=971,"20.5",IF(Z74&gt;=856,"20.8",IF(Z74&gt;=741,"21.0",IF(Z74&gt;=601,"21.8","22.5")))))))))))))))))),"")</f>
        <v>11.1</v>
      </c>
      <c r="N74" s="91">
        <f t="shared" ref="N74:N103" si="32">IFERROR(VALUE(IF(Z74="","",(IF(Z74&gt;=2271,"10.6",IF(Z74&gt;=2101,"11.9",IF(Z74&gt;=1991,"12.7",IF(Z74&gt;=1871,"13.5",IF(Z74&gt;=1761,"14.4",IF(Z74&gt;=1651,"15.4",IF(Z74&gt;=1531,"16.5",IF(Z74&gt;=1421,"17.6",IF(Z74&gt;=1311,"19.0",IF(Z74&gt;=1196,"20.3",IF(Z74&gt;=1081,"21.8",IF(Z74&gt;=971,"23.4",IF(Z74&gt;=856,"23.7",IF(Z74&gt;=741,"24.5","24.6"))))))))))))))))),"")</f>
        <v>14.4</v>
      </c>
      <c r="O74" s="92" t="str">
        <f t="shared" ref="O74:O103" si="33">IF(Z74="","",IF(AE74="",TEXT(AB74,"#,##0.0"),IF(AB74-AE74&gt;0,CONCATENATE(TEXT(AE74,"#,##0.0"),"~",TEXT(AB74,"#,##0.0")),TEXT(AB74,"#,##0.0"))))</f>
        <v>21.1~21.3</v>
      </c>
      <c r="P74" s="86" t="s">
        <v>131</v>
      </c>
      <c r="Q74" s="85" t="s">
        <v>47</v>
      </c>
      <c r="R74" s="86" t="s">
        <v>55</v>
      </c>
      <c r="S74" s="83"/>
      <c r="T74" s="93"/>
      <c r="U74" s="94" t="str">
        <f t="shared" ref="U74:U78" si="34">IFERROR(IF(K74&lt;M74,"",(ROUNDDOWN(K74/M74*100,0))),"")</f>
        <v/>
      </c>
      <c r="V74" s="95" t="str">
        <f t="shared" ref="V74:V78" si="35">IFERROR(IF(K74&lt;N74,"",(ROUNDDOWN(K74/N74*100,0))),"")</f>
        <v/>
      </c>
      <c r="W74" s="95" t="str">
        <f t="shared" ref="W74:W79" si="36">IF(AC74&lt;55,"",IF(AA74="",AC74,IF(AF74-AC74&gt;0,CONCATENATE(AC74,"~",AF74),AC74)))</f>
        <v/>
      </c>
      <c r="X74" s="96" t="str">
        <f t="shared" ref="X74:X79" si="37">IF(AC74&lt;55,"",AD74)</f>
        <v/>
      </c>
      <c r="Z74" s="97">
        <v>1780</v>
      </c>
      <c r="AA74" s="97">
        <v>1800</v>
      </c>
      <c r="AB74" s="98">
        <f t="shared" ref="AB74:AB106" si="38">IF(Z74="","",(ROUND(IF(Z74&gt;=2759,9.5,IF(Z74&lt;2759,(-2.47/1000000*Z74*Z74)-(8.52/10000*Z74)+30.65)),1)))</f>
        <v>21.3</v>
      </c>
      <c r="AC74" s="99">
        <f t="shared" ref="AC74:AC104" si="39">IF(K74="","",ROUNDDOWN(K74/AB74*100,0))</f>
        <v>45</v>
      </c>
      <c r="AD74" s="99" t="str">
        <f t="shared" ref="AD74:AD104" si="40">IF(AC74="","",IF(AC74&gt;=125,"★7.5",IF(AC74&gt;=120,"★7.0",IF(AC74&gt;=115,"★6.5",IF(AC74&gt;=110,"★6.0",IF(AC74&gt;=105,"★5.5",IF(AC74&gt;=100,"★5.0",IF(AC74&gt;=95,"★4.5",IF(AC74&gt;=90,"★4.0",IF(AC74&gt;=85,"★3.5",IF(AC74&gt;=80,"★3.0",IF(AC74&gt;=75,"★2.5",IF(AC74&gt;=70,"★2.0",IF(AC74&gt;=65,"★1.5",IF(AC74&gt;=60,"★1.0",IF(AC74&gt;=55,"★0.5"," "))))))))))))))))</f>
        <v xml:space="preserve"> </v>
      </c>
      <c r="AE74" s="98">
        <f t="shared" ref="AE74:AE104" si="41">IF(AA74="","",(ROUND(IF(AA74&gt;=2759,9.5,IF(AA74&lt;2759,(-2.47/1000000*AA74*AA74)-(8.52/10000*AA74)+30.65)),1)))</f>
        <v>21.1</v>
      </c>
      <c r="AF74" s="99">
        <f t="shared" ref="AF74:AF104" si="42">IF(AE74="","",IF(K74="","",ROUNDDOWN(K74/AE74*100,0)))</f>
        <v>45</v>
      </c>
      <c r="AG74" s="99" t="str">
        <f t="shared" ref="AG74:AG104" si="43">IF(AF74="","",IF(AF74&gt;=125,"★7.5",IF(AF74&gt;=120,"★7.0",IF(AF74&gt;=115,"★6.5",IF(AF74&gt;=110,"★6.0",IF(AF74&gt;=105,"★5.5",IF(AF74&gt;=100,"★5.0",IF(AF74&gt;=95,"★4.5",IF(AF74&gt;=90,"★4.0",IF(AF74&gt;=85,"★3.5",IF(AF74&gt;=80,"★3.0",IF(AF74&gt;=75,"★2.5",IF(AF74&gt;=70,"★2.0",IF(AF74&gt;=65,"★1.5",IF(AF74&gt;=60,"★1.0",IF(AF74&gt;=55,"★0.5"," "))))))))))))))))</f>
        <v xml:space="preserve"> </v>
      </c>
      <c r="AH74" s="100"/>
    </row>
    <row r="75" spans="1:36" ht="24" customHeight="1">
      <c r="A75" s="80"/>
      <c r="B75" s="81"/>
      <c r="C75" s="82" t="s">
        <v>177</v>
      </c>
      <c r="D75" s="83" t="s">
        <v>178</v>
      </c>
      <c r="E75" s="84" t="s">
        <v>38</v>
      </c>
      <c r="F75" s="85" t="s">
        <v>179</v>
      </c>
      <c r="G75" s="86">
        <v>3.996</v>
      </c>
      <c r="H75" s="85" t="s">
        <v>90</v>
      </c>
      <c r="I75" s="87" t="str">
        <f t="shared" si="15"/>
        <v>2,170~2,240</v>
      </c>
      <c r="J75" s="88">
        <v>5</v>
      </c>
      <c r="K75" s="89">
        <v>8.1999999999999993</v>
      </c>
      <c r="L75" s="90">
        <f t="shared" si="30"/>
        <v>283.12926829268292</v>
      </c>
      <c r="M75" s="89">
        <f t="shared" si="31"/>
        <v>8.6999999999999993</v>
      </c>
      <c r="N75" s="91">
        <f t="shared" si="32"/>
        <v>11.9</v>
      </c>
      <c r="O75" s="92" t="str">
        <f t="shared" si="33"/>
        <v>16.3~17.2</v>
      </c>
      <c r="P75" s="86" t="s">
        <v>180</v>
      </c>
      <c r="Q75" s="85" t="s">
        <v>47</v>
      </c>
      <c r="R75" s="86" t="s">
        <v>55</v>
      </c>
      <c r="S75" s="83"/>
      <c r="T75" s="93"/>
      <c r="U75" s="94" t="str">
        <f t="shared" si="34"/>
        <v/>
      </c>
      <c r="V75" s="95" t="str">
        <f t="shared" si="35"/>
        <v/>
      </c>
      <c r="W75" s="95" t="str">
        <f t="shared" si="36"/>
        <v/>
      </c>
      <c r="X75" s="96" t="str">
        <f t="shared" si="37"/>
        <v/>
      </c>
      <c r="Z75" s="97">
        <v>2170</v>
      </c>
      <c r="AA75" s="97">
        <v>2240</v>
      </c>
      <c r="AB75" s="98">
        <f t="shared" si="38"/>
        <v>17.2</v>
      </c>
      <c r="AC75" s="99">
        <f t="shared" si="39"/>
        <v>47</v>
      </c>
      <c r="AD75" s="99" t="str">
        <f t="shared" si="40"/>
        <v xml:space="preserve"> </v>
      </c>
      <c r="AE75" s="98">
        <f t="shared" si="41"/>
        <v>16.3</v>
      </c>
      <c r="AF75" s="99">
        <f t="shared" si="42"/>
        <v>50</v>
      </c>
      <c r="AG75" s="99" t="str">
        <f t="shared" si="43"/>
        <v xml:space="preserve"> </v>
      </c>
      <c r="AH75" s="100"/>
    </row>
    <row r="76" spans="1:36" ht="24" customHeight="1">
      <c r="A76" s="80"/>
      <c r="B76" s="81"/>
      <c r="C76" s="82" t="s">
        <v>181</v>
      </c>
      <c r="D76" s="83" t="s">
        <v>182</v>
      </c>
      <c r="E76" s="84" t="s">
        <v>38</v>
      </c>
      <c r="F76" s="85" t="s">
        <v>179</v>
      </c>
      <c r="G76" s="86">
        <v>3.996</v>
      </c>
      <c r="H76" s="85" t="s">
        <v>90</v>
      </c>
      <c r="I76" s="87" t="str">
        <f t="shared" si="15"/>
        <v>2,170~2,240</v>
      </c>
      <c r="J76" s="88">
        <v>5</v>
      </c>
      <c r="K76" s="89">
        <v>8.1999999999999993</v>
      </c>
      <c r="L76" s="90">
        <f t="shared" si="30"/>
        <v>283.12926829268292</v>
      </c>
      <c r="M76" s="89">
        <f t="shared" si="31"/>
        <v>8.6999999999999993</v>
      </c>
      <c r="N76" s="91">
        <f t="shared" si="32"/>
        <v>11.9</v>
      </c>
      <c r="O76" s="92" t="str">
        <f t="shared" si="33"/>
        <v>16.3~17.2</v>
      </c>
      <c r="P76" s="86" t="s">
        <v>180</v>
      </c>
      <c r="Q76" s="85" t="s">
        <v>47</v>
      </c>
      <c r="R76" s="86" t="s">
        <v>55</v>
      </c>
      <c r="S76" s="83"/>
      <c r="T76" s="93"/>
      <c r="U76" s="94" t="str">
        <f t="shared" si="34"/>
        <v/>
      </c>
      <c r="V76" s="95" t="str">
        <f t="shared" si="35"/>
        <v/>
      </c>
      <c r="W76" s="95" t="str">
        <f t="shared" si="36"/>
        <v/>
      </c>
      <c r="X76" s="96" t="str">
        <f t="shared" si="37"/>
        <v/>
      </c>
      <c r="Z76" s="97">
        <v>2170</v>
      </c>
      <c r="AA76" s="97">
        <v>2240</v>
      </c>
      <c r="AB76" s="98">
        <f t="shared" si="38"/>
        <v>17.2</v>
      </c>
      <c r="AC76" s="99">
        <f t="shared" si="39"/>
        <v>47</v>
      </c>
      <c r="AD76" s="99" t="str">
        <f t="shared" si="40"/>
        <v xml:space="preserve"> </v>
      </c>
      <c r="AE76" s="98">
        <f t="shared" si="41"/>
        <v>16.3</v>
      </c>
      <c r="AF76" s="99">
        <f t="shared" si="42"/>
        <v>50</v>
      </c>
      <c r="AG76" s="99" t="str">
        <f t="shared" si="43"/>
        <v xml:space="preserve"> </v>
      </c>
      <c r="AH76" s="100"/>
    </row>
    <row r="77" spans="1:36" ht="24" customHeight="1">
      <c r="A77" s="80"/>
      <c r="B77" s="81"/>
      <c r="C77" s="82" t="s">
        <v>183</v>
      </c>
      <c r="D77" s="83" t="s">
        <v>184</v>
      </c>
      <c r="E77" s="84" t="s">
        <v>38</v>
      </c>
      <c r="F77" s="85" t="s">
        <v>185</v>
      </c>
      <c r="G77" s="86">
        <v>3.996</v>
      </c>
      <c r="H77" s="85" t="s">
        <v>90</v>
      </c>
      <c r="I77" s="87" t="str">
        <f t="shared" si="15"/>
        <v>2,150~2,220</v>
      </c>
      <c r="J77" s="88">
        <v>5</v>
      </c>
      <c r="K77" s="89">
        <v>8.1999999999999993</v>
      </c>
      <c r="L77" s="90">
        <f t="shared" si="30"/>
        <v>283.12926829268292</v>
      </c>
      <c r="M77" s="89">
        <f t="shared" si="31"/>
        <v>8.6999999999999993</v>
      </c>
      <c r="N77" s="91">
        <f t="shared" si="32"/>
        <v>11.9</v>
      </c>
      <c r="O77" s="92" t="str">
        <f t="shared" si="33"/>
        <v>16.6~17.4</v>
      </c>
      <c r="P77" s="86" t="s">
        <v>180</v>
      </c>
      <c r="Q77" s="85" t="s">
        <v>47</v>
      </c>
      <c r="R77" s="86" t="s">
        <v>55</v>
      </c>
      <c r="S77" s="83"/>
      <c r="T77" s="93"/>
      <c r="U77" s="94" t="str">
        <f t="shared" si="34"/>
        <v/>
      </c>
      <c r="V77" s="95" t="str">
        <f t="shared" si="35"/>
        <v/>
      </c>
      <c r="W77" s="95" t="str">
        <f t="shared" si="36"/>
        <v/>
      </c>
      <c r="X77" s="96" t="str">
        <f t="shared" si="37"/>
        <v/>
      </c>
      <c r="Z77" s="97">
        <v>2150</v>
      </c>
      <c r="AA77" s="97">
        <v>2220</v>
      </c>
      <c r="AB77" s="98">
        <f t="shared" si="38"/>
        <v>17.399999999999999</v>
      </c>
      <c r="AC77" s="99">
        <f t="shared" si="39"/>
        <v>47</v>
      </c>
      <c r="AD77" s="99" t="str">
        <f t="shared" si="40"/>
        <v xml:space="preserve"> </v>
      </c>
      <c r="AE77" s="98">
        <f t="shared" si="41"/>
        <v>16.600000000000001</v>
      </c>
      <c r="AF77" s="99">
        <f t="shared" si="42"/>
        <v>49</v>
      </c>
      <c r="AG77" s="99" t="str">
        <f t="shared" si="43"/>
        <v xml:space="preserve"> </v>
      </c>
      <c r="AH77" s="100"/>
    </row>
    <row r="78" spans="1:36" ht="24" customHeight="1">
      <c r="A78" s="80"/>
      <c r="B78" s="81"/>
      <c r="C78" s="82" t="s">
        <v>186</v>
      </c>
      <c r="D78" s="83" t="s">
        <v>187</v>
      </c>
      <c r="E78" s="84" t="s">
        <v>38</v>
      </c>
      <c r="F78" s="85" t="s">
        <v>185</v>
      </c>
      <c r="G78" s="86">
        <v>3.996</v>
      </c>
      <c r="H78" s="85" t="s">
        <v>90</v>
      </c>
      <c r="I78" s="87" t="str">
        <f t="shared" si="15"/>
        <v>2,150~2,220</v>
      </c>
      <c r="J78" s="88">
        <v>5</v>
      </c>
      <c r="K78" s="89">
        <v>8.1999999999999993</v>
      </c>
      <c r="L78" s="90">
        <f t="shared" si="30"/>
        <v>283.12926829268292</v>
      </c>
      <c r="M78" s="89">
        <f t="shared" si="31"/>
        <v>8.6999999999999993</v>
      </c>
      <c r="N78" s="91">
        <f t="shared" si="32"/>
        <v>11.9</v>
      </c>
      <c r="O78" s="92" t="str">
        <f t="shared" si="33"/>
        <v>16.6~17.4</v>
      </c>
      <c r="P78" s="86" t="s">
        <v>180</v>
      </c>
      <c r="Q78" s="85" t="s">
        <v>47</v>
      </c>
      <c r="R78" s="86" t="s">
        <v>55</v>
      </c>
      <c r="S78" s="83"/>
      <c r="T78" s="93"/>
      <c r="U78" s="94" t="str">
        <f t="shared" si="34"/>
        <v/>
      </c>
      <c r="V78" s="95" t="str">
        <f t="shared" si="35"/>
        <v/>
      </c>
      <c r="W78" s="95" t="str">
        <f t="shared" si="36"/>
        <v/>
      </c>
      <c r="X78" s="96" t="str">
        <f t="shared" si="37"/>
        <v/>
      </c>
      <c r="Z78" s="97">
        <v>2150</v>
      </c>
      <c r="AA78" s="97">
        <v>2220</v>
      </c>
      <c r="AB78" s="98">
        <f t="shared" si="38"/>
        <v>17.399999999999999</v>
      </c>
      <c r="AC78" s="99">
        <f t="shared" si="39"/>
        <v>47</v>
      </c>
      <c r="AD78" s="99" t="str">
        <f t="shared" si="40"/>
        <v xml:space="preserve"> </v>
      </c>
      <c r="AE78" s="98">
        <f t="shared" si="41"/>
        <v>16.600000000000001</v>
      </c>
      <c r="AF78" s="99">
        <f t="shared" si="42"/>
        <v>49</v>
      </c>
      <c r="AG78" s="99" t="str">
        <f t="shared" si="43"/>
        <v xml:space="preserve"> </v>
      </c>
      <c r="AH78" s="100"/>
    </row>
    <row r="79" spans="1:36" s="78" customFormat="1" ht="24" customHeight="1">
      <c r="A79" s="79"/>
      <c r="B79" s="81"/>
      <c r="C79" s="82" t="s">
        <v>188</v>
      </c>
      <c r="D79" s="83" t="s">
        <v>189</v>
      </c>
      <c r="E79" s="84" t="s">
        <v>38</v>
      </c>
      <c r="F79" s="85" t="s">
        <v>190</v>
      </c>
      <c r="G79" s="86">
        <v>3.996</v>
      </c>
      <c r="H79" s="85" t="s">
        <v>90</v>
      </c>
      <c r="I79" s="87" t="str">
        <f t="shared" si="15"/>
        <v>2,410~2,440</v>
      </c>
      <c r="J79" s="88">
        <v>5</v>
      </c>
      <c r="K79" s="89">
        <v>7.2</v>
      </c>
      <c r="L79" s="90">
        <f t="shared" si="30"/>
        <v>322.45277777777778</v>
      </c>
      <c r="M79" s="89">
        <f t="shared" si="31"/>
        <v>7.4</v>
      </c>
      <c r="N79" s="91">
        <f t="shared" si="32"/>
        <v>10.6</v>
      </c>
      <c r="O79" s="92" t="str">
        <f t="shared" si="33"/>
        <v>13.9~14.3</v>
      </c>
      <c r="P79" s="86" t="s">
        <v>180</v>
      </c>
      <c r="Q79" s="85" t="s">
        <v>47</v>
      </c>
      <c r="R79" s="86" t="s">
        <v>55</v>
      </c>
      <c r="S79" s="83"/>
      <c r="T79" s="93"/>
      <c r="U79" s="94"/>
      <c r="V79" s="95"/>
      <c r="W79" s="95" t="str">
        <f t="shared" si="36"/>
        <v/>
      </c>
      <c r="X79" s="96" t="str">
        <f t="shared" si="37"/>
        <v/>
      </c>
      <c r="Y79" s="2"/>
      <c r="Z79" s="97">
        <v>2410</v>
      </c>
      <c r="AA79" s="97">
        <v>2440</v>
      </c>
      <c r="AB79" s="98">
        <f t="shared" si="38"/>
        <v>14.3</v>
      </c>
      <c r="AC79" s="99">
        <f t="shared" si="39"/>
        <v>50</v>
      </c>
      <c r="AD79" s="99" t="str">
        <f t="shared" si="40"/>
        <v xml:space="preserve"> </v>
      </c>
      <c r="AE79" s="98">
        <f t="shared" si="41"/>
        <v>13.9</v>
      </c>
      <c r="AF79" s="99">
        <f t="shared" si="42"/>
        <v>51</v>
      </c>
      <c r="AG79" s="99" t="str">
        <f t="shared" si="43"/>
        <v xml:space="preserve"> </v>
      </c>
      <c r="AH79" s="100"/>
      <c r="AI79" s="2"/>
      <c r="AJ79" s="2"/>
    </row>
    <row r="80" spans="1:36" ht="24" customHeight="1">
      <c r="A80" s="105"/>
      <c r="B80" s="106"/>
      <c r="C80" s="82"/>
      <c r="D80" s="83"/>
      <c r="E80" s="84"/>
      <c r="F80" s="85"/>
      <c r="G80" s="86"/>
      <c r="H80" s="85"/>
      <c r="I80" s="107" t="str">
        <f>IF(Z80="","",(IF(AA80-Z80&gt;0,CONCATENATE(TEXT(Z80,"#,##0"),"~",TEXT(AA80,"#,##0")),TEXT(Z80,"#,##0"))))</f>
        <v/>
      </c>
      <c r="J80" s="108"/>
      <c r="K80" s="109"/>
      <c r="L80" s="110" t="str">
        <f>IF(K80&gt;0,1/K80*34.6*67.1,"")</f>
        <v/>
      </c>
      <c r="M80" s="109" t="str">
        <f>IFERROR(VALUE(IF(Z80="","",(IF(Z80&gt;=2271,"7.4",IF(Z80&gt;=2101,"8.7",IF(Z80&gt;=1991,"9.4",IF(Z80&gt;=1871,"10.2",IF(Z80&gt;=1761,"11.1",IF(Z80&gt;=1651,"12.2",IF(Z80&gt;=1531,"13.2",IF(Z80&gt;=1421,"14.4",IF(Z80&gt;=1311,"15.8",IF(Z80&gt;=1196,"17.2",IF(Z80&gt;=1081,"18.7",IF(Z80&gt;=971,"20.5",IF(Z80&gt;=856,"20.8",IF(Z80&gt;=741,"21.0",IF(Z80&gt;=601,"21.8","22.5")))))))))))))))))),"")</f>
        <v/>
      </c>
      <c r="N80" s="111" t="str">
        <f>IFERROR(VALUE(IF(Z80="","",(IF(Z80&gt;=2271,"10.6",IF(Z80&gt;=2101,"11.9",IF(Z80&gt;=1991,"12.7",IF(Z80&gt;=1871,"13.5",IF(Z80&gt;=1761,"14.4",IF(Z80&gt;=1651,"15.4",IF(Z80&gt;=1531,"16.5",IF(Z80&gt;=1421,"17.6",IF(Z80&gt;=1311,"19.0",IF(Z80&gt;=1196,"20.3",IF(Z80&gt;=1081,"21.8",IF(Z80&gt;=971,"23.4",IF(Z80&gt;=856,"23.7",IF(Z80&gt;=741,"24.5","24.6"))))))))))))))))),"")</f>
        <v/>
      </c>
      <c r="O80" s="112" t="str">
        <f>IF(Z80="","",IF(AE80="",TEXT(AB80,"#,##0.0"),IF(AB80-AE80&gt;0,CONCATENATE(TEXT(AE80,"#,##0.0"),"~",TEXT(AB80,"#,##0.0")),TEXT(AB80,"#,##0.0"))))</f>
        <v/>
      </c>
      <c r="P80" s="113"/>
      <c r="Q80" s="114"/>
      <c r="R80" s="113"/>
      <c r="S80" s="115"/>
      <c r="T80" s="116"/>
      <c r="U80" s="117" t="str">
        <f>IFERROR(IF(K80&lt;M80,"",(ROUNDDOWN(K80/M80*100,0))),"")</f>
        <v/>
      </c>
      <c r="V80" s="118" t="str">
        <f>IFERROR(IF(K80&lt;N80,"",(ROUNDDOWN(K80/N80*100,0))),"")</f>
        <v/>
      </c>
      <c r="W80" s="118" t="str">
        <f>IF(AC80&lt;55,"",IF(AA80="",AC80,IF(AF80-AC80&gt;0,CONCATENATE(AC80,"~",AF80),AC80)))</f>
        <v/>
      </c>
      <c r="X80" s="119" t="str">
        <f>IF(AC80&lt;55,"",AD80)</f>
        <v/>
      </c>
      <c r="Z80" s="97"/>
      <c r="AA80" s="97"/>
      <c r="AB80" s="98" t="str">
        <f>IF(Z80="","",(ROUND(IF(Z80&gt;=2759,9.5,IF(Z80&lt;2759,(-2.47/1000000*Z80*Z80)-(8.52/10000*Z80)+30.65)),1)))</f>
        <v/>
      </c>
      <c r="AC80" s="99" t="str">
        <f>IF(K80="","",ROUNDDOWN(K80/AB80*100,0))</f>
        <v/>
      </c>
      <c r="AD80" s="99" t="str">
        <f>IF(AC80="","",IF(AC80&gt;=125,"★7.5",IF(AC80&gt;=120,"★7.0",IF(AC80&gt;=115,"★6.5",IF(AC80&gt;=110,"★6.0",IF(AC80&gt;=105,"★5.5",IF(AC80&gt;=100,"★5.0",IF(AC80&gt;=95,"★4.5",IF(AC80&gt;=90,"★4.0",IF(AC80&gt;=85,"★3.5",IF(AC80&gt;=80,"★3.0",IF(AC80&gt;=75,"★2.5",IF(AC80&gt;=70,"★2.0",IF(AC80&gt;=65,"★1.5",IF(AC80&gt;=60,"★1.0",IF(AC80&gt;=55,"★0.5"," "))))))))))))))))</f>
        <v/>
      </c>
      <c r="AE80" s="98" t="str">
        <f>IF(AA80="","",(ROUND(IF(AA80&gt;=2759,9.5,IF(AA80&lt;2759,(-2.47/1000000*AA80*AA80)-(8.52/10000*AA80)+30.65)),1)))</f>
        <v/>
      </c>
      <c r="AF80" s="99" t="str">
        <f>IF(AE80="","",IF(K80="","",ROUNDDOWN(K80/AE80*100,0)))</f>
        <v/>
      </c>
      <c r="AG80" s="99" t="str">
        <f>IF(AF80="","",IF(AF80&gt;=125,"★7.5",IF(AF80&gt;=120,"★7.0",IF(AF80&gt;=115,"★6.5",IF(AF80&gt;=110,"★6.0",IF(AF80&gt;=105,"★5.5",IF(AF80&gt;=100,"★5.0",IF(AF80&gt;=95,"★4.5",IF(AF80&gt;=90,"★4.0",IF(AF80&gt;=85,"★3.5",IF(AF80&gt;=80,"★3.0",IF(AF80&gt;=75,"★2.5",IF(AF80&gt;=70,"★2.0",IF(AF80&gt;=65,"★1.5",IF(AF80&gt;=60,"★1.0",IF(AF80&gt;=55,"★0.5"," "))))))))))))))))</f>
        <v/>
      </c>
      <c r="AH80" s="100"/>
    </row>
    <row r="81" spans="2:5">
      <c r="E81" s="2"/>
    </row>
    <row r="82" spans="2:5">
      <c r="B82" s="2" t="s">
        <v>191</v>
      </c>
      <c r="E82" s="2"/>
    </row>
    <row r="83" spans="2:5">
      <c r="B83" s="2" t="s">
        <v>192</v>
      </c>
      <c r="E83" s="2"/>
    </row>
    <row r="84" spans="2:5">
      <c r="B84" s="2" t="s">
        <v>193</v>
      </c>
      <c r="E84" s="2"/>
    </row>
    <row r="85" spans="2:5">
      <c r="B85" s="2" t="s">
        <v>194</v>
      </c>
      <c r="E85" s="2"/>
    </row>
    <row r="86" spans="2:5">
      <c r="B86" s="2" t="s">
        <v>195</v>
      </c>
      <c r="E86" s="2"/>
    </row>
    <row r="87" spans="2:5">
      <c r="B87" s="2" t="s">
        <v>196</v>
      </c>
      <c r="E87" s="2"/>
    </row>
    <row r="88" spans="2:5">
      <c r="B88" s="2" t="s">
        <v>197</v>
      </c>
      <c r="E88" s="2"/>
    </row>
    <row r="89" spans="2:5">
      <c r="B89" s="2" t="s">
        <v>198</v>
      </c>
      <c r="E89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&amp;R&amp;10【機密性２】 
作成日_作成担当課_用途_保存期間&amp;L&amp;"Arial"&amp;8&amp;K000000INTERNAL&amp;1#_x000D_&amp;"Meiryo UI"&amp;9&amp;K000000&amp;10
発出元 → 発出先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00C62AA-E0E4-4C91-B50A-24A5264C8AD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AH10:AH25</xm:sqref>
        </x14:conditionalFormatting>
        <x14:conditionalFormatting xmlns:xm="http://schemas.microsoft.com/office/excel/2006/main">
          <x14:cfRule type="iconSet" priority="3" id="{C6A0E87B-8AA6-430C-B7AF-18C5B9B9D7A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AH26:AH46</xm:sqref>
        </x14:conditionalFormatting>
        <x14:conditionalFormatting xmlns:xm="http://schemas.microsoft.com/office/excel/2006/main">
          <x14:cfRule type="iconSet" priority="4" id="{455D87EE-7276-4A5B-B215-F737CEA15FC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AH47:AH79 AH9</xm:sqref>
        </x14:conditionalFormatting>
        <x14:conditionalFormatting xmlns:xm="http://schemas.microsoft.com/office/excel/2006/main">
          <x14:cfRule type="iconSet" priority="1" id="{6CE52A70-DECE-4FA5-9F70-B1E7EA7E23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