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5月\"/>
    </mc:Choice>
  </mc:AlternateContent>
  <xr:revisionPtr revIDLastSave="0" documentId="8_{72C9077D-653F-4C36-9CA4-E11336D1DA2D}" xr6:coauthVersionLast="47" xr6:coauthVersionMax="47" xr10:uidLastSave="{00000000-0000-0000-0000-000000000000}"/>
  <bookViews>
    <workbookView xWindow="-120" yWindow="-120" windowWidth="29040" windowHeight="15720" xr2:uid="{28C5483A-EF1A-4789-9E96-E8E9C3ADBC09}"/>
  </bookViews>
  <sheets>
    <sheet name="1-1(軽)" sheetId="1" r:id="rId1"/>
  </sheets>
  <externalReferences>
    <externalReference r:id="rId2"/>
    <externalReference r:id="rId3"/>
    <externalReference r:id="rId4"/>
  </externalReferences>
  <definedNames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'1-1(軽)'!$A$1:$X$30</definedName>
    <definedName name="_xlnm.Print_Titles">[2]乗用・ＲＶ車!$1:$7</definedName>
    <definedName name="っｄ" localSheetId="0">[3]!社内配布用印刷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L9" i="1"/>
  <c r="M9" i="1"/>
  <c r="U9" i="1" s="1"/>
  <c r="N9" i="1"/>
  <c r="V9" i="1"/>
  <c r="AB9" i="1"/>
  <c r="AC9" i="1"/>
  <c r="AD9" i="1" s="1"/>
  <c r="X9" i="1" s="1"/>
  <c r="AE9" i="1"/>
  <c r="O9" i="1" s="1"/>
  <c r="I10" i="1"/>
  <c r="L10" i="1"/>
  <c r="M10" i="1"/>
  <c r="N10" i="1"/>
  <c r="V10" i="1" s="1"/>
  <c r="U10" i="1"/>
  <c r="AB10" i="1"/>
  <c r="AC10" i="1" s="1"/>
  <c r="AE10" i="1"/>
  <c r="O10" i="1" s="1"/>
  <c r="AF10" i="1"/>
  <c r="AG10" i="1" s="1"/>
  <c r="I11" i="1"/>
  <c r="L11" i="1"/>
  <c r="M11" i="1"/>
  <c r="U11" i="1" s="1"/>
  <c r="N11" i="1"/>
  <c r="V11" i="1"/>
  <c r="AB11" i="1"/>
  <c r="AC11" i="1" s="1"/>
  <c r="AE11" i="1"/>
  <c r="O11" i="1" s="1"/>
  <c r="I12" i="1"/>
  <c r="L12" i="1"/>
  <c r="M12" i="1"/>
  <c r="U12" i="1" s="1"/>
  <c r="N12" i="1"/>
  <c r="V12" i="1" s="1"/>
  <c r="AB12" i="1"/>
  <c r="AC12" i="1"/>
  <c r="AD12" i="1" s="1"/>
  <c r="AE12" i="1"/>
  <c r="O12" i="1" s="1"/>
  <c r="AF12" i="1"/>
  <c r="AG12" i="1" s="1"/>
  <c r="I13" i="1"/>
  <c r="L13" i="1"/>
  <c r="M13" i="1"/>
  <c r="U13" i="1" s="1"/>
  <c r="N13" i="1"/>
  <c r="V13" i="1" s="1"/>
  <c r="AB13" i="1"/>
  <c r="AC13" i="1"/>
  <c r="AD13" i="1"/>
  <c r="AE13" i="1"/>
  <c r="O13" i="1" s="1"/>
  <c r="I14" i="1"/>
  <c r="L14" i="1"/>
  <c r="M14" i="1"/>
  <c r="N14" i="1"/>
  <c r="V14" i="1" s="1"/>
  <c r="U14" i="1"/>
  <c r="AB14" i="1"/>
  <c r="AC14" i="1"/>
  <c r="AD14" i="1"/>
  <c r="AE14" i="1"/>
  <c r="AF14" i="1" s="1"/>
  <c r="AG14" i="1" s="1"/>
  <c r="I15" i="1"/>
  <c r="L15" i="1"/>
  <c r="M15" i="1"/>
  <c r="N15" i="1"/>
  <c r="U15" i="1"/>
  <c r="V15" i="1"/>
  <c r="AB15" i="1"/>
  <c r="AC15" i="1"/>
  <c r="W15" i="1" s="1"/>
  <c r="AD15" i="1"/>
  <c r="AE15" i="1"/>
  <c r="O15" i="1" s="1"/>
  <c r="AF15" i="1"/>
  <c r="AG15" i="1" s="1"/>
  <c r="I16" i="1"/>
  <c r="L16" i="1"/>
  <c r="M16" i="1"/>
  <c r="N16" i="1"/>
  <c r="U16" i="1"/>
  <c r="V16" i="1"/>
  <c r="W16" i="1"/>
  <c r="AB16" i="1"/>
  <c r="AC16" i="1"/>
  <c r="X16" i="1" s="1"/>
  <c r="AD16" i="1"/>
  <c r="AE16" i="1"/>
  <c r="O16" i="1" s="1"/>
  <c r="AF16" i="1"/>
  <c r="AG16" i="1"/>
  <c r="I17" i="1"/>
  <c r="L17" i="1"/>
  <c r="M17" i="1"/>
  <c r="N17" i="1"/>
  <c r="U17" i="1"/>
  <c r="V17" i="1"/>
  <c r="W17" i="1"/>
  <c r="X17" i="1"/>
  <c r="AB17" i="1"/>
  <c r="AC17" i="1"/>
  <c r="AD17" i="1"/>
  <c r="AE17" i="1"/>
  <c r="O17" i="1" s="1"/>
  <c r="AF17" i="1"/>
  <c r="AG17" i="1"/>
  <c r="I18" i="1"/>
  <c r="L18" i="1"/>
  <c r="M18" i="1"/>
  <c r="N18" i="1"/>
  <c r="U18" i="1"/>
  <c r="V18" i="1"/>
  <c r="AB18" i="1"/>
  <c r="AC18" i="1" s="1"/>
  <c r="AE18" i="1"/>
  <c r="O18" i="1" s="1"/>
  <c r="AF18" i="1"/>
  <c r="AG18" i="1"/>
  <c r="I19" i="1"/>
  <c r="L19" i="1"/>
  <c r="M19" i="1"/>
  <c r="U19" i="1" s="1"/>
  <c r="N19" i="1"/>
  <c r="V19" i="1"/>
  <c r="AB19" i="1"/>
  <c r="AC19" i="1" s="1"/>
  <c r="AE19" i="1"/>
  <c r="O19" i="1" s="1"/>
  <c r="AF19" i="1"/>
  <c r="AG19" i="1"/>
  <c r="I20" i="1"/>
  <c r="L20" i="1"/>
  <c r="M20" i="1"/>
  <c r="U20" i="1" s="1"/>
  <c r="N20" i="1"/>
  <c r="V20" i="1" s="1"/>
  <c r="AB20" i="1"/>
  <c r="AC20" i="1"/>
  <c r="AD20" i="1" s="1"/>
  <c r="AE20" i="1"/>
  <c r="O20" i="1" s="1"/>
  <c r="I21" i="1"/>
  <c r="L21" i="1"/>
  <c r="M21" i="1"/>
  <c r="U21" i="1" s="1"/>
  <c r="N21" i="1"/>
  <c r="V21" i="1" s="1"/>
  <c r="AB21" i="1"/>
  <c r="AC21" i="1"/>
  <c r="W21" i="1" s="1"/>
  <c r="AD21" i="1"/>
  <c r="AE21" i="1"/>
  <c r="O21" i="1" s="1"/>
  <c r="I22" i="1"/>
  <c r="L22" i="1"/>
  <c r="M22" i="1"/>
  <c r="N22" i="1"/>
  <c r="V22" i="1" s="1"/>
  <c r="U22" i="1"/>
  <c r="AB22" i="1"/>
  <c r="AC22" i="1"/>
  <c r="W22" i="1" s="1"/>
  <c r="AD22" i="1"/>
  <c r="AE22" i="1"/>
  <c r="AF22" i="1" s="1"/>
  <c r="AG22" i="1" s="1"/>
  <c r="I23" i="1"/>
  <c r="L23" i="1"/>
  <c r="M23" i="1"/>
  <c r="N23" i="1"/>
  <c r="U23" i="1"/>
  <c r="V23" i="1"/>
  <c r="AB23" i="1"/>
  <c r="AC23" i="1"/>
  <c r="W23" i="1" s="1"/>
  <c r="AD23" i="1"/>
  <c r="AE23" i="1"/>
  <c r="O23" i="1" s="1"/>
  <c r="AF23" i="1"/>
  <c r="AG23" i="1" s="1"/>
  <c r="I24" i="1"/>
  <c r="L24" i="1"/>
  <c r="M24" i="1"/>
  <c r="N24" i="1"/>
  <c r="U24" i="1"/>
  <c r="V24" i="1"/>
  <c r="W24" i="1"/>
  <c r="AB24" i="1"/>
  <c r="AC24" i="1"/>
  <c r="X24" i="1" s="1"/>
  <c r="AD24" i="1"/>
  <c r="AE24" i="1"/>
  <c r="O24" i="1" s="1"/>
  <c r="AF24" i="1"/>
  <c r="AG24" i="1"/>
  <c r="I25" i="1"/>
  <c r="L25" i="1"/>
  <c r="M25" i="1"/>
  <c r="N25" i="1"/>
  <c r="U25" i="1"/>
  <c r="V25" i="1"/>
  <c r="W25" i="1"/>
  <c r="X25" i="1"/>
  <c r="AB25" i="1"/>
  <c r="AC25" i="1"/>
  <c r="AD25" i="1"/>
  <c r="AE25" i="1"/>
  <c r="O25" i="1" s="1"/>
  <c r="AF25" i="1"/>
  <c r="AG25" i="1"/>
  <c r="I26" i="1"/>
  <c r="L26" i="1"/>
  <c r="M26" i="1"/>
  <c r="N26" i="1"/>
  <c r="U26" i="1"/>
  <c r="V26" i="1"/>
  <c r="AB26" i="1"/>
  <c r="AC26" i="1" s="1"/>
  <c r="AE26" i="1"/>
  <c r="O26" i="1" s="1"/>
  <c r="AF26" i="1"/>
  <c r="AG26" i="1"/>
  <c r="I27" i="1"/>
  <c r="L27" i="1"/>
  <c r="M27" i="1"/>
  <c r="U27" i="1" s="1"/>
  <c r="N27" i="1"/>
  <c r="V27" i="1"/>
  <c r="AB27" i="1"/>
  <c r="AC27" i="1" s="1"/>
  <c r="AE27" i="1"/>
  <c r="O27" i="1" s="1"/>
  <c r="AF27" i="1"/>
  <c r="AG27" i="1"/>
  <c r="AD19" i="1" l="1"/>
  <c r="W19" i="1"/>
  <c r="X19" i="1"/>
  <c r="AD11" i="1"/>
  <c r="X11" i="1"/>
  <c r="AD10" i="1"/>
  <c r="X10" i="1"/>
  <c r="W10" i="1"/>
  <c r="AD18" i="1"/>
  <c r="X18" i="1"/>
  <c r="W18" i="1"/>
  <c r="W14" i="1"/>
  <c r="AD27" i="1"/>
  <c r="X27" i="1"/>
  <c r="W27" i="1"/>
  <c r="AD26" i="1"/>
  <c r="X26" i="1" s="1"/>
  <c r="W26" i="1"/>
  <c r="X20" i="1"/>
  <c r="X12" i="1"/>
  <c r="AF9" i="1"/>
  <c r="X21" i="1"/>
  <c r="W20" i="1"/>
  <c r="X13" i="1"/>
  <c r="W12" i="1"/>
  <c r="X22" i="1"/>
  <c r="X14" i="1"/>
  <c r="AF11" i="1"/>
  <c r="AG11" i="1" s="1"/>
  <c r="O22" i="1"/>
  <c r="X23" i="1"/>
  <c r="AF20" i="1"/>
  <c r="AG20" i="1" s="1"/>
  <c r="X15" i="1"/>
  <c r="O14" i="1"/>
  <c r="AF21" i="1"/>
  <c r="AG21" i="1" s="1"/>
  <c r="AF13" i="1"/>
  <c r="AG13" i="1" s="1"/>
  <c r="W9" i="1" l="1"/>
  <c r="AG9" i="1"/>
  <c r="W13" i="1"/>
  <c r="W11" i="1"/>
</calcChain>
</file>

<file path=xl/sharedStrings.xml><?xml version="1.0" encoding="utf-8"?>
<sst xmlns="http://schemas.openxmlformats.org/spreadsheetml/2006/main" count="212" uniqueCount="87">
  <si>
    <t>※1印の付いている通称名については、スズキ株式会社が製造事業者である。</t>
    <rPh sb="21" eb="25">
      <t>カブシキガイシャ</t>
    </rPh>
    <phoneticPr fontId="1"/>
  </si>
  <si>
    <t>（注）</t>
    <rPh sb="1" eb="2">
      <t>チュウ</t>
    </rPh>
    <phoneticPr fontId="1"/>
  </si>
  <si>
    <t>ﾀｰﾎﾞﾁｬｰｼﾞｬ付</t>
  </si>
  <si>
    <t>A</t>
  </si>
  <si>
    <t>3W</t>
  </si>
  <si>
    <t>I,V,EP</t>
  </si>
  <si>
    <t>CVT
(E･LTC)</t>
  </si>
  <si>
    <t>R06A</t>
  </si>
  <si>
    <t>0639,0641</t>
    <phoneticPr fontId="2"/>
  </si>
  <si>
    <t>3BA-DG17W</t>
  </si>
  <si>
    <t>R</t>
  </si>
  <si>
    <t>0039,0041</t>
    <phoneticPr fontId="2"/>
  </si>
  <si>
    <t>スクラム</t>
  </si>
  <si>
    <t>※1</t>
  </si>
  <si>
    <t>☆☆☆</t>
  </si>
  <si>
    <t>H,I,V,EP,B,C</t>
  </si>
  <si>
    <t>R06A
-WA05A</t>
  </si>
  <si>
    <t>0601</t>
  </si>
  <si>
    <t>4AA-MM54S</t>
  </si>
  <si>
    <t>F</t>
  </si>
  <si>
    <t>0001</t>
  </si>
  <si>
    <t>☆☆☆☆</t>
  </si>
  <si>
    <t>3W,EGR</t>
  </si>
  <si>
    <t>R06D
-WA04C</t>
  </si>
  <si>
    <t>0601～0605</t>
  </si>
  <si>
    <t>5AA-MM94S</t>
  </si>
  <si>
    <t>0002～0005</t>
  </si>
  <si>
    <t>フレア　ワゴン</t>
  </si>
  <si>
    <t>0609</t>
  </si>
  <si>
    <t>4AA-MS52S</t>
  </si>
  <si>
    <t>0009</t>
  </si>
  <si>
    <t>3W+EGR</t>
  </si>
  <si>
    <t>0605</t>
  </si>
  <si>
    <t>5AA-MS92S</t>
  </si>
  <si>
    <t>0005,0006</t>
  </si>
  <si>
    <t>フレア　クロスオーバー</t>
  </si>
  <si>
    <t>0602</t>
  </si>
  <si>
    <t>4AA-MJ55S</t>
  </si>
  <si>
    <t>0002</t>
  </si>
  <si>
    <t>0604,0605</t>
  </si>
  <si>
    <t>5AA-MJ95S</t>
  </si>
  <si>
    <t>0004,0005</t>
  </si>
  <si>
    <t>フレア</t>
  </si>
  <si>
    <t>I,EP,B,C</t>
  </si>
  <si>
    <t>0601,0602</t>
  </si>
  <si>
    <t>3BA-HB37S</t>
  </si>
  <si>
    <t>0001,0002</t>
  </si>
  <si>
    <t>5AA-HB97S</t>
  </si>
  <si>
    <t>キャロル</t>
  </si>
  <si>
    <t>マツダ</t>
  </si>
  <si>
    <t>低排出ガス
認定レベル</t>
    <rPh sb="6" eb="8">
      <t>ニンテイ</t>
    </rPh>
    <phoneticPr fontId="2"/>
  </si>
  <si>
    <r>
      <t>そ</t>
    </r>
    <r>
      <rPr>
        <sz val="8"/>
        <rFont val="ＭＳ Ｐゴシック"/>
        <family val="3"/>
        <charset val="128"/>
      </rPr>
      <t>の他</t>
    </r>
  </si>
  <si>
    <t>駆動
形式</t>
    <rPh sb="3" eb="5">
      <t>ケイシキ</t>
    </rPh>
    <phoneticPr fontId="2"/>
  </si>
  <si>
    <t>主要排出
ガス対策</t>
    <phoneticPr fontId="2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</si>
  <si>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2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</si>
  <si>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</si>
  <si>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2"/>
  </si>
  <si>
    <t>多段階評価</t>
    <rPh sb="0" eb="1">
      <t>タ</t>
    </rPh>
    <rPh sb="1" eb="3">
      <t>ダンカイ</t>
    </rPh>
    <rPh sb="3" eb="5">
      <t>ヒョウカ</t>
    </rPh>
    <phoneticPr fontId="2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</si>
  <si>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2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</si>
  <si>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</si>
  <si>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</si>
  <si>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</si>
  <si>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2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</si>
  <si>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"/>
  </si>
  <si>
    <t>多段階評価2</t>
    <rPh sb="0" eb="1">
      <t>タ</t>
    </rPh>
    <rPh sb="1" eb="3">
      <t>ダンカイ</t>
    </rPh>
    <rPh sb="3" eb="5">
      <t>ヒョウカ</t>
    </rPh>
    <phoneticPr fontId="2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</si>
  <si>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2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</si>
  <si>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2"/>
  </si>
  <si>
    <t>令和12年度</t>
    <rPh sb="0" eb="2">
      <t>レイワ</t>
    </rPh>
    <rPh sb="4" eb="6">
      <t>ネンド</t>
    </rPh>
    <phoneticPr fontId="2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</si>
  <si>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</si>
  <si>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2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</si>
  <si>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2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</si>
  <si>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</si>
  <si>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2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</si>
  <si>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2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</si>
  <si>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2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</si>
  <si>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2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</si>
  <si>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2"/>
  </si>
  <si>
    <r>
      <t>原</t>
    </r>
    <r>
      <rPr>
        <sz val="8"/>
        <rFont val="ＭＳ Ｐゴシック"/>
        <family val="3"/>
        <charset val="128"/>
      </rPr>
      <t>動機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</si>
  <si>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</si>
  <si>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2"/>
  </si>
  <si>
    <t>最大車両重量（自動計算）</t>
    <rPh sb="1" eb="2">
      <t>ダイ</t>
    </rPh>
    <rPh sb="7" eb="9">
      <t>ジドウ</t>
    </rPh>
    <phoneticPr fontId="2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</si>
  <si>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2"/>
  </si>
  <si>
    <t>メーカー入力欄</t>
    <rPh sb="4" eb="6">
      <t>ニュウリョク</t>
    </rPh>
    <rPh sb="6" eb="7">
      <t>ラン</t>
    </rPh>
    <phoneticPr fontId="2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</si>
  <si>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2"/>
  </si>
  <si>
    <r>
      <rPr>
        <b/>
        <sz val="12"/>
        <rFont val="ＭＳ ゴシック"/>
        <family val="3"/>
        <charset val="128"/>
      </rPr>
      <t>ガ</t>
    </r>
    <r>
      <rPr>
        <b/>
        <sz val="12"/>
        <rFont val="ＭＳ Ｐゴシック"/>
        <family val="3"/>
        <charset val="128"/>
      </rPr>
      <t>ソリン乗用車（軽自動車）</t>
    </r>
    <rPh sb="8" eb="12">
      <t>ケイジドウシャ</t>
    </rPh>
    <phoneticPr fontId="2"/>
  </si>
  <si>
    <t>マツダ株式会社</t>
    <phoneticPr fontId="2"/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</si>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</sst>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_ "/>
    <numFmt numFmtId="178" formatCode="0.0"/>
    <numFmt numFmtId="179" formatCode="0_);[Red]\(0\)"/>
  </numFmts>
  <fonts count="17" x14ac:knownFonts="1">
    <font>
      <sz val="11"/>
      <color theme="1"/>
      <name val="ＭＳ Ｐゴシック"/>
      <family val="3"/>
      <charset val="128"/>
    </font>
    <font>
      <sz val="8"/>
      <name val="Arial"/>
      <family val="2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1"/>
      <name val="Arial"/>
      <family val="2"/>
    </font>
    <font>
      <u/>
      <sz val="8"/>
      <name val="ＭＳ Ｐゴシック"/>
      <family val="3"/>
      <charset val="128"/>
    </font>
    <font>
      <b/>
      <sz val="10"/>
      <name val="Arial"/>
      <family val="2"/>
    </font>
    <font>
      <sz val="8"/>
      <color rgb="FF0070C0"/>
      <name val="Arial"/>
      <family val="2"/>
    </font>
    <font>
      <sz val="11"/>
      <name val="Arial"/>
      <family val="2"/>
    </font>
    <font>
      <sz val="8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Arial"/>
      <family val="2"/>
    </font>
    <font>
      <b/>
      <sz val="12"/>
      <name val="Arial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13">
    <xf numFmtId="0" fontId="0" fillId="0" borderId="0" xfId="0">
      <alignment vertical="center"/>
    </xf>
    <xf numFmtId="0" fontId="1" fillId="0" borderId="0" xfId="0" applyFont="1" applyAlignment="1"/>
    <xf numFmtId="0" fontId="1" fillId="2" borderId="0" xfId="0" applyFont="1" applyFill="1" applyAlignment="1"/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177" fontId="1" fillId="3" borderId="3" xfId="0" quotePrefix="1" applyNumberFormat="1" applyFont="1" applyFill="1" applyBorder="1" applyAlignment="1" applyProtection="1">
      <alignment horizontal="center" vertical="center"/>
      <protection locked="0"/>
    </xf>
    <xf numFmtId="177" fontId="1" fillId="3" borderId="3" xfId="0" applyNumberFormat="1" applyFont="1" applyFill="1" applyBorder="1" applyAlignment="1" applyProtection="1">
      <alignment horizontal="center" vertical="center"/>
      <protection locked="0"/>
    </xf>
    <xf numFmtId="177" fontId="1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178" fontId="6" fillId="3" borderId="3" xfId="0" quotePrefix="1" applyNumberFormat="1" applyFont="1" applyFill="1" applyBorder="1" applyAlignment="1" applyProtection="1">
      <alignment horizontal="center" vertical="center"/>
      <protection locked="0"/>
    </xf>
    <xf numFmtId="178" fontId="6" fillId="3" borderId="3" xfId="0" quotePrefix="1" applyNumberFormat="1" applyFont="1" applyFill="1" applyBorder="1" applyAlignment="1" applyProtection="1">
      <alignment horizontal="center" vertical="center" wrapText="1"/>
      <protection locked="0"/>
    </xf>
    <xf numFmtId="178" fontId="6" fillId="3" borderId="6" xfId="0" quotePrefix="1" applyNumberFormat="1" applyFont="1" applyFill="1" applyBorder="1" applyAlignment="1" applyProtection="1">
      <alignment horizontal="center" vertical="center" wrapText="1"/>
      <protection locked="0"/>
    </xf>
    <xf numFmtId="179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178" fontId="6" fillId="3" borderId="8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49" fontId="1" fillId="0" borderId="3" xfId="0" quotePrefix="1" applyNumberFormat="1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2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179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Protection="1">
      <alignment vertical="center"/>
      <protection locked="0"/>
    </xf>
    <xf numFmtId="0" fontId="1" fillId="0" borderId="15" xfId="0" applyFont="1" applyBorder="1" applyProtection="1">
      <alignment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17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8" fillId="0" borderId="22" xfId="0" applyFont="1" applyBorder="1" applyAlignment="1"/>
    <xf numFmtId="0" fontId="8" fillId="0" borderId="12" xfId="0" applyFont="1" applyBorder="1" applyAlignment="1"/>
    <xf numFmtId="0" fontId="3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1" xfId="0" applyFont="1" applyBorder="1" applyAlignment="1"/>
    <xf numFmtId="0" fontId="3" fillId="0" borderId="2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 applyAlignment="1">
      <alignment horizontal="center" shrinkToFit="1"/>
    </xf>
    <xf numFmtId="0" fontId="1" fillId="0" borderId="22" xfId="0" applyFont="1" applyBorder="1" applyAlignment="1">
      <alignment horizontal="center" shrinkToFit="1"/>
    </xf>
    <xf numFmtId="0" fontId="1" fillId="0" borderId="12" xfId="0" applyFont="1" applyBorder="1" applyAlignment="1">
      <alignment horizontal="center" shrinkToFit="1"/>
    </xf>
    <xf numFmtId="0" fontId="1" fillId="0" borderId="1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/>
    <xf numFmtId="0" fontId="3" fillId="0" borderId="3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13" xfId="0" applyFont="1" applyBorder="1" applyAlignment="1">
      <alignment horizontal="center" shrinkToFit="1"/>
    </xf>
    <xf numFmtId="0" fontId="1" fillId="0" borderId="33" xfId="0" applyFont="1" applyBorder="1" applyAlignment="1">
      <alignment horizontal="center" shrinkToFit="1"/>
    </xf>
    <xf numFmtId="0" fontId="1" fillId="0" borderId="14" xfId="0" applyFont="1" applyBorder="1" applyAlignment="1">
      <alignment horizontal="center" shrinkToFit="1"/>
    </xf>
    <xf numFmtId="0" fontId="1" fillId="4" borderId="13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8" fillId="0" borderId="33" xfId="0" applyFont="1" applyBorder="1" applyAlignment="1"/>
    <xf numFmtId="0" fontId="1" fillId="0" borderId="31" xfId="0" applyFont="1" applyBorder="1" applyAlignment="1">
      <alignment horizontal="centerContinuous"/>
    </xf>
    <xf numFmtId="0" fontId="1" fillId="0" borderId="34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 wrapText="1"/>
    </xf>
    <xf numFmtId="0" fontId="1" fillId="0" borderId="31" xfId="1" applyFont="1" applyBorder="1" applyAlignment="1">
      <alignment horizontal="centerContinuous"/>
    </xf>
    <xf numFmtId="0" fontId="3" fillId="0" borderId="10" xfId="1" applyFont="1" applyBorder="1" applyAlignment="1">
      <alignment horizontal="centerContinuous"/>
    </xf>
    <xf numFmtId="0" fontId="1" fillId="0" borderId="34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22" xfId="0" applyFont="1" applyBorder="1" applyAlignment="1"/>
    <xf numFmtId="0" fontId="11" fillId="0" borderId="0" xfId="0" applyFont="1" applyAlignment="1"/>
    <xf numFmtId="0" fontId="12" fillId="0" borderId="0" xfId="0" applyFont="1" applyAlignment="1"/>
    <xf numFmtId="0" fontId="1" fillId="0" borderId="22" xfId="0" applyFont="1" applyBorder="1" applyAlignment="1" applyProtection="1">
      <protection locked="0"/>
    </xf>
    <xf numFmtId="0" fontId="3" fillId="0" borderId="22" xfId="0" applyFont="1" applyBorder="1" applyAlignment="1" applyProtection="1">
      <protection locked="0"/>
    </xf>
    <xf numFmtId="0" fontId="1" fillId="0" borderId="22" xfId="0" applyFont="1" applyBorder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1" fillId="3" borderId="0" xfId="0" applyFont="1" applyFill="1" applyAlignment="1"/>
    <xf numFmtId="0" fontId="16" fillId="0" borderId="0" xfId="0" applyFont="1" applyAlignment="1"/>
  </cellXfs>
  <cellStyles count="2">
    <cellStyle name="標準" xfId="0" builtinId="0"/>
    <cellStyle name="標準 2" xfId="1" xr:uid="{C3A9E38E-4535-4EC9-B829-AEF7398415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WLTP結果シート"/>
      <sheetName val="ＦＴＲ連結採算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2FC2A-3C42-40CB-AB32-C15442936577}">
  <sheetPr>
    <tabColor rgb="FFFFFF00"/>
  </sheetPr>
  <dimension ref="A1:AH30"/>
  <sheetViews>
    <sheetView tabSelected="1" view="pageBreakPreview" zoomScale="90" zoomScaleNormal="100" zoomScaleSheetLayoutView="90" workbookViewId="0">
      <selection activeCell="A3" sqref="A3"/>
    </sheetView>
  </sheetViews>
  <sheetFormatPr defaultColWidth="9" defaultRowHeight="11.25" x14ac:dyDescent="0.2"/>
  <cols>
    <col min="1" max="1" width="15.875" style="3" customWidth="1"/>
    <col min="2" max="2" width="3.875" style="1" bestFit="1" customWidth="1"/>
    <col min="3" max="3" width="38.25" style="1" customWidth="1"/>
    <col min="4" max="4" width="13.875" style="1" bestFit="1" customWidth="1"/>
    <col min="5" max="5" width="16.875" style="2" customWidth="1"/>
    <col min="6" max="6" width="13.125" style="1" bestFit="1" customWidth="1"/>
    <col min="7" max="7" width="7.375" style="1" customWidth="1"/>
    <col min="8" max="8" width="12.125" style="1" bestFit="1" customWidth="1"/>
    <col min="9" max="9" width="10.625" style="1" customWidth="1"/>
    <col min="10" max="10" width="7" style="1" bestFit="1" customWidth="1"/>
    <col min="11" max="11" width="6.375" style="1" bestFit="1" customWidth="1"/>
    <col min="12" max="12" width="8.75" style="1" bestFit="1" customWidth="1"/>
    <col min="13" max="13" width="8.5" style="1" bestFit="1" customWidth="1"/>
    <col min="14" max="14" width="8.625" style="1" bestFit="1" customWidth="1"/>
    <col min="15" max="15" width="8.625" style="1" customWidth="1"/>
    <col min="16" max="16" width="14.375" style="1" bestFit="1" customWidth="1"/>
    <col min="17" max="17" width="10" style="1" bestFit="1" customWidth="1"/>
    <col min="18" max="18" width="6" style="1" customWidth="1"/>
    <col min="19" max="19" width="25.25" style="1" bestFit="1" customWidth="1"/>
    <col min="20" max="20" width="11" style="1" bestFit="1" customWidth="1"/>
    <col min="21" max="22" width="8.25" style="1" bestFit="1" customWidth="1"/>
    <col min="23" max="24" width="9" style="1"/>
    <col min="25" max="25" width="9" style="1" customWidth="1"/>
    <col min="26" max="27" width="10.625" style="1" customWidth="1"/>
    <col min="28" max="33" width="9" style="1" hidden="1" customWidth="1"/>
    <col min="34" max="34" width="9" style="1" customWidth="1"/>
    <col min="35" max="16384" width="9" style="1"/>
  </cols>
  <sheetData>
    <row r="1" spans="1:34" ht="15.75" x14ac:dyDescent="0.25">
      <c r="A1" s="112"/>
      <c r="B1" s="112"/>
      <c r="E1" s="111"/>
      <c r="R1" s="110"/>
    </row>
    <row r="2" spans="1:34" ht="15" x14ac:dyDescent="0.2">
      <c r="A2" s="1"/>
      <c r="E2" s="1"/>
      <c r="F2" s="109"/>
      <c r="J2" s="108" t="s">
        <v>86</v>
      </c>
      <c r="K2" s="108"/>
      <c r="L2" s="108"/>
      <c r="M2" s="108"/>
      <c r="N2" s="108"/>
      <c r="O2" s="108"/>
      <c r="P2" s="108"/>
      <c r="Q2" s="103"/>
      <c r="R2" s="107" t="s">
        <v>85</v>
      </c>
      <c r="S2" s="106"/>
      <c r="T2" s="106"/>
      <c r="U2" s="106"/>
      <c r="V2" s="106"/>
    </row>
    <row r="3" spans="1:34" ht="15.75" customHeight="1" x14ac:dyDescent="0.25">
      <c r="A3" s="105" t="s">
        <v>84</v>
      </c>
      <c r="B3" s="104"/>
      <c r="E3" s="1"/>
      <c r="J3" s="103"/>
      <c r="R3" s="102"/>
      <c r="S3" s="101" t="s">
        <v>83</v>
      </c>
      <c r="T3" s="101"/>
      <c r="U3" s="101"/>
      <c r="V3" s="101"/>
      <c r="W3" s="101"/>
      <c r="X3" s="101"/>
      <c r="Z3" s="100" t="s">
        <v>82</v>
      </c>
      <c r="AA3" s="99"/>
      <c r="AB3" s="98" t="s">
        <v>81</v>
      </c>
      <c r="AC3" s="96"/>
      <c r="AD3" s="96"/>
      <c r="AE3" s="97" t="s">
        <v>80</v>
      </c>
      <c r="AF3" s="96"/>
      <c r="AG3" s="95"/>
    </row>
    <row r="4" spans="1:34" ht="14.25" customHeight="1" thickBot="1" x14ac:dyDescent="0.25">
      <c r="A4" s="64" t="s">
        <v>79</v>
      </c>
      <c r="B4" s="91" t="s">
        <v>78</v>
      </c>
      <c r="C4" s="94"/>
      <c r="D4" s="93"/>
      <c r="E4" s="92"/>
      <c r="F4" s="91" t="s">
        <v>77</v>
      </c>
      <c r="G4" s="90"/>
      <c r="H4" s="65" t="s">
        <v>76</v>
      </c>
      <c r="I4" s="66" t="s">
        <v>75</v>
      </c>
      <c r="J4" s="89" t="s">
        <v>74</v>
      </c>
      <c r="K4" s="88" t="s">
        <v>73</v>
      </c>
      <c r="L4" s="87"/>
      <c r="M4" s="87"/>
      <c r="N4" s="87"/>
      <c r="O4" s="86"/>
      <c r="P4" s="65" t="s">
        <v>72</v>
      </c>
      <c r="Q4" s="85" t="s">
        <v>71</v>
      </c>
      <c r="R4" s="84"/>
      <c r="S4" s="83"/>
      <c r="T4" s="82" t="s">
        <v>70</v>
      </c>
      <c r="U4" s="81" t="s">
        <v>69</v>
      </c>
      <c r="V4" s="65" t="s">
        <v>68</v>
      </c>
      <c r="W4" s="80" t="s">
        <v>67</v>
      </c>
      <c r="X4" s="79"/>
      <c r="Z4" s="52" t="s">
        <v>66</v>
      </c>
      <c r="AA4" s="52" t="s">
        <v>65</v>
      </c>
      <c r="AB4" s="66" t="s">
        <v>59</v>
      </c>
      <c r="AC4" s="65" t="s">
        <v>58</v>
      </c>
      <c r="AD4" s="65" t="s">
        <v>57</v>
      </c>
      <c r="AE4" s="66" t="s">
        <v>59</v>
      </c>
      <c r="AF4" s="65" t="s">
        <v>58</v>
      </c>
      <c r="AG4" s="65" t="s">
        <v>64</v>
      </c>
      <c r="AH4" s="78"/>
    </row>
    <row r="5" spans="1:34" ht="11.25" customHeight="1" x14ac:dyDescent="0.2">
      <c r="A5" s="53"/>
      <c r="B5" s="62"/>
      <c r="C5" s="61"/>
      <c r="D5" s="77"/>
      <c r="E5" s="76"/>
      <c r="F5" s="47"/>
      <c r="G5" s="44"/>
      <c r="H5" s="53"/>
      <c r="I5" s="51"/>
      <c r="J5" s="60"/>
      <c r="K5" s="75" t="s">
        <v>63</v>
      </c>
      <c r="L5" s="74" t="s">
        <v>62</v>
      </c>
      <c r="M5" s="73" t="s">
        <v>61</v>
      </c>
      <c r="N5" s="72" t="s">
        <v>60</v>
      </c>
      <c r="O5" s="72" t="s">
        <v>59</v>
      </c>
      <c r="P5" s="56"/>
      <c r="Q5" s="71"/>
      <c r="R5" s="70"/>
      <c r="S5" s="69"/>
      <c r="T5" s="68"/>
      <c r="U5" s="54"/>
      <c r="V5" s="53"/>
      <c r="W5" s="65" t="s">
        <v>58</v>
      </c>
      <c r="X5" s="65" t="s">
        <v>57</v>
      </c>
      <c r="Z5" s="52"/>
      <c r="AA5" s="52"/>
      <c r="AB5" s="51"/>
      <c r="AC5" s="50"/>
      <c r="AD5" s="50"/>
      <c r="AE5" s="51"/>
      <c r="AF5" s="50"/>
      <c r="AG5" s="50"/>
      <c r="AH5" s="36"/>
    </row>
    <row r="6" spans="1:34" x14ac:dyDescent="0.2">
      <c r="A6" s="53"/>
      <c r="B6" s="62"/>
      <c r="C6" s="61"/>
      <c r="D6" s="64" t="s">
        <v>55</v>
      </c>
      <c r="E6" s="67" t="s">
        <v>56</v>
      </c>
      <c r="F6" s="64" t="s">
        <v>55</v>
      </c>
      <c r="G6" s="66" t="s">
        <v>54</v>
      </c>
      <c r="H6" s="53"/>
      <c r="I6" s="51"/>
      <c r="J6" s="60"/>
      <c r="K6" s="58"/>
      <c r="L6" s="59"/>
      <c r="M6" s="58"/>
      <c r="N6" s="57"/>
      <c r="O6" s="57"/>
      <c r="P6" s="56"/>
      <c r="Q6" s="65" t="s">
        <v>53</v>
      </c>
      <c r="R6" s="65" t="s">
        <v>52</v>
      </c>
      <c r="S6" s="64" t="s">
        <v>51</v>
      </c>
      <c r="T6" s="63" t="s">
        <v>50</v>
      </c>
      <c r="U6" s="54"/>
      <c r="V6" s="53"/>
      <c r="W6" s="50"/>
      <c r="X6" s="50"/>
      <c r="Z6" s="52"/>
      <c r="AA6" s="52"/>
      <c r="AB6" s="51"/>
      <c r="AC6" s="50"/>
      <c r="AD6" s="50"/>
      <c r="AE6" s="51"/>
      <c r="AF6" s="50"/>
      <c r="AG6" s="50"/>
      <c r="AH6" s="36"/>
    </row>
    <row r="7" spans="1:34" x14ac:dyDescent="0.2">
      <c r="A7" s="53"/>
      <c r="B7" s="62"/>
      <c r="C7" s="61"/>
      <c r="D7" s="53"/>
      <c r="E7" s="53"/>
      <c r="F7" s="53"/>
      <c r="G7" s="53"/>
      <c r="H7" s="53"/>
      <c r="I7" s="51"/>
      <c r="J7" s="60"/>
      <c r="K7" s="58"/>
      <c r="L7" s="59"/>
      <c r="M7" s="58"/>
      <c r="N7" s="57"/>
      <c r="O7" s="57"/>
      <c r="P7" s="56"/>
      <c r="Q7" s="56"/>
      <c r="R7" s="56"/>
      <c r="S7" s="53"/>
      <c r="T7" s="55"/>
      <c r="U7" s="54"/>
      <c r="V7" s="53"/>
      <c r="W7" s="50"/>
      <c r="X7" s="50"/>
      <c r="Z7" s="52"/>
      <c r="AA7" s="52"/>
      <c r="AB7" s="51"/>
      <c r="AC7" s="50"/>
      <c r="AD7" s="50"/>
      <c r="AE7" s="51"/>
      <c r="AF7" s="50"/>
      <c r="AG7" s="50"/>
      <c r="AH7" s="36"/>
    </row>
    <row r="8" spans="1:34" x14ac:dyDescent="0.2">
      <c r="A8" s="40"/>
      <c r="B8" s="49"/>
      <c r="C8" s="48"/>
      <c r="D8" s="40"/>
      <c r="E8" s="40"/>
      <c r="F8" s="40"/>
      <c r="G8" s="40"/>
      <c r="H8" s="40"/>
      <c r="I8" s="38"/>
      <c r="J8" s="47"/>
      <c r="K8" s="45"/>
      <c r="L8" s="46"/>
      <c r="M8" s="45"/>
      <c r="N8" s="44"/>
      <c r="O8" s="44"/>
      <c r="P8" s="43"/>
      <c r="Q8" s="43"/>
      <c r="R8" s="43"/>
      <c r="S8" s="40"/>
      <c r="T8" s="42"/>
      <c r="U8" s="41"/>
      <c r="V8" s="40"/>
      <c r="W8" s="37"/>
      <c r="X8" s="37"/>
      <c r="Z8" s="39"/>
      <c r="AA8" s="39"/>
      <c r="AB8" s="38"/>
      <c r="AC8" s="37"/>
      <c r="AD8" s="37"/>
      <c r="AE8" s="38"/>
      <c r="AF8" s="37"/>
      <c r="AG8" s="37"/>
      <c r="AH8" s="36"/>
    </row>
    <row r="9" spans="1:34" ht="24" customHeight="1" x14ac:dyDescent="0.2">
      <c r="A9" s="35" t="s">
        <v>49</v>
      </c>
      <c r="B9" s="31" t="s">
        <v>13</v>
      </c>
      <c r="C9" s="30" t="s">
        <v>48</v>
      </c>
      <c r="D9" s="25" t="s">
        <v>47</v>
      </c>
      <c r="E9" s="24" t="s">
        <v>46</v>
      </c>
      <c r="F9" s="22" t="s">
        <v>23</v>
      </c>
      <c r="G9" s="23">
        <v>0.65700000000000003</v>
      </c>
      <c r="H9" s="22" t="s">
        <v>6</v>
      </c>
      <c r="I9" s="21" t="str">
        <f>IF(Z9="","",(IF(AA9-Z9&gt;0,CONCATENATE(TEXT(Z9,"#,##0"),"~",TEXT(AA9,"#,##0")),TEXT(Z9,"#,##0"))))</f>
        <v>700~710</v>
      </c>
      <c r="J9" s="20">
        <v>4</v>
      </c>
      <c r="K9" s="17">
        <v>27.7</v>
      </c>
      <c r="L9" s="29">
        <f>IF(K9&gt;0,1/K9*34.6*67.1,"")</f>
        <v>83.814440433212994</v>
      </c>
      <c r="M9" s="17">
        <f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21.8</v>
      </c>
      <c r="N9" s="16">
        <f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24.6</v>
      </c>
      <c r="O9" s="15" t="str">
        <f>IF(Z9="","",IF(AE9="",TEXT(AB9,"#,##0.0"),IF(AB9-AE9&gt;0,CONCATENATE(TEXT(AE9,"#,##0.0"),"~",TEXT(AB9,"#,##0.0")),TEXT(AB9,"#,##0.0"))))</f>
        <v>28.8</v>
      </c>
      <c r="P9" s="13" t="s">
        <v>15</v>
      </c>
      <c r="Q9" s="14" t="s">
        <v>31</v>
      </c>
      <c r="R9" s="13" t="s">
        <v>19</v>
      </c>
      <c r="S9" s="12"/>
      <c r="T9" s="11" t="s">
        <v>21</v>
      </c>
      <c r="U9" s="10">
        <f>IFERROR(IF(K9&lt;M9,"",(ROUNDDOWN(K9/M9*100,0))),"")</f>
        <v>127</v>
      </c>
      <c r="V9" s="9">
        <f>IFERROR(IF(K9&lt;N9,"",(ROUNDDOWN(K9/N9*100,0))),"")</f>
        <v>112</v>
      </c>
      <c r="W9" s="9">
        <f>IF(AC9&lt;55,"",IF(AA9="",AC9,IF(AF9-AC9&gt;0,CONCATENATE(AC9,"~",AF9),AC9)))</f>
        <v>96</v>
      </c>
      <c r="X9" s="8" t="str">
        <f>IF(AC9&lt;55,"",AD9)</f>
        <v>★4.5</v>
      </c>
      <c r="Z9" s="7">
        <v>700</v>
      </c>
      <c r="AA9" s="7">
        <v>710</v>
      </c>
      <c r="AB9" s="6">
        <f>IF(Z9="","",(ROUND(IF(Z9&gt;=2759,9.5,IF(Z9&lt;2759,(-2.47/1000000*Z9*Z9)-(8.52/10000*Z9)+30.65)),1)))</f>
        <v>28.8</v>
      </c>
      <c r="AC9" s="5">
        <f>IF(K9="","",ROUNDDOWN(K9/AB9*100,0))</f>
        <v>96</v>
      </c>
      <c r="AD9" s="5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★4.5</v>
      </c>
      <c r="AE9" s="6">
        <f>IF(AA9="","",(ROUND(IF(AA9&gt;=2759,9.5,IF(AA9&lt;2759,(-2.47/1000000*AA9*AA9)-(8.52/10000*AA9)+30.65)),1)))</f>
        <v>28.8</v>
      </c>
      <c r="AF9" s="5">
        <f>IF(AE9="","",IF(K9="","",ROUNDDOWN(K9/AE9*100,0)))</f>
        <v>96</v>
      </c>
      <c r="AG9" s="5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★4.5</v>
      </c>
      <c r="AH9" s="4"/>
    </row>
    <row r="10" spans="1:34" ht="24" customHeight="1" x14ac:dyDescent="0.2">
      <c r="A10" s="32"/>
      <c r="B10" s="34"/>
      <c r="C10" s="33"/>
      <c r="D10" s="25" t="s">
        <v>47</v>
      </c>
      <c r="E10" s="24" t="s">
        <v>17</v>
      </c>
      <c r="F10" s="22" t="s">
        <v>23</v>
      </c>
      <c r="G10" s="23">
        <v>0.65700000000000003</v>
      </c>
      <c r="H10" s="22" t="s">
        <v>6</v>
      </c>
      <c r="I10" s="21" t="str">
        <f>IF(Z10="","",(IF(AA10-Z10&gt;0,CONCATENATE(TEXT(Z10,"#,##0"),"~",TEXT(AA10,"#,##0")),TEXT(Z10,"#,##0"))))</f>
        <v>750</v>
      </c>
      <c r="J10" s="20">
        <v>4</v>
      </c>
      <c r="K10" s="17">
        <v>25.7</v>
      </c>
      <c r="L10" s="29">
        <f>IF(K10&gt;0,1/K10*34.6*67.1,"")</f>
        <v>90.336964980544749</v>
      </c>
      <c r="M10" s="17">
        <f>IFERROR(VALUE(IF(Z10="","",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))),"")</f>
        <v>21</v>
      </c>
      <c r="N10" s="16">
        <f>IFERROR(VALUE(IF(Z10="","",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))),"")</f>
        <v>24.5</v>
      </c>
      <c r="O10" s="15" t="str">
        <f>IF(Z10="","",IF(AE10="",TEXT(AB10,"#,##0.0"),IF(AB10-AE10&gt;0,CONCATENATE(TEXT(AE10,"#,##0.0"),"~",TEXT(AB10,"#,##0.0")),TEXT(AB10,"#,##0.0"))))</f>
        <v>28.6</v>
      </c>
      <c r="P10" s="13" t="s">
        <v>15</v>
      </c>
      <c r="Q10" s="14" t="s">
        <v>31</v>
      </c>
      <c r="R10" s="13" t="s">
        <v>3</v>
      </c>
      <c r="S10" s="12"/>
      <c r="T10" s="11" t="s">
        <v>21</v>
      </c>
      <c r="U10" s="10">
        <f>IFERROR(IF(K10&lt;M10,"",(ROUNDDOWN(K10/M10*100,0))),"")</f>
        <v>122</v>
      </c>
      <c r="V10" s="9">
        <f>IFERROR(IF(K10&lt;N10,"",(ROUNDDOWN(K10/N10*100,0))),"")</f>
        <v>104</v>
      </c>
      <c r="W10" s="9">
        <f>IF(AC10&lt;55,"",IF(AA10="",AC10,IF(AF10-AC10&gt;0,CONCATENATE(AC10,"~",AF10),AC10)))</f>
        <v>89</v>
      </c>
      <c r="X10" s="8" t="str">
        <f>IF(AC10&lt;55,"",AD10)</f>
        <v>★3.5</v>
      </c>
      <c r="Z10" s="7">
        <v>750</v>
      </c>
      <c r="AA10" s="7"/>
      <c r="AB10" s="6">
        <f>IF(Z10="","",(ROUND(IF(Z10&gt;=2759,9.5,IF(Z10&lt;2759,(-2.47/1000000*Z10*Z10)-(8.52/10000*Z10)+30.65)),1)))</f>
        <v>28.6</v>
      </c>
      <c r="AC10" s="5">
        <f>IF(K10="","",ROUNDDOWN(K10/AB10*100,0))</f>
        <v>89</v>
      </c>
      <c r="AD10" s="5" t="str">
        <f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★3.5</v>
      </c>
      <c r="AE10" s="6" t="str">
        <f>IF(AA10="","",(ROUND(IF(AA10&gt;=2759,9.5,IF(AA10&lt;2759,(-2.47/1000000*AA10*AA10)-(8.52/10000*AA10)+30.65)),1)))</f>
        <v/>
      </c>
      <c r="AF10" s="5" t="str">
        <f>IF(AE10="","",IF(K10="","",ROUNDDOWN(K10/AE10*100,0)))</f>
        <v/>
      </c>
      <c r="AG10" s="5" t="str">
        <f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/>
      </c>
      <c r="AH10" s="4"/>
    </row>
    <row r="11" spans="1:34" ht="24" customHeight="1" x14ac:dyDescent="0.2">
      <c r="A11" s="32"/>
      <c r="B11" s="34"/>
      <c r="C11" s="33"/>
      <c r="D11" s="25" t="s">
        <v>45</v>
      </c>
      <c r="E11" s="24" t="s">
        <v>46</v>
      </c>
      <c r="F11" s="22" t="s">
        <v>7</v>
      </c>
      <c r="G11" s="23">
        <v>0.65800000000000003</v>
      </c>
      <c r="H11" s="22" t="s">
        <v>6</v>
      </c>
      <c r="I11" s="21" t="str">
        <f>IF(Z11="","",(IF(AA11-Z11&gt;0,CONCATENATE(TEXT(Z11,"#,##0"),"~",TEXT(AA11,"#,##0")),TEXT(Z11,"#,##0"))))</f>
        <v>680~690</v>
      </c>
      <c r="J11" s="20">
        <v>4</v>
      </c>
      <c r="K11" s="17">
        <v>25.2</v>
      </c>
      <c r="L11" s="29">
        <f>IF(K11&gt;0,1/K11*34.6*67.1,"")</f>
        <v>92.129365079365073</v>
      </c>
      <c r="M11" s="17">
        <f>IFERROR(VALUE(IF(Z11="","",(IF(Z11&gt;=2271,"7.4",IF(Z11&gt;=2101,"8.7",IF(Z11&gt;=1991,"9.4",IF(Z11&gt;=1871,"10.2",IF(Z11&gt;=1761,"11.1",IF(Z11&gt;=1651,"12.2",IF(Z11&gt;=1531,"13.2",IF(Z11&gt;=1421,"14.4",IF(Z11&gt;=1311,"15.8",IF(Z11&gt;=1196,"17.2",IF(Z11&gt;=1081,"18.7",IF(Z11&gt;=971,"20.5",IF(Z11&gt;=856,"20.8",IF(Z11&gt;=741,"21.0",IF(Z11&gt;=601,"21.8","22.5")))))))))))))))))),"")</f>
        <v>21.8</v>
      </c>
      <c r="N11" s="16">
        <f>IFERROR(VALUE(IF(Z11="","",(IF(Z11&gt;=2271,"10.6",IF(Z11&gt;=2101,"11.9",IF(Z11&gt;=1991,"12.7",IF(Z11&gt;=1871,"13.5",IF(Z11&gt;=1761,"14.4",IF(Z11&gt;=1651,"15.4",IF(Z11&gt;=1531,"16.5",IF(Z11&gt;=1421,"17.6",IF(Z11&gt;=1311,"19.0",IF(Z11&gt;=1196,"20.3",IF(Z11&gt;=1081,"21.8",IF(Z11&gt;=971,"23.4",IF(Z11&gt;=856,"23.7",IF(Z11&gt;=741,"24.5","24.6"))))))))))))))))),"")</f>
        <v>24.6</v>
      </c>
      <c r="O11" s="15" t="str">
        <f>IF(Z11="","",IF(AE11="",TEXT(AB11,"#,##0.0"),IF(AB11-AE11&gt;0,CONCATENATE(TEXT(AE11,"#,##0.0"),"~",TEXT(AB11,"#,##0.0")),TEXT(AB11,"#,##0.0"))))</f>
        <v>28.9</v>
      </c>
      <c r="P11" s="13" t="s">
        <v>43</v>
      </c>
      <c r="Q11" s="14" t="s">
        <v>4</v>
      </c>
      <c r="R11" s="13" t="s">
        <v>19</v>
      </c>
      <c r="S11" s="12"/>
      <c r="T11" s="11"/>
      <c r="U11" s="10">
        <f>IFERROR(IF(K11&lt;M11,"",(ROUNDDOWN(K11/M11*100,0))),"")</f>
        <v>115</v>
      </c>
      <c r="V11" s="9">
        <f>IFERROR(IF(K11&lt;N11,"",(ROUNDDOWN(K11/N11*100,0))),"")</f>
        <v>102</v>
      </c>
      <c r="W11" s="9">
        <f>IF(AC11&lt;55,"",IF(AA11="",AC11,IF(AF11-AC11&gt;0,CONCATENATE(AC11,"~",AF11),AC11)))</f>
        <v>87</v>
      </c>
      <c r="X11" s="8" t="str">
        <f>IF(AC11&lt;55,"",AD11)</f>
        <v>★3.5</v>
      </c>
      <c r="Z11" s="7">
        <v>680</v>
      </c>
      <c r="AA11" s="7">
        <v>690</v>
      </c>
      <c r="AB11" s="6">
        <f>IF(Z11="","",(ROUND(IF(Z11&gt;=2759,9.5,IF(Z11&lt;2759,(-2.47/1000000*Z11*Z11)-(8.52/10000*Z11)+30.65)),1)))</f>
        <v>28.9</v>
      </c>
      <c r="AC11" s="5">
        <f>IF(K11="","",ROUNDDOWN(K11/AB11*100,0))</f>
        <v>87</v>
      </c>
      <c r="AD11" s="5" t="str">
        <f>IF(AC11="","",IF(AC11&gt;=125,"★7.5",IF(AC11&gt;=120,"★7.0",IF(AC11&gt;=115,"★6.5",IF(AC11&gt;=110,"★6.0",IF(AC11&gt;=105,"★5.5",IF(AC11&gt;=100,"★5.0",IF(AC11&gt;=95,"★4.5",IF(AC11&gt;=90,"★4.0",IF(AC11&gt;=85,"★3.5",IF(AC11&gt;=80,"★3.0",IF(AC11&gt;=75,"★2.5",IF(AC11&gt;=70,"★2.0",IF(AC11&gt;=65,"★1.5",IF(AC11&gt;=60,"★1.0",IF(AC11&gt;=55,"★0.5"," "))))))))))))))))</f>
        <v>★3.5</v>
      </c>
      <c r="AE11" s="6">
        <f>IF(AA11="","",(ROUND(IF(AA11&gt;=2759,9.5,IF(AA11&lt;2759,(-2.47/1000000*AA11*AA11)-(8.52/10000*AA11)+30.65)),1)))</f>
        <v>28.9</v>
      </c>
      <c r="AF11" s="5">
        <f>IF(AE11="","",IF(K11="","",ROUNDDOWN(K11/AE11*100,0)))</f>
        <v>87</v>
      </c>
      <c r="AG11" s="5" t="str">
        <f>IF(AF11="","",IF(AF11&gt;=125,"★7.5",IF(AF11&gt;=120,"★7.0",IF(AF11&gt;=115,"★6.5",IF(AF11&gt;=110,"★6.0",IF(AF11&gt;=105,"★5.5",IF(AF11&gt;=100,"★5.0",IF(AF11&gt;=95,"★4.5",IF(AF11&gt;=90,"★4.0",IF(AF11&gt;=85,"★3.5",IF(AF11&gt;=80,"★3.0",IF(AF11&gt;=75,"★2.5",IF(AF11&gt;=70,"★2.0",IF(AF11&gt;=65,"★1.5",IF(AF11&gt;=60,"★1.0",IF(AF11&gt;=55,"★0.5"," "))))))))))))))))</f>
        <v>★3.5</v>
      </c>
      <c r="AH11" s="4"/>
    </row>
    <row r="12" spans="1:34" ht="24" customHeight="1" x14ac:dyDescent="0.2">
      <c r="A12" s="32"/>
      <c r="B12" s="27"/>
      <c r="C12" s="26"/>
      <c r="D12" s="25" t="s">
        <v>45</v>
      </c>
      <c r="E12" s="24" t="s">
        <v>44</v>
      </c>
      <c r="F12" s="22" t="s">
        <v>7</v>
      </c>
      <c r="G12" s="23">
        <v>0.65800000000000003</v>
      </c>
      <c r="H12" s="22" t="s">
        <v>6</v>
      </c>
      <c r="I12" s="21" t="str">
        <f>IF(Z12="","",(IF(AA12-Z12&gt;0,CONCATENATE(TEXT(Z12,"#,##0"),"~",TEXT(AA12,"#,##0")),TEXT(Z12,"#,##0"))))</f>
        <v>730~740</v>
      </c>
      <c r="J12" s="20">
        <v>4</v>
      </c>
      <c r="K12" s="17">
        <v>23.5</v>
      </c>
      <c r="L12" s="29">
        <f>IF(K12&gt;0,1/K12*34.6*67.1,"")</f>
        <v>98.794042553191488</v>
      </c>
      <c r="M12" s="17">
        <f>IFERROR(VALUE(IF(Z12="","",(IF(Z12&gt;=2271,"7.4",IF(Z12&gt;=2101,"8.7",IF(Z12&gt;=1991,"9.4",IF(Z12&gt;=1871,"10.2",IF(Z12&gt;=1761,"11.1",IF(Z12&gt;=1651,"12.2",IF(Z12&gt;=1531,"13.2",IF(Z12&gt;=1421,"14.4",IF(Z12&gt;=1311,"15.8",IF(Z12&gt;=1196,"17.2",IF(Z12&gt;=1081,"18.7",IF(Z12&gt;=971,"20.5",IF(Z12&gt;=856,"20.8",IF(Z12&gt;=741,"21.0",IF(Z12&gt;=601,"21.8","22.5")))))))))))))))))),"")</f>
        <v>21.8</v>
      </c>
      <c r="N12" s="16">
        <f>IFERROR(VALUE(IF(Z12="","",(IF(Z12&gt;=2271,"10.6",IF(Z12&gt;=2101,"11.9",IF(Z12&gt;=1991,"12.7",IF(Z12&gt;=1871,"13.5",IF(Z12&gt;=1761,"14.4",IF(Z12&gt;=1651,"15.4",IF(Z12&gt;=1531,"16.5",IF(Z12&gt;=1421,"17.6",IF(Z12&gt;=1311,"19.0",IF(Z12&gt;=1196,"20.3",IF(Z12&gt;=1081,"21.8",IF(Z12&gt;=971,"23.4",IF(Z12&gt;=856,"23.7",IF(Z12&gt;=741,"24.5","24.6"))))))))))))))))),"")</f>
        <v>24.6</v>
      </c>
      <c r="O12" s="15" t="str">
        <f>IF(Z12="","",IF(AE12="",TEXT(AB12,"#,##0.0"),IF(AB12-AE12&gt;0,CONCATENATE(TEXT(AE12,"#,##0.0"),"~",TEXT(AB12,"#,##0.0")),TEXT(AB12,"#,##0.0"))))</f>
        <v>28.7</v>
      </c>
      <c r="P12" s="13" t="s">
        <v>43</v>
      </c>
      <c r="Q12" s="14" t="s">
        <v>4</v>
      </c>
      <c r="R12" s="13" t="s">
        <v>3</v>
      </c>
      <c r="S12" s="12"/>
      <c r="T12" s="11"/>
      <c r="U12" s="10">
        <f>IFERROR(IF(K12&lt;M12,"",(ROUNDDOWN(K12/M12*100,0))),"")</f>
        <v>107</v>
      </c>
      <c r="V12" s="9" t="str">
        <f>IFERROR(IF(K12&lt;N12,"",(ROUNDDOWN(K12/N12*100,0))),"")</f>
        <v/>
      </c>
      <c r="W12" s="9">
        <f>IF(AC12&lt;55,"",IF(AA12="",AC12,IF(AF12-AC12&gt;0,CONCATENATE(AC12,"~",AF12),AC12)))</f>
        <v>81</v>
      </c>
      <c r="X12" s="8" t="str">
        <f>IF(AC12&lt;55,"",AD12)</f>
        <v>★3.0</v>
      </c>
      <c r="Z12" s="7">
        <v>730</v>
      </c>
      <c r="AA12" s="7">
        <v>740</v>
      </c>
      <c r="AB12" s="6">
        <f>IF(Z12="","",(ROUND(IF(Z12&gt;=2759,9.5,IF(Z12&lt;2759,(-2.47/1000000*Z12*Z12)-(8.52/10000*Z12)+30.65)),1)))</f>
        <v>28.7</v>
      </c>
      <c r="AC12" s="5">
        <f>IF(K12="","",ROUNDDOWN(K12/AB12*100,0))</f>
        <v>81</v>
      </c>
      <c r="AD12" s="5" t="str">
        <f>IF(AC12="","",IF(AC12&gt;=125,"★7.5",IF(AC12&gt;=120,"★7.0",IF(AC12&gt;=115,"★6.5",IF(AC12&gt;=110,"★6.0",IF(AC12&gt;=105,"★5.5",IF(AC12&gt;=100,"★5.0",IF(AC12&gt;=95,"★4.5",IF(AC12&gt;=90,"★4.0",IF(AC12&gt;=85,"★3.5",IF(AC12&gt;=80,"★3.0",IF(AC12&gt;=75,"★2.5",IF(AC12&gt;=70,"★2.0",IF(AC12&gt;=65,"★1.5",IF(AC12&gt;=60,"★1.0",IF(AC12&gt;=55,"★0.5"," "))))))))))))))))</f>
        <v>★3.0</v>
      </c>
      <c r="AE12" s="6">
        <f>IF(AA12="","",(ROUND(IF(AA12&gt;=2759,9.5,IF(AA12&lt;2759,(-2.47/1000000*AA12*AA12)-(8.52/10000*AA12)+30.65)),1)))</f>
        <v>28.7</v>
      </c>
      <c r="AF12" s="5">
        <f>IF(AE12="","",IF(K12="","",ROUNDDOWN(K12/AE12*100,0)))</f>
        <v>81</v>
      </c>
      <c r="AG12" s="5" t="str">
        <f>IF(AF12="","",IF(AF12&gt;=125,"★7.5",IF(AF12&gt;=120,"★7.0",IF(AF12&gt;=115,"★6.5",IF(AF12&gt;=110,"★6.0",IF(AF12&gt;=105,"★5.5",IF(AF12&gt;=100,"★5.0",IF(AF12&gt;=95,"★4.5",IF(AF12&gt;=90,"★4.0",IF(AF12&gt;=85,"★3.5",IF(AF12&gt;=80,"★3.0",IF(AF12&gt;=75,"★2.5",IF(AF12&gt;=70,"★2.0",IF(AF12&gt;=65,"★1.5",IF(AF12&gt;=60,"★1.0",IF(AF12&gt;=55,"★0.5"," "))))))))))))))))</f>
        <v>★3.0</v>
      </c>
      <c r="AH12" s="4"/>
    </row>
    <row r="13" spans="1:34" ht="24" customHeight="1" x14ac:dyDescent="0.2">
      <c r="A13" s="32"/>
      <c r="B13" s="31" t="s">
        <v>13</v>
      </c>
      <c r="C13" s="30" t="s">
        <v>42</v>
      </c>
      <c r="D13" s="25" t="s">
        <v>40</v>
      </c>
      <c r="E13" s="24" t="s">
        <v>41</v>
      </c>
      <c r="F13" s="22" t="s">
        <v>23</v>
      </c>
      <c r="G13" s="23">
        <v>0.65700000000000003</v>
      </c>
      <c r="H13" s="22" t="s">
        <v>6</v>
      </c>
      <c r="I13" s="21" t="str">
        <f>IF(Z13="","",(IF(AA13-Z13&gt;0,CONCATENATE(TEXT(Z13,"#,##0"),"~",TEXT(AA13,"#,##0")),TEXT(Z13,"#,##0"))))</f>
        <v>770~790</v>
      </c>
      <c r="J13" s="20">
        <v>4</v>
      </c>
      <c r="K13" s="17">
        <v>25.2</v>
      </c>
      <c r="L13" s="29">
        <f>IF(K13&gt;0,1/K13*34.6*67.1,"")</f>
        <v>92.129365079365073</v>
      </c>
      <c r="M13" s="17">
        <f>IFERROR(VALUE(IF(Z13="","",(IF(Z13&gt;=2271,"7.4",IF(Z13&gt;=2101,"8.7",IF(Z13&gt;=1991,"9.4",IF(Z13&gt;=1871,"10.2",IF(Z13&gt;=1761,"11.1",IF(Z13&gt;=1651,"12.2",IF(Z13&gt;=1531,"13.2",IF(Z13&gt;=1421,"14.4",IF(Z13&gt;=1311,"15.8",IF(Z13&gt;=1196,"17.2",IF(Z13&gt;=1081,"18.7",IF(Z13&gt;=971,"20.5",IF(Z13&gt;=856,"20.8",IF(Z13&gt;=741,"21.0",IF(Z13&gt;=601,"21.8","22.5")))))))))))))))))),"")</f>
        <v>21</v>
      </c>
      <c r="N13" s="16">
        <f>IFERROR(VALUE(IF(Z13="","",(IF(Z13&gt;=2271,"10.6",IF(Z13&gt;=2101,"11.9",IF(Z13&gt;=1991,"12.7",IF(Z13&gt;=1871,"13.5",IF(Z13&gt;=1761,"14.4",IF(Z13&gt;=1651,"15.4",IF(Z13&gt;=1531,"16.5",IF(Z13&gt;=1421,"17.6",IF(Z13&gt;=1311,"19.0",IF(Z13&gt;=1196,"20.3",IF(Z13&gt;=1081,"21.8",IF(Z13&gt;=971,"23.4",IF(Z13&gt;=856,"23.7",IF(Z13&gt;=741,"24.5","24.6"))))))))))))))))),"")</f>
        <v>24.5</v>
      </c>
      <c r="O13" s="15" t="str">
        <f>IF(Z13="","",IF(AE13="",TEXT(AB13,"#,##0.0"),IF(AB13-AE13&gt;0,CONCATENATE(TEXT(AE13,"#,##0.0"),"~",TEXT(AB13,"#,##0.0")),TEXT(AB13,"#,##0.0"))))</f>
        <v>28.4~28.5</v>
      </c>
      <c r="P13" s="13" t="s">
        <v>15</v>
      </c>
      <c r="Q13" s="14" t="s">
        <v>31</v>
      </c>
      <c r="R13" s="13" t="s">
        <v>19</v>
      </c>
      <c r="S13" s="12"/>
      <c r="T13" s="11" t="s">
        <v>21</v>
      </c>
      <c r="U13" s="10">
        <f>IFERROR(IF(K13&lt;M13,"",(ROUNDDOWN(K13/M13*100,0))),"")</f>
        <v>120</v>
      </c>
      <c r="V13" s="9">
        <f>IFERROR(IF(K13&lt;N13,"",(ROUNDDOWN(K13/N13*100,0))),"")</f>
        <v>102</v>
      </c>
      <c r="W13" s="9">
        <f>IF(AC13&lt;55,"",IF(AA13="",AC13,IF(AF13-AC13&gt;0,CONCATENATE(AC13,"~",AF13),AC13)))</f>
        <v>88</v>
      </c>
      <c r="X13" s="8" t="str">
        <f>IF(AC13&lt;55,"",AD13)</f>
        <v>★3.5</v>
      </c>
      <c r="Z13" s="7">
        <v>770</v>
      </c>
      <c r="AA13" s="7">
        <v>790</v>
      </c>
      <c r="AB13" s="6">
        <f>IF(Z13="","",(ROUND(IF(Z13&gt;=2759,9.5,IF(Z13&lt;2759,(-2.47/1000000*Z13*Z13)-(8.52/10000*Z13)+30.65)),1)))</f>
        <v>28.5</v>
      </c>
      <c r="AC13" s="5">
        <f>IF(K13="","",ROUNDDOWN(K13/AB13*100,0))</f>
        <v>88</v>
      </c>
      <c r="AD13" s="5" t="str">
        <f>IF(AC13="","",IF(AC13&gt;=125,"★7.5",IF(AC13&gt;=120,"★7.0",IF(AC13&gt;=115,"★6.5",IF(AC13&gt;=110,"★6.0",IF(AC13&gt;=105,"★5.5",IF(AC13&gt;=100,"★5.0",IF(AC13&gt;=95,"★4.5",IF(AC13&gt;=90,"★4.0",IF(AC13&gt;=85,"★3.5",IF(AC13&gt;=80,"★3.0",IF(AC13&gt;=75,"★2.5",IF(AC13&gt;=70,"★2.0",IF(AC13&gt;=65,"★1.5",IF(AC13&gt;=60,"★1.0",IF(AC13&gt;=55,"★0.5"," "))))))))))))))))</f>
        <v>★3.5</v>
      </c>
      <c r="AE13" s="6">
        <f>IF(AA13="","",(ROUND(IF(AA13&gt;=2759,9.5,IF(AA13&lt;2759,(-2.47/1000000*AA13*AA13)-(8.52/10000*AA13)+30.65)),1)))</f>
        <v>28.4</v>
      </c>
      <c r="AF13" s="5">
        <f>IF(AE13="","",IF(K13="","",ROUNDDOWN(K13/AE13*100,0)))</f>
        <v>88</v>
      </c>
      <c r="AG13" s="5" t="str">
        <f>IF(AF13="","",IF(AF13&gt;=125,"★7.5",IF(AF13&gt;=120,"★7.0",IF(AF13&gt;=115,"★6.5",IF(AF13&gt;=110,"★6.0",IF(AF13&gt;=105,"★5.5",IF(AF13&gt;=100,"★5.0",IF(AF13&gt;=95,"★4.5",IF(AF13&gt;=90,"★4.0",IF(AF13&gt;=85,"★3.5",IF(AF13&gt;=80,"★3.0",IF(AF13&gt;=75,"★2.5",IF(AF13&gt;=70,"★2.0",IF(AF13&gt;=65,"★1.5",IF(AF13&gt;=60,"★1.0",IF(AF13&gt;=55,"★0.5"," "))))))))))))))))</f>
        <v>★3.5</v>
      </c>
      <c r="AH13" s="4"/>
    </row>
    <row r="14" spans="1:34" ht="24" customHeight="1" x14ac:dyDescent="0.2">
      <c r="A14" s="32"/>
      <c r="B14" s="34"/>
      <c r="C14" s="33"/>
      <c r="D14" s="25" t="s">
        <v>40</v>
      </c>
      <c r="E14" s="24" t="s">
        <v>39</v>
      </c>
      <c r="F14" s="22" t="s">
        <v>23</v>
      </c>
      <c r="G14" s="23">
        <v>0.65700000000000003</v>
      </c>
      <c r="H14" s="22" t="s">
        <v>6</v>
      </c>
      <c r="I14" s="21" t="str">
        <f>IF(Z14="","",(IF(AA14-Z14&gt;0,CONCATENATE(TEXT(Z14,"#,##0"),"~",TEXT(AA14,"#,##0")),TEXT(Z14,"#,##0"))))</f>
        <v>820~840</v>
      </c>
      <c r="J14" s="20">
        <v>4</v>
      </c>
      <c r="K14" s="17">
        <v>24.2</v>
      </c>
      <c r="L14" s="29">
        <f>IF(K14&gt;0,1/K14*34.6*67.1,"")</f>
        <v>95.936363636363637</v>
      </c>
      <c r="M14" s="17">
        <f>IFERROR(VALUE(IF(Z14="","",(IF(Z14&gt;=2271,"7.4",IF(Z14&gt;=2101,"8.7",IF(Z14&gt;=1991,"9.4",IF(Z14&gt;=1871,"10.2",IF(Z14&gt;=1761,"11.1",IF(Z14&gt;=1651,"12.2",IF(Z14&gt;=1531,"13.2",IF(Z14&gt;=1421,"14.4",IF(Z14&gt;=1311,"15.8",IF(Z14&gt;=1196,"17.2",IF(Z14&gt;=1081,"18.7",IF(Z14&gt;=971,"20.5",IF(Z14&gt;=856,"20.8",IF(Z14&gt;=741,"21.0",IF(Z14&gt;=601,"21.8","22.5")))))))))))))))))),"")</f>
        <v>21</v>
      </c>
      <c r="N14" s="16">
        <f>IFERROR(VALUE(IF(Z14="","",(IF(Z14&gt;=2271,"10.6",IF(Z14&gt;=2101,"11.9",IF(Z14&gt;=1991,"12.7",IF(Z14&gt;=1871,"13.5",IF(Z14&gt;=1761,"14.4",IF(Z14&gt;=1651,"15.4",IF(Z14&gt;=1531,"16.5",IF(Z14&gt;=1421,"17.6",IF(Z14&gt;=1311,"19.0",IF(Z14&gt;=1196,"20.3",IF(Z14&gt;=1081,"21.8",IF(Z14&gt;=971,"23.4",IF(Z14&gt;=856,"23.7",IF(Z14&gt;=741,"24.5","24.6"))))))))))))))))),"")</f>
        <v>24.5</v>
      </c>
      <c r="O14" s="15" t="str">
        <f>IF(Z14="","",IF(AE14="",TEXT(AB14,"#,##0.0"),IF(AB14-AE14&gt;0,CONCATENATE(TEXT(AE14,"#,##0.0"),"~",TEXT(AB14,"#,##0.0")),TEXT(AB14,"#,##0.0"))))</f>
        <v>28.2~28.3</v>
      </c>
      <c r="P14" s="13" t="s">
        <v>15</v>
      </c>
      <c r="Q14" s="14" t="s">
        <v>31</v>
      </c>
      <c r="R14" s="13" t="s">
        <v>3</v>
      </c>
      <c r="S14" s="12"/>
      <c r="T14" s="11" t="s">
        <v>21</v>
      </c>
      <c r="U14" s="10">
        <f>IFERROR(IF(K14&lt;M14,"",(ROUNDDOWN(K14/M14*100,0))),"")</f>
        <v>115</v>
      </c>
      <c r="V14" s="9" t="str">
        <f>IFERROR(IF(K14&lt;N14,"",(ROUNDDOWN(K14/N14*100,0))),"")</f>
        <v/>
      </c>
      <c r="W14" s="9">
        <f>IF(AC14&lt;55,"",IF(AA14="",AC14,IF(AF14-AC14&gt;0,CONCATENATE(AC14,"~",AF14),AC14)))</f>
        <v>85</v>
      </c>
      <c r="X14" s="8" t="str">
        <f>IF(AC14&lt;55,"",AD14)</f>
        <v>★3.5</v>
      </c>
      <c r="Z14" s="7">
        <v>820</v>
      </c>
      <c r="AA14" s="7">
        <v>840</v>
      </c>
      <c r="AB14" s="6">
        <f>IF(Z14="","",(ROUND(IF(Z14&gt;=2759,9.5,IF(Z14&lt;2759,(-2.47/1000000*Z14*Z14)-(8.52/10000*Z14)+30.65)),1)))</f>
        <v>28.3</v>
      </c>
      <c r="AC14" s="5">
        <f>IF(K14="","",ROUNDDOWN(K14/AB14*100,0))</f>
        <v>85</v>
      </c>
      <c r="AD14" s="5" t="str">
        <f>IF(AC14="","",IF(AC14&gt;=125,"★7.5",IF(AC14&gt;=120,"★7.0",IF(AC14&gt;=115,"★6.5",IF(AC14&gt;=110,"★6.0",IF(AC14&gt;=105,"★5.5",IF(AC14&gt;=100,"★5.0",IF(AC14&gt;=95,"★4.5",IF(AC14&gt;=90,"★4.0",IF(AC14&gt;=85,"★3.5",IF(AC14&gt;=80,"★3.0",IF(AC14&gt;=75,"★2.5",IF(AC14&gt;=70,"★2.0",IF(AC14&gt;=65,"★1.5",IF(AC14&gt;=60,"★1.0",IF(AC14&gt;=55,"★0.5"," "))))))))))))))))</f>
        <v>★3.5</v>
      </c>
      <c r="AE14" s="6">
        <f>IF(AA14="","",(ROUND(IF(AA14&gt;=2759,9.5,IF(AA14&lt;2759,(-2.47/1000000*AA14*AA14)-(8.52/10000*AA14)+30.65)),1)))</f>
        <v>28.2</v>
      </c>
      <c r="AF14" s="5">
        <f>IF(AE14="","",IF(K14="","",ROUNDDOWN(K14/AE14*100,0)))</f>
        <v>85</v>
      </c>
      <c r="AG14" s="5" t="str">
        <f>IF(AF14="","",IF(AF14&gt;=125,"★7.5",IF(AF14&gt;=120,"★7.0",IF(AF14&gt;=115,"★6.5",IF(AF14&gt;=110,"★6.0",IF(AF14&gt;=105,"★5.5",IF(AF14&gt;=100,"★5.0",IF(AF14&gt;=95,"★4.5",IF(AF14&gt;=90,"★4.0",IF(AF14&gt;=85,"★3.5",IF(AF14&gt;=80,"★3.0",IF(AF14&gt;=75,"★2.5",IF(AF14&gt;=70,"★2.0",IF(AF14&gt;=65,"★1.5",IF(AF14&gt;=60,"★1.0",IF(AF14&gt;=55,"★0.5"," "))))))))))))))))</f>
        <v>★3.5</v>
      </c>
      <c r="AH14" s="4"/>
    </row>
    <row r="15" spans="1:34" ht="24" customHeight="1" x14ac:dyDescent="0.2">
      <c r="A15" s="32"/>
      <c r="B15" s="34"/>
      <c r="C15" s="33"/>
      <c r="D15" s="25" t="s">
        <v>37</v>
      </c>
      <c r="E15" s="24" t="s">
        <v>38</v>
      </c>
      <c r="F15" s="22" t="s">
        <v>16</v>
      </c>
      <c r="G15" s="23">
        <v>0.65800000000000003</v>
      </c>
      <c r="H15" s="22" t="s">
        <v>6</v>
      </c>
      <c r="I15" s="21" t="str">
        <f>IF(Z15="","",(IF(AA15-Z15&gt;0,CONCATENATE(TEXT(Z15,"#,##0"),"~",TEXT(AA15,"#,##0")),TEXT(Z15,"#,##0"))))</f>
        <v>800</v>
      </c>
      <c r="J15" s="20">
        <v>4</v>
      </c>
      <c r="K15" s="17">
        <v>22.5</v>
      </c>
      <c r="L15" s="29">
        <f>IF(K15&gt;0,1/K15*34.6*67.1,"")</f>
        <v>103.18488888888889</v>
      </c>
      <c r="M15" s="17">
        <f>IFERROR(VALUE(IF(Z15="","",(IF(Z15&gt;=2271,"7.4",IF(Z15&gt;=2101,"8.7",IF(Z15&gt;=1991,"9.4",IF(Z15&gt;=1871,"10.2",IF(Z15&gt;=1761,"11.1",IF(Z15&gt;=1651,"12.2",IF(Z15&gt;=1531,"13.2",IF(Z15&gt;=1421,"14.4",IF(Z15&gt;=1311,"15.8",IF(Z15&gt;=1196,"17.2",IF(Z15&gt;=1081,"18.7",IF(Z15&gt;=971,"20.5",IF(Z15&gt;=856,"20.8",IF(Z15&gt;=741,"21.0",IF(Z15&gt;=601,"21.8","22.5")))))))))))))))))),"")</f>
        <v>21</v>
      </c>
      <c r="N15" s="16">
        <f>IFERROR(VALUE(IF(Z15="","",(IF(Z15&gt;=2271,"10.6",IF(Z15&gt;=2101,"11.9",IF(Z15&gt;=1991,"12.7",IF(Z15&gt;=1871,"13.5",IF(Z15&gt;=1761,"14.4",IF(Z15&gt;=1651,"15.4",IF(Z15&gt;=1531,"16.5",IF(Z15&gt;=1421,"17.6",IF(Z15&gt;=1311,"19.0",IF(Z15&gt;=1196,"20.3",IF(Z15&gt;=1081,"21.8",IF(Z15&gt;=971,"23.4",IF(Z15&gt;=856,"23.7",IF(Z15&gt;=741,"24.5","24.6"))))))))))))))))),"")</f>
        <v>24.5</v>
      </c>
      <c r="O15" s="15" t="str">
        <f>IF(Z15="","",IF(AE15="",TEXT(AB15,"#,##0.0"),IF(AB15-AE15&gt;0,CONCATENATE(TEXT(AE15,"#,##0.0"),"~",TEXT(AB15,"#,##0.0")),TEXT(AB15,"#,##0.0"))))</f>
        <v>28.4</v>
      </c>
      <c r="P15" s="13" t="s">
        <v>15</v>
      </c>
      <c r="Q15" s="14" t="s">
        <v>4</v>
      </c>
      <c r="R15" s="13" t="s">
        <v>19</v>
      </c>
      <c r="S15" s="12" t="s">
        <v>2</v>
      </c>
      <c r="T15" s="11" t="s">
        <v>14</v>
      </c>
      <c r="U15" s="10">
        <f>IFERROR(IF(K15&lt;M15,"",(ROUNDDOWN(K15/M15*100,0))),"")</f>
        <v>107</v>
      </c>
      <c r="V15" s="9" t="str">
        <f>IFERROR(IF(K15&lt;N15,"",(ROUNDDOWN(K15/N15*100,0))),"")</f>
        <v/>
      </c>
      <c r="W15" s="9">
        <f>IF(AC15&lt;55,"",IF(AA15="",AC15,IF(AF15-AC15&gt;0,CONCATENATE(AC15,"~",AF15),AC15)))</f>
        <v>79</v>
      </c>
      <c r="X15" s="8" t="str">
        <f>IF(AC15&lt;55,"",AD15)</f>
        <v>★2.5</v>
      </c>
      <c r="Z15" s="7">
        <v>800</v>
      </c>
      <c r="AA15" s="7"/>
      <c r="AB15" s="6">
        <f>IF(Z15="","",(ROUND(IF(Z15&gt;=2759,9.5,IF(Z15&lt;2759,(-2.47/1000000*Z15*Z15)-(8.52/10000*Z15)+30.65)),1)))</f>
        <v>28.4</v>
      </c>
      <c r="AC15" s="5">
        <f>IF(K15="","",ROUNDDOWN(K15/AB15*100,0))</f>
        <v>79</v>
      </c>
      <c r="AD15" s="5" t="str">
        <f>IF(AC15="","",IF(AC15&gt;=125,"★7.5",IF(AC15&gt;=120,"★7.0",IF(AC15&gt;=115,"★6.5",IF(AC15&gt;=110,"★6.0",IF(AC15&gt;=105,"★5.5",IF(AC15&gt;=100,"★5.0",IF(AC15&gt;=95,"★4.5",IF(AC15&gt;=90,"★4.0",IF(AC15&gt;=85,"★3.5",IF(AC15&gt;=80,"★3.0",IF(AC15&gt;=75,"★2.5",IF(AC15&gt;=70,"★2.0",IF(AC15&gt;=65,"★1.5",IF(AC15&gt;=60,"★1.0",IF(AC15&gt;=55,"★0.5"," "))))))))))))))))</f>
        <v>★2.5</v>
      </c>
      <c r="AE15" s="6" t="str">
        <f>IF(AA15="","",(ROUND(IF(AA15&gt;=2759,9.5,IF(AA15&lt;2759,(-2.47/1000000*AA15*AA15)-(8.52/10000*AA15)+30.65)),1)))</f>
        <v/>
      </c>
      <c r="AF15" s="5" t="str">
        <f>IF(AE15="","",IF(K15="","",ROUNDDOWN(K15/AE15*100,0)))</f>
        <v/>
      </c>
      <c r="AG15" s="5" t="str">
        <f>IF(AF15="","",IF(AF15&gt;=125,"★7.5",IF(AF15&gt;=120,"★7.0",IF(AF15&gt;=115,"★6.5",IF(AF15&gt;=110,"★6.0",IF(AF15&gt;=105,"★5.5",IF(AF15&gt;=100,"★5.0",IF(AF15&gt;=95,"★4.5",IF(AF15&gt;=90,"★4.0",IF(AF15&gt;=85,"★3.5",IF(AF15&gt;=80,"★3.0",IF(AF15&gt;=75,"★2.5",IF(AF15&gt;=70,"★2.0",IF(AF15&gt;=65,"★1.5",IF(AF15&gt;=60,"★1.0",IF(AF15&gt;=55,"★0.5"," "))))))))))))))))</f>
        <v/>
      </c>
      <c r="AH15" s="4"/>
    </row>
    <row r="16" spans="1:34" ht="24" customHeight="1" x14ac:dyDescent="0.2">
      <c r="A16" s="32"/>
      <c r="B16" s="27"/>
      <c r="C16" s="26"/>
      <c r="D16" s="25" t="s">
        <v>37</v>
      </c>
      <c r="E16" s="24" t="s">
        <v>36</v>
      </c>
      <c r="F16" s="22" t="s">
        <v>16</v>
      </c>
      <c r="G16" s="23">
        <v>0.65800000000000003</v>
      </c>
      <c r="H16" s="22" t="s">
        <v>6</v>
      </c>
      <c r="I16" s="21" t="str">
        <f>IF(Z16="","",(IF(AA16-Z16&gt;0,CONCATENATE(TEXT(Z16,"#,##0"),"~",TEXT(AA16,"#,##0")),TEXT(Z16,"#,##0"))))</f>
        <v>850</v>
      </c>
      <c r="J16" s="20">
        <v>4</v>
      </c>
      <c r="K16" s="17">
        <v>20.9</v>
      </c>
      <c r="L16" s="29">
        <f>IF(K16&gt;0,1/K16*34.6*67.1,"")</f>
        <v>111.08421052631577</v>
      </c>
      <c r="M16" s="17">
        <f>IFERROR(VALUE(IF(Z16="","",(IF(Z16&gt;=2271,"7.4",IF(Z16&gt;=2101,"8.7",IF(Z16&gt;=1991,"9.4",IF(Z16&gt;=1871,"10.2",IF(Z16&gt;=1761,"11.1",IF(Z16&gt;=1651,"12.2",IF(Z16&gt;=1531,"13.2",IF(Z16&gt;=1421,"14.4",IF(Z16&gt;=1311,"15.8",IF(Z16&gt;=1196,"17.2",IF(Z16&gt;=1081,"18.7",IF(Z16&gt;=971,"20.5",IF(Z16&gt;=856,"20.8",IF(Z16&gt;=741,"21.0",IF(Z16&gt;=601,"21.8","22.5")))))))))))))))))),"")</f>
        <v>21</v>
      </c>
      <c r="N16" s="16">
        <f>IFERROR(VALUE(IF(Z16="","",(IF(Z16&gt;=2271,"10.6",IF(Z16&gt;=2101,"11.9",IF(Z16&gt;=1991,"12.7",IF(Z16&gt;=1871,"13.5",IF(Z16&gt;=1761,"14.4",IF(Z16&gt;=1651,"15.4",IF(Z16&gt;=1531,"16.5",IF(Z16&gt;=1421,"17.6",IF(Z16&gt;=1311,"19.0",IF(Z16&gt;=1196,"20.3",IF(Z16&gt;=1081,"21.8",IF(Z16&gt;=971,"23.4",IF(Z16&gt;=856,"23.7",IF(Z16&gt;=741,"24.5","24.6"))))))))))))))))),"")</f>
        <v>24.5</v>
      </c>
      <c r="O16" s="15" t="str">
        <f>IF(Z16="","",IF(AE16="",TEXT(AB16,"#,##0.0"),IF(AB16-AE16&gt;0,CONCATENATE(TEXT(AE16,"#,##0.0"),"~",TEXT(AB16,"#,##0.0")),TEXT(AB16,"#,##0.0"))))</f>
        <v>28.1</v>
      </c>
      <c r="P16" s="13" t="s">
        <v>15</v>
      </c>
      <c r="Q16" s="14" t="s">
        <v>4</v>
      </c>
      <c r="R16" s="13" t="s">
        <v>3</v>
      </c>
      <c r="S16" s="12" t="s">
        <v>2</v>
      </c>
      <c r="T16" s="11" t="s">
        <v>14</v>
      </c>
      <c r="U16" s="10" t="str">
        <f>IFERROR(IF(K16&lt;M16,"",(ROUNDDOWN(K16/M16*100,0))),"")</f>
        <v/>
      </c>
      <c r="V16" s="9" t="str">
        <f>IFERROR(IF(K16&lt;N16,"",(ROUNDDOWN(K16/N16*100,0))),"")</f>
        <v/>
      </c>
      <c r="W16" s="9">
        <f>IF(AC16&lt;55,"",IF(AA16="",AC16,IF(AF16-AC16&gt;0,CONCATENATE(AC16,"~",AF16),AC16)))</f>
        <v>74</v>
      </c>
      <c r="X16" s="8" t="str">
        <f>IF(AC16&lt;55,"",AD16)</f>
        <v>★2.0</v>
      </c>
      <c r="Z16" s="7">
        <v>850</v>
      </c>
      <c r="AA16" s="7"/>
      <c r="AB16" s="6">
        <f>IF(Z16="","",(ROUND(IF(Z16&gt;=2759,9.5,IF(Z16&lt;2759,(-2.47/1000000*Z16*Z16)-(8.52/10000*Z16)+30.65)),1)))</f>
        <v>28.1</v>
      </c>
      <c r="AC16" s="5">
        <f>IF(K16="","",ROUNDDOWN(K16/AB16*100,0))</f>
        <v>74</v>
      </c>
      <c r="AD16" s="5" t="str">
        <f>IF(AC16="","",IF(AC16&gt;=125,"★7.5",IF(AC16&gt;=120,"★7.0",IF(AC16&gt;=115,"★6.5",IF(AC16&gt;=110,"★6.0",IF(AC16&gt;=105,"★5.5",IF(AC16&gt;=100,"★5.0",IF(AC16&gt;=95,"★4.5",IF(AC16&gt;=90,"★4.0",IF(AC16&gt;=85,"★3.5",IF(AC16&gt;=80,"★3.0",IF(AC16&gt;=75,"★2.5",IF(AC16&gt;=70,"★2.0",IF(AC16&gt;=65,"★1.5",IF(AC16&gt;=60,"★1.0",IF(AC16&gt;=55,"★0.5"," "))))))))))))))))</f>
        <v>★2.0</v>
      </c>
      <c r="AE16" s="6" t="str">
        <f>IF(AA16="","",(ROUND(IF(AA16&gt;=2759,9.5,IF(AA16&lt;2759,(-2.47/1000000*AA16*AA16)-(8.52/10000*AA16)+30.65)),1)))</f>
        <v/>
      </c>
      <c r="AF16" s="5" t="str">
        <f>IF(AE16="","",IF(K16="","",ROUNDDOWN(K16/AE16*100,0)))</f>
        <v/>
      </c>
      <c r="AG16" s="5" t="str">
        <f>IF(AF16="","",IF(AF16&gt;=125,"★7.5",IF(AF16&gt;=120,"★7.0",IF(AF16&gt;=115,"★6.5",IF(AF16&gt;=110,"★6.0",IF(AF16&gt;=105,"★5.5",IF(AF16&gt;=100,"★5.0",IF(AF16&gt;=95,"★4.5",IF(AF16&gt;=90,"★4.0",IF(AF16&gt;=85,"★3.5",IF(AF16&gt;=80,"★3.0",IF(AF16&gt;=75,"★2.5",IF(AF16&gt;=70,"★2.0",IF(AF16&gt;=65,"★1.5",IF(AF16&gt;=60,"★1.0",IF(AF16&gt;=55,"★0.5"," "))))))))))))))))</f>
        <v/>
      </c>
      <c r="AH16" s="4"/>
    </row>
    <row r="17" spans="1:34" ht="24" customHeight="1" x14ac:dyDescent="0.2">
      <c r="A17" s="32"/>
      <c r="B17" s="31" t="s">
        <v>13</v>
      </c>
      <c r="C17" s="30" t="s">
        <v>35</v>
      </c>
      <c r="D17" s="25" t="s">
        <v>33</v>
      </c>
      <c r="E17" s="24" t="s">
        <v>34</v>
      </c>
      <c r="F17" s="22" t="s">
        <v>23</v>
      </c>
      <c r="G17" s="23">
        <v>0.65700000000000003</v>
      </c>
      <c r="H17" s="22" t="s">
        <v>6</v>
      </c>
      <c r="I17" s="21" t="str">
        <f>IF(Z17="","",(IF(AA17-Z17&gt;0,CONCATENATE(TEXT(Z17,"#,##0"),"~",TEXT(AA17,"#,##0")),TEXT(Z17,"#,##0"))))</f>
        <v>820~830</v>
      </c>
      <c r="J17" s="20">
        <v>4</v>
      </c>
      <c r="K17" s="17">
        <v>25</v>
      </c>
      <c r="L17" s="29">
        <f>IF(K17&gt;0,1/K17*34.6*67.1,"")</f>
        <v>92.866399999999999</v>
      </c>
      <c r="M17" s="17">
        <f>IFERROR(VALUE(IF(Z17="","",(IF(Z17&gt;=2271,"7.4",IF(Z17&gt;=2101,"8.7",IF(Z17&gt;=1991,"9.4",IF(Z17&gt;=1871,"10.2",IF(Z17&gt;=1761,"11.1",IF(Z17&gt;=1651,"12.2",IF(Z17&gt;=1531,"13.2",IF(Z17&gt;=1421,"14.4",IF(Z17&gt;=1311,"15.8",IF(Z17&gt;=1196,"17.2",IF(Z17&gt;=1081,"18.7",IF(Z17&gt;=971,"20.5",IF(Z17&gt;=856,"20.8",IF(Z17&gt;=741,"21.0",IF(Z17&gt;=601,"21.8","22.5")))))))))))))))))),"")</f>
        <v>21</v>
      </c>
      <c r="N17" s="16">
        <f>IFERROR(VALUE(IF(Z17="","",(IF(Z17&gt;=2271,"10.6",IF(Z17&gt;=2101,"11.9",IF(Z17&gt;=1991,"12.7",IF(Z17&gt;=1871,"13.5",IF(Z17&gt;=1761,"14.4",IF(Z17&gt;=1651,"15.4",IF(Z17&gt;=1531,"16.5",IF(Z17&gt;=1421,"17.6",IF(Z17&gt;=1311,"19.0",IF(Z17&gt;=1196,"20.3",IF(Z17&gt;=1081,"21.8",IF(Z17&gt;=971,"23.4",IF(Z17&gt;=856,"23.7",IF(Z17&gt;=741,"24.5","24.6"))))))))))))))))),"")</f>
        <v>24.5</v>
      </c>
      <c r="O17" s="15" t="str">
        <f>IF(Z17="","",IF(AE17="",TEXT(AB17,"#,##0.0"),IF(AB17-AE17&gt;0,CONCATENATE(TEXT(AE17,"#,##0.0"),"~",TEXT(AB17,"#,##0.0")),TEXT(AB17,"#,##0.0"))))</f>
        <v>28.2~28.3</v>
      </c>
      <c r="P17" s="13" t="s">
        <v>15</v>
      </c>
      <c r="Q17" s="14" t="s">
        <v>31</v>
      </c>
      <c r="R17" s="13" t="s">
        <v>19</v>
      </c>
      <c r="S17" s="12"/>
      <c r="T17" s="11" t="s">
        <v>21</v>
      </c>
      <c r="U17" s="10">
        <f>IFERROR(IF(K17&lt;M17,"",(ROUNDDOWN(K17/M17*100,0))),"")</f>
        <v>119</v>
      </c>
      <c r="V17" s="9">
        <f>IFERROR(IF(K17&lt;N17,"",(ROUNDDOWN(K17/N17*100,0))),"")</f>
        <v>102</v>
      </c>
      <c r="W17" s="9">
        <f>IF(AC17&lt;55,"",IF(AA17="",AC17,IF(AF17-AC17&gt;0,CONCATENATE(AC17,"~",AF17),AC17)))</f>
        <v>88</v>
      </c>
      <c r="X17" s="8" t="str">
        <f>IF(AC17&lt;55,"",AD17)</f>
        <v>★3.5</v>
      </c>
      <c r="Z17" s="7">
        <v>820</v>
      </c>
      <c r="AA17" s="7">
        <v>830</v>
      </c>
      <c r="AB17" s="6">
        <f>IF(Z17="","",(ROUND(IF(Z17&gt;=2759,9.5,IF(Z17&lt;2759,(-2.47/1000000*Z17*Z17)-(8.52/10000*Z17)+30.65)),1)))</f>
        <v>28.3</v>
      </c>
      <c r="AC17" s="5">
        <f>IF(K17="","",ROUNDDOWN(K17/AB17*100,0))</f>
        <v>88</v>
      </c>
      <c r="AD17" s="5" t="str">
        <f>IF(AC17="","",IF(AC17&gt;=125,"★7.5",IF(AC17&gt;=120,"★7.0",IF(AC17&gt;=115,"★6.5",IF(AC17&gt;=110,"★6.0",IF(AC17&gt;=105,"★5.5",IF(AC17&gt;=100,"★5.0",IF(AC17&gt;=95,"★4.5",IF(AC17&gt;=90,"★4.0",IF(AC17&gt;=85,"★3.5",IF(AC17&gt;=80,"★3.0",IF(AC17&gt;=75,"★2.5",IF(AC17&gt;=70,"★2.0",IF(AC17&gt;=65,"★1.5",IF(AC17&gt;=60,"★1.0",IF(AC17&gt;=55,"★0.5"," "))))))))))))))))</f>
        <v>★3.5</v>
      </c>
      <c r="AE17" s="6">
        <f>IF(AA17="","",(ROUND(IF(AA17&gt;=2759,9.5,IF(AA17&lt;2759,(-2.47/1000000*AA17*AA17)-(8.52/10000*AA17)+30.65)),1)))</f>
        <v>28.2</v>
      </c>
      <c r="AF17" s="5">
        <f>IF(AE17="","",IF(K17="","",ROUNDDOWN(K17/AE17*100,0)))</f>
        <v>88</v>
      </c>
      <c r="AG17" s="5" t="str">
        <f>IF(AF17="","",IF(AF17&gt;=125,"★7.5",IF(AF17&gt;=120,"★7.0",IF(AF17&gt;=115,"★6.5",IF(AF17&gt;=110,"★6.0",IF(AF17&gt;=105,"★5.5",IF(AF17&gt;=100,"★5.0",IF(AF17&gt;=95,"★4.5",IF(AF17&gt;=90,"★4.0",IF(AF17&gt;=85,"★3.5",IF(AF17&gt;=80,"★3.0",IF(AF17&gt;=75,"★2.5",IF(AF17&gt;=70,"★2.0",IF(AF17&gt;=65,"★1.5",IF(AF17&gt;=60,"★1.0",IF(AF17&gt;=55,"★0.5"," "))))))))))))))))</f>
        <v>★3.5</v>
      </c>
      <c r="AH17" s="4"/>
    </row>
    <row r="18" spans="1:34" ht="24" customHeight="1" x14ac:dyDescent="0.2">
      <c r="A18" s="32"/>
      <c r="B18" s="34"/>
      <c r="C18" s="33"/>
      <c r="D18" s="25" t="s">
        <v>33</v>
      </c>
      <c r="E18" s="24" t="s">
        <v>32</v>
      </c>
      <c r="F18" s="22" t="s">
        <v>23</v>
      </c>
      <c r="G18" s="23">
        <v>0.65700000000000003</v>
      </c>
      <c r="H18" s="22" t="s">
        <v>6</v>
      </c>
      <c r="I18" s="21" t="str">
        <f>IF(Z18="","",(IF(AA18-Z18&gt;0,CONCATENATE(TEXT(Z18,"#,##0"),"~",TEXT(AA18,"#,##0")),TEXT(Z18,"#,##0"))))</f>
        <v>870</v>
      </c>
      <c r="J18" s="20">
        <v>4</v>
      </c>
      <c r="K18" s="17">
        <v>23.4</v>
      </c>
      <c r="L18" s="29">
        <f>IF(K18&gt;0,1/K18*34.6*67.1,"")</f>
        <v>99.21623931623931</v>
      </c>
      <c r="M18" s="17">
        <f>IFERROR(VALUE(IF(Z18="","",(IF(Z18&gt;=2271,"7.4",IF(Z18&gt;=2101,"8.7",IF(Z18&gt;=1991,"9.4",IF(Z18&gt;=1871,"10.2",IF(Z18&gt;=1761,"11.1",IF(Z18&gt;=1651,"12.2",IF(Z18&gt;=1531,"13.2",IF(Z18&gt;=1421,"14.4",IF(Z18&gt;=1311,"15.8",IF(Z18&gt;=1196,"17.2",IF(Z18&gt;=1081,"18.7",IF(Z18&gt;=971,"20.5",IF(Z18&gt;=856,"20.8",IF(Z18&gt;=741,"21.0",IF(Z18&gt;=601,"21.8","22.5")))))))))))))))))),"")</f>
        <v>20.8</v>
      </c>
      <c r="N18" s="16">
        <f>IFERROR(VALUE(IF(Z18="","",(IF(Z18&gt;=2271,"10.6",IF(Z18&gt;=2101,"11.9",IF(Z18&gt;=1991,"12.7",IF(Z18&gt;=1871,"13.5",IF(Z18&gt;=1761,"14.4",IF(Z18&gt;=1651,"15.4",IF(Z18&gt;=1531,"16.5",IF(Z18&gt;=1421,"17.6",IF(Z18&gt;=1311,"19.0",IF(Z18&gt;=1196,"20.3",IF(Z18&gt;=1081,"21.8",IF(Z18&gt;=971,"23.4",IF(Z18&gt;=856,"23.7",IF(Z18&gt;=741,"24.5","24.6"))))))))))))))))),"")</f>
        <v>23.7</v>
      </c>
      <c r="O18" s="15" t="str">
        <f>IF(Z18="","",IF(AE18="",TEXT(AB18,"#,##0.0"),IF(AB18-AE18&gt;0,CONCATENATE(TEXT(AE18,"#,##0.0"),"~",TEXT(AB18,"#,##0.0")),TEXT(AB18,"#,##0.0"))))</f>
        <v>28.0</v>
      </c>
      <c r="P18" s="13" t="s">
        <v>15</v>
      </c>
      <c r="Q18" s="14" t="s">
        <v>31</v>
      </c>
      <c r="R18" s="13" t="s">
        <v>3</v>
      </c>
      <c r="S18" s="12"/>
      <c r="T18" s="11" t="s">
        <v>21</v>
      </c>
      <c r="U18" s="10">
        <f>IFERROR(IF(K18&lt;M18,"",(ROUNDDOWN(K18/M18*100,0))),"")</f>
        <v>112</v>
      </c>
      <c r="V18" s="9" t="str">
        <f>IFERROR(IF(K18&lt;N18,"",(ROUNDDOWN(K18/N18*100,0))),"")</f>
        <v/>
      </c>
      <c r="W18" s="9">
        <f>IF(AC18&lt;55,"",IF(AA18="",AC18,IF(AF18-AC18&gt;0,CONCATENATE(AC18,"~",AF18),AC18)))</f>
        <v>83</v>
      </c>
      <c r="X18" s="8" t="str">
        <f>IF(AC18&lt;55,"",AD18)</f>
        <v>★3.0</v>
      </c>
      <c r="Z18" s="7">
        <v>870</v>
      </c>
      <c r="AA18" s="7"/>
      <c r="AB18" s="6">
        <f>IF(Z18="","",(ROUND(IF(Z18&gt;=2759,9.5,IF(Z18&lt;2759,(-2.47/1000000*Z18*Z18)-(8.52/10000*Z18)+30.65)),1)))</f>
        <v>28</v>
      </c>
      <c r="AC18" s="5">
        <f>IF(K18="","",ROUNDDOWN(K18/AB18*100,0))</f>
        <v>83</v>
      </c>
      <c r="AD18" s="5" t="str">
        <f>IF(AC18="","",IF(AC18&gt;=125,"★7.5",IF(AC18&gt;=120,"★7.0",IF(AC18&gt;=115,"★6.5",IF(AC18&gt;=110,"★6.0",IF(AC18&gt;=105,"★5.5",IF(AC18&gt;=100,"★5.0",IF(AC18&gt;=95,"★4.5",IF(AC18&gt;=90,"★4.0",IF(AC18&gt;=85,"★3.5",IF(AC18&gt;=80,"★3.0",IF(AC18&gt;=75,"★2.5",IF(AC18&gt;=70,"★2.0",IF(AC18&gt;=65,"★1.5",IF(AC18&gt;=60,"★1.0",IF(AC18&gt;=55,"★0.5"," "))))))))))))))))</f>
        <v>★3.0</v>
      </c>
      <c r="AE18" s="6" t="str">
        <f>IF(AA18="","",(ROUND(IF(AA18&gt;=2759,9.5,IF(AA18&lt;2759,(-2.47/1000000*AA18*AA18)-(8.52/10000*AA18)+30.65)),1)))</f>
        <v/>
      </c>
      <c r="AF18" s="5" t="str">
        <f>IF(AE18="","",IF(K18="","",ROUNDDOWN(K18/AE18*100,0)))</f>
        <v/>
      </c>
      <c r="AG18" s="5" t="str">
        <f>IF(AF18="","",IF(AF18&gt;=125,"★7.5",IF(AF18&gt;=120,"★7.0",IF(AF18&gt;=115,"★6.5",IF(AF18&gt;=110,"★6.0",IF(AF18&gt;=105,"★5.5",IF(AF18&gt;=100,"★5.0",IF(AF18&gt;=95,"★4.5",IF(AF18&gt;=90,"★4.0",IF(AF18&gt;=85,"★3.5",IF(AF18&gt;=80,"★3.0",IF(AF18&gt;=75,"★2.5",IF(AF18&gt;=70,"★2.0",IF(AF18&gt;=65,"★1.5",IF(AF18&gt;=60,"★1.0",IF(AF18&gt;=55,"★0.5"," "))))))))))))))))</f>
        <v/>
      </c>
      <c r="AH18" s="4"/>
    </row>
    <row r="19" spans="1:34" ht="24" customHeight="1" x14ac:dyDescent="0.2">
      <c r="A19" s="32"/>
      <c r="B19" s="34"/>
      <c r="C19" s="33"/>
      <c r="D19" s="25" t="s">
        <v>29</v>
      </c>
      <c r="E19" s="24" t="s">
        <v>30</v>
      </c>
      <c r="F19" s="22" t="s">
        <v>16</v>
      </c>
      <c r="G19" s="23">
        <v>0.65800000000000003</v>
      </c>
      <c r="H19" s="22" t="s">
        <v>6</v>
      </c>
      <c r="I19" s="21" t="str">
        <f>IF(Z19="","",(IF(AA19-Z19&gt;0,CONCATENATE(TEXT(Z19,"#,##0"),"~",TEXT(AA19,"#,##0")),TEXT(Z19,"#,##0"))))</f>
        <v>840</v>
      </c>
      <c r="J19" s="20">
        <v>4</v>
      </c>
      <c r="K19" s="17">
        <v>22.6</v>
      </c>
      <c r="L19" s="29">
        <f>IF(K19&gt;0,1/K19*34.6*67.1,"")</f>
        <v>102.72831858407078</v>
      </c>
      <c r="M19" s="17">
        <f>IFERROR(VALUE(IF(Z19="","",(IF(Z19&gt;=2271,"7.4",IF(Z19&gt;=2101,"8.7",IF(Z19&gt;=1991,"9.4",IF(Z19&gt;=1871,"10.2",IF(Z19&gt;=1761,"11.1",IF(Z19&gt;=1651,"12.2",IF(Z19&gt;=1531,"13.2",IF(Z19&gt;=1421,"14.4",IF(Z19&gt;=1311,"15.8",IF(Z19&gt;=1196,"17.2",IF(Z19&gt;=1081,"18.7",IF(Z19&gt;=971,"20.5",IF(Z19&gt;=856,"20.8",IF(Z19&gt;=741,"21.0",IF(Z19&gt;=601,"21.8","22.5")))))))))))))))))),"")</f>
        <v>21</v>
      </c>
      <c r="N19" s="16">
        <f>IFERROR(VALUE(IF(Z19="","",(IF(Z19&gt;=2271,"10.6",IF(Z19&gt;=2101,"11.9",IF(Z19&gt;=1991,"12.7",IF(Z19&gt;=1871,"13.5",IF(Z19&gt;=1761,"14.4",IF(Z19&gt;=1651,"15.4",IF(Z19&gt;=1531,"16.5",IF(Z19&gt;=1421,"17.6",IF(Z19&gt;=1311,"19.0",IF(Z19&gt;=1196,"20.3",IF(Z19&gt;=1081,"21.8",IF(Z19&gt;=971,"23.4",IF(Z19&gt;=856,"23.7",IF(Z19&gt;=741,"24.5","24.6"))))))))))))))))),"")</f>
        <v>24.5</v>
      </c>
      <c r="O19" s="15" t="str">
        <f>IF(Z19="","",IF(AE19="",TEXT(AB19,"#,##0.0"),IF(AB19-AE19&gt;0,CONCATENATE(TEXT(AE19,"#,##0.0"),"~",TEXT(AB19,"#,##0.0")),TEXT(AB19,"#,##0.0"))))</f>
        <v>28.2</v>
      </c>
      <c r="P19" s="13" t="s">
        <v>15</v>
      </c>
      <c r="Q19" s="14" t="s">
        <v>4</v>
      </c>
      <c r="R19" s="13" t="s">
        <v>19</v>
      </c>
      <c r="S19" s="12" t="s">
        <v>2</v>
      </c>
      <c r="T19" s="11" t="s">
        <v>14</v>
      </c>
      <c r="U19" s="10">
        <f>IFERROR(IF(K19&lt;M19,"",(ROUNDDOWN(K19/M19*100,0))),"")</f>
        <v>107</v>
      </c>
      <c r="V19" s="9" t="str">
        <f>IFERROR(IF(K19&lt;N19,"",(ROUNDDOWN(K19/N19*100,0))),"")</f>
        <v/>
      </c>
      <c r="W19" s="9">
        <f>IF(AC19&lt;55,"",IF(AA19="",AC19,IF(AF19-AC19&gt;0,CONCATENATE(AC19,"~",AF19),AC19)))</f>
        <v>80</v>
      </c>
      <c r="X19" s="8" t="str">
        <f>IF(AC19&lt;55,"",AD19)</f>
        <v>★3.0</v>
      </c>
      <c r="Z19" s="7">
        <v>840</v>
      </c>
      <c r="AA19" s="7"/>
      <c r="AB19" s="6">
        <f>IF(Z19="","",(ROUND(IF(Z19&gt;=2759,9.5,IF(Z19&lt;2759,(-2.47/1000000*Z19*Z19)-(8.52/10000*Z19)+30.65)),1)))</f>
        <v>28.2</v>
      </c>
      <c r="AC19" s="5">
        <f>IF(K19="","",ROUNDDOWN(K19/AB19*100,0))</f>
        <v>80</v>
      </c>
      <c r="AD19" s="5" t="str">
        <f>IF(AC19="","",IF(AC19&gt;=125,"★7.5",IF(AC19&gt;=120,"★7.0",IF(AC19&gt;=115,"★6.5",IF(AC19&gt;=110,"★6.0",IF(AC19&gt;=105,"★5.5",IF(AC19&gt;=100,"★5.0",IF(AC19&gt;=95,"★4.5",IF(AC19&gt;=90,"★4.0",IF(AC19&gt;=85,"★3.5",IF(AC19&gt;=80,"★3.0",IF(AC19&gt;=75,"★2.5",IF(AC19&gt;=70,"★2.0",IF(AC19&gt;=65,"★1.5",IF(AC19&gt;=60,"★1.0",IF(AC19&gt;=55,"★0.5"," "))))))))))))))))</f>
        <v>★3.0</v>
      </c>
      <c r="AE19" s="6" t="str">
        <f>IF(AA19="","",(ROUND(IF(AA19&gt;=2759,9.5,IF(AA19&lt;2759,(-2.47/1000000*AA19*AA19)-(8.52/10000*AA19)+30.65)),1)))</f>
        <v/>
      </c>
      <c r="AF19" s="5" t="str">
        <f>IF(AE19="","",IF(K19="","",ROUNDDOWN(K19/AE19*100,0)))</f>
        <v/>
      </c>
      <c r="AG19" s="5" t="str">
        <f>IF(AF19="","",IF(AF19&gt;=125,"★7.5",IF(AF19&gt;=120,"★7.0",IF(AF19&gt;=115,"★6.5",IF(AF19&gt;=110,"★6.0",IF(AF19&gt;=105,"★5.5",IF(AF19&gt;=100,"★5.0",IF(AF19&gt;=95,"★4.5",IF(AF19&gt;=90,"★4.0",IF(AF19&gt;=85,"★3.5",IF(AF19&gt;=80,"★3.0",IF(AF19&gt;=75,"★2.5",IF(AF19&gt;=70,"★2.0",IF(AF19&gt;=65,"★1.5",IF(AF19&gt;=60,"★1.0",IF(AF19&gt;=55,"★0.5"," "))))))))))))))))</f>
        <v/>
      </c>
      <c r="AH19" s="4"/>
    </row>
    <row r="20" spans="1:34" ht="24" customHeight="1" x14ac:dyDescent="0.2">
      <c r="A20" s="32"/>
      <c r="B20" s="27"/>
      <c r="C20" s="26"/>
      <c r="D20" s="25" t="s">
        <v>29</v>
      </c>
      <c r="E20" s="24" t="s">
        <v>28</v>
      </c>
      <c r="F20" s="22" t="s">
        <v>16</v>
      </c>
      <c r="G20" s="23">
        <v>0.65800000000000003</v>
      </c>
      <c r="H20" s="22" t="s">
        <v>6</v>
      </c>
      <c r="I20" s="21" t="str">
        <f>IF(Z20="","",(IF(AA20-Z20&gt;0,CONCATENATE(TEXT(Z20,"#,##0"),"~",TEXT(AA20,"#,##0")),TEXT(Z20,"#,##0"))))</f>
        <v>890</v>
      </c>
      <c r="J20" s="20">
        <v>4</v>
      </c>
      <c r="K20" s="17">
        <v>20.8</v>
      </c>
      <c r="L20" s="29">
        <f>IF(K20&gt;0,1/K20*34.6*67.1,"")</f>
        <v>111.61826923076922</v>
      </c>
      <c r="M20" s="17">
        <f>IFERROR(VALUE(IF(Z20="","",(IF(Z20&gt;=2271,"7.4",IF(Z20&gt;=2101,"8.7",IF(Z20&gt;=1991,"9.4",IF(Z20&gt;=1871,"10.2",IF(Z20&gt;=1761,"11.1",IF(Z20&gt;=1651,"12.2",IF(Z20&gt;=1531,"13.2",IF(Z20&gt;=1421,"14.4",IF(Z20&gt;=1311,"15.8",IF(Z20&gt;=1196,"17.2",IF(Z20&gt;=1081,"18.7",IF(Z20&gt;=971,"20.5",IF(Z20&gt;=856,"20.8",IF(Z20&gt;=741,"21.0",IF(Z20&gt;=601,"21.8","22.5")))))))))))))))))),"")</f>
        <v>20.8</v>
      </c>
      <c r="N20" s="16">
        <f>IFERROR(VALUE(IF(Z20="","",(IF(Z20&gt;=2271,"10.6",IF(Z20&gt;=2101,"11.9",IF(Z20&gt;=1991,"12.7",IF(Z20&gt;=1871,"13.5",IF(Z20&gt;=1761,"14.4",IF(Z20&gt;=1651,"15.4",IF(Z20&gt;=1531,"16.5",IF(Z20&gt;=1421,"17.6",IF(Z20&gt;=1311,"19.0",IF(Z20&gt;=1196,"20.3",IF(Z20&gt;=1081,"21.8",IF(Z20&gt;=971,"23.4",IF(Z20&gt;=856,"23.7",IF(Z20&gt;=741,"24.5","24.6"))))))))))))))))),"")</f>
        <v>23.7</v>
      </c>
      <c r="O20" s="15" t="str">
        <f>IF(Z20="","",IF(AE20="",TEXT(AB20,"#,##0.0"),IF(AB20-AE20&gt;0,CONCATENATE(TEXT(AE20,"#,##0.0"),"~",TEXT(AB20,"#,##0.0")),TEXT(AB20,"#,##0.0"))))</f>
        <v>27.9</v>
      </c>
      <c r="P20" s="13" t="s">
        <v>15</v>
      </c>
      <c r="Q20" s="14" t="s">
        <v>4</v>
      </c>
      <c r="R20" s="13" t="s">
        <v>3</v>
      </c>
      <c r="S20" s="12" t="s">
        <v>2</v>
      </c>
      <c r="T20" s="11" t="s">
        <v>14</v>
      </c>
      <c r="U20" s="10">
        <f>IFERROR(IF(K20&lt;M20,"",(ROUNDDOWN(K20/M20*100,0))),"")</f>
        <v>100</v>
      </c>
      <c r="V20" s="9" t="str">
        <f>IFERROR(IF(K20&lt;N20,"",(ROUNDDOWN(K20/N20*100,0))),"")</f>
        <v/>
      </c>
      <c r="W20" s="9">
        <f>IF(AC20&lt;55,"",IF(AA20="",AC20,IF(AF20-AC20&gt;0,CONCATENATE(AC20,"~",AF20),AC20)))</f>
        <v>74</v>
      </c>
      <c r="X20" s="8" t="str">
        <f>IF(AC20&lt;55,"",AD20)</f>
        <v>★2.0</v>
      </c>
      <c r="Z20" s="7">
        <v>890</v>
      </c>
      <c r="AA20" s="7"/>
      <c r="AB20" s="6">
        <f>IF(Z20="","",(ROUND(IF(Z20&gt;=2759,9.5,IF(Z20&lt;2759,(-2.47/1000000*Z20*Z20)-(8.52/10000*Z20)+30.65)),1)))</f>
        <v>27.9</v>
      </c>
      <c r="AC20" s="5">
        <f>IF(K20="","",ROUNDDOWN(K20/AB20*100,0))</f>
        <v>74</v>
      </c>
      <c r="AD20" s="5" t="str">
        <f>IF(AC20="","",IF(AC20&gt;=125,"★7.5",IF(AC20&gt;=120,"★7.0",IF(AC20&gt;=115,"★6.5",IF(AC20&gt;=110,"★6.0",IF(AC20&gt;=105,"★5.5",IF(AC20&gt;=100,"★5.0",IF(AC20&gt;=95,"★4.5",IF(AC20&gt;=90,"★4.0",IF(AC20&gt;=85,"★3.5",IF(AC20&gt;=80,"★3.0",IF(AC20&gt;=75,"★2.5",IF(AC20&gt;=70,"★2.0",IF(AC20&gt;=65,"★1.5",IF(AC20&gt;=60,"★1.0",IF(AC20&gt;=55,"★0.5"," "))))))))))))))))</f>
        <v>★2.0</v>
      </c>
      <c r="AE20" s="6" t="str">
        <f>IF(AA20="","",(ROUND(IF(AA20&gt;=2759,9.5,IF(AA20&lt;2759,(-2.47/1000000*AA20*AA20)-(8.52/10000*AA20)+30.65)),1)))</f>
        <v/>
      </c>
      <c r="AF20" s="5" t="str">
        <f>IF(AE20="","",IF(K20="","",ROUNDDOWN(K20/AE20*100,0)))</f>
        <v/>
      </c>
      <c r="AG20" s="5" t="str">
        <f>IF(AF20="","",IF(AF20&gt;=125,"★7.5",IF(AF20&gt;=120,"★7.0",IF(AF20&gt;=115,"★6.5",IF(AF20&gt;=110,"★6.0",IF(AF20&gt;=105,"★5.5",IF(AF20&gt;=100,"★5.0",IF(AF20&gt;=95,"★4.5",IF(AF20&gt;=90,"★4.0",IF(AF20&gt;=85,"★3.5",IF(AF20&gt;=80,"★3.0",IF(AF20&gt;=75,"★2.5",IF(AF20&gt;=70,"★2.0",IF(AF20&gt;=65,"★1.5",IF(AF20&gt;=60,"★1.0",IF(AF20&gt;=55,"★0.5"," "))))))))))))))))</f>
        <v/>
      </c>
      <c r="AH20" s="4"/>
    </row>
    <row r="21" spans="1:34" ht="24" customHeight="1" x14ac:dyDescent="0.2">
      <c r="A21" s="32"/>
      <c r="B21" s="31" t="s">
        <v>13</v>
      </c>
      <c r="C21" s="30" t="s">
        <v>27</v>
      </c>
      <c r="D21" s="25" t="s">
        <v>25</v>
      </c>
      <c r="E21" s="24" t="s">
        <v>20</v>
      </c>
      <c r="F21" s="22" t="s">
        <v>23</v>
      </c>
      <c r="G21" s="23">
        <v>0.65700000000000003</v>
      </c>
      <c r="H21" s="22" t="s">
        <v>6</v>
      </c>
      <c r="I21" s="21" t="str">
        <f>IF(Z21="","",(IF(AA21-Z21&gt;0,CONCATENATE(TEXT(Z21,"#,##0"),"~",TEXT(AA21,"#,##0")),TEXT(Z21,"#,##0"))))</f>
        <v>850</v>
      </c>
      <c r="J21" s="20">
        <v>4</v>
      </c>
      <c r="K21" s="17">
        <v>25.1</v>
      </c>
      <c r="L21" s="29">
        <f>IF(K21&gt;0,1/K21*34.6*67.1,"")</f>
        <v>92.496414342629478</v>
      </c>
      <c r="M21" s="17">
        <f>IFERROR(VALUE(IF(Z21="","",(IF(Z21&gt;=2271,"7.4",IF(Z21&gt;=2101,"8.7",IF(Z21&gt;=1991,"9.4",IF(Z21&gt;=1871,"10.2",IF(Z21&gt;=1761,"11.1",IF(Z21&gt;=1651,"12.2",IF(Z21&gt;=1531,"13.2",IF(Z21&gt;=1421,"14.4",IF(Z21&gt;=1311,"15.8",IF(Z21&gt;=1196,"17.2",IF(Z21&gt;=1081,"18.7",IF(Z21&gt;=971,"20.5",IF(Z21&gt;=856,"20.8",IF(Z21&gt;=741,"21.0",IF(Z21&gt;=601,"21.8","22.5")))))))))))))))))),"")</f>
        <v>21</v>
      </c>
      <c r="N21" s="16">
        <f>IFERROR(VALUE(IF(Z21="","",(IF(Z21&gt;=2271,"10.6",IF(Z21&gt;=2101,"11.9",IF(Z21&gt;=1991,"12.7",IF(Z21&gt;=1871,"13.5",IF(Z21&gt;=1761,"14.4",IF(Z21&gt;=1651,"15.4",IF(Z21&gt;=1531,"16.5",IF(Z21&gt;=1421,"17.6",IF(Z21&gt;=1311,"19.0",IF(Z21&gt;=1196,"20.3",IF(Z21&gt;=1081,"21.8",IF(Z21&gt;=971,"23.4",IF(Z21&gt;=856,"23.7",IF(Z21&gt;=741,"24.5","24.6"))))))))))))))))),"")</f>
        <v>24.5</v>
      </c>
      <c r="O21" s="15" t="str">
        <f>IF(Z21="","",IF(AE21="",TEXT(AB21,"#,##0.0"),IF(AB21-AE21&gt;0,CONCATENATE(TEXT(AE21,"#,##0.0"),"~",TEXT(AB21,"#,##0.0")),TEXT(AB21,"#,##0.0"))))</f>
        <v>28.1</v>
      </c>
      <c r="P21" s="13" t="s">
        <v>15</v>
      </c>
      <c r="Q21" s="14" t="s">
        <v>22</v>
      </c>
      <c r="R21" s="13" t="s">
        <v>19</v>
      </c>
      <c r="S21" s="12"/>
      <c r="T21" s="11" t="s">
        <v>21</v>
      </c>
      <c r="U21" s="10">
        <f>IFERROR(IF(K21&lt;M21,"",(ROUNDDOWN(K21/M21*100,0))),"")</f>
        <v>119</v>
      </c>
      <c r="V21" s="9">
        <f>IFERROR(IF(K21&lt;N21,"",(ROUNDDOWN(K21/N21*100,0))),"")</f>
        <v>102</v>
      </c>
      <c r="W21" s="9">
        <f>IF(AC21&lt;55,"",IF(AA21="",AC21,IF(AF21-AC21&gt;0,CONCATENATE(AC21,"~",AF21),AC21)))</f>
        <v>89</v>
      </c>
      <c r="X21" s="8" t="str">
        <f>IF(AC21&lt;55,"",AD21)</f>
        <v>★3.5</v>
      </c>
      <c r="Z21" s="7">
        <v>850</v>
      </c>
      <c r="AA21" s="7"/>
      <c r="AB21" s="6">
        <f>IF(Z21="","",(ROUND(IF(Z21&gt;=2759,9.5,IF(Z21&lt;2759,(-2.47/1000000*Z21*Z21)-(8.52/10000*Z21)+30.65)),1)))</f>
        <v>28.1</v>
      </c>
      <c r="AC21" s="5">
        <f>IF(K21="","",ROUNDDOWN(K21/AB21*100,0))</f>
        <v>89</v>
      </c>
      <c r="AD21" s="5" t="str">
        <f>IF(AC21="","",IF(AC21&gt;=125,"★7.5",IF(AC21&gt;=120,"★7.0",IF(AC21&gt;=115,"★6.5",IF(AC21&gt;=110,"★6.0",IF(AC21&gt;=105,"★5.5",IF(AC21&gt;=100,"★5.0",IF(AC21&gt;=95,"★4.5",IF(AC21&gt;=90,"★4.0",IF(AC21&gt;=85,"★3.5",IF(AC21&gt;=80,"★3.0",IF(AC21&gt;=75,"★2.5",IF(AC21&gt;=70,"★2.0",IF(AC21&gt;=65,"★1.5",IF(AC21&gt;=60,"★1.0",IF(AC21&gt;=55,"★0.5"," "))))))))))))))))</f>
        <v>★3.5</v>
      </c>
      <c r="AE21" s="6" t="str">
        <f>IF(AA21="","",(ROUND(IF(AA21&gt;=2759,9.5,IF(AA21&lt;2759,(-2.47/1000000*AA21*AA21)-(8.52/10000*AA21)+30.65)),1)))</f>
        <v/>
      </c>
      <c r="AF21" s="5" t="str">
        <f>IF(AE21="","",IF(K21="","",ROUNDDOWN(K21/AE21*100,0)))</f>
        <v/>
      </c>
      <c r="AG21" s="5" t="str">
        <f>IF(AF21="","",IF(AF21&gt;=125,"★7.5",IF(AF21&gt;=120,"★7.0",IF(AF21&gt;=115,"★6.5",IF(AF21&gt;=110,"★6.0",IF(AF21&gt;=105,"★5.5",IF(AF21&gt;=100,"★5.0",IF(AF21&gt;=95,"★4.5",IF(AF21&gt;=90,"★4.0",IF(AF21&gt;=85,"★3.5",IF(AF21&gt;=80,"★3.0",IF(AF21&gt;=75,"★2.5",IF(AF21&gt;=70,"★2.0",IF(AF21&gt;=65,"★1.5",IF(AF21&gt;=60,"★1.0",IF(AF21&gt;=55,"★0.5"," "))))))))))))))))</f>
        <v/>
      </c>
      <c r="AH21" s="4"/>
    </row>
    <row r="22" spans="1:34" ht="24" customHeight="1" x14ac:dyDescent="0.2">
      <c r="A22" s="32"/>
      <c r="B22" s="34"/>
      <c r="C22" s="33"/>
      <c r="D22" s="25" t="s">
        <v>25</v>
      </c>
      <c r="E22" s="24" t="s">
        <v>26</v>
      </c>
      <c r="F22" s="22" t="s">
        <v>23</v>
      </c>
      <c r="G22" s="23">
        <v>0.65700000000000003</v>
      </c>
      <c r="H22" s="22" t="s">
        <v>6</v>
      </c>
      <c r="I22" s="21" t="str">
        <f>IF(Z22="","",(IF(AA22-Z22&gt;0,CONCATENATE(TEXT(Z22,"#,##0"),"~",TEXT(AA22,"#,##0")),TEXT(Z22,"#,##0"))))</f>
        <v>860~910</v>
      </c>
      <c r="J22" s="20">
        <v>4</v>
      </c>
      <c r="K22" s="17">
        <v>23.9</v>
      </c>
      <c r="L22" s="29">
        <f>IF(K22&gt;0,1/K22*34.6*67.1,"")</f>
        <v>97.140585774058593</v>
      </c>
      <c r="M22" s="17">
        <f>IFERROR(VALUE(IF(Z22="","",(IF(Z22&gt;=2271,"7.4",IF(Z22&gt;=2101,"8.7",IF(Z22&gt;=1991,"9.4",IF(Z22&gt;=1871,"10.2",IF(Z22&gt;=1761,"11.1",IF(Z22&gt;=1651,"12.2",IF(Z22&gt;=1531,"13.2",IF(Z22&gt;=1421,"14.4",IF(Z22&gt;=1311,"15.8",IF(Z22&gt;=1196,"17.2",IF(Z22&gt;=1081,"18.7",IF(Z22&gt;=971,"20.5",IF(Z22&gt;=856,"20.8",IF(Z22&gt;=741,"21.0",IF(Z22&gt;=601,"21.8","22.5")))))))))))))))))),"")</f>
        <v>20.8</v>
      </c>
      <c r="N22" s="16">
        <f>IFERROR(VALUE(IF(Z22="","",(IF(Z22&gt;=2271,"10.6",IF(Z22&gt;=2101,"11.9",IF(Z22&gt;=1991,"12.7",IF(Z22&gt;=1871,"13.5",IF(Z22&gt;=1761,"14.4",IF(Z22&gt;=1651,"15.4",IF(Z22&gt;=1531,"16.5",IF(Z22&gt;=1421,"17.6",IF(Z22&gt;=1311,"19.0",IF(Z22&gt;=1196,"20.3",IF(Z22&gt;=1081,"21.8",IF(Z22&gt;=971,"23.4",IF(Z22&gt;=856,"23.7",IF(Z22&gt;=741,"24.5","24.6"))))))))))))))))),"")</f>
        <v>23.7</v>
      </c>
      <c r="O22" s="15" t="str">
        <f>IF(Z22="","",IF(AE22="",TEXT(AB22,"#,##0.0"),IF(AB22-AE22&gt;0,CONCATENATE(TEXT(AE22,"#,##0.0"),"~",TEXT(AB22,"#,##0.0")),TEXT(AB22,"#,##0.0"))))</f>
        <v>27.8~28.1</v>
      </c>
      <c r="P22" s="13" t="s">
        <v>15</v>
      </c>
      <c r="Q22" s="14" t="s">
        <v>22</v>
      </c>
      <c r="R22" s="13" t="s">
        <v>19</v>
      </c>
      <c r="S22" s="12"/>
      <c r="T22" s="11" t="s">
        <v>21</v>
      </c>
      <c r="U22" s="10">
        <f>IFERROR(IF(K22&lt;M22,"",(ROUNDDOWN(K22/M22*100,0))),"")</f>
        <v>114</v>
      </c>
      <c r="V22" s="9">
        <f>IFERROR(IF(K22&lt;N22,"",(ROUNDDOWN(K22/N22*100,0))),"")</f>
        <v>100</v>
      </c>
      <c r="W22" s="9">
        <f>IF(AC22&lt;55,"",IF(AA22="",AC22,IF(AF22-AC22&gt;0,CONCATENATE(AC22,"~",AF22),AC22)))</f>
        <v>85</v>
      </c>
      <c r="X22" s="8" t="str">
        <f>IF(AC22&lt;55,"",AD22)</f>
        <v>★3.5</v>
      </c>
      <c r="Z22" s="7">
        <v>860</v>
      </c>
      <c r="AA22" s="7">
        <v>910</v>
      </c>
      <c r="AB22" s="6">
        <f>IF(Z22="","",(ROUND(IF(Z22&gt;=2759,9.5,IF(Z22&lt;2759,(-2.47/1000000*Z22*Z22)-(8.52/10000*Z22)+30.65)),1)))</f>
        <v>28.1</v>
      </c>
      <c r="AC22" s="5">
        <f>IF(K22="","",ROUNDDOWN(K22/AB22*100,0))</f>
        <v>85</v>
      </c>
      <c r="AD22" s="5" t="str">
        <f>IF(AC22="","",IF(AC22&gt;=125,"★7.5",IF(AC22&gt;=120,"★7.0",IF(AC22&gt;=115,"★6.5",IF(AC22&gt;=110,"★6.0",IF(AC22&gt;=105,"★5.5",IF(AC22&gt;=100,"★5.0",IF(AC22&gt;=95,"★4.5",IF(AC22&gt;=90,"★4.0",IF(AC22&gt;=85,"★3.5",IF(AC22&gt;=80,"★3.0",IF(AC22&gt;=75,"★2.5",IF(AC22&gt;=70,"★2.0",IF(AC22&gt;=65,"★1.5",IF(AC22&gt;=60,"★1.0",IF(AC22&gt;=55,"★0.5"," "))))))))))))))))</f>
        <v>★3.5</v>
      </c>
      <c r="AE22" s="6">
        <f>IF(AA22="","",(ROUND(IF(AA22&gt;=2759,9.5,IF(AA22&lt;2759,(-2.47/1000000*AA22*AA22)-(8.52/10000*AA22)+30.65)),1)))</f>
        <v>27.8</v>
      </c>
      <c r="AF22" s="5">
        <f>IF(AE22="","",IF(K22="","",ROUNDDOWN(K22/AE22*100,0)))</f>
        <v>85</v>
      </c>
      <c r="AG22" s="5" t="str">
        <f>IF(AF22="","",IF(AF22&gt;=125,"★7.5",IF(AF22&gt;=120,"★7.0",IF(AF22&gt;=115,"★6.5",IF(AF22&gt;=110,"★6.0",IF(AF22&gt;=105,"★5.5",IF(AF22&gt;=100,"★5.0",IF(AF22&gt;=95,"★4.5",IF(AF22&gt;=90,"★4.0",IF(AF22&gt;=85,"★3.5",IF(AF22&gt;=80,"★3.0",IF(AF22&gt;=75,"★2.5",IF(AF22&gt;=70,"★2.0",IF(AF22&gt;=65,"★1.5",IF(AF22&gt;=60,"★1.0",IF(AF22&gt;=55,"★0.5"," "))))))))))))))))</f>
        <v>★3.5</v>
      </c>
      <c r="AH22" s="4"/>
    </row>
    <row r="23" spans="1:34" ht="24" customHeight="1" x14ac:dyDescent="0.2">
      <c r="A23" s="32"/>
      <c r="B23" s="34"/>
      <c r="C23" s="33"/>
      <c r="D23" s="25" t="s">
        <v>25</v>
      </c>
      <c r="E23" s="24" t="s">
        <v>24</v>
      </c>
      <c r="F23" s="22" t="s">
        <v>23</v>
      </c>
      <c r="G23" s="23">
        <v>0.65700000000000003</v>
      </c>
      <c r="H23" s="22" t="s">
        <v>6</v>
      </c>
      <c r="I23" s="21" t="str">
        <f>IF(Z23="","",(IF(AA23-Z23&gt;0,CONCATENATE(TEXT(Z23,"#,##0"),"~",TEXT(AA23,"#,##0")),TEXT(Z23,"#,##0"))))</f>
        <v>910~960</v>
      </c>
      <c r="J23" s="20">
        <v>4</v>
      </c>
      <c r="K23" s="17">
        <v>22.4</v>
      </c>
      <c r="L23" s="29">
        <f>IF(K23&gt;0,1/K23*34.6*67.1,"")</f>
        <v>103.64553571428571</v>
      </c>
      <c r="M23" s="17">
        <f>IFERROR(VALUE(IF(Z23="","",(IF(Z23&gt;=2271,"7.4",IF(Z23&gt;=2101,"8.7",IF(Z23&gt;=1991,"9.4",IF(Z23&gt;=1871,"10.2",IF(Z23&gt;=1761,"11.1",IF(Z23&gt;=1651,"12.2",IF(Z23&gt;=1531,"13.2",IF(Z23&gt;=1421,"14.4",IF(Z23&gt;=1311,"15.8",IF(Z23&gt;=1196,"17.2",IF(Z23&gt;=1081,"18.7",IF(Z23&gt;=971,"20.5",IF(Z23&gt;=856,"20.8",IF(Z23&gt;=741,"21.0",IF(Z23&gt;=601,"21.8","22.5")))))))))))))))))),"")</f>
        <v>20.8</v>
      </c>
      <c r="N23" s="16">
        <f>IFERROR(VALUE(IF(Z23="","",(IF(Z23&gt;=2271,"10.6",IF(Z23&gt;=2101,"11.9",IF(Z23&gt;=1991,"12.7",IF(Z23&gt;=1871,"13.5",IF(Z23&gt;=1761,"14.4",IF(Z23&gt;=1651,"15.4",IF(Z23&gt;=1531,"16.5",IF(Z23&gt;=1421,"17.6",IF(Z23&gt;=1311,"19.0",IF(Z23&gt;=1196,"20.3",IF(Z23&gt;=1081,"21.8",IF(Z23&gt;=971,"23.4",IF(Z23&gt;=856,"23.7",IF(Z23&gt;=741,"24.5","24.6"))))))))))))))))),"")</f>
        <v>23.7</v>
      </c>
      <c r="O23" s="15" t="str">
        <f>IF(Z23="","",IF(AE23="",TEXT(AB23,"#,##0.0"),IF(AB23-AE23&gt;0,CONCATENATE(TEXT(AE23,"#,##0.0"),"~",TEXT(AB23,"#,##0.0")),TEXT(AB23,"#,##0.0"))))</f>
        <v>27.6~27.8</v>
      </c>
      <c r="P23" s="13" t="s">
        <v>15</v>
      </c>
      <c r="Q23" s="14" t="s">
        <v>22</v>
      </c>
      <c r="R23" s="13" t="s">
        <v>3</v>
      </c>
      <c r="S23" s="12"/>
      <c r="T23" s="11" t="s">
        <v>21</v>
      </c>
      <c r="U23" s="10">
        <f>IFERROR(IF(K23&lt;M23,"",(ROUNDDOWN(K23/M23*100,0))),"")</f>
        <v>107</v>
      </c>
      <c r="V23" s="9" t="str">
        <f>IFERROR(IF(K23&lt;N23,"",(ROUNDDOWN(K23/N23*100,0))),"")</f>
        <v/>
      </c>
      <c r="W23" s="9" t="str">
        <f>IF(AC23&lt;55,"",IF(AA23="",AC23,IF(AF23-AC23&gt;0,CONCATENATE(AC23,"~",AF23),AC23)))</f>
        <v>80~81</v>
      </c>
      <c r="X23" s="8" t="str">
        <f>IF(AC23&lt;55,"",AD23)</f>
        <v>★3.0</v>
      </c>
      <c r="Z23" s="7">
        <v>910</v>
      </c>
      <c r="AA23" s="7">
        <v>960</v>
      </c>
      <c r="AB23" s="6">
        <f>IF(Z23="","",(ROUND(IF(Z23&gt;=2759,9.5,IF(Z23&lt;2759,(-2.47/1000000*Z23*Z23)-(8.52/10000*Z23)+30.65)),1)))</f>
        <v>27.8</v>
      </c>
      <c r="AC23" s="5">
        <f>IF(K23="","",ROUNDDOWN(K23/AB23*100,0))</f>
        <v>80</v>
      </c>
      <c r="AD23" s="5" t="str">
        <f>IF(AC23="","",IF(AC23&gt;=125,"★7.5",IF(AC23&gt;=120,"★7.0",IF(AC23&gt;=115,"★6.5",IF(AC23&gt;=110,"★6.0",IF(AC23&gt;=105,"★5.5",IF(AC23&gt;=100,"★5.0",IF(AC23&gt;=95,"★4.5",IF(AC23&gt;=90,"★4.0",IF(AC23&gt;=85,"★3.5",IF(AC23&gt;=80,"★3.0",IF(AC23&gt;=75,"★2.5",IF(AC23&gt;=70,"★2.0",IF(AC23&gt;=65,"★1.5",IF(AC23&gt;=60,"★1.0",IF(AC23&gt;=55,"★0.5"," "))))))))))))))))</f>
        <v>★3.0</v>
      </c>
      <c r="AE23" s="6">
        <f>IF(AA23="","",(ROUND(IF(AA23&gt;=2759,9.5,IF(AA23&lt;2759,(-2.47/1000000*AA23*AA23)-(8.52/10000*AA23)+30.65)),1)))</f>
        <v>27.6</v>
      </c>
      <c r="AF23" s="5">
        <f>IF(AE23="","",IF(K23="","",ROUNDDOWN(K23/AE23*100,0)))</f>
        <v>81</v>
      </c>
      <c r="AG23" s="5" t="str">
        <f>IF(AF23="","",IF(AF23&gt;=125,"★7.5",IF(AF23&gt;=120,"★7.0",IF(AF23&gt;=115,"★6.5",IF(AF23&gt;=110,"★6.0",IF(AF23&gt;=105,"★5.5",IF(AF23&gt;=100,"★5.0",IF(AF23&gt;=95,"★4.5",IF(AF23&gt;=90,"★4.0",IF(AF23&gt;=85,"★3.5",IF(AF23&gt;=80,"★3.0",IF(AF23&gt;=75,"★2.5",IF(AF23&gt;=70,"★2.0",IF(AF23&gt;=65,"★1.5",IF(AF23&gt;=60,"★1.0",IF(AF23&gt;=55,"★0.5"," "))))))))))))))))</f>
        <v>★3.0</v>
      </c>
      <c r="AH23" s="4"/>
    </row>
    <row r="24" spans="1:34" ht="24" customHeight="1" x14ac:dyDescent="0.2">
      <c r="A24" s="32"/>
      <c r="B24" s="34"/>
      <c r="C24" s="33"/>
      <c r="D24" s="25" t="s">
        <v>18</v>
      </c>
      <c r="E24" s="24" t="s">
        <v>20</v>
      </c>
      <c r="F24" s="22" t="s">
        <v>16</v>
      </c>
      <c r="G24" s="23">
        <v>0.65800000000000003</v>
      </c>
      <c r="H24" s="22" t="s">
        <v>6</v>
      </c>
      <c r="I24" s="21" t="str">
        <f>IF(Z24="","",(IF(AA24-Z24&gt;0,CONCATENATE(TEXT(Z24,"#,##0"),"~",TEXT(AA24,"#,##0")),TEXT(Z24,"#,##0"))))</f>
        <v>910</v>
      </c>
      <c r="J24" s="20">
        <v>4</v>
      </c>
      <c r="K24" s="17">
        <v>21.9</v>
      </c>
      <c r="L24" s="29">
        <f>IF(K24&gt;0,1/K24*34.6*67.1,"")</f>
        <v>106.01187214611873</v>
      </c>
      <c r="M24" s="17">
        <f>IFERROR(VALUE(IF(Z24="","",(IF(Z24&gt;=2271,"7.4",IF(Z24&gt;=2101,"8.7",IF(Z24&gt;=1991,"9.4",IF(Z24&gt;=1871,"10.2",IF(Z24&gt;=1761,"11.1",IF(Z24&gt;=1651,"12.2",IF(Z24&gt;=1531,"13.2",IF(Z24&gt;=1421,"14.4",IF(Z24&gt;=1311,"15.8",IF(Z24&gt;=1196,"17.2",IF(Z24&gt;=1081,"18.7",IF(Z24&gt;=971,"20.5",IF(Z24&gt;=856,"20.8",IF(Z24&gt;=741,"21.0",IF(Z24&gt;=601,"21.8","22.5")))))))))))))))))),"")</f>
        <v>20.8</v>
      </c>
      <c r="N24" s="16">
        <f>IFERROR(VALUE(IF(Z24="","",(IF(Z24&gt;=2271,"10.6",IF(Z24&gt;=2101,"11.9",IF(Z24&gt;=1991,"12.7",IF(Z24&gt;=1871,"13.5",IF(Z24&gt;=1761,"14.4",IF(Z24&gt;=1651,"15.4",IF(Z24&gt;=1531,"16.5",IF(Z24&gt;=1421,"17.6",IF(Z24&gt;=1311,"19.0",IF(Z24&gt;=1196,"20.3",IF(Z24&gt;=1081,"21.8",IF(Z24&gt;=971,"23.4",IF(Z24&gt;=856,"23.7",IF(Z24&gt;=741,"24.5","24.6"))))))))))))))))),"")</f>
        <v>23.7</v>
      </c>
      <c r="O24" s="15" t="str">
        <f>IF(Z24="","",IF(AE24="",TEXT(AB24,"#,##0.0"),IF(AB24-AE24&gt;0,CONCATENATE(TEXT(AE24,"#,##0.0"),"~",TEXT(AB24,"#,##0.0")),TEXT(AB24,"#,##0.0"))))</f>
        <v>27.8</v>
      </c>
      <c r="P24" s="13" t="s">
        <v>15</v>
      </c>
      <c r="Q24" s="14" t="s">
        <v>4</v>
      </c>
      <c r="R24" s="13" t="s">
        <v>19</v>
      </c>
      <c r="S24" s="12" t="s">
        <v>2</v>
      </c>
      <c r="T24" s="11" t="s">
        <v>14</v>
      </c>
      <c r="U24" s="10">
        <f>IFERROR(IF(K24&lt;M24,"",(ROUNDDOWN(K24/M24*100,0))),"")</f>
        <v>105</v>
      </c>
      <c r="V24" s="9" t="str">
        <f>IFERROR(IF(K24&lt;N24,"",(ROUNDDOWN(K24/N24*100,0))),"")</f>
        <v/>
      </c>
      <c r="W24" s="9">
        <f>IF(AC24&lt;55,"",IF(AA24="",AC24,IF(AF24-AC24&gt;0,CONCATENATE(AC24,"~",AF24),AC24)))</f>
        <v>78</v>
      </c>
      <c r="X24" s="8" t="str">
        <f>IF(AC24&lt;55,"",AD24)</f>
        <v>★2.5</v>
      </c>
      <c r="Z24" s="7">
        <v>910</v>
      </c>
      <c r="AA24" s="7"/>
      <c r="AB24" s="6">
        <f>IF(Z24="","",(ROUND(IF(Z24&gt;=2759,9.5,IF(Z24&lt;2759,(-2.47/1000000*Z24*Z24)-(8.52/10000*Z24)+30.65)),1)))</f>
        <v>27.8</v>
      </c>
      <c r="AC24" s="5">
        <f>IF(K24="","",ROUNDDOWN(K24/AB24*100,0))</f>
        <v>78</v>
      </c>
      <c r="AD24" s="5" t="str">
        <f>IF(AC24="","",IF(AC24&gt;=125,"★7.5",IF(AC24&gt;=120,"★7.0",IF(AC24&gt;=115,"★6.5",IF(AC24&gt;=110,"★6.0",IF(AC24&gt;=105,"★5.5",IF(AC24&gt;=100,"★5.0",IF(AC24&gt;=95,"★4.5",IF(AC24&gt;=90,"★4.0",IF(AC24&gt;=85,"★3.5",IF(AC24&gt;=80,"★3.0",IF(AC24&gt;=75,"★2.5",IF(AC24&gt;=70,"★2.0",IF(AC24&gt;=65,"★1.5",IF(AC24&gt;=60,"★1.0",IF(AC24&gt;=55,"★0.5"," "))))))))))))))))</f>
        <v>★2.5</v>
      </c>
      <c r="AE24" s="6" t="str">
        <f>IF(AA24="","",(ROUND(IF(AA24&gt;=2759,9.5,IF(AA24&lt;2759,(-2.47/1000000*AA24*AA24)-(8.52/10000*AA24)+30.65)),1)))</f>
        <v/>
      </c>
      <c r="AF24" s="5" t="str">
        <f>IF(AE24="","",IF(K24="","",ROUNDDOWN(K24/AE24*100,0)))</f>
        <v/>
      </c>
      <c r="AG24" s="5" t="str">
        <f>IF(AF24="","",IF(AF24&gt;=125,"★7.5",IF(AF24&gt;=120,"★7.0",IF(AF24&gt;=115,"★6.5",IF(AF24&gt;=110,"★6.0",IF(AF24&gt;=105,"★5.5",IF(AF24&gt;=100,"★5.0",IF(AF24&gt;=95,"★4.5",IF(AF24&gt;=90,"★4.0",IF(AF24&gt;=85,"★3.5",IF(AF24&gt;=80,"★3.0",IF(AF24&gt;=75,"★2.5",IF(AF24&gt;=70,"★2.0",IF(AF24&gt;=65,"★1.5",IF(AF24&gt;=60,"★1.0",IF(AF24&gt;=55,"★0.5"," "))))))))))))))))</f>
        <v/>
      </c>
      <c r="AH24" s="4"/>
    </row>
    <row r="25" spans="1:34" ht="24" customHeight="1" x14ac:dyDescent="0.2">
      <c r="A25" s="32"/>
      <c r="B25" s="27"/>
      <c r="C25" s="26"/>
      <c r="D25" s="25" t="s">
        <v>18</v>
      </c>
      <c r="E25" s="24" t="s">
        <v>17</v>
      </c>
      <c r="F25" s="22" t="s">
        <v>16</v>
      </c>
      <c r="G25" s="23">
        <v>0.65800000000000003</v>
      </c>
      <c r="H25" s="22" t="s">
        <v>6</v>
      </c>
      <c r="I25" s="21" t="str">
        <f>IF(Z25="","",(IF(AA25-Z25&gt;0,CONCATENATE(TEXT(Z25,"#,##0"),"~",TEXT(AA25,"#,##0")),TEXT(Z25,"#,##0"))))</f>
        <v>960</v>
      </c>
      <c r="J25" s="20">
        <v>4</v>
      </c>
      <c r="K25" s="17">
        <v>19.8</v>
      </c>
      <c r="L25" s="29">
        <f>IF(K25&gt;0,1/K25*34.6*67.1,"")</f>
        <v>117.25555555555556</v>
      </c>
      <c r="M25" s="17">
        <f>IFERROR(VALUE(IF(Z25="","",(IF(Z25&gt;=2271,"7.4",IF(Z25&gt;=2101,"8.7",IF(Z25&gt;=1991,"9.4",IF(Z25&gt;=1871,"10.2",IF(Z25&gt;=1761,"11.1",IF(Z25&gt;=1651,"12.2",IF(Z25&gt;=1531,"13.2",IF(Z25&gt;=1421,"14.4",IF(Z25&gt;=1311,"15.8",IF(Z25&gt;=1196,"17.2",IF(Z25&gt;=1081,"18.7",IF(Z25&gt;=971,"20.5",IF(Z25&gt;=856,"20.8",IF(Z25&gt;=741,"21.0",IF(Z25&gt;=601,"21.8","22.5")))))))))))))))))),"")</f>
        <v>20.8</v>
      </c>
      <c r="N25" s="16">
        <f>IFERROR(VALUE(IF(Z25="","",(IF(Z25&gt;=2271,"10.6",IF(Z25&gt;=2101,"11.9",IF(Z25&gt;=1991,"12.7",IF(Z25&gt;=1871,"13.5",IF(Z25&gt;=1761,"14.4",IF(Z25&gt;=1651,"15.4",IF(Z25&gt;=1531,"16.5",IF(Z25&gt;=1421,"17.6",IF(Z25&gt;=1311,"19.0",IF(Z25&gt;=1196,"20.3",IF(Z25&gt;=1081,"21.8",IF(Z25&gt;=971,"23.4",IF(Z25&gt;=856,"23.7",IF(Z25&gt;=741,"24.5","24.6"))))))))))))))))),"")</f>
        <v>23.7</v>
      </c>
      <c r="O25" s="15" t="str">
        <f>IF(Z25="","",IF(AE25="",TEXT(AB25,"#,##0.0"),IF(AB25-AE25&gt;0,CONCATENATE(TEXT(AE25,"#,##0.0"),"~",TEXT(AB25,"#,##0.0")),TEXT(AB25,"#,##0.0"))))</f>
        <v>27.6</v>
      </c>
      <c r="P25" s="13" t="s">
        <v>15</v>
      </c>
      <c r="Q25" s="14" t="s">
        <v>4</v>
      </c>
      <c r="R25" s="13" t="s">
        <v>3</v>
      </c>
      <c r="S25" s="12" t="s">
        <v>2</v>
      </c>
      <c r="T25" s="11" t="s">
        <v>14</v>
      </c>
      <c r="U25" s="10" t="str">
        <f>IFERROR(IF(K25&lt;M25,"",(ROUNDDOWN(K25/M25*100,0))),"")</f>
        <v/>
      </c>
      <c r="V25" s="9" t="str">
        <f>IFERROR(IF(K25&lt;N25,"",(ROUNDDOWN(K25/N25*100,0))),"")</f>
        <v/>
      </c>
      <c r="W25" s="9">
        <f>IF(AC25&lt;55,"",IF(AA25="",AC25,IF(AF25-AC25&gt;0,CONCATENATE(AC25,"~",AF25),AC25)))</f>
        <v>71</v>
      </c>
      <c r="X25" s="8" t="str">
        <f>IF(AC25&lt;55,"",AD25)</f>
        <v>★2.0</v>
      </c>
      <c r="Z25" s="7">
        <v>960</v>
      </c>
      <c r="AA25" s="7"/>
      <c r="AB25" s="6">
        <f>IF(Z25="","",(ROUND(IF(Z25&gt;=2759,9.5,IF(Z25&lt;2759,(-2.47/1000000*Z25*Z25)-(8.52/10000*Z25)+30.65)),1)))</f>
        <v>27.6</v>
      </c>
      <c r="AC25" s="5">
        <f>IF(K25="","",ROUNDDOWN(K25/AB25*100,0))</f>
        <v>71</v>
      </c>
      <c r="AD25" s="5" t="str">
        <f>IF(AC25="","",IF(AC25&gt;=125,"★7.5",IF(AC25&gt;=120,"★7.0",IF(AC25&gt;=115,"★6.5",IF(AC25&gt;=110,"★6.0",IF(AC25&gt;=105,"★5.5",IF(AC25&gt;=100,"★5.0",IF(AC25&gt;=95,"★4.5",IF(AC25&gt;=90,"★4.0",IF(AC25&gt;=85,"★3.5",IF(AC25&gt;=80,"★3.0",IF(AC25&gt;=75,"★2.5",IF(AC25&gt;=70,"★2.0",IF(AC25&gt;=65,"★1.5",IF(AC25&gt;=60,"★1.0",IF(AC25&gt;=55,"★0.5"," "))))))))))))))))</f>
        <v>★2.0</v>
      </c>
      <c r="AE25" s="6" t="str">
        <f>IF(AA25="","",(ROUND(IF(AA25&gt;=2759,9.5,IF(AA25&lt;2759,(-2.47/1000000*AA25*AA25)-(8.52/10000*AA25)+30.65)),1)))</f>
        <v/>
      </c>
      <c r="AF25" s="5" t="str">
        <f>IF(AE25="","",IF(K25="","",ROUNDDOWN(K25/AE25*100,0)))</f>
        <v/>
      </c>
      <c r="AG25" s="5" t="str">
        <f>IF(AF25="","",IF(AF25&gt;=125,"★7.5",IF(AF25&gt;=120,"★7.0",IF(AF25&gt;=115,"★6.5",IF(AF25&gt;=110,"★6.0",IF(AF25&gt;=105,"★5.5",IF(AF25&gt;=100,"★5.0",IF(AF25&gt;=95,"★4.5",IF(AF25&gt;=90,"★4.0",IF(AF25&gt;=85,"★3.5",IF(AF25&gt;=80,"★3.0",IF(AF25&gt;=75,"★2.5",IF(AF25&gt;=70,"★2.0",IF(AF25&gt;=65,"★1.5",IF(AF25&gt;=60,"★1.0",IF(AF25&gt;=55,"★0.5"," "))))))))))))))))</f>
        <v/>
      </c>
      <c r="AH25" s="4"/>
    </row>
    <row r="26" spans="1:34" ht="24" customHeight="1" x14ac:dyDescent="0.2">
      <c r="A26" s="32"/>
      <c r="B26" s="31" t="s">
        <v>13</v>
      </c>
      <c r="C26" s="30" t="s">
        <v>12</v>
      </c>
      <c r="D26" s="25" t="s">
        <v>9</v>
      </c>
      <c r="E26" s="24" t="s">
        <v>11</v>
      </c>
      <c r="F26" s="22" t="s">
        <v>7</v>
      </c>
      <c r="G26" s="23">
        <v>0.65800000000000003</v>
      </c>
      <c r="H26" s="22" t="s">
        <v>6</v>
      </c>
      <c r="I26" s="21" t="str">
        <f>IF(Z26="","",(IF(AA26-Z26&gt;0,CONCATENATE(TEXT(Z26,"#,##0"),"~",TEXT(AA26,"#,##0")),TEXT(Z26,"#,##0"))))</f>
        <v>980~1,000</v>
      </c>
      <c r="J26" s="20">
        <v>4</v>
      </c>
      <c r="K26" s="17">
        <v>15.1</v>
      </c>
      <c r="L26" s="29">
        <f>IF(K26&gt;0,1/K26*34.6*67.1,"")</f>
        <v>153.75231788079469</v>
      </c>
      <c r="M26" s="17">
        <f>IFERROR(VALUE(IF(Z26="","",(IF(Z26&gt;=2271,"7.4",IF(Z26&gt;=2101,"8.7",IF(Z26&gt;=1991,"9.4",IF(Z26&gt;=1871,"10.2",IF(Z26&gt;=1761,"11.1",IF(Z26&gt;=1651,"12.2",IF(Z26&gt;=1531,"13.2",IF(Z26&gt;=1421,"14.4",IF(Z26&gt;=1311,"15.8",IF(Z26&gt;=1196,"17.2",IF(Z26&gt;=1081,"18.7",IF(Z26&gt;=971,"20.5",IF(Z26&gt;=856,"20.8",IF(Z26&gt;=741,"21.0",IF(Z26&gt;=601,"21.8","22.5")))))))))))))))))),"")</f>
        <v>20.5</v>
      </c>
      <c r="N26" s="16">
        <f>IFERROR(VALUE(IF(Z26="","",(IF(Z26&gt;=2271,"10.6",IF(Z26&gt;=2101,"11.9",IF(Z26&gt;=1991,"12.7",IF(Z26&gt;=1871,"13.5",IF(Z26&gt;=1761,"14.4",IF(Z26&gt;=1651,"15.4",IF(Z26&gt;=1531,"16.5",IF(Z26&gt;=1421,"17.6",IF(Z26&gt;=1311,"19.0",IF(Z26&gt;=1196,"20.3",IF(Z26&gt;=1081,"21.8",IF(Z26&gt;=971,"23.4",IF(Z26&gt;=856,"23.7",IF(Z26&gt;=741,"24.5","24.6"))))))))))))))))),"")</f>
        <v>23.4</v>
      </c>
      <c r="O26" s="15" t="str">
        <f>IF(Z26="","",IF(AE26="",TEXT(AB26,"#,##0.0"),IF(AB26-AE26&gt;0,CONCATENATE(TEXT(AE26,"#,##0.0"),"~",TEXT(AB26,"#,##0.0")),TEXT(AB26,"#,##0.0"))))</f>
        <v>27.3~27.4</v>
      </c>
      <c r="P26" s="13" t="s">
        <v>5</v>
      </c>
      <c r="Q26" s="14" t="s">
        <v>4</v>
      </c>
      <c r="R26" s="13" t="s">
        <v>10</v>
      </c>
      <c r="S26" s="12" t="s">
        <v>2</v>
      </c>
      <c r="T26" s="11"/>
      <c r="U26" s="10" t="str">
        <f>IFERROR(IF(K26&lt;M26,"",(ROUNDDOWN(K26/M26*100,0))),"")</f>
        <v/>
      </c>
      <c r="V26" s="9" t="str">
        <f>IFERROR(IF(K26&lt;N26,"",(ROUNDDOWN(K26/N26*100,0))),"")</f>
        <v/>
      </c>
      <c r="W26" s="9">
        <f>IF(AC26&lt;55,"",IF(AA26="",AC26,IF(AF26-AC26&gt;0,CONCATENATE(AC26,"~",AF26),AC26)))</f>
        <v>55</v>
      </c>
      <c r="X26" s="8" t="str">
        <f>IF(AC26&lt;55,"",AD26)</f>
        <v>★0.5</v>
      </c>
      <c r="Z26" s="7">
        <v>980</v>
      </c>
      <c r="AA26" s="7">
        <v>1000</v>
      </c>
      <c r="AB26" s="6">
        <f>IF(Z26="","",(ROUND(IF(Z26&gt;=2759,9.5,IF(Z26&lt;2759,(-2.47/1000000*Z26*Z26)-(8.52/10000*Z26)+30.65)),1)))</f>
        <v>27.4</v>
      </c>
      <c r="AC26" s="5">
        <f>IF(K26="","",ROUNDDOWN(K26/AB26*100,0))</f>
        <v>55</v>
      </c>
      <c r="AD26" s="5" t="str">
        <f>IF(AC26="","",IF(AC26&gt;=125,"★7.5",IF(AC26&gt;=120,"★7.0",IF(AC26&gt;=115,"★6.5",IF(AC26&gt;=110,"★6.0",IF(AC26&gt;=105,"★5.5",IF(AC26&gt;=100,"★5.0",IF(AC26&gt;=95,"★4.5",IF(AC26&gt;=90,"★4.0",IF(AC26&gt;=85,"★3.5",IF(AC26&gt;=80,"★3.0",IF(AC26&gt;=75,"★2.5",IF(AC26&gt;=70,"★2.0",IF(AC26&gt;=65,"★1.5",IF(AC26&gt;=60,"★1.0",IF(AC26&gt;=55,"★0.5"," "))))))))))))))))</f>
        <v>★0.5</v>
      </c>
      <c r="AE26" s="6">
        <f>IF(AA26="","",(ROUND(IF(AA26&gt;=2759,9.5,IF(AA26&lt;2759,(-2.47/1000000*AA26*AA26)-(8.52/10000*AA26)+30.65)),1)))</f>
        <v>27.3</v>
      </c>
      <c r="AF26" s="5">
        <f>IF(AE26="","",IF(K26="","",ROUNDDOWN(K26/AE26*100,0)))</f>
        <v>55</v>
      </c>
      <c r="AG26" s="5" t="str">
        <f>IF(AF26="","",IF(AF26&gt;=125,"★7.5",IF(AF26&gt;=120,"★7.0",IF(AF26&gt;=115,"★6.5",IF(AF26&gt;=110,"★6.0",IF(AF26&gt;=105,"★5.5",IF(AF26&gt;=100,"★5.0",IF(AF26&gt;=95,"★4.5",IF(AF26&gt;=90,"★4.0",IF(AF26&gt;=85,"★3.5",IF(AF26&gt;=80,"★3.0",IF(AF26&gt;=75,"★2.5",IF(AF26&gt;=70,"★2.0",IF(AF26&gt;=65,"★1.5",IF(AF26&gt;=60,"★1.0",IF(AF26&gt;=55,"★0.5"," "))))))))))))))))</f>
        <v>★0.5</v>
      </c>
      <c r="AH26" s="4"/>
    </row>
    <row r="27" spans="1:34" ht="24" customHeight="1" thickBot="1" x14ac:dyDescent="0.25">
      <c r="A27" s="28"/>
      <c r="B27" s="27"/>
      <c r="C27" s="26"/>
      <c r="D27" s="25" t="s">
        <v>9</v>
      </c>
      <c r="E27" s="24" t="s">
        <v>8</v>
      </c>
      <c r="F27" s="22" t="s">
        <v>7</v>
      </c>
      <c r="G27" s="23">
        <v>0.65800000000000003</v>
      </c>
      <c r="H27" s="22" t="s">
        <v>6</v>
      </c>
      <c r="I27" s="21" t="str">
        <f>IF(Z27="","",(IF(AA27-Z27&gt;0,CONCATENATE(TEXT(Z27,"#,##0"),"~",TEXT(AA27,"#,##0")),TEXT(Z27,"#,##0"))))</f>
        <v>1,030~1,050</v>
      </c>
      <c r="J27" s="20">
        <v>4</v>
      </c>
      <c r="K27" s="19">
        <v>15.1</v>
      </c>
      <c r="L27" s="18">
        <f>IF(K27&gt;0,1/K27*34.6*67.1,"")</f>
        <v>153.75231788079469</v>
      </c>
      <c r="M27" s="17">
        <f>IFERROR(VALUE(IF(Z27="","",(IF(Z27&gt;=2271,"7.4",IF(Z27&gt;=2101,"8.7",IF(Z27&gt;=1991,"9.4",IF(Z27&gt;=1871,"10.2",IF(Z27&gt;=1761,"11.1",IF(Z27&gt;=1651,"12.2",IF(Z27&gt;=1531,"13.2",IF(Z27&gt;=1421,"14.4",IF(Z27&gt;=1311,"15.8",IF(Z27&gt;=1196,"17.2",IF(Z27&gt;=1081,"18.7",IF(Z27&gt;=971,"20.5",IF(Z27&gt;=856,"20.8",IF(Z27&gt;=741,"21.0",IF(Z27&gt;=601,"21.8","22.5")))))))))))))))))),"")</f>
        <v>20.5</v>
      </c>
      <c r="N27" s="16">
        <f>IFERROR(VALUE(IF(Z27="","",(IF(Z27&gt;=2271,"10.6",IF(Z27&gt;=2101,"11.9",IF(Z27&gt;=1991,"12.7",IF(Z27&gt;=1871,"13.5",IF(Z27&gt;=1761,"14.4",IF(Z27&gt;=1651,"15.4",IF(Z27&gt;=1531,"16.5",IF(Z27&gt;=1421,"17.6",IF(Z27&gt;=1311,"19.0",IF(Z27&gt;=1196,"20.3",IF(Z27&gt;=1081,"21.8",IF(Z27&gt;=971,"23.4",IF(Z27&gt;=856,"23.7",IF(Z27&gt;=741,"24.5","24.6"))))))))))))))))),"")</f>
        <v>23.4</v>
      </c>
      <c r="O27" s="15" t="str">
        <f>IF(Z27="","",IF(AE27="",TEXT(AB27,"#,##0.0"),IF(AB27-AE27&gt;0,CONCATENATE(TEXT(AE27,"#,##0.0"),"~",TEXT(AB27,"#,##0.0")),TEXT(AB27,"#,##0.0"))))</f>
        <v>27.0~27.2</v>
      </c>
      <c r="P27" s="13" t="s">
        <v>5</v>
      </c>
      <c r="Q27" s="14" t="s">
        <v>4</v>
      </c>
      <c r="R27" s="13" t="s">
        <v>3</v>
      </c>
      <c r="S27" s="12" t="s">
        <v>2</v>
      </c>
      <c r="T27" s="11"/>
      <c r="U27" s="10" t="str">
        <f>IFERROR(IF(K27&lt;M27,"",(ROUNDDOWN(K27/M27*100,0))),"")</f>
        <v/>
      </c>
      <c r="V27" s="9" t="str">
        <f>IFERROR(IF(K27&lt;N27,"",(ROUNDDOWN(K27/N27*100,0))),"")</f>
        <v/>
      </c>
      <c r="W27" s="9">
        <f>IF(AC27&lt;55,"",IF(AA27="",AC27,IF(AF27-AC27&gt;0,CONCATENATE(AC27,"~",AF27),AC27)))</f>
        <v>55</v>
      </c>
      <c r="X27" s="8" t="str">
        <f>IF(AC27&lt;55,"",AD27)</f>
        <v>★0.5</v>
      </c>
      <c r="Z27" s="7">
        <v>1030</v>
      </c>
      <c r="AA27" s="7">
        <v>1050</v>
      </c>
      <c r="AB27" s="6">
        <f>IF(Z27="","",(ROUND(IF(Z27&gt;=2759,9.5,IF(Z27&lt;2759,(-2.47/1000000*Z27*Z27)-(8.52/10000*Z27)+30.65)),1)))</f>
        <v>27.2</v>
      </c>
      <c r="AC27" s="5">
        <f>IF(K27="","",ROUNDDOWN(K27/AB27*100,0))</f>
        <v>55</v>
      </c>
      <c r="AD27" s="5" t="str">
        <f>IF(AC27="","",IF(AC27&gt;=125,"★7.5",IF(AC27&gt;=120,"★7.0",IF(AC27&gt;=115,"★6.5",IF(AC27&gt;=110,"★6.0",IF(AC27&gt;=105,"★5.5",IF(AC27&gt;=100,"★5.0",IF(AC27&gt;=95,"★4.5",IF(AC27&gt;=90,"★4.0",IF(AC27&gt;=85,"★3.5",IF(AC27&gt;=80,"★3.0",IF(AC27&gt;=75,"★2.5",IF(AC27&gt;=70,"★2.0",IF(AC27&gt;=65,"★1.5",IF(AC27&gt;=60,"★1.0",IF(AC27&gt;=55,"★0.5"," "))))))))))))))))</f>
        <v>★0.5</v>
      </c>
      <c r="AE27" s="6">
        <f>IF(AA27="","",(ROUND(IF(AA27&gt;=2759,9.5,IF(AA27&lt;2759,(-2.47/1000000*AA27*AA27)-(8.52/10000*AA27)+30.65)),1)))</f>
        <v>27</v>
      </c>
      <c r="AF27" s="5">
        <f>IF(AE27="","",IF(K27="","",ROUNDDOWN(K27/AE27*100,0)))</f>
        <v>55</v>
      </c>
      <c r="AG27" s="5" t="str">
        <f>IF(AF27="","",IF(AF27&gt;=125,"★7.5",IF(AF27&gt;=120,"★7.0",IF(AF27&gt;=115,"★6.5",IF(AF27&gt;=110,"★6.0",IF(AF27&gt;=105,"★5.5",IF(AF27&gt;=100,"★5.0",IF(AF27&gt;=95,"★4.5",IF(AF27&gt;=90,"★4.0",IF(AF27&gt;=85,"★3.5",IF(AF27&gt;=80,"★3.0",IF(AF27&gt;=75,"★2.5",IF(AF27&gt;=70,"★2.0",IF(AF27&gt;=65,"★1.5",IF(AF27&gt;=60,"★1.0",IF(AF27&gt;=55,"★0.5"," "))))))))))))))))</f>
        <v>★0.5</v>
      </c>
      <c r="AH27" s="4"/>
    </row>
    <row r="28" spans="1:34" x14ac:dyDescent="0.2">
      <c r="E28" s="1"/>
    </row>
    <row r="29" spans="1:34" x14ac:dyDescent="0.2">
      <c r="B29" s="1" t="s">
        <v>1</v>
      </c>
      <c r="C29" s="1" t="s">
        <v>0</v>
      </c>
      <c r="E29" s="1"/>
    </row>
    <row r="30" spans="1:34" x14ac:dyDescent="0.2">
      <c r="E30" s="1"/>
    </row>
  </sheetData>
  <sheetProtection formatCells="0" formatColumns="0" formatRows="0" insertColumns="0" insertRows="0" insertHyperlinks="0" deleteColumns="0" deleteRows="0" sort="0" autoFilter="0" pivotTables="0"/>
  <mergeCells count="42">
    <mergeCell ref="AE4:AE8"/>
    <mergeCell ref="AF4:AF8"/>
    <mergeCell ref="AG4:AG8"/>
    <mergeCell ref="K5:K8"/>
    <mergeCell ref="L5:L8"/>
    <mergeCell ref="M5:M8"/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Z4:Z8"/>
    <mergeCell ref="AA4:AA8"/>
    <mergeCell ref="AB4:AB8"/>
    <mergeCell ref="AC4:AC8"/>
    <mergeCell ref="X5:X8"/>
    <mergeCell ref="O5:O8"/>
    <mergeCell ref="W5:W8"/>
    <mergeCell ref="V4:V8"/>
    <mergeCell ref="W4:X4"/>
    <mergeCell ref="U4:U8"/>
    <mergeCell ref="J4:J8"/>
    <mergeCell ref="K4:O4"/>
    <mergeCell ref="P4:P8"/>
    <mergeCell ref="Q4:S5"/>
    <mergeCell ref="T4:T5"/>
    <mergeCell ref="N5:N8"/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</mergeCells>
  <phoneticPr fontId="2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9" id="{0DF45764-B20F-4B7C-BD5C-AC0554D99B6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</xm:sqref>
        </x14:conditionalFormatting>
        <x14:conditionalFormatting xmlns:xm="http://schemas.microsoft.com/office/excel/2006/main">
          <x14:cfRule type="iconSet" priority="18" id="{CAA7AD74-A39D-47A0-983C-DBF7F7BF0BF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  <x14:conditionalFormatting xmlns:xm="http://schemas.microsoft.com/office/excel/2006/main">
          <x14:cfRule type="iconSet" priority="17" id="{F74D40DD-7627-464B-9159-ECC96D69A87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</xm:sqref>
        </x14:conditionalFormatting>
        <x14:conditionalFormatting xmlns:xm="http://schemas.microsoft.com/office/excel/2006/main">
          <x14:cfRule type="iconSet" priority="16" id="{62B24702-B0F0-493A-9122-71151F65A8E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</xm:sqref>
        </x14:conditionalFormatting>
        <x14:conditionalFormatting xmlns:xm="http://schemas.microsoft.com/office/excel/2006/main">
          <x14:cfRule type="iconSet" priority="15" id="{FE660AEF-C891-4035-8CE2-401DD6C57C6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</xm:sqref>
        </x14:conditionalFormatting>
        <x14:conditionalFormatting xmlns:xm="http://schemas.microsoft.com/office/excel/2006/main">
          <x14:cfRule type="iconSet" priority="14" id="{85C73EC5-3AE1-4D50-82A8-FE94F736114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</xm:sqref>
        </x14:conditionalFormatting>
        <x14:conditionalFormatting xmlns:xm="http://schemas.microsoft.com/office/excel/2006/main">
          <x14:cfRule type="iconSet" priority="13" id="{A4833D39-261B-4FD2-947C-7C848B96E0C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</xm:sqref>
        </x14:conditionalFormatting>
        <x14:conditionalFormatting xmlns:xm="http://schemas.microsoft.com/office/excel/2006/main">
          <x14:cfRule type="iconSet" priority="12" id="{88C823CD-21C8-45CB-943B-A9B02594A29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</xm:sqref>
        </x14:conditionalFormatting>
        <x14:conditionalFormatting xmlns:xm="http://schemas.microsoft.com/office/excel/2006/main">
          <x14:cfRule type="iconSet" priority="11" id="{971E0F78-2F88-4140-85BE-CF1B72CC2B9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</xm:sqref>
        </x14:conditionalFormatting>
        <x14:conditionalFormatting xmlns:xm="http://schemas.microsoft.com/office/excel/2006/main">
          <x14:cfRule type="iconSet" priority="10" id="{015F5F3C-5788-4D19-A90F-21E8C41314A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</xm:sqref>
        </x14:conditionalFormatting>
        <x14:conditionalFormatting xmlns:xm="http://schemas.microsoft.com/office/excel/2006/main">
          <x14:cfRule type="iconSet" priority="9" id="{39B333C8-C486-4703-860E-78B6129DE23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</xm:sqref>
        </x14:conditionalFormatting>
        <x14:conditionalFormatting xmlns:xm="http://schemas.microsoft.com/office/excel/2006/main">
          <x14:cfRule type="iconSet" priority="8" id="{39886038-FBD9-43E6-92F2-3A1C21F5180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</xm:sqref>
        </x14:conditionalFormatting>
        <x14:conditionalFormatting xmlns:xm="http://schemas.microsoft.com/office/excel/2006/main">
          <x14:cfRule type="iconSet" priority="7" id="{904A0313-6071-4108-A9DB-ECF8312200F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</xm:sqref>
        </x14:conditionalFormatting>
        <x14:conditionalFormatting xmlns:xm="http://schemas.microsoft.com/office/excel/2006/main">
          <x14:cfRule type="iconSet" priority="6" id="{2CB947B1-44F8-4E72-8443-D9AEB27DD93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</xm:sqref>
        </x14:conditionalFormatting>
        <x14:conditionalFormatting xmlns:xm="http://schemas.microsoft.com/office/excel/2006/main">
          <x14:cfRule type="iconSet" priority="5" id="{A5DA680D-C632-46DB-A479-7E92E733193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</xm:sqref>
        </x14:conditionalFormatting>
        <x14:conditionalFormatting xmlns:xm="http://schemas.microsoft.com/office/excel/2006/main">
          <x14:cfRule type="iconSet" priority="4" id="{0C35D4D1-F93B-4F56-84CA-A47B99ABC39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</xm:sqref>
        </x14:conditionalFormatting>
        <x14:conditionalFormatting xmlns:xm="http://schemas.microsoft.com/office/excel/2006/main">
          <x14:cfRule type="iconSet" priority="3" id="{3FFA6B9F-86DF-4EED-9A7F-E7CF50A3F04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</xm:sqref>
        </x14:conditionalFormatting>
        <x14:conditionalFormatting xmlns:xm="http://schemas.microsoft.com/office/excel/2006/main">
          <x14:cfRule type="iconSet" priority="2" id="{373055F7-1214-4561-9F77-3EF8C7E8593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</xm:sqref>
        </x14:conditionalFormatting>
        <x14:conditionalFormatting xmlns:xm="http://schemas.microsoft.com/office/excel/2006/main">
          <x14:cfRule type="iconSet" priority="1" id="{2B0999BE-9B3D-4A97-81ED-C9753311FC3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1-1(軽)</vt:lpstr>
      <vt:lpstr>'1-1(軽)'!Print_Area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 崇人</dc:creator>
  <cp:lastModifiedBy>　</cp:lastModifiedBy>
  <dcterms:created xsi:type="dcterms:W3CDTF">2024-05-01T01:55:53Z</dcterms:created>
  <dcterms:modified xsi:type="dcterms:W3CDTF">2024-05-01T01:56:24Z</dcterms:modified>
</cp:coreProperties>
</file>