
<file path=[Content_Types].xml><?xml version="1.0" encoding="utf-8"?>
<Types xmlns="http://schemas.openxmlformats.org/package/2006/content-types">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binary" PartName="/xl/commentsmeta0"/>
  <Override ContentType="application/binary" PartName="/xl/commentsmeta1"/>
  <Override ContentType="application/binary" PartName="/xl/commentsmeta2"/>
  <Override ContentType="application/binary" PartName="/xl/commentsmeta3"/>
  <Override ContentType="application/binary" PartName="/xl/commentsmeta4"/>
  <Override ContentType="application/binary" PartName="/xl/commentsmeta5"/>
  <Override ContentType="application/binary" PartName="/xl/commentsmeta6"/>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binary" PartName="/xl/metadata"/>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sakaimiu/Desktop/国交省S造/自習学習用/"/>
    </mc:Choice>
  </mc:AlternateContent>
  <xr:revisionPtr revIDLastSave="0" documentId="13_ncr:1_{A1F5F322-353B-4243-92C3-85ECDB7D38C0}" xr6:coauthVersionLast="47" xr6:coauthVersionMax="47" xr10:uidLastSave="{00000000-0000-0000-0000-000000000000}"/>
  <bookViews>
    <workbookView xWindow="0" yWindow="760" windowWidth="30240" windowHeight="17680" xr2:uid="{00000000-000D-0000-FFFF-FFFF00000000}"/>
  </bookViews>
  <sheets>
    <sheet name="共通条件・結果" sheetId="1" r:id="rId1"/>
    <sheet name="Ａ（北）" sheetId="2" r:id="rId2"/>
    <sheet name="Ａ（北東）" sheetId="3" r:id="rId3"/>
    <sheet name="Ａ（東）" sheetId="4" r:id="rId4"/>
    <sheet name="Ａ（南東）" sheetId="5" r:id="rId5"/>
    <sheet name="Ａ（南）" sheetId="6" r:id="rId6"/>
    <sheet name="Ａ（南西）" sheetId="7" r:id="rId7"/>
    <sheet name="Ａ（西）" sheetId="8" r:id="rId8"/>
    <sheet name="Ａ（北西）" sheetId="9" r:id="rId9"/>
    <sheet name="Ｂ（屋根・床等）" sheetId="10" r:id="rId10"/>
    <sheet name="Ｃ（基礎）" sheetId="11" r:id="rId11"/>
    <sheet name="【付録】" sheetId="12" r:id="rId12"/>
    <sheet name="外皮計算書についてのQ&amp;A" sheetId="13" r:id="rId13"/>
    <sheet name="更新履歴" sheetId="14" r:id="rId14"/>
  </sheets>
  <externalReferences>
    <externalReference r:id="rId15"/>
    <externalReference r:id="rId16"/>
    <externalReference r:id="rId17"/>
    <externalReference r:id="rId18"/>
  </externalReferences>
  <definedNames>
    <definedName name="温度差係数">'Ｂ（屋根・床等）'!$AD$19:$AD$20</definedName>
    <definedName name="夏方位係数" localSheetId="11">#REF!</definedName>
    <definedName name="夏方位係数" localSheetId="7">'[1]Ｃ（基礎）'!$AM$29:$AN$36</definedName>
    <definedName name="夏方位係数" localSheetId="3">'[1]Ｃ（基礎）'!$AM$29:$AN$36</definedName>
    <definedName name="夏方位係数" localSheetId="5">'[1]Ｃ（基礎）'!$AM$29:$AN$36</definedName>
    <definedName name="夏方位係数" localSheetId="6">'[1]Ｃ（基礎）'!$AM$29:$AN$36</definedName>
    <definedName name="夏方位係数" localSheetId="4">'[1]Ｃ（基礎）'!$AM$29:$AN$36</definedName>
    <definedName name="夏方位係数" localSheetId="1">'[1]Ｃ（基礎）'!$AM$29:$AN$36</definedName>
    <definedName name="夏方位係数" localSheetId="8">'[1]Ｃ（基礎）'!$AM$29:$AN$36</definedName>
    <definedName name="夏方位係数" localSheetId="2">'[1]Ｃ（基礎）'!$AM$29:$AN$36</definedName>
    <definedName name="夏方位係数" localSheetId="10">'Ｃ（基礎）'!$AM$35:$AN$42</definedName>
    <definedName name="夏方位係数" localSheetId="0">'[2]Ｃ（基礎）'!$AM$35:$AN$42</definedName>
    <definedName name="夏方位係数" localSheetId="13">'[3]Ｃ（基礎）'!$AM$29:$AN$36</definedName>
    <definedName name="夏方位係数">#REF!</definedName>
    <definedName name="冬方位係数" localSheetId="11">#REF!</definedName>
    <definedName name="冬方位係数" localSheetId="7">'[1]Ｃ（基礎）'!$AO$29:$AP$36</definedName>
    <definedName name="冬方位係数" localSheetId="3">'[1]Ｃ（基礎）'!$AO$29:$AP$36</definedName>
    <definedName name="冬方位係数" localSheetId="5">'[1]Ｃ（基礎）'!$AO$29:$AP$36</definedName>
    <definedName name="冬方位係数" localSheetId="6">'[1]Ｃ（基礎）'!$AO$29:$AP$36</definedName>
    <definedName name="冬方位係数" localSheetId="4">'[1]Ｃ（基礎）'!$AO$29:$AP$36</definedName>
    <definedName name="冬方位係数" localSheetId="1">'[1]Ｃ（基礎）'!$AO$29:$AP$36</definedName>
    <definedName name="冬方位係数" localSheetId="8">'[1]Ｃ（基礎）'!$AO$29:$AP$36</definedName>
    <definedName name="冬方位係数" localSheetId="2">'[1]Ｃ（基礎）'!$AO$29:$AP$36</definedName>
    <definedName name="冬方位係数" localSheetId="10">'Ｃ（基礎）'!$AO$35:$AP$42</definedName>
    <definedName name="冬方位係数" localSheetId="0">'[2]Ｃ（基礎）'!$AO$35:$AP$42</definedName>
    <definedName name="冬方位係数" localSheetId="13">'[3]Ｃ（基礎）'!$AO$29:$AP$36</definedName>
    <definedName name="冬方位係数">#REF!</definedName>
    <definedName name="方位" localSheetId="11">[4]新!$AE$35:$AE$42</definedName>
    <definedName name="方位" localSheetId="7">'[1]Ｃ（基礎）'!$AE$29:$AE$36</definedName>
    <definedName name="方位" localSheetId="3">'[1]Ｃ（基礎）'!$AE$29:$AE$36</definedName>
    <definedName name="方位" localSheetId="5">'[1]Ｃ（基礎）'!$AE$29:$AE$36</definedName>
    <definedName name="方位" localSheetId="6">'[1]Ｃ（基礎）'!$AE$29:$AE$36</definedName>
    <definedName name="方位" localSheetId="4">'[1]Ｃ（基礎）'!$AE$29:$AE$36</definedName>
    <definedName name="方位" localSheetId="1">'[1]Ｃ（基礎）'!$AE$29:$AE$36</definedName>
    <definedName name="方位" localSheetId="8">'[1]Ｃ（基礎）'!$AE$29:$AE$36</definedName>
    <definedName name="方位" localSheetId="2">'[1]Ｃ（基礎）'!$AE$29:$AE$36</definedName>
    <definedName name="方位" localSheetId="10">'Ｃ（基礎）'!$AE$35:$AE$42</definedName>
    <definedName name="方位" localSheetId="0">'[2]Ｃ（基礎）'!$AE$35:$AE$42</definedName>
    <definedName name="方位" localSheetId="13">'[3]Ｃ（基礎）'!$AE$29:$AE$36</definedName>
    <definedName name="方位">#REF!</definedName>
    <definedName name="方位基礎">#REF!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2" roundtripDataChecksum="hgJBMQv6NE70poYCwpaYKiCibhTY+m37OJX6TnXnFVg="/>
    </ext>
  </extLst>
</workbook>
</file>

<file path=xl/calcChain.xml><?xml version="1.0" encoding="utf-8"?>
<calcChain xmlns="http://schemas.openxmlformats.org/spreadsheetml/2006/main">
  <c r="AK13" i="12" l="1"/>
  <c r="AJ13" i="12"/>
  <c r="AI13" i="12"/>
  <c r="AH13" i="12"/>
  <c r="AF13" i="12"/>
  <c r="AG13" i="12" s="1"/>
  <c r="AA13" i="12"/>
  <c r="Y13" i="12"/>
  <c r="AK12" i="12"/>
  <c r="AI12" i="12" s="1"/>
  <c r="AJ12" i="12"/>
  <c r="AH12" i="12"/>
  <c r="AF12" i="12"/>
  <c r="AG12" i="12" s="1"/>
  <c r="AA12" i="12"/>
  <c r="Y12" i="12"/>
  <c r="AK11" i="12"/>
  <c r="AI11" i="12" s="1"/>
  <c r="AJ11" i="12"/>
  <c r="AH11" i="12"/>
  <c r="AF11" i="12"/>
  <c r="AG11" i="12" s="1"/>
  <c r="AA11" i="12"/>
  <c r="Y11" i="12"/>
  <c r="AK10" i="12"/>
  <c r="AJ10" i="12"/>
  <c r="AI10" i="12"/>
  <c r="AH10" i="12"/>
  <c r="AF10" i="12"/>
  <c r="AG10" i="12" s="1"/>
  <c r="AA10" i="12"/>
  <c r="Y10" i="12"/>
  <c r="AK9" i="12"/>
  <c r="AJ9" i="12"/>
  <c r="AI9" i="12"/>
  <c r="AH9" i="12"/>
  <c r="AG9" i="12"/>
  <c r="AF9" i="12"/>
  <c r="Y9" i="12"/>
  <c r="AA9" i="12" s="1"/>
  <c r="AK8" i="12"/>
  <c r="AJ8" i="12"/>
  <c r="AI8" i="12"/>
  <c r="AH8" i="12"/>
  <c r="AF8" i="12"/>
  <c r="AG8" i="12" s="1"/>
  <c r="AA8" i="12" s="1"/>
  <c r="Y8" i="12"/>
  <c r="AK7" i="12"/>
  <c r="AI7" i="12" s="1"/>
  <c r="AJ7" i="12"/>
  <c r="AH7" i="12"/>
  <c r="AF7" i="12"/>
  <c r="AG7" i="12" s="1"/>
  <c r="Y7" i="12"/>
  <c r="AA7" i="12" s="1"/>
  <c r="AK6" i="12"/>
  <c r="AI6" i="12" s="1"/>
  <c r="AJ6" i="12"/>
  <c r="AH6" i="12"/>
  <c r="AF6" i="12"/>
  <c r="AG6" i="12" s="1"/>
  <c r="Y6" i="12"/>
  <c r="AF2" i="12"/>
  <c r="H45" i="11"/>
  <c r="AK44" i="11"/>
  <c r="AJ44" i="11"/>
  <c r="AH44" i="11"/>
  <c r="W44" i="11"/>
  <c r="T44" i="11"/>
  <c r="Q44" i="11"/>
  <c r="AK43" i="11"/>
  <c r="AJ43" i="11"/>
  <c r="AH43" i="11"/>
  <c r="W43" i="11"/>
  <c r="T43" i="11"/>
  <c r="Q43" i="11"/>
  <c r="AH42" i="11"/>
  <c r="W42" i="11"/>
  <c r="AP41" i="11"/>
  <c r="AH41" i="11"/>
  <c r="W41" i="11" s="1"/>
  <c r="AH40" i="11"/>
  <c r="W40" i="11"/>
  <c r="AH39" i="11"/>
  <c r="W39" i="11" s="1"/>
  <c r="AH38" i="11"/>
  <c r="W38" i="11" s="1"/>
  <c r="AH37" i="11"/>
  <c r="W37" i="11"/>
  <c r="AP36" i="11"/>
  <c r="AH36" i="11"/>
  <c r="W36" i="11" s="1"/>
  <c r="AH35" i="11"/>
  <c r="W35" i="11"/>
  <c r="H30" i="11"/>
  <c r="AH29" i="11"/>
  <c r="Q29" i="11"/>
  <c r="D29" i="11"/>
  <c r="B29" i="11"/>
  <c r="AH28" i="11"/>
  <c r="Q28" i="11"/>
  <c r="D28" i="11"/>
  <c r="B28" i="11"/>
  <c r="AH27" i="11"/>
  <c r="Q27" i="11"/>
  <c r="D27" i="11"/>
  <c r="B27" i="11"/>
  <c r="AH26" i="11"/>
  <c r="Q26" i="11"/>
  <c r="D26" i="11"/>
  <c r="B26" i="11"/>
  <c r="AH25" i="11"/>
  <c r="Q25" i="11" s="1"/>
  <c r="D25" i="11"/>
  <c r="B25" i="11"/>
  <c r="AH24" i="11"/>
  <c r="Q24" i="11" s="1"/>
  <c r="D24" i="11"/>
  <c r="B24" i="11"/>
  <c r="AH23" i="11"/>
  <c r="Q23" i="11"/>
  <c r="D23" i="11"/>
  <c r="B23" i="11"/>
  <c r="AH22" i="11"/>
  <c r="Q22" i="11"/>
  <c r="D22" i="11"/>
  <c r="B22" i="11"/>
  <c r="H15" i="11"/>
  <c r="AE2" i="11"/>
  <c r="T32" i="10"/>
  <c r="T26" i="10"/>
  <c r="R26" i="10"/>
  <c r="P26" i="10"/>
  <c r="J26" i="10"/>
  <c r="T25" i="10"/>
  <c r="R25" i="10"/>
  <c r="P25" i="10"/>
  <c r="J25" i="10"/>
  <c r="T24" i="10"/>
  <c r="R24" i="10"/>
  <c r="P24" i="10"/>
  <c r="J24" i="10"/>
  <c r="T23" i="10"/>
  <c r="R23" i="10"/>
  <c r="P23" i="10"/>
  <c r="J23" i="10"/>
  <c r="T22" i="10"/>
  <c r="R22" i="10"/>
  <c r="P22" i="10"/>
  <c r="J22" i="10"/>
  <c r="T21" i="10"/>
  <c r="R21" i="10"/>
  <c r="P21" i="10"/>
  <c r="J21" i="10"/>
  <c r="R20" i="10"/>
  <c r="P20" i="10"/>
  <c r="J20" i="10"/>
  <c r="T19" i="10"/>
  <c r="R19" i="10"/>
  <c r="P19" i="10"/>
  <c r="P27" i="10" s="1"/>
  <c r="J19" i="10"/>
  <c r="AE12" i="10"/>
  <c r="AD12" i="10"/>
  <c r="R12" i="10"/>
  <c r="P12" i="10"/>
  <c r="N12" i="10"/>
  <c r="AE11" i="10"/>
  <c r="AD11" i="10" s="1"/>
  <c r="R11" i="10"/>
  <c r="P11" i="10"/>
  <c r="N11" i="10"/>
  <c r="AE10" i="10"/>
  <c r="AD10" i="10"/>
  <c r="R10" i="10"/>
  <c r="P10" i="10"/>
  <c r="N10" i="10"/>
  <c r="AE9" i="10"/>
  <c r="AD9" i="10" s="1"/>
  <c r="R9" i="10"/>
  <c r="R13" i="10" s="1"/>
  <c r="P9" i="10"/>
  <c r="N9" i="10"/>
  <c r="AE8" i="10"/>
  <c r="AD8" i="10"/>
  <c r="R8" i="10"/>
  <c r="P8" i="10"/>
  <c r="P13" i="10" s="1"/>
  <c r="N8" i="10"/>
  <c r="AE2" i="10"/>
  <c r="U43" i="9"/>
  <c r="Q43" i="9"/>
  <c r="X39" i="9"/>
  <c r="V39" i="9"/>
  <c r="T39" i="9"/>
  <c r="P39" i="9"/>
  <c r="X38" i="9"/>
  <c r="V38" i="9"/>
  <c r="T38" i="9"/>
  <c r="P38" i="9"/>
  <c r="X37" i="9"/>
  <c r="P37" i="9"/>
  <c r="X36" i="9"/>
  <c r="P36" i="9"/>
  <c r="X35" i="9"/>
  <c r="T35" i="9"/>
  <c r="P35" i="9"/>
  <c r="X29" i="9"/>
  <c r="AO28" i="9"/>
  <c r="AN28" i="9"/>
  <c r="Z28" i="9"/>
  <c r="X28" i="9"/>
  <c r="V28" i="9"/>
  <c r="AO27" i="9"/>
  <c r="AN27" i="9" s="1"/>
  <c r="Z27" i="9"/>
  <c r="X27" i="9"/>
  <c r="V27" i="9"/>
  <c r="AO26" i="9"/>
  <c r="AN26" i="9"/>
  <c r="Z26" i="9"/>
  <c r="Z29" i="9" s="1"/>
  <c r="X26" i="9"/>
  <c r="V26" i="9"/>
  <c r="V29" i="9" s="1"/>
  <c r="Z20" i="9"/>
  <c r="AO19" i="9"/>
  <c r="AN19" i="9" s="1"/>
  <c r="AL19" i="9"/>
  <c r="AK19" i="9"/>
  <c r="AI19" i="9"/>
  <c r="AE19" i="9" s="1"/>
  <c r="AH19" i="9"/>
  <c r="AD19" i="9"/>
  <c r="Z19" i="9"/>
  <c r="X19" i="9"/>
  <c r="V19" i="9"/>
  <c r="AO18" i="9"/>
  <c r="AN18" i="9" s="1"/>
  <c r="AL18" i="9"/>
  <c r="AK18" i="9"/>
  <c r="AH18" i="9" s="1"/>
  <c r="AI18" i="9"/>
  <c r="AE18" i="9"/>
  <c r="Z18" i="9"/>
  <c r="X18" i="9"/>
  <c r="V18" i="9"/>
  <c r="AO17" i="9"/>
  <c r="AN17" i="9"/>
  <c r="AL17" i="9"/>
  <c r="AI17" i="9" s="1"/>
  <c r="AE17" i="9" s="1"/>
  <c r="AK17" i="9"/>
  <c r="AH17" i="9"/>
  <c r="Z17" i="9"/>
  <c r="X17" i="9"/>
  <c r="V17" i="9"/>
  <c r="AO16" i="9"/>
  <c r="AN16" i="9"/>
  <c r="AL16" i="9"/>
  <c r="AK16" i="9"/>
  <c r="AI16" i="9"/>
  <c r="AH16" i="9"/>
  <c r="AD16" i="9"/>
  <c r="Z16" i="9"/>
  <c r="X16" i="9"/>
  <c r="V16" i="9"/>
  <c r="AO15" i="9"/>
  <c r="AN15" i="9" s="1"/>
  <c r="AL15" i="9"/>
  <c r="AK15" i="9"/>
  <c r="AH15" i="9" s="1"/>
  <c r="AI15" i="9"/>
  <c r="AE15" i="9"/>
  <c r="Z15" i="9"/>
  <c r="X15" i="9"/>
  <c r="V15" i="9"/>
  <c r="AO14" i="9"/>
  <c r="AN14" i="9" s="1"/>
  <c r="AL14" i="9"/>
  <c r="AI14" i="9" s="1"/>
  <c r="AK14" i="9"/>
  <c r="AH14" i="9"/>
  <c r="Z14" i="9"/>
  <c r="X14" i="9"/>
  <c r="V14" i="9"/>
  <c r="AO13" i="9"/>
  <c r="AN13" i="9"/>
  <c r="AL13" i="9"/>
  <c r="AK13" i="9"/>
  <c r="AI13" i="9"/>
  <c r="AH13" i="9"/>
  <c r="Z13" i="9"/>
  <c r="X13" i="9"/>
  <c r="V13" i="9"/>
  <c r="AO12" i="9"/>
  <c r="AN12" i="9" s="1"/>
  <c r="AL12" i="9"/>
  <c r="AK12" i="9"/>
  <c r="AH12" i="9" s="1"/>
  <c r="AI12" i="9"/>
  <c r="AE12" i="9"/>
  <c r="AD12" i="9"/>
  <c r="Z12" i="9"/>
  <c r="X12" i="9"/>
  <c r="V12" i="9"/>
  <c r="AO11" i="9"/>
  <c r="AN11" i="9" s="1"/>
  <c r="AL11" i="9"/>
  <c r="AI11" i="9" s="1"/>
  <c r="AE11" i="9" s="1"/>
  <c r="AK11" i="9"/>
  <c r="AH11" i="9"/>
  <c r="Z11" i="9"/>
  <c r="X11" i="9"/>
  <c r="V11" i="9"/>
  <c r="AO10" i="9"/>
  <c r="AN10" i="9"/>
  <c r="AL10" i="9"/>
  <c r="AK10" i="9"/>
  <c r="AI10" i="9"/>
  <c r="AE10" i="9" s="1"/>
  <c r="AH10" i="9"/>
  <c r="Z10" i="9"/>
  <c r="X10" i="9"/>
  <c r="V10" i="9"/>
  <c r="AO9" i="9"/>
  <c r="AN9" i="9" s="1"/>
  <c r="AL9" i="9"/>
  <c r="AK9" i="9"/>
  <c r="AH9" i="9" s="1"/>
  <c r="AI9" i="9"/>
  <c r="AE9" i="9" s="1"/>
  <c r="AD9" i="9"/>
  <c r="Z9" i="9"/>
  <c r="X9" i="9"/>
  <c r="V9" i="9"/>
  <c r="AO8" i="9"/>
  <c r="AN8" i="9" s="1"/>
  <c r="AL8" i="9"/>
  <c r="AI8" i="9" s="1"/>
  <c r="AE8" i="9" s="1"/>
  <c r="AK8" i="9"/>
  <c r="AH8" i="9" s="1"/>
  <c r="AD8" i="9" s="1"/>
  <c r="Z8" i="9"/>
  <c r="X8" i="9"/>
  <c r="V8" i="9"/>
  <c r="V20" i="9" s="1"/>
  <c r="X4" i="9"/>
  <c r="V4" i="9"/>
  <c r="AN41" i="11" s="1"/>
  <c r="AE2" i="9"/>
  <c r="U43" i="8"/>
  <c r="Q43" i="8"/>
  <c r="X39" i="8"/>
  <c r="T39" i="8"/>
  <c r="P39" i="8"/>
  <c r="V39" i="8" s="1"/>
  <c r="X38" i="8"/>
  <c r="V38" i="8"/>
  <c r="P38" i="8"/>
  <c r="T38" i="8" s="1"/>
  <c r="X37" i="8"/>
  <c r="V37" i="8"/>
  <c r="T37" i="8"/>
  <c r="P37" i="8"/>
  <c r="X36" i="8"/>
  <c r="P36" i="8"/>
  <c r="P35" i="8"/>
  <c r="AO28" i="8"/>
  <c r="AN28" i="8" s="1"/>
  <c r="Z28" i="8"/>
  <c r="X28" i="8"/>
  <c r="V28" i="8"/>
  <c r="AO27" i="8"/>
  <c r="AN27" i="8"/>
  <c r="Z27" i="8"/>
  <c r="X27" i="8"/>
  <c r="X29" i="8" s="1"/>
  <c r="V27" i="8"/>
  <c r="V29" i="8" s="1"/>
  <c r="AO26" i="8"/>
  <c r="AN26" i="8" s="1"/>
  <c r="Z26" i="8"/>
  <c r="Z29" i="8" s="1"/>
  <c r="X26" i="8"/>
  <c r="V26" i="8"/>
  <c r="AO19" i="8"/>
  <c r="AN19" i="8"/>
  <c r="AL19" i="8"/>
  <c r="AK19" i="8"/>
  <c r="AH19" i="8" s="1"/>
  <c r="AD19" i="8" s="1"/>
  <c r="AI19" i="8"/>
  <c r="Z19" i="8"/>
  <c r="X19" i="8"/>
  <c r="V19" i="8"/>
  <c r="AO18" i="8"/>
  <c r="AN18" i="8" s="1"/>
  <c r="AL18" i="8"/>
  <c r="AI18" i="8" s="1"/>
  <c r="AK18" i="8"/>
  <c r="AH18" i="8" s="1"/>
  <c r="AD18" i="8"/>
  <c r="Z18" i="8"/>
  <c r="X18" i="8"/>
  <c r="V18" i="8"/>
  <c r="AO17" i="8"/>
  <c r="AN17" i="8" s="1"/>
  <c r="AL17" i="8"/>
  <c r="AI17" i="8" s="1"/>
  <c r="AK17" i="8"/>
  <c r="AH17" i="8"/>
  <c r="AE17" i="8"/>
  <c r="Z17" i="8"/>
  <c r="X17" i="8"/>
  <c r="V17" i="8"/>
  <c r="AO16" i="8"/>
  <c r="AN16" i="8"/>
  <c r="AL16" i="8"/>
  <c r="AK16" i="8"/>
  <c r="AI16" i="8"/>
  <c r="AH16" i="8"/>
  <c r="Z16" i="8"/>
  <c r="X16" i="8"/>
  <c r="V16" i="8"/>
  <c r="AO15" i="8"/>
  <c r="AN15" i="8" s="1"/>
  <c r="AL15" i="8"/>
  <c r="AK15" i="8"/>
  <c r="AH15" i="8" s="1"/>
  <c r="AD15" i="8" s="1"/>
  <c r="AI15" i="8"/>
  <c r="Z15" i="8"/>
  <c r="X15" i="8"/>
  <c r="V15" i="8"/>
  <c r="AO14" i="8"/>
  <c r="AN14" i="8"/>
  <c r="AL14" i="8"/>
  <c r="AI14" i="8" s="1"/>
  <c r="AK14" i="8"/>
  <c r="AH14" i="8" s="1"/>
  <c r="AD14" i="8" s="1"/>
  <c r="AE14" i="8"/>
  <c r="Z14" i="8"/>
  <c r="X14" i="8"/>
  <c r="V14" i="8"/>
  <c r="AO13" i="8"/>
  <c r="AN13" i="8"/>
  <c r="AL13" i="8"/>
  <c r="AI13" i="8" s="1"/>
  <c r="AK13" i="8"/>
  <c r="AH13" i="8"/>
  <c r="Z13" i="8"/>
  <c r="X13" i="8"/>
  <c r="V13" i="8"/>
  <c r="AO12" i="8"/>
  <c r="AN12" i="8"/>
  <c r="AL12" i="8"/>
  <c r="AK12" i="8"/>
  <c r="AI12" i="8"/>
  <c r="AH12" i="8"/>
  <c r="AD12" i="8"/>
  <c r="Z12" i="8"/>
  <c r="X12" i="8"/>
  <c r="V12" i="8"/>
  <c r="AO11" i="8"/>
  <c r="AN11" i="8" s="1"/>
  <c r="AL11" i="8"/>
  <c r="AK11" i="8"/>
  <c r="AH11" i="8" s="1"/>
  <c r="AI11" i="8"/>
  <c r="AE11" i="8"/>
  <c r="Z11" i="8"/>
  <c r="X11" i="8"/>
  <c r="V11" i="8"/>
  <c r="AO10" i="8"/>
  <c r="AN10" i="8" s="1"/>
  <c r="AL10" i="8"/>
  <c r="AI10" i="8" s="1"/>
  <c r="AK10" i="8"/>
  <c r="AH10" i="8"/>
  <c r="Z10" i="8"/>
  <c r="X10" i="8"/>
  <c r="V10" i="8"/>
  <c r="AO9" i="8"/>
  <c r="AN9" i="8"/>
  <c r="Z9" i="8" s="1"/>
  <c r="AL9" i="8"/>
  <c r="AK9" i="8"/>
  <c r="AI9" i="8"/>
  <c r="AH9" i="8"/>
  <c r="AD9" i="8"/>
  <c r="V9" i="8" s="1"/>
  <c r="AO8" i="8"/>
  <c r="AN8" i="8" s="1"/>
  <c r="Z8" i="8" s="1"/>
  <c r="AL8" i="8"/>
  <c r="AK8" i="8"/>
  <c r="AI8" i="8"/>
  <c r="AH8" i="8"/>
  <c r="AD8" i="8"/>
  <c r="V8" i="8" s="1"/>
  <c r="V20" i="8" s="1"/>
  <c r="X4" i="8"/>
  <c r="V4" i="8"/>
  <c r="AE2" i="8"/>
  <c r="Y43" i="7"/>
  <c r="L43" i="7" s="1"/>
  <c r="U43" i="7"/>
  <c r="Q43" i="7"/>
  <c r="X39" i="7"/>
  <c r="P39" i="7"/>
  <c r="X38" i="7"/>
  <c r="T38" i="7"/>
  <c r="P38" i="7"/>
  <c r="V38" i="7" s="1"/>
  <c r="X37" i="7"/>
  <c r="V37" i="7"/>
  <c r="P37" i="7"/>
  <c r="T37" i="7" s="1"/>
  <c r="X36" i="7"/>
  <c r="V36" i="7"/>
  <c r="T36" i="7"/>
  <c r="P36" i="7"/>
  <c r="X35" i="7"/>
  <c r="X40" i="7" s="1"/>
  <c r="P35" i="7"/>
  <c r="AO28" i="7"/>
  <c r="AN28" i="7" s="1"/>
  <c r="Z28" i="7"/>
  <c r="X28" i="7"/>
  <c r="V28" i="7"/>
  <c r="AO27" i="7"/>
  <c r="AN27" i="7"/>
  <c r="Z27" i="7"/>
  <c r="X27" i="7"/>
  <c r="V27" i="7"/>
  <c r="AO26" i="7"/>
  <c r="AN26" i="7" s="1"/>
  <c r="Z26" i="7"/>
  <c r="Z29" i="7" s="1"/>
  <c r="X26" i="7"/>
  <c r="X29" i="7" s="1"/>
  <c r="V26" i="7"/>
  <c r="V29" i="7" s="1"/>
  <c r="X20" i="7"/>
  <c r="AO19" i="7"/>
  <c r="AN19" i="7"/>
  <c r="AL19" i="7"/>
  <c r="AI19" i="7" s="1"/>
  <c r="AK19" i="7"/>
  <c r="AH19" i="7"/>
  <c r="AD19" i="7" s="1"/>
  <c r="Z19" i="7"/>
  <c r="X19" i="7"/>
  <c r="V19" i="7"/>
  <c r="AO18" i="7"/>
  <c r="AN18" i="7"/>
  <c r="AL18" i="7"/>
  <c r="AK18" i="7"/>
  <c r="AI18" i="7"/>
  <c r="AH18" i="7"/>
  <c r="AD18" i="7"/>
  <c r="Z18" i="7"/>
  <c r="X18" i="7"/>
  <c r="V18" i="7"/>
  <c r="AO17" i="7"/>
  <c r="AN17" i="7" s="1"/>
  <c r="AL17" i="7"/>
  <c r="AK17" i="7"/>
  <c r="AH17" i="7" s="1"/>
  <c r="AI17" i="7"/>
  <c r="AE17" i="7"/>
  <c r="Z17" i="7"/>
  <c r="X17" i="7"/>
  <c r="V17" i="7"/>
  <c r="AO16" i="7"/>
  <c r="AN16" i="7" s="1"/>
  <c r="AL16" i="7"/>
  <c r="AI16" i="7" s="1"/>
  <c r="AK16" i="7"/>
  <c r="AH16" i="7"/>
  <c r="Z16" i="7"/>
  <c r="X16" i="7"/>
  <c r="V16" i="7"/>
  <c r="AO15" i="7"/>
  <c r="AN15" i="7"/>
  <c r="AL15" i="7"/>
  <c r="AK15" i="7"/>
  <c r="AH15" i="7" s="1"/>
  <c r="AD15" i="7" s="1"/>
  <c r="AI15" i="7"/>
  <c r="Z15" i="7"/>
  <c r="X15" i="7"/>
  <c r="V15" i="7"/>
  <c r="AO14" i="7"/>
  <c r="AN14" i="7"/>
  <c r="AL14" i="7"/>
  <c r="AI14" i="7" s="1"/>
  <c r="AK14" i="7"/>
  <c r="AH14" i="7" s="1"/>
  <c r="AD14" i="7" s="1"/>
  <c r="Z14" i="7"/>
  <c r="X14" i="7"/>
  <c r="V14" i="7"/>
  <c r="AO13" i="7"/>
  <c r="AN13" i="7" s="1"/>
  <c r="AL13" i="7"/>
  <c r="AI13" i="7" s="1"/>
  <c r="AK13" i="7"/>
  <c r="AH13" i="7"/>
  <c r="Z13" i="7"/>
  <c r="X13" i="7"/>
  <c r="V13" i="7"/>
  <c r="AO12" i="7"/>
  <c r="AN12" i="7"/>
  <c r="AL12" i="7"/>
  <c r="AK12" i="7"/>
  <c r="AI12" i="7"/>
  <c r="AH12" i="7"/>
  <c r="Z12" i="7"/>
  <c r="X12" i="7"/>
  <c r="V12" i="7"/>
  <c r="AO11" i="7"/>
  <c r="AN11" i="7" s="1"/>
  <c r="AL11" i="7"/>
  <c r="AK11" i="7"/>
  <c r="AH11" i="7" s="1"/>
  <c r="AD11" i="7" s="1"/>
  <c r="AI11" i="7"/>
  <c r="Z11" i="7"/>
  <c r="X11" i="7"/>
  <c r="V11" i="7"/>
  <c r="AO10" i="7"/>
  <c r="AN10" i="7"/>
  <c r="AL10" i="7"/>
  <c r="AI10" i="7" s="1"/>
  <c r="AK10" i="7"/>
  <c r="AH10" i="7" s="1"/>
  <c r="AD10" i="7"/>
  <c r="Z10" i="7"/>
  <c r="X10" i="7"/>
  <c r="V10" i="7"/>
  <c r="AO9" i="7"/>
  <c r="AN9" i="7"/>
  <c r="AL9" i="7"/>
  <c r="AI9" i="7" s="1"/>
  <c r="AK9" i="7"/>
  <c r="AH9" i="7"/>
  <c r="AD9" i="7" s="1"/>
  <c r="Z9" i="7"/>
  <c r="Z20" i="7" s="1"/>
  <c r="W46" i="7" s="1"/>
  <c r="X9" i="7"/>
  <c r="V9" i="7"/>
  <c r="AO8" i="7"/>
  <c r="AN8" i="7"/>
  <c r="AL8" i="7"/>
  <c r="AK8" i="7"/>
  <c r="AI8" i="7"/>
  <c r="AH8" i="7"/>
  <c r="AD8" i="7" s="1"/>
  <c r="Z8" i="7"/>
  <c r="X8" i="7"/>
  <c r="V8" i="7"/>
  <c r="V20" i="7" s="1"/>
  <c r="X4" i="7"/>
  <c r="V4" i="7"/>
  <c r="AN42" i="11" s="1"/>
  <c r="AE2" i="7"/>
  <c r="Y43" i="6"/>
  <c r="L43" i="6" s="1"/>
  <c r="U43" i="6"/>
  <c r="Q43" i="6"/>
  <c r="X39" i="6"/>
  <c r="X40" i="6" s="1"/>
  <c r="V39" i="6"/>
  <c r="P39" i="6"/>
  <c r="T39" i="6" s="1"/>
  <c r="X38" i="6"/>
  <c r="P38" i="6"/>
  <c r="X37" i="6"/>
  <c r="T37" i="6"/>
  <c r="P37" i="6"/>
  <c r="V37" i="6" s="1"/>
  <c r="X36" i="6"/>
  <c r="V36" i="6"/>
  <c r="P36" i="6"/>
  <c r="T36" i="6" s="1"/>
  <c r="X35" i="6"/>
  <c r="T35" i="6"/>
  <c r="P35" i="6"/>
  <c r="AO28" i="6"/>
  <c r="AN28" i="6" s="1"/>
  <c r="Z28" i="6"/>
  <c r="X28" i="6"/>
  <c r="V28" i="6"/>
  <c r="AO27" i="6"/>
  <c r="AN27" i="6" s="1"/>
  <c r="Z27" i="6"/>
  <c r="X27" i="6"/>
  <c r="V27" i="6"/>
  <c r="AO26" i="6"/>
  <c r="AN26" i="6" s="1"/>
  <c r="Z26" i="6" s="1"/>
  <c r="Z29" i="6" s="1"/>
  <c r="V26" i="6"/>
  <c r="AO19" i="6"/>
  <c r="AN19" i="6" s="1"/>
  <c r="AL19" i="6"/>
  <c r="AI19" i="6" s="1"/>
  <c r="AK19" i="6"/>
  <c r="AH19" i="6"/>
  <c r="AD19" i="6" s="1"/>
  <c r="Z19" i="6"/>
  <c r="X19" i="6"/>
  <c r="V19" i="6"/>
  <c r="AO18" i="6"/>
  <c r="AN18" i="6"/>
  <c r="AL18" i="6"/>
  <c r="AK18" i="6"/>
  <c r="AI18" i="6"/>
  <c r="AH18" i="6"/>
  <c r="Z18" i="6"/>
  <c r="X18" i="6"/>
  <c r="V18" i="6"/>
  <c r="AO17" i="6"/>
  <c r="AN17" i="6" s="1"/>
  <c r="AL17" i="6"/>
  <c r="AK17" i="6"/>
  <c r="AH17" i="6" s="1"/>
  <c r="AD17" i="6" s="1"/>
  <c r="AI17" i="6"/>
  <c r="Z17" i="6"/>
  <c r="X17" i="6"/>
  <c r="V17" i="6"/>
  <c r="AO16" i="6"/>
  <c r="AN16" i="6"/>
  <c r="AL16" i="6"/>
  <c r="AI16" i="6" s="1"/>
  <c r="AK16" i="6"/>
  <c r="AH16" i="6" s="1"/>
  <c r="AD16" i="6"/>
  <c r="Z16" i="6"/>
  <c r="X16" i="6"/>
  <c r="V16" i="6"/>
  <c r="AO15" i="6"/>
  <c r="AN15" i="6"/>
  <c r="AL15" i="6"/>
  <c r="AI15" i="6" s="1"/>
  <c r="AK15" i="6"/>
  <c r="AH15" i="6"/>
  <c r="AD15" i="6" s="1"/>
  <c r="Z15" i="6"/>
  <c r="X15" i="6"/>
  <c r="V15" i="6"/>
  <c r="AO14" i="6"/>
  <c r="AN14" i="6"/>
  <c r="AL14" i="6"/>
  <c r="AK14" i="6"/>
  <c r="AI14" i="6"/>
  <c r="AH14" i="6"/>
  <c r="AD14" i="6" s="1"/>
  <c r="Z14" i="6"/>
  <c r="X14" i="6"/>
  <c r="V14" i="6"/>
  <c r="AO13" i="6"/>
  <c r="AN13" i="6" s="1"/>
  <c r="AL13" i="6"/>
  <c r="AK13" i="6"/>
  <c r="AH13" i="6" s="1"/>
  <c r="AI13" i="6"/>
  <c r="Z13" i="6"/>
  <c r="X13" i="6"/>
  <c r="V13" i="6"/>
  <c r="AO12" i="6"/>
  <c r="AN12" i="6" s="1"/>
  <c r="AL12" i="6"/>
  <c r="AI12" i="6" s="1"/>
  <c r="AK12" i="6"/>
  <c r="AH12" i="6" s="1"/>
  <c r="AD12" i="6" s="1"/>
  <c r="Z12" i="6"/>
  <c r="X12" i="6"/>
  <c r="V12" i="6"/>
  <c r="AO11" i="6"/>
  <c r="AN11" i="6"/>
  <c r="AL11" i="6"/>
  <c r="AI11" i="6" s="1"/>
  <c r="AK11" i="6"/>
  <c r="AH11" i="6" s="1"/>
  <c r="AD11" i="6" s="1"/>
  <c r="Z11" i="6"/>
  <c r="X11" i="6"/>
  <c r="V11" i="6"/>
  <c r="AO10" i="6"/>
  <c r="AN10" i="6"/>
  <c r="AL10" i="6"/>
  <c r="AI10" i="6" s="1"/>
  <c r="AK10" i="6"/>
  <c r="AH10" i="6" s="1"/>
  <c r="AD10" i="6"/>
  <c r="Z10" i="6"/>
  <c r="X10" i="6"/>
  <c r="V10" i="6"/>
  <c r="AO9" i="6"/>
  <c r="AN9" i="6" s="1"/>
  <c r="Z9" i="6" s="1"/>
  <c r="AL9" i="6"/>
  <c r="AK9" i="6"/>
  <c r="AI9" i="6"/>
  <c r="AH9" i="6"/>
  <c r="AD9" i="6" s="1"/>
  <c r="V9" i="6" s="1"/>
  <c r="V20" i="6" s="1"/>
  <c r="AO8" i="6"/>
  <c r="AN8" i="6"/>
  <c r="Z8" i="6" s="1"/>
  <c r="Z20" i="6" s="1"/>
  <c r="AL8" i="6"/>
  <c r="AK8" i="6"/>
  <c r="AI8" i="6"/>
  <c r="AH8" i="6"/>
  <c r="AD8" i="6" s="1"/>
  <c r="V8" i="6" s="1"/>
  <c r="X4" i="6"/>
  <c r="AE13" i="6" s="1"/>
  <c r="V4" i="6"/>
  <c r="AE2" i="6"/>
  <c r="U43" i="5"/>
  <c r="Q43" i="5"/>
  <c r="X39" i="5"/>
  <c r="V39" i="5"/>
  <c r="T39" i="5"/>
  <c r="P39" i="5"/>
  <c r="X38" i="5"/>
  <c r="P38" i="5"/>
  <c r="T38" i="5" s="1"/>
  <c r="X37" i="5"/>
  <c r="T37" i="5"/>
  <c r="P37" i="5"/>
  <c r="V37" i="5" s="1"/>
  <c r="X36" i="5"/>
  <c r="T36" i="5"/>
  <c r="P36" i="5"/>
  <c r="V36" i="5" s="1"/>
  <c r="X35" i="5"/>
  <c r="X40" i="5" s="1"/>
  <c r="V35" i="5"/>
  <c r="P35" i="5"/>
  <c r="T35" i="5" s="1"/>
  <c r="Z29" i="5"/>
  <c r="AO28" i="5"/>
  <c r="AN28" i="5"/>
  <c r="Z28" i="5"/>
  <c r="X28" i="5"/>
  <c r="V28" i="5"/>
  <c r="AO27" i="5"/>
  <c r="AN27" i="5"/>
  <c r="Z27" i="5"/>
  <c r="X27" i="5"/>
  <c r="V27" i="5"/>
  <c r="AO26" i="5"/>
  <c r="AN26" i="5"/>
  <c r="Z26" i="5"/>
  <c r="X26" i="5"/>
  <c r="X29" i="5" s="1"/>
  <c r="V26" i="5"/>
  <c r="V29" i="5" s="1"/>
  <c r="AO19" i="5"/>
  <c r="AN19" i="5" s="1"/>
  <c r="AL19" i="5"/>
  <c r="AK19" i="5"/>
  <c r="AH19" i="5" s="1"/>
  <c r="AI19" i="5"/>
  <c r="AE19" i="5"/>
  <c r="Z19" i="5"/>
  <c r="X19" i="5"/>
  <c r="V19" i="5"/>
  <c r="AO18" i="5"/>
  <c r="AN18" i="5" s="1"/>
  <c r="AL18" i="5"/>
  <c r="AK18" i="5"/>
  <c r="AH18" i="5" s="1"/>
  <c r="AI18" i="5"/>
  <c r="Z18" i="5"/>
  <c r="X18" i="5"/>
  <c r="V18" i="5"/>
  <c r="AO17" i="5"/>
  <c r="AN17" i="5"/>
  <c r="AL17" i="5"/>
  <c r="AI17" i="5" s="1"/>
  <c r="AK17" i="5"/>
  <c r="AH17" i="5" s="1"/>
  <c r="AD17" i="5"/>
  <c r="Z17" i="5"/>
  <c r="X17" i="5"/>
  <c r="V17" i="5"/>
  <c r="AO16" i="5"/>
  <c r="AN16" i="5"/>
  <c r="AL16" i="5"/>
  <c r="AI16" i="5" s="1"/>
  <c r="AE16" i="5" s="1"/>
  <c r="AK16" i="5"/>
  <c r="AH16" i="5" s="1"/>
  <c r="Z16" i="5"/>
  <c r="X16" i="5"/>
  <c r="V16" i="5"/>
  <c r="AO15" i="5"/>
  <c r="AN15" i="5" s="1"/>
  <c r="AL15" i="5"/>
  <c r="AI15" i="5" s="1"/>
  <c r="AE15" i="5" s="1"/>
  <c r="AK15" i="5"/>
  <c r="AH15" i="5"/>
  <c r="Z15" i="5"/>
  <c r="X15" i="5"/>
  <c r="V15" i="5"/>
  <c r="AO14" i="5"/>
  <c r="AN14" i="5"/>
  <c r="AL14" i="5"/>
  <c r="AK14" i="5"/>
  <c r="AI14" i="5"/>
  <c r="AE14" i="5" s="1"/>
  <c r="AH14" i="5"/>
  <c r="Z14" i="5"/>
  <c r="X14" i="5"/>
  <c r="V14" i="5"/>
  <c r="AO13" i="5"/>
  <c r="AN13" i="5" s="1"/>
  <c r="AL13" i="5"/>
  <c r="AK13" i="5"/>
  <c r="AH13" i="5" s="1"/>
  <c r="AI13" i="5"/>
  <c r="Z13" i="5"/>
  <c r="X13" i="5"/>
  <c r="V13" i="5"/>
  <c r="AO12" i="5"/>
  <c r="AN12" i="5"/>
  <c r="AL12" i="5"/>
  <c r="AI12" i="5" s="1"/>
  <c r="AK12" i="5"/>
  <c r="AH12" i="5" s="1"/>
  <c r="AE12" i="5"/>
  <c r="Z12" i="5"/>
  <c r="X12" i="5"/>
  <c r="V12" i="5"/>
  <c r="AO11" i="5"/>
  <c r="AN11" i="5"/>
  <c r="AL11" i="5"/>
  <c r="AI11" i="5" s="1"/>
  <c r="AE11" i="5" s="1"/>
  <c r="AK11" i="5"/>
  <c r="AH11" i="5"/>
  <c r="Z11" i="5"/>
  <c r="X11" i="5"/>
  <c r="V11" i="5"/>
  <c r="AO10" i="5"/>
  <c r="AN10" i="5"/>
  <c r="AL10" i="5"/>
  <c r="AK10" i="5"/>
  <c r="AI10" i="5"/>
  <c r="AE10" i="5" s="1"/>
  <c r="AH10" i="5"/>
  <c r="Z10" i="5"/>
  <c r="X10" i="5"/>
  <c r="V10" i="5"/>
  <c r="AO9" i="5"/>
  <c r="AN9" i="5" s="1"/>
  <c r="AL9" i="5"/>
  <c r="AK9" i="5"/>
  <c r="AI9" i="5"/>
  <c r="AE9" i="5" s="1"/>
  <c r="AH9" i="5"/>
  <c r="Z9" i="5"/>
  <c r="X9" i="5"/>
  <c r="V9" i="5"/>
  <c r="V20" i="5" s="1"/>
  <c r="AO8" i="5"/>
  <c r="AN8" i="5" s="1"/>
  <c r="AL8" i="5"/>
  <c r="AI8" i="5" s="1"/>
  <c r="AK8" i="5"/>
  <c r="AH8" i="5" s="1"/>
  <c r="Z8" i="5"/>
  <c r="X8" i="5"/>
  <c r="V8" i="5"/>
  <c r="X4" i="5"/>
  <c r="V4" i="5"/>
  <c r="AD13" i="5" s="1"/>
  <c r="AE2" i="5"/>
  <c r="U43" i="4"/>
  <c r="Q43" i="4"/>
  <c r="X39" i="4"/>
  <c r="V39" i="4"/>
  <c r="P39" i="4"/>
  <c r="T39" i="4" s="1"/>
  <c r="X38" i="4"/>
  <c r="V38" i="4"/>
  <c r="T38" i="4"/>
  <c r="P38" i="4"/>
  <c r="X37" i="4"/>
  <c r="V37" i="4"/>
  <c r="P37" i="4"/>
  <c r="T37" i="4" s="1"/>
  <c r="X36" i="4"/>
  <c r="T36" i="4"/>
  <c r="P36" i="4"/>
  <c r="V36" i="4" s="1"/>
  <c r="X35" i="4"/>
  <c r="X40" i="4" s="1"/>
  <c r="T35" i="4"/>
  <c r="T40" i="4" s="1"/>
  <c r="P35" i="4"/>
  <c r="AO28" i="4"/>
  <c r="AN28" i="4"/>
  <c r="Z28" i="4"/>
  <c r="X28" i="4"/>
  <c r="V28" i="4"/>
  <c r="AO27" i="4"/>
  <c r="AN27" i="4"/>
  <c r="Z27" i="4"/>
  <c r="X27" i="4"/>
  <c r="V27" i="4"/>
  <c r="AO26" i="4"/>
  <c r="AN26" i="4"/>
  <c r="Z26" i="4"/>
  <c r="Z29" i="4" s="1"/>
  <c r="X26" i="4"/>
  <c r="X29" i="4" s="1"/>
  <c r="V26" i="4"/>
  <c r="V29" i="4" s="1"/>
  <c r="AO19" i="4"/>
  <c r="AN19" i="4" s="1"/>
  <c r="AL19" i="4"/>
  <c r="AK19" i="4"/>
  <c r="AI19" i="4"/>
  <c r="AH19" i="4"/>
  <c r="AD19" i="4"/>
  <c r="Z19" i="4"/>
  <c r="X19" i="4"/>
  <c r="V19" i="4"/>
  <c r="AO18" i="4"/>
  <c r="AN18" i="4"/>
  <c r="AL18" i="4"/>
  <c r="AK18" i="4"/>
  <c r="AH18" i="4" s="1"/>
  <c r="AI18" i="4"/>
  <c r="AE18" i="4" s="1"/>
  <c r="AD18" i="4"/>
  <c r="Z18" i="4"/>
  <c r="X18" i="4"/>
  <c r="V18" i="4"/>
  <c r="AO17" i="4"/>
  <c r="AN17" i="4"/>
  <c r="AL17" i="4"/>
  <c r="AI17" i="4" s="1"/>
  <c r="AK17" i="4"/>
  <c r="AH17" i="4"/>
  <c r="AE17" i="4"/>
  <c r="AD17" i="4"/>
  <c r="Z17" i="4"/>
  <c r="X17" i="4"/>
  <c r="V17" i="4"/>
  <c r="AO16" i="4"/>
  <c r="AN16" i="4"/>
  <c r="AL16" i="4"/>
  <c r="AK16" i="4"/>
  <c r="AI16" i="4"/>
  <c r="AH16" i="4"/>
  <c r="AE16" i="4"/>
  <c r="Z16" i="4"/>
  <c r="X16" i="4"/>
  <c r="V16" i="4"/>
  <c r="AO15" i="4"/>
  <c r="AN15" i="4"/>
  <c r="AL15" i="4"/>
  <c r="AK15" i="4"/>
  <c r="AI15" i="4"/>
  <c r="AE15" i="4" s="1"/>
  <c r="AH15" i="4"/>
  <c r="Z15" i="4"/>
  <c r="X15" i="4"/>
  <c r="V15" i="4"/>
  <c r="AO14" i="4"/>
  <c r="AN14" i="4" s="1"/>
  <c r="AL14" i="4"/>
  <c r="AK14" i="4"/>
  <c r="AI14" i="4"/>
  <c r="AH14" i="4"/>
  <c r="Z14" i="4"/>
  <c r="X14" i="4"/>
  <c r="V14" i="4"/>
  <c r="AO13" i="4"/>
  <c r="AN13" i="4"/>
  <c r="AL13" i="4"/>
  <c r="AI13" i="4" s="1"/>
  <c r="AK13" i="4"/>
  <c r="AH13" i="4" s="1"/>
  <c r="Z13" i="4"/>
  <c r="X13" i="4"/>
  <c r="V13" i="4"/>
  <c r="AO12" i="4"/>
  <c r="AN12" i="4"/>
  <c r="Z12" i="4" s="1"/>
  <c r="AL12" i="4"/>
  <c r="AK12" i="4"/>
  <c r="AI12" i="4"/>
  <c r="AH12" i="4"/>
  <c r="AE12" i="4"/>
  <c r="X12" i="4" s="1"/>
  <c r="AD12" i="4"/>
  <c r="V12" i="4" s="1"/>
  <c r="AO11" i="4"/>
  <c r="AN11" i="4"/>
  <c r="Z11" i="4" s="1"/>
  <c r="AL11" i="4"/>
  <c r="AK11" i="4"/>
  <c r="AI11" i="4"/>
  <c r="AH11" i="4"/>
  <c r="AE11" i="4"/>
  <c r="AD11" i="4"/>
  <c r="V11" i="4" s="1"/>
  <c r="X11" i="4"/>
  <c r="AO10" i="4"/>
  <c r="AN10" i="4"/>
  <c r="Z10" i="4" s="1"/>
  <c r="AL10" i="4"/>
  <c r="AK10" i="4"/>
  <c r="AI10" i="4"/>
  <c r="AH10" i="4"/>
  <c r="AE10" i="4"/>
  <c r="X10" i="4"/>
  <c r="AO9" i="4"/>
  <c r="AN9" i="4" s="1"/>
  <c r="Z9" i="4" s="1"/>
  <c r="AL9" i="4"/>
  <c r="AK9" i="4"/>
  <c r="AI9" i="4"/>
  <c r="AE9" i="4" s="1"/>
  <c r="AH9" i="4"/>
  <c r="X9" i="4"/>
  <c r="AO8" i="4"/>
  <c r="AN8" i="4"/>
  <c r="AL8" i="4"/>
  <c r="AK8" i="4"/>
  <c r="AI8" i="4"/>
  <c r="AE8" i="4" s="1"/>
  <c r="X8" i="4" s="1"/>
  <c r="X20" i="4" s="1"/>
  <c r="AH8" i="4"/>
  <c r="Z8" i="4"/>
  <c r="X4" i="4"/>
  <c r="V4" i="4"/>
  <c r="AE2" i="4"/>
  <c r="U43" i="3"/>
  <c r="Q43" i="3"/>
  <c r="X39" i="3"/>
  <c r="P39" i="3"/>
  <c r="V39" i="3" s="1"/>
  <c r="V40" i="3" s="1"/>
  <c r="X38" i="3"/>
  <c r="V38" i="3"/>
  <c r="P38" i="3"/>
  <c r="T38" i="3" s="1"/>
  <c r="X37" i="3"/>
  <c r="V37" i="3"/>
  <c r="T37" i="3"/>
  <c r="P37" i="3"/>
  <c r="X36" i="3"/>
  <c r="V36" i="3"/>
  <c r="T36" i="3"/>
  <c r="P36" i="3"/>
  <c r="X35" i="3"/>
  <c r="T35" i="3"/>
  <c r="P35" i="3"/>
  <c r="V35" i="3" s="1"/>
  <c r="AO28" i="3"/>
  <c r="AN28" i="3" s="1"/>
  <c r="Z28" i="3"/>
  <c r="X28" i="3"/>
  <c r="V28" i="3"/>
  <c r="AO27" i="3"/>
  <c r="AN27" i="3"/>
  <c r="Z27" i="3"/>
  <c r="X27" i="3"/>
  <c r="X29" i="3" s="1"/>
  <c r="V27" i="3"/>
  <c r="V29" i="3" s="1"/>
  <c r="AO26" i="3"/>
  <c r="AN26" i="3" s="1"/>
  <c r="Z26" i="3"/>
  <c r="Z29" i="3" s="1"/>
  <c r="X26" i="3"/>
  <c r="V26" i="3"/>
  <c r="AO19" i="3"/>
  <c r="AN19" i="3"/>
  <c r="AL19" i="3"/>
  <c r="AI19" i="3" s="1"/>
  <c r="AK19" i="3"/>
  <c r="AH19" i="3" s="1"/>
  <c r="AD19" i="3"/>
  <c r="Z19" i="3"/>
  <c r="X19" i="3"/>
  <c r="V19" i="3"/>
  <c r="AO18" i="3"/>
  <c r="AN18" i="3"/>
  <c r="AL18" i="3"/>
  <c r="AI18" i="3" s="1"/>
  <c r="AK18" i="3"/>
  <c r="AH18" i="3" s="1"/>
  <c r="AD18" i="3" s="1"/>
  <c r="Z18" i="3"/>
  <c r="X18" i="3"/>
  <c r="V18" i="3"/>
  <c r="AO17" i="3"/>
  <c r="AN17" i="3" s="1"/>
  <c r="AL17" i="3"/>
  <c r="AI17" i="3" s="1"/>
  <c r="AK17" i="3"/>
  <c r="AH17" i="3"/>
  <c r="AD17" i="3" s="1"/>
  <c r="Z17" i="3"/>
  <c r="X17" i="3"/>
  <c r="V17" i="3"/>
  <c r="AO16" i="3"/>
  <c r="AN16" i="3" s="1"/>
  <c r="AL16" i="3"/>
  <c r="AK16" i="3"/>
  <c r="AI16" i="3"/>
  <c r="AH16" i="3"/>
  <c r="Z16" i="3"/>
  <c r="X16" i="3"/>
  <c r="V16" i="3"/>
  <c r="AO15" i="3"/>
  <c r="AN15" i="3" s="1"/>
  <c r="AL15" i="3"/>
  <c r="AK15" i="3"/>
  <c r="AI15" i="3"/>
  <c r="AH15" i="3"/>
  <c r="AD15" i="3" s="1"/>
  <c r="Z15" i="3"/>
  <c r="X15" i="3"/>
  <c r="V15" i="3"/>
  <c r="AO14" i="3"/>
  <c r="AN14" i="3"/>
  <c r="AL14" i="3"/>
  <c r="AK14" i="3"/>
  <c r="AH14" i="3" s="1"/>
  <c r="AD14" i="3" s="1"/>
  <c r="AI14" i="3"/>
  <c r="Z14" i="3"/>
  <c r="X14" i="3"/>
  <c r="V14" i="3"/>
  <c r="AO13" i="3"/>
  <c r="AN13" i="3"/>
  <c r="AL13" i="3"/>
  <c r="AI13" i="3" s="1"/>
  <c r="AK13" i="3"/>
  <c r="AH13" i="3"/>
  <c r="AD13" i="3" s="1"/>
  <c r="Z13" i="3"/>
  <c r="X13" i="3"/>
  <c r="V13" i="3"/>
  <c r="AO12" i="3"/>
  <c r="AN12" i="3"/>
  <c r="AL12" i="3"/>
  <c r="AK12" i="3"/>
  <c r="AI12" i="3"/>
  <c r="AH12" i="3"/>
  <c r="AD12" i="3" s="1"/>
  <c r="Z12" i="3"/>
  <c r="X12" i="3"/>
  <c r="V12" i="3"/>
  <c r="AO11" i="3"/>
  <c r="AN11" i="3" s="1"/>
  <c r="AL11" i="3"/>
  <c r="AK11" i="3"/>
  <c r="AH11" i="3" s="1"/>
  <c r="AI11" i="3"/>
  <c r="Z11" i="3"/>
  <c r="X11" i="3"/>
  <c r="V11" i="3"/>
  <c r="AO10" i="3"/>
  <c r="AN10" i="3" s="1"/>
  <c r="AL10" i="3"/>
  <c r="AK10" i="3"/>
  <c r="AI10" i="3"/>
  <c r="AH10" i="3"/>
  <c r="Z10" i="3"/>
  <c r="X10" i="3"/>
  <c r="X20" i="3" s="1"/>
  <c r="V10" i="3"/>
  <c r="AO9" i="3"/>
  <c r="AN9" i="3"/>
  <c r="AL9" i="3"/>
  <c r="AK9" i="3"/>
  <c r="AH9" i="3" s="1"/>
  <c r="AI9" i="3"/>
  <c r="AD9" i="3"/>
  <c r="Z9" i="3"/>
  <c r="X9" i="3"/>
  <c r="V9" i="3"/>
  <c r="AO8" i="3"/>
  <c r="AN8" i="3" s="1"/>
  <c r="AL8" i="3"/>
  <c r="AI8" i="3" s="1"/>
  <c r="AK8" i="3"/>
  <c r="AH8" i="3" s="1"/>
  <c r="AD8" i="3" s="1"/>
  <c r="Z8" i="3"/>
  <c r="Z20" i="3" s="1"/>
  <c r="X8" i="3"/>
  <c r="V8" i="3"/>
  <c r="V20" i="3" s="1"/>
  <c r="X4" i="3"/>
  <c r="AE14" i="3" s="1"/>
  <c r="V4" i="3"/>
  <c r="AE2" i="3"/>
  <c r="U43" i="2"/>
  <c r="Q43" i="2"/>
  <c r="X39" i="2"/>
  <c r="P39" i="2"/>
  <c r="V39" i="2" s="1"/>
  <c r="X38" i="2"/>
  <c r="T38" i="2"/>
  <c r="P38" i="2"/>
  <c r="V38" i="2" s="1"/>
  <c r="X37" i="2"/>
  <c r="V37" i="2"/>
  <c r="P37" i="2"/>
  <c r="T37" i="2" s="1"/>
  <c r="X36" i="2"/>
  <c r="V36" i="2"/>
  <c r="T36" i="2"/>
  <c r="P36" i="2"/>
  <c r="P35" i="2"/>
  <c r="Y43" i="2" s="1"/>
  <c r="X29" i="2"/>
  <c r="AO28" i="2"/>
  <c r="AN28" i="2"/>
  <c r="Z28" i="2"/>
  <c r="X28" i="2"/>
  <c r="V28" i="2"/>
  <c r="AO27" i="2"/>
  <c r="AN27" i="2" s="1"/>
  <c r="Z27" i="2"/>
  <c r="X27" i="2"/>
  <c r="V27" i="2"/>
  <c r="AO26" i="2"/>
  <c r="AN26" i="2"/>
  <c r="Z26" i="2"/>
  <c r="Z29" i="2" s="1"/>
  <c r="X26" i="2"/>
  <c r="V26" i="2"/>
  <c r="V29" i="2" s="1"/>
  <c r="AO19" i="2"/>
  <c r="AN19" i="2"/>
  <c r="AL19" i="2"/>
  <c r="AI19" i="2" s="1"/>
  <c r="AK19" i="2"/>
  <c r="AH19" i="2"/>
  <c r="Z19" i="2"/>
  <c r="X19" i="2"/>
  <c r="V19" i="2"/>
  <c r="AO18" i="2"/>
  <c r="AN18" i="2"/>
  <c r="AL18" i="2"/>
  <c r="AK18" i="2"/>
  <c r="AI18" i="2"/>
  <c r="AH18" i="2"/>
  <c r="Z18" i="2"/>
  <c r="X18" i="2"/>
  <c r="V18" i="2"/>
  <c r="AO17" i="2"/>
  <c r="AN17" i="2" s="1"/>
  <c r="AL17" i="2"/>
  <c r="AK17" i="2"/>
  <c r="AI17" i="2"/>
  <c r="AH17" i="2"/>
  <c r="Z17" i="2"/>
  <c r="X17" i="2"/>
  <c r="V17" i="2"/>
  <c r="AO16" i="2"/>
  <c r="AN16" i="2" s="1"/>
  <c r="AL16" i="2"/>
  <c r="AK16" i="2"/>
  <c r="AH16" i="2" s="1"/>
  <c r="AI16" i="2"/>
  <c r="Z16" i="2"/>
  <c r="X16" i="2"/>
  <c r="V16" i="2"/>
  <c r="AO15" i="2"/>
  <c r="AN15" i="2"/>
  <c r="AL15" i="2"/>
  <c r="AK15" i="2"/>
  <c r="AH15" i="2" s="1"/>
  <c r="AI15" i="2"/>
  <c r="Z15" i="2"/>
  <c r="X15" i="2"/>
  <c r="V15" i="2"/>
  <c r="AO14" i="2"/>
  <c r="AN14" i="2"/>
  <c r="AL14" i="2"/>
  <c r="AI14" i="2" s="1"/>
  <c r="AK14" i="2"/>
  <c r="AH14" i="2"/>
  <c r="Z14" i="2"/>
  <c r="X14" i="2"/>
  <c r="V14" i="2"/>
  <c r="AO13" i="2"/>
  <c r="AN13" i="2"/>
  <c r="AL13" i="2"/>
  <c r="AK13" i="2"/>
  <c r="AI13" i="2"/>
  <c r="AH13" i="2"/>
  <c r="Z13" i="2"/>
  <c r="X13" i="2"/>
  <c r="V13" i="2"/>
  <c r="AO12" i="2"/>
  <c r="AN12" i="2" s="1"/>
  <c r="AL12" i="2"/>
  <c r="AK12" i="2"/>
  <c r="AI12" i="2"/>
  <c r="AH12" i="2"/>
  <c r="Z12" i="2"/>
  <c r="X12" i="2"/>
  <c r="V12" i="2"/>
  <c r="AO11" i="2"/>
  <c r="AN11" i="2" s="1"/>
  <c r="AL11" i="2"/>
  <c r="AK11" i="2"/>
  <c r="AH11" i="2" s="1"/>
  <c r="AI11" i="2"/>
  <c r="Z11" i="2"/>
  <c r="X11" i="2"/>
  <c r="V11" i="2"/>
  <c r="AO10" i="2"/>
  <c r="AN10" i="2"/>
  <c r="AL10" i="2"/>
  <c r="AK10" i="2"/>
  <c r="AH10" i="2" s="1"/>
  <c r="AI10" i="2"/>
  <c r="Z10" i="2"/>
  <c r="X10" i="2"/>
  <c r="V10" i="2"/>
  <c r="AO9" i="2"/>
  <c r="AN9" i="2"/>
  <c r="Z9" i="2" s="1"/>
  <c r="AL9" i="2"/>
  <c r="AK9" i="2"/>
  <c r="AI9" i="2"/>
  <c r="AH9" i="2"/>
  <c r="AO8" i="2"/>
  <c r="AN8" i="2"/>
  <c r="Z8" i="2" s="1"/>
  <c r="AL8" i="2"/>
  <c r="AK8" i="2"/>
  <c r="AI8" i="2"/>
  <c r="AH8" i="2"/>
  <c r="X4" i="2"/>
  <c r="V4" i="2"/>
  <c r="AE2" i="2"/>
  <c r="O18" i="1"/>
  <c r="O17" i="1"/>
  <c r="V35" i="2" l="1"/>
  <c r="V40" i="2" s="1"/>
  <c r="W46" i="6"/>
  <c r="L43" i="2"/>
  <c r="W45" i="3"/>
  <c r="Z20" i="4"/>
  <c r="W46" i="4" s="1"/>
  <c r="Z20" i="2"/>
  <c r="AE19" i="7"/>
  <c r="AP42" i="11"/>
  <c r="AE18" i="7"/>
  <c r="AE8" i="7"/>
  <c r="AE16" i="7"/>
  <c r="AE15" i="7"/>
  <c r="AE14" i="7"/>
  <c r="AE12" i="7"/>
  <c r="AE11" i="7"/>
  <c r="AP37" i="11"/>
  <c r="AE16" i="2"/>
  <c r="AE11" i="2"/>
  <c r="V37" i="9"/>
  <c r="T37" i="9"/>
  <c r="AE11" i="3"/>
  <c r="AE16" i="3"/>
  <c r="T39" i="3"/>
  <c r="T40" i="3" s="1"/>
  <c r="W44" i="3" s="1"/>
  <c r="AN36" i="11"/>
  <c r="AD15" i="4"/>
  <c r="AD14" i="4"/>
  <c r="AD10" i="4"/>
  <c r="V10" i="4" s="1"/>
  <c r="AD16" i="5"/>
  <c r="T40" i="5"/>
  <c r="W44" i="5" s="1"/>
  <c r="V38" i="5"/>
  <c r="V40" i="5" s="1"/>
  <c r="V36" i="8"/>
  <c r="T36" i="8"/>
  <c r="X20" i="9"/>
  <c r="T35" i="2"/>
  <c r="AE12" i="3"/>
  <c r="AE17" i="3"/>
  <c r="AE18" i="3"/>
  <c r="X40" i="3"/>
  <c r="W46" i="3" s="1"/>
  <c r="AE14" i="4"/>
  <c r="AD16" i="4"/>
  <c r="AD13" i="6"/>
  <c r="R27" i="10"/>
  <c r="W34" i="10" s="1"/>
  <c r="AA6" i="12"/>
  <c r="AK42" i="11"/>
  <c r="T42" i="11" s="1"/>
  <c r="AK38" i="11"/>
  <c r="T38" i="11" s="1"/>
  <c r="AN37" i="11"/>
  <c r="AD17" i="2"/>
  <c r="AD12" i="2"/>
  <c r="AE13" i="3"/>
  <c r="AE18" i="5"/>
  <c r="AE9" i="6"/>
  <c r="X9" i="6" s="1"/>
  <c r="AE15" i="6"/>
  <c r="AE16" i="6"/>
  <c r="AE9" i="7"/>
  <c r="AE10" i="7"/>
  <c r="Y32" i="10"/>
  <c r="P32" i="10" s="1"/>
  <c r="AD9" i="2"/>
  <c r="V9" i="2" s="1"/>
  <c r="AE12" i="2"/>
  <c r="AE17" i="2"/>
  <c r="AD18" i="2"/>
  <c r="X35" i="2"/>
  <c r="X40" i="2" s="1"/>
  <c r="AE8" i="2"/>
  <c r="X8" i="2" s="1"/>
  <c r="AE9" i="2"/>
  <c r="X9" i="2" s="1"/>
  <c r="AD11" i="2"/>
  <c r="AE13" i="2"/>
  <c r="AD15" i="2"/>
  <c r="AD16" i="2"/>
  <c r="AE18" i="2"/>
  <c r="AD19" i="2"/>
  <c r="AD13" i="4"/>
  <c r="AD10" i="5"/>
  <c r="V29" i="6"/>
  <c r="W44" i="6" s="1"/>
  <c r="Z20" i="8"/>
  <c r="AD8" i="2"/>
  <c r="V8" i="2" s="1"/>
  <c r="AE10" i="2"/>
  <c r="AE14" i="2"/>
  <c r="AE15" i="2"/>
  <c r="AE19" i="2"/>
  <c r="T39" i="2"/>
  <c r="AD9" i="4"/>
  <c r="V9" i="4" s="1"/>
  <c r="X20" i="5"/>
  <c r="AD11" i="5"/>
  <c r="AD12" i="5"/>
  <c r="Y43" i="9"/>
  <c r="L43" i="9" s="1"/>
  <c r="N13" i="10"/>
  <c r="W33" i="10" s="1"/>
  <c r="V38" i="6"/>
  <c r="T38" i="6"/>
  <c r="V35" i="7"/>
  <c r="T35" i="7"/>
  <c r="AD13" i="8"/>
  <c r="Y43" i="8"/>
  <c r="L43" i="8" s="1"/>
  <c r="X35" i="8"/>
  <c r="X40" i="8" s="1"/>
  <c r="V35" i="8"/>
  <c r="V40" i="8" s="1"/>
  <c r="T35" i="8"/>
  <c r="T40" i="8" s="1"/>
  <c r="W44" i="8" s="1"/>
  <c r="AE14" i="6"/>
  <c r="AE12" i="6"/>
  <c r="AE11" i="6"/>
  <c r="X26" i="6"/>
  <c r="X29" i="6" s="1"/>
  <c r="AE10" i="6"/>
  <c r="AP35" i="11"/>
  <c r="AE18" i="6"/>
  <c r="AE8" i="6"/>
  <c r="X8" i="6" s="1"/>
  <c r="X20" i="6" s="1"/>
  <c r="AE17" i="6"/>
  <c r="AD14" i="2"/>
  <c r="AD8" i="4"/>
  <c r="V8" i="4" s="1"/>
  <c r="Y43" i="3"/>
  <c r="L43" i="3" s="1"/>
  <c r="Z20" i="5"/>
  <c r="W46" i="5" s="1"/>
  <c r="T40" i="6"/>
  <c r="AE13" i="8"/>
  <c r="X40" i="9"/>
  <c r="W46" i="9" s="1"/>
  <c r="W45" i="11"/>
  <c r="AE10" i="3"/>
  <c r="AE19" i="3"/>
  <c r="AE9" i="3"/>
  <c r="AP40" i="11"/>
  <c r="AE15" i="3"/>
  <c r="AD19" i="5"/>
  <c r="AD9" i="5"/>
  <c r="AD18" i="5"/>
  <c r="AD8" i="5"/>
  <c r="AD15" i="5"/>
  <c r="AD14" i="5"/>
  <c r="AD13" i="2"/>
  <c r="AD10" i="2"/>
  <c r="AE8" i="3"/>
  <c r="AD11" i="3"/>
  <c r="AD10" i="3"/>
  <c r="AN40" i="11"/>
  <c r="AD16" i="3"/>
  <c r="Y43" i="4"/>
  <c r="L43" i="4" s="1"/>
  <c r="V35" i="4"/>
  <c r="V40" i="4" s="1"/>
  <c r="W45" i="4" s="1"/>
  <c r="AE19" i="6"/>
  <c r="V35" i="6"/>
  <c r="V40" i="6" s="1"/>
  <c r="AE13" i="7"/>
  <c r="V39" i="7"/>
  <c r="T39" i="7"/>
  <c r="AE16" i="9"/>
  <c r="V36" i="9"/>
  <c r="T36" i="9"/>
  <c r="T40" i="9" s="1"/>
  <c r="W44" i="9" s="1"/>
  <c r="Q30" i="11"/>
  <c r="AN39" i="11"/>
  <c r="AE19" i="4"/>
  <c r="AE13" i="5"/>
  <c r="Y43" i="5"/>
  <c r="L43" i="5" s="1"/>
  <c r="AD18" i="6"/>
  <c r="AD12" i="7"/>
  <c r="AE15" i="8"/>
  <c r="AD16" i="8"/>
  <c r="AD10" i="9"/>
  <c r="V35" i="9"/>
  <c r="AN35" i="11"/>
  <c r="AD13" i="7"/>
  <c r="AE16" i="8"/>
  <c r="AD17" i="8"/>
  <c r="AD11" i="9"/>
  <c r="AE8" i="8"/>
  <c r="X8" i="8" s="1"/>
  <c r="X20" i="8" s="1"/>
  <c r="W45" i="8" s="1"/>
  <c r="AE18" i="8"/>
  <c r="AD13" i="9"/>
  <c r="AP39" i="11"/>
  <c r="AE13" i="4"/>
  <c r="AE17" i="5"/>
  <c r="AD16" i="7"/>
  <c r="AE9" i="8"/>
  <c r="X9" i="8" s="1"/>
  <c r="AD10" i="8"/>
  <c r="AE19" i="8"/>
  <c r="AE13" i="9"/>
  <c r="AD14" i="9"/>
  <c r="T20" i="10"/>
  <c r="T27" i="10" s="1"/>
  <c r="W35" i="10" s="1"/>
  <c r="AN38" i="11"/>
  <c r="AE8" i="5"/>
  <c r="AD17" i="7"/>
  <c r="AE10" i="8"/>
  <c r="AD11" i="8"/>
  <c r="AE14" i="9"/>
  <c r="AD15" i="9"/>
  <c r="AP38" i="11"/>
  <c r="AE12" i="8"/>
  <c r="AD17" i="9"/>
  <c r="AD18" i="9"/>
  <c r="V20" i="2" l="1"/>
  <c r="AJ35" i="11"/>
  <c r="Q35" i="11" s="1"/>
  <c r="AJ39" i="11"/>
  <c r="Q39" i="11" s="1"/>
  <c r="V40" i="9"/>
  <c r="AJ40" i="11"/>
  <c r="Q40" i="11" s="1"/>
  <c r="AJ36" i="11"/>
  <c r="Q36" i="11" s="1"/>
  <c r="W45" i="6"/>
  <c r="W46" i="8"/>
  <c r="J11" i="1"/>
  <c r="AK41" i="11"/>
  <c r="T41" i="11" s="1"/>
  <c r="AK37" i="11"/>
  <c r="T37" i="11" s="1"/>
  <c r="W45" i="5"/>
  <c r="X20" i="2"/>
  <c r="W45" i="2" s="1"/>
  <c r="T40" i="7"/>
  <c r="W44" i="7" s="1"/>
  <c r="T40" i="2"/>
  <c r="W44" i="2" s="1"/>
  <c r="AK39" i="11"/>
  <c r="T39" i="11" s="1"/>
  <c r="AK35" i="11"/>
  <c r="T35" i="11" s="1"/>
  <c r="V40" i="7"/>
  <c r="W45" i="7" s="1"/>
  <c r="W45" i="9"/>
  <c r="AJ42" i="11"/>
  <c r="Q42" i="11" s="1"/>
  <c r="AJ38" i="11"/>
  <c r="Q38" i="11" s="1"/>
  <c r="W46" i="2"/>
  <c r="AK36" i="11"/>
  <c r="T36" i="11" s="1"/>
  <c r="AK40" i="11"/>
  <c r="T40" i="11" s="1"/>
  <c r="V20" i="4"/>
  <c r="W44" i="4" s="1"/>
  <c r="AJ41" i="11"/>
  <c r="Q41" i="11" s="1"/>
  <c r="AJ37" i="11"/>
  <c r="Q37" i="11" s="1"/>
  <c r="T45" i="11" l="1"/>
  <c r="AG25" i="1" s="1"/>
  <c r="X12" i="1" s="1"/>
  <c r="AG23" i="1"/>
  <c r="Q45" i="11"/>
  <c r="AG24" i="1" s="1"/>
  <c r="AH24" i="1" l="1"/>
  <c r="T18" i="1" s="1"/>
  <c r="X11" i="1"/>
  <c r="J18" i="1" s="1"/>
  <c r="AH23" i="1"/>
  <c r="T17" i="1" s="1"/>
  <c r="J12" i="1" l="1"/>
  <c r="J1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N5" authorId="0" shapeId="0" xr:uid="{00000000-0006-0000-0100-000001000000}">
      <text>
        <r>
          <rPr>
            <sz val="11"/>
            <color rgb="FF000000"/>
            <rFont val="Calibri"/>
            <family val="2"/>
            <scheme val="minor"/>
          </rPr>
          <t>======
ID#AAAB2lN0aTg
012    (2026-03-27 07:55:17)
取得日射量補正係数は簡略計算法にて算出</t>
        </r>
      </text>
    </comment>
  </commentList>
  <extLst>
    <ext xmlns:r="http://schemas.openxmlformats.org/officeDocument/2006/relationships" uri="GoogleSheetsCustomDataVersion2">
      <go:sheetsCustomData xmlns:go="http://customooxmlschemas.google.com/" r:id="rId1" roundtripDataSignature="AMtx7mhg65AtV6tDM9zyIBf9ysRy7pVclQ=="/>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N5" authorId="0" shapeId="0" xr:uid="{00000000-0006-0000-0200-000001000000}">
      <text>
        <r>
          <rPr>
            <sz val="11"/>
            <color rgb="FF000000"/>
            <rFont val="Calibri"/>
            <family val="2"/>
            <scheme val="minor"/>
          </rPr>
          <t>======
ID#AAAB2lN0aTo
012    (2026-03-27 07:55:17)
取得日射量補正係数は簡略計算法にて算出</t>
        </r>
      </text>
    </comment>
  </commentList>
  <extLst>
    <ext xmlns:r="http://schemas.openxmlformats.org/officeDocument/2006/relationships" uri="GoogleSheetsCustomDataVersion2">
      <go:sheetsCustomData xmlns:go="http://customooxmlschemas.google.com/" r:id="rId1" roundtripDataSignature="AMtx7miWshOz9SS9SE5HCXUZ4r2k4NT+4Q=="/>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N5" authorId="0" shapeId="0" xr:uid="{00000000-0006-0000-0300-000001000000}">
      <text>
        <r>
          <rPr>
            <sz val="11"/>
            <color rgb="FF000000"/>
            <rFont val="Calibri"/>
            <family val="2"/>
            <scheme val="minor"/>
          </rPr>
          <t>======
ID#AAAB2lN0aTY
012    (2026-03-27 07:55:17)
取得日射量補正係数は簡略計算法にて算出</t>
        </r>
      </text>
    </comment>
  </commentList>
  <extLst>
    <ext xmlns:r="http://schemas.openxmlformats.org/officeDocument/2006/relationships" uri="GoogleSheetsCustomDataVersion2">
      <go:sheetsCustomData xmlns:go="http://customooxmlschemas.google.com/" r:id="rId1" roundtripDataSignature="AMtx7mi0fx6aPvcIBAhvbRNfQBnT2Pa/Lw=="/>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N5" authorId="0" shapeId="0" xr:uid="{00000000-0006-0000-0400-000001000000}">
      <text>
        <r>
          <rPr>
            <sz val="11"/>
            <color rgb="FF000000"/>
            <rFont val="Calibri"/>
            <family val="2"/>
            <scheme val="minor"/>
          </rPr>
          <t>======
ID#AAAB2lN0aTw
012    (2026-03-27 07:55:17)
取得日射量補正係数は簡略計算法にて算出</t>
        </r>
      </text>
    </comment>
  </commentList>
  <extLst>
    <ext xmlns:r="http://schemas.openxmlformats.org/officeDocument/2006/relationships" uri="GoogleSheetsCustomDataVersion2">
      <go:sheetsCustomData xmlns:go="http://customooxmlschemas.google.com/" r:id="rId1" roundtripDataSignature="AMtx7mhPkByG/yEFQkjjrJmRlsr3PUo30w=="/>
    </ext>
  </extL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N5" authorId="0" shapeId="0" xr:uid="{00000000-0006-0000-0600-000001000000}">
      <text>
        <r>
          <rPr>
            <sz val="11"/>
            <color rgb="FF000000"/>
            <rFont val="Calibri"/>
            <family val="2"/>
            <scheme val="minor"/>
          </rPr>
          <t>======
ID#AAAB2lN0aT0
012    (2026-03-27 07:55:17)
取得日射量補正係数は簡略計算法にて算出</t>
        </r>
      </text>
    </comment>
  </commentList>
  <extLst>
    <ext xmlns:r="http://schemas.openxmlformats.org/officeDocument/2006/relationships" uri="GoogleSheetsCustomDataVersion2">
      <go:sheetsCustomData xmlns:go="http://customooxmlschemas.google.com/" r:id="rId1" roundtripDataSignature="AMtx7mhlWYmjQQTq89pyEvUacLSwluGwkQ=="/>
    </ext>
  </extL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N5" authorId="0" shapeId="0" xr:uid="{00000000-0006-0000-0800-000001000000}">
      <text>
        <r>
          <rPr>
            <sz val="11"/>
            <color rgb="FF000000"/>
            <rFont val="Calibri"/>
            <family val="2"/>
            <scheme val="minor"/>
          </rPr>
          <t>======
ID#AAAB2lN0aT8
012    (2026-03-27 07:55:17)
取得日射量補正係数は簡略計算法にて算出</t>
        </r>
      </text>
    </comment>
  </commentList>
  <extLst>
    <ext xmlns:r="http://schemas.openxmlformats.org/officeDocument/2006/relationships" uri="GoogleSheetsCustomDataVersion2">
      <go:sheetsCustomData xmlns:go="http://customooxmlschemas.google.com/" r:id="rId1" roundtripDataSignature="AMtx7mibC55xqSQxC40VksbVpASYGzDobg=="/>
    </ext>
  </extL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N20" authorId="0" shapeId="0" xr:uid="{00000000-0006-0000-0A00-000002000000}">
      <text>
        <r>
          <rPr>
            <sz val="11"/>
            <color rgb="FF000000"/>
            <rFont val="Calibri"/>
            <family val="2"/>
            <scheme val="minor"/>
          </rPr>
          <t>======
ID#AAAB2lN0aTk
hishinuma    (2026-03-27 07:55:17)
日射の当たらない基礎等の場合は、チェックを入れる</t>
        </r>
      </text>
    </comment>
    <comment ref="N33" authorId="0" shapeId="0" xr:uid="{00000000-0006-0000-0A00-000001000000}">
      <text>
        <r>
          <rPr>
            <sz val="11"/>
            <color rgb="FF000000"/>
            <rFont val="Calibri"/>
            <family val="2"/>
            <scheme val="minor"/>
          </rPr>
          <t>======
ID#AAAB2lN0aT4
hishinuma    (2026-03-27 07:55:17)
日射の当たらない基礎等の場合は、チェックを入れる</t>
        </r>
      </text>
    </comment>
  </commentList>
  <extLst>
    <ext xmlns:r="http://schemas.openxmlformats.org/officeDocument/2006/relationships" uri="GoogleSheetsCustomDataVersion2">
      <go:sheetsCustomData xmlns:go="http://customooxmlschemas.google.com/" r:id="rId1" roundtripDataSignature="AMtx7mjgI468ElzCRfcds+PcCS/IMxajAQ=="/>
    </ext>
  </extLst>
</comments>
</file>

<file path=xl/sharedStrings.xml><?xml version="1.0" encoding="utf-8"?>
<sst xmlns="http://schemas.openxmlformats.org/spreadsheetml/2006/main" count="978" uniqueCount="395">
  <si>
    <t xml:space="preserve">住宅の外皮平均熱貫流率及び平均日射熱取得率（冷房期・暖房期）計算書 </t>
  </si>
  <si>
    <t>リンク規約</t>
  </si>
  <si>
    <t>‐H28年省エネルギー基準に基づく（木造戸建て住宅）‐</t>
  </si>
  <si>
    <t>入力責任者：</t>
  </si>
  <si>
    <t>外皮性能基準値</t>
  </si>
  <si>
    <t>1）基本情報の入力</t>
  </si>
  <si>
    <t>等級7</t>
  </si>
  <si>
    <t>等級6</t>
  </si>
  <si>
    <t>等級５</t>
  </si>
  <si>
    <t>等級４</t>
  </si>
  <si>
    <t>等級３</t>
  </si>
  <si>
    <t>等級２</t>
  </si>
  <si>
    <t>　住宅の名称</t>
  </si>
  <si>
    <t>(仮称)〇〇様邸新築工事</t>
  </si>
  <si>
    <r>
      <rPr>
        <sz val="11"/>
        <color theme="1"/>
        <rFont val="MS PGothic"/>
        <family val="2"/>
        <charset val="128"/>
      </rPr>
      <t>Ｕ</t>
    </r>
    <r>
      <rPr>
        <vertAlign val="subscript"/>
        <sz val="11"/>
        <color theme="1"/>
        <rFont val="ＭＳ Ｐゴシック"/>
        <family val="2"/>
        <charset val="128"/>
      </rPr>
      <t>A</t>
    </r>
  </si>
  <si>
    <r>
      <rPr>
        <sz val="11"/>
        <color theme="1"/>
        <rFont val="MS PGothic"/>
        <family val="2"/>
        <charset val="128"/>
      </rPr>
      <t>η</t>
    </r>
    <r>
      <rPr>
        <vertAlign val="subscript"/>
        <sz val="11"/>
        <color theme="1"/>
        <rFont val="ＭＳ Ｐゴシック"/>
        <family val="2"/>
        <charset val="128"/>
      </rPr>
      <t>AC</t>
    </r>
  </si>
  <si>
    <r>
      <rPr>
        <sz val="11"/>
        <color theme="1"/>
        <rFont val="MS PGothic"/>
        <family val="2"/>
        <charset val="128"/>
      </rPr>
      <t>Ｕ</t>
    </r>
    <r>
      <rPr>
        <vertAlign val="subscript"/>
        <sz val="11"/>
        <color theme="1"/>
        <rFont val="ＭＳ Ｐゴシック"/>
        <family val="2"/>
        <charset val="128"/>
      </rPr>
      <t>A</t>
    </r>
  </si>
  <si>
    <r>
      <rPr>
        <sz val="11"/>
        <color theme="1"/>
        <rFont val="MS PGothic"/>
        <family val="2"/>
        <charset val="128"/>
      </rPr>
      <t>η</t>
    </r>
    <r>
      <rPr>
        <vertAlign val="subscript"/>
        <sz val="11"/>
        <color theme="1"/>
        <rFont val="ＭＳ Ｐゴシック"/>
        <family val="2"/>
        <charset val="128"/>
      </rPr>
      <t>AC</t>
    </r>
  </si>
  <si>
    <r>
      <rPr>
        <sz val="11"/>
        <color theme="1"/>
        <rFont val="MS PGothic"/>
        <family val="2"/>
        <charset val="128"/>
      </rPr>
      <t>Ｕ</t>
    </r>
    <r>
      <rPr>
        <vertAlign val="subscript"/>
        <sz val="11"/>
        <color theme="1"/>
        <rFont val="ＭＳ Ｐゴシック"/>
        <family val="2"/>
        <charset val="128"/>
      </rPr>
      <t>A</t>
    </r>
  </si>
  <si>
    <r>
      <rPr>
        <sz val="11"/>
        <color theme="1"/>
        <rFont val="MS PGothic"/>
        <family val="2"/>
        <charset val="128"/>
      </rPr>
      <t>η</t>
    </r>
    <r>
      <rPr>
        <vertAlign val="subscript"/>
        <sz val="11"/>
        <color theme="1"/>
        <rFont val="ＭＳ Ｐゴシック"/>
        <family val="2"/>
        <charset val="128"/>
      </rPr>
      <t>AC</t>
    </r>
  </si>
  <si>
    <r>
      <rPr>
        <sz val="11"/>
        <color theme="1"/>
        <rFont val="MS PGothic"/>
        <family val="2"/>
        <charset val="128"/>
      </rPr>
      <t>Ｕ</t>
    </r>
    <r>
      <rPr>
        <vertAlign val="subscript"/>
        <sz val="11"/>
        <color theme="1"/>
        <rFont val="ＭＳ Ｐゴシック"/>
        <family val="2"/>
        <charset val="128"/>
      </rPr>
      <t>A</t>
    </r>
  </si>
  <si>
    <r>
      <rPr>
        <sz val="11"/>
        <color theme="1"/>
        <rFont val="MS PGothic"/>
        <family val="2"/>
        <charset val="128"/>
      </rPr>
      <t>η</t>
    </r>
    <r>
      <rPr>
        <vertAlign val="subscript"/>
        <sz val="11"/>
        <color theme="1"/>
        <rFont val="ＭＳ Ｐゴシック"/>
        <family val="2"/>
        <charset val="128"/>
      </rPr>
      <t>AC</t>
    </r>
  </si>
  <si>
    <r>
      <rPr>
        <sz val="11"/>
        <color theme="1"/>
        <rFont val="MS PGothic"/>
        <family val="2"/>
        <charset val="128"/>
      </rPr>
      <t>Ｕ</t>
    </r>
    <r>
      <rPr>
        <vertAlign val="subscript"/>
        <sz val="11"/>
        <color theme="1"/>
        <rFont val="ＭＳ Ｐゴシック"/>
        <family val="2"/>
        <charset val="128"/>
      </rPr>
      <t>A</t>
    </r>
  </si>
  <si>
    <r>
      <rPr>
        <sz val="11"/>
        <color theme="1"/>
        <rFont val="MS PGothic"/>
        <family val="2"/>
        <charset val="128"/>
      </rPr>
      <t>η</t>
    </r>
    <r>
      <rPr>
        <vertAlign val="subscript"/>
        <sz val="11"/>
        <color theme="1"/>
        <rFont val="ＭＳ Ｐゴシック"/>
        <family val="2"/>
        <charset val="128"/>
      </rPr>
      <t>AC</t>
    </r>
  </si>
  <si>
    <r>
      <rPr>
        <sz val="11"/>
        <color theme="1"/>
        <rFont val="MS PGothic"/>
        <family val="2"/>
        <charset val="128"/>
      </rPr>
      <t>Ｕ</t>
    </r>
    <r>
      <rPr>
        <vertAlign val="subscript"/>
        <sz val="11"/>
        <color theme="1"/>
        <rFont val="ＭＳ Ｐゴシック"/>
        <family val="2"/>
        <charset val="128"/>
      </rPr>
      <t>A</t>
    </r>
  </si>
  <si>
    <r>
      <rPr>
        <sz val="11"/>
        <color theme="1"/>
        <rFont val="MS PGothic"/>
        <family val="2"/>
        <charset val="128"/>
      </rPr>
      <t>η</t>
    </r>
    <r>
      <rPr>
        <vertAlign val="subscript"/>
        <sz val="11"/>
        <color theme="1"/>
        <rFont val="ＭＳ Ｐゴシック"/>
        <family val="2"/>
        <charset val="128"/>
      </rPr>
      <t>AC</t>
    </r>
  </si>
  <si>
    <t>　住宅の所在地</t>
  </si>
  <si>
    <t>（地域区分）</t>
  </si>
  <si>
    <t>６地域</t>
  </si>
  <si>
    <t>１地域</t>
  </si>
  <si>
    <t>-</t>
  </si>
  <si>
    <t>　住宅の規模</t>
  </si>
  <si>
    <t>地上</t>
  </si>
  <si>
    <t>階</t>
  </si>
  <si>
    <t>、地下</t>
  </si>
  <si>
    <t>２地域</t>
  </si>
  <si>
    <t>３地域</t>
  </si>
  <si>
    <t>2）計算結果</t>
  </si>
  <si>
    <t>４地域</t>
  </si>
  <si>
    <t>　外皮等面積の合計(ΣA)</t>
  </si>
  <si>
    <t>㎡</t>
  </si>
  <si>
    <r>
      <rPr>
        <sz val="10"/>
        <color theme="1"/>
        <rFont val="MS PGothic"/>
        <family val="2"/>
        <charset val="128"/>
      </rPr>
      <t>　冷房期の平均日射熱取得率(η</t>
    </r>
    <r>
      <rPr>
        <vertAlign val="subscript"/>
        <sz val="10"/>
        <color theme="1"/>
        <rFont val="ＭＳ Ｐゴシック"/>
        <family val="2"/>
        <charset val="128"/>
      </rPr>
      <t>AC</t>
    </r>
    <r>
      <rPr>
        <sz val="10"/>
        <color theme="1"/>
        <rFont val="ＭＳ Ｐゴシック"/>
        <family val="2"/>
        <charset val="128"/>
      </rPr>
      <t>)</t>
    </r>
  </si>
  <si>
    <t>５地域</t>
  </si>
  <si>
    <r>
      <rPr>
        <sz val="10"/>
        <color theme="1"/>
        <rFont val="MS PGothic"/>
        <family val="2"/>
        <charset val="128"/>
      </rPr>
      <t>　外皮平均熱貫流率(U</t>
    </r>
    <r>
      <rPr>
        <vertAlign val="subscript"/>
        <sz val="10"/>
        <color theme="1"/>
        <rFont val="ＭＳ Ｐゴシック"/>
        <family val="2"/>
        <charset val="128"/>
      </rPr>
      <t>A</t>
    </r>
    <r>
      <rPr>
        <sz val="10"/>
        <color theme="1"/>
        <rFont val="ＭＳ Ｐゴシック"/>
        <family val="2"/>
        <charset val="128"/>
      </rPr>
      <t>)</t>
    </r>
  </si>
  <si>
    <t>W/（㎡K）</t>
  </si>
  <si>
    <r>
      <rPr>
        <sz val="10"/>
        <color theme="1"/>
        <rFont val="MS PGothic"/>
        <family val="2"/>
        <charset val="128"/>
      </rPr>
      <t>　暖房期の平均日射熱取得率(η</t>
    </r>
    <r>
      <rPr>
        <vertAlign val="subscript"/>
        <sz val="10"/>
        <color theme="1"/>
        <rFont val="ＭＳ Ｐゴシック"/>
        <family val="2"/>
        <charset val="128"/>
      </rPr>
      <t>AH</t>
    </r>
    <r>
      <rPr>
        <sz val="10"/>
        <color theme="1"/>
        <rFont val="ＭＳ Ｐゴシック"/>
        <family val="2"/>
        <charset val="128"/>
      </rPr>
      <t>)</t>
    </r>
  </si>
  <si>
    <t>７地域</t>
  </si>
  <si>
    <t>８地域</t>
  </si>
  <si>
    <t>3）省エネルギー基準外皮性能適合可否結果</t>
  </si>
  <si>
    <t>計算結果</t>
  </si>
  <si>
    <t>基準値</t>
  </si>
  <si>
    <t>判定</t>
  </si>
  <si>
    <t>リンクセル</t>
  </si>
  <si>
    <r>
      <rPr>
        <sz val="10"/>
        <color theme="1"/>
        <rFont val="MS PGothic"/>
        <family val="2"/>
        <charset val="128"/>
      </rPr>
      <t>　外皮平均熱貫流率(U</t>
    </r>
    <r>
      <rPr>
        <vertAlign val="subscript"/>
        <sz val="10"/>
        <color theme="1"/>
        <rFont val="ＭＳ Ｐゴシック"/>
        <family val="2"/>
        <charset val="128"/>
      </rPr>
      <t>A</t>
    </r>
    <r>
      <rPr>
        <sz val="10"/>
        <color theme="1"/>
        <rFont val="ＭＳ Ｐゴシック"/>
        <family val="2"/>
        <charset val="128"/>
      </rPr>
      <t>)</t>
    </r>
  </si>
  <si>
    <r>
      <rPr>
        <sz val="10"/>
        <color theme="1"/>
        <rFont val="MS PGothic"/>
        <family val="2"/>
        <charset val="128"/>
      </rPr>
      <t>　冷房期の平均日射熱取得率(η</t>
    </r>
    <r>
      <rPr>
        <vertAlign val="subscript"/>
        <sz val="10"/>
        <color theme="1"/>
        <rFont val="ＭＳ Ｐゴシック"/>
        <family val="2"/>
        <charset val="128"/>
      </rPr>
      <t>AC</t>
    </r>
    <r>
      <rPr>
        <sz val="10"/>
        <color theme="1"/>
        <rFont val="ＭＳ Ｐゴシック"/>
        <family val="2"/>
        <charset val="128"/>
      </rPr>
      <t>)</t>
    </r>
  </si>
  <si>
    <r>
      <rPr>
        <sz val="10"/>
        <color theme="1"/>
        <rFont val="MS PGothic"/>
        <family val="2"/>
        <charset val="128"/>
      </rPr>
      <t xml:space="preserve">等級5
</t>
    </r>
    <r>
      <rPr>
        <sz val="8"/>
        <color rgb="FFFF0000"/>
        <rFont val="ＭＳ Ｐゴシック"/>
        <family val="2"/>
        <charset val="128"/>
      </rPr>
      <t>(誘導基準相当)</t>
    </r>
  </si>
  <si>
    <t>◯</t>
  </si>
  <si>
    <r>
      <rPr>
        <sz val="10"/>
        <color theme="1"/>
        <rFont val="MS PGothic"/>
        <family val="2"/>
        <charset val="128"/>
      </rPr>
      <t xml:space="preserve">等級４
</t>
    </r>
    <r>
      <rPr>
        <sz val="8"/>
        <color rgb="FFFF0000"/>
        <rFont val="Arial"/>
        <family val="2"/>
      </rPr>
      <t>(省エネ基準相当)</t>
    </r>
  </si>
  <si>
    <t>等級3</t>
  </si>
  <si>
    <t>　注１：本計算シートの計算方法は、（国研）建築研究所が示す外皮性能の計算方法を原則遵守しています。</t>
  </si>
  <si>
    <t>q</t>
  </si>
  <si>
    <t>　注２：内訳計算シートＡは、住宅の外壁の面する方位別のシートに入力してください。</t>
  </si>
  <si>
    <r>
      <rPr>
        <sz val="11"/>
        <color theme="1"/>
        <rFont val="MS PGothic"/>
        <family val="2"/>
        <charset val="128"/>
      </rPr>
      <t>m</t>
    </r>
    <r>
      <rPr>
        <vertAlign val="subscript"/>
        <sz val="11"/>
        <color theme="1"/>
        <rFont val="ＭＳ Ｐゴシック"/>
        <family val="2"/>
        <charset val="128"/>
      </rPr>
      <t>c</t>
    </r>
  </si>
  <si>
    <t>　注３：各シートの</t>
  </si>
  <si>
    <t>黄色</t>
  </si>
  <si>
    <t xml:space="preserve"> 部分に入力するか、あるいはドロップボックスから選択してください。</t>
  </si>
  <si>
    <r>
      <rPr>
        <sz val="11"/>
        <color theme="1"/>
        <rFont val="MS PGothic"/>
        <family val="2"/>
        <charset val="128"/>
      </rPr>
      <t>m</t>
    </r>
    <r>
      <rPr>
        <vertAlign val="subscript"/>
        <sz val="11"/>
        <color theme="1"/>
        <rFont val="ＭＳ Ｐゴシック"/>
        <family val="2"/>
        <charset val="128"/>
      </rPr>
      <t>h</t>
    </r>
  </si>
  <si>
    <t>　注４：各シートに入力する寸法は、メートル単位で入力して下さい。</t>
  </si>
  <si>
    <t>　注５：本計算シートでは計算式の誤削除を防止するため、シートを保護しています。</t>
  </si>
  <si>
    <t>　※1　建具の仕様、ガラスの仕様および付属部材の組み合わせに応じた日射熱取得率を直接入力して下さい。</t>
  </si>
  <si>
    <r>
      <rPr>
        <sz val="12"/>
        <color theme="1"/>
        <rFont val="HG丸ｺﾞｼｯｸM-PRO"/>
        <family val="2"/>
        <charset val="128"/>
      </rPr>
      <t>内訳計算シートＡ　　</t>
    </r>
    <r>
      <rPr>
        <b/>
        <sz val="12"/>
        <color theme="1"/>
        <rFont val="HG丸ｺﾞｼｯｸM-PRO"/>
        <family val="2"/>
        <charset val="128"/>
      </rPr>
      <t>＜北面＞</t>
    </r>
    <r>
      <rPr>
        <sz val="12"/>
        <color theme="1"/>
        <rFont val="HG丸ｺﾞｼｯｸM-PRO"/>
        <family val="2"/>
        <charset val="128"/>
      </rPr>
      <t xml:space="preserve"> の外皮熱損失量と日射熱取得量</t>
    </r>
  </si>
  <si>
    <t>1）窓の入力</t>
  </si>
  <si>
    <t>方位係数</t>
  </si>
  <si>
    <t>窓番号</t>
  </si>
  <si>
    <t>寸法[ｍ]</t>
  </si>
  <si>
    <r>
      <rPr>
        <sz val="10"/>
        <color theme="1"/>
        <rFont val="MS PGothic"/>
        <family val="2"/>
        <charset val="128"/>
      </rPr>
      <t xml:space="preserve">熱貫流率
</t>
    </r>
    <r>
      <rPr>
        <sz val="8"/>
        <color theme="1"/>
        <rFont val="ＭＳ Ｐゴシック"/>
        <family val="2"/>
        <charset val="128"/>
      </rPr>
      <t>[W/(㎡･K)]</t>
    </r>
  </si>
  <si>
    <t>日射熱
取得率
※1</t>
  </si>
  <si>
    <t>付属部材
の有無</t>
  </si>
  <si>
    <t>取得日射量補正係数の算出</t>
  </si>
  <si>
    <r>
      <rPr>
        <sz val="10"/>
        <color theme="1"/>
        <rFont val="MS PGothic"/>
        <family val="2"/>
        <charset val="128"/>
      </rPr>
      <t xml:space="preserve">冷房期
日射熱
取得量
</t>
    </r>
    <r>
      <rPr>
        <sz val="8"/>
        <color theme="1"/>
        <rFont val="Arial"/>
        <family val="2"/>
      </rPr>
      <t>[W/(W/㎡)]</t>
    </r>
  </si>
  <si>
    <r>
      <rPr>
        <sz val="10"/>
        <color theme="1"/>
        <rFont val="MS PGothic"/>
        <family val="2"/>
        <charset val="128"/>
      </rPr>
      <t xml:space="preserve">暖房期
日射熱
取得量
</t>
    </r>
    <r>
      <rPr>
        <sz val="8"/>
        <color theme="1"/>
        <rFont val="ＭＳ Ｐゴシック"/>
        <family val="2"/>
        <charset val="128"/>
      </rPr>
      <t>[W/(W/㎡)]</t>
    </r>
  </si>
  <si>
    <t>熱損失
[W/K]</t>
  </si>
  <si>
    <t>幅</t>
  </si>
  <si>
    <t>高さ</t>
  </si>
  <si>
    <t>ﾃﾞﾌｫﾙﾄ
値使用</t>
  </si>
  <si>
    <t>庇による補正計算[ｍ]</t>
  </si>
  <si>
    <t>日射熱取得量</t>
  </si>
  <si>
    <t>取得日射量補正係数</t>
  </si>
  <si>
    <t>取得日射量補正係数(FALSEの場合)</t>
  </si>
  <si>
    <t>補正熱貫流率</t>
  </si>
  <si>
    <t>Z</t>
  </si>
  <si>
    <t>ｙ1</t>
  </si>
  <si>
    <t>ｙ2</t>
  </si>
  <si>
    <t>冷房期</t>
  </si>
  <si>
    <t>暖房期</t>
  </si>
  <si>
    <t>Ui</t>
  </si>
  <si>
    <t>⊿R</t>
  </si>
  <si>
    <t>AW-1</t>
  </si>
  <si>
    <t>AW-2</t>
  </si>
  <si>
    <r>
      <rPr>
        <sz val="11"/>
        <color theme="1"/>
        <rFont val="HG丸ｺﾞｼｯｸM-PRO"/>
        <family val="2"/>
        <charset val="128"/>
      </rPr>
      <t xml:space="preserve">窓 </t>
    </r>
    <r>
      <rPr>
        <b/>
        <sz val="11"/>
        <color theme="1"/>
        <rFont val="HG丸ｺﾞｼｯｸM-PRO"/>
        <family val="2"/>
        <charset val="128"/>
      </rPr>
      <t>＜北面＞</t>
    </r>
    <r>
      <rPr>
        <sz val="11"/>
        <color theme="1"/>
        <rFont val="HG丸ｺﾞｼｯｸM-PRO"/>
        <family val="2"/>
        <charset val="128"/>
      </rPr>
      <t xml:space="preserve"> 各値合計</t>
    </r>
  </si>
  <si>
    <t>2）ドアの入力</t>
  </si>
  <si>
    <t>ドア番号</t>
  </si>
  <si>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</si>
  <si>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</si>
  <si>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</si>
  <si>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r>
      <rPr>
        <sz val="11"/>
        <color theme="1"/>
        <rFont val="HG丸ｺﾞｼｯｸM-PRO"/>
        <family val="2"/>
        <charset val="128"/>
      </rPr>
      <t xml:space="preserve">ドア </t>
    </r>
    <r>
      <rPr>
        <b/>
        <sz val="11"/>
        <color theme="1"/>
        <rFont val="HG丸ｺﾞｼｯｸM-PRO"/>
        <family val="2"/>
        <charset val="128"/>
      </rPr>
      <t>＜北面＞</t>
    </r>
    <r>
      <rPr>
        <sz val="11"/>
        <color theme="1"/>
        <rFont val="HG丸ｺﾞｼｯｸM-PRO"/>
        <family val="2"/>
        <charset val="128"/>
      </rPr>
      <t xml:space="preserve"> 各値合計</t>
    </r>
  </si>
  <si>
    <t>3）外壁の入力</t>
  </si>
  <si>
    <t>仕様番号</t>
  </si>
  <si>
    <t>外壁
面積
[㎡]</t>
  </si>
  <si>
    <t>除外窓
等面積
[㎡]</t>
  </si>
  <si>
    <t>計算対象
外壁面積[㎡]</t>
  </si>
  <si>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</si>
  <si>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</si>
  <si>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</si>
  <si>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t>外壁1</t>
  </si>
  <si>
    <r>
      <rPr>
        <sz val="11"/>
        <color theme="1"/>
        <rFont val="HG丸ｺﾞｼｯｸM-PRO"/>
        <family val="2"/>
        <charset val="128"/>
      </rPr>
      <t xml:space="preserve">外壁 </t>
    </r>
    <r>
      <rPr>
        <b/>
        <sz val="11"/>
        <color theme="1"/>
        <rFont val="HG丸ｺﾞｼｯｸM-PRO"/>
        <family val="2"/>
        <charset val="128"/>
      </rPr>
      <t>＜北面＞</t>
    </r>
    <r>
      <rPr>
        <sz val="11"/>
        <color theme="1"/>
        <rFont val="HG丸ｺﾞｼｯｸM-PRO"/>
        <family val="2"/>
        <charset val="128"/>
      </rPr>
      <t xml:space="preserve"> 各値合計</t>
    </r>
  </si>
  <si>
    <r>
      <rPr>
        <sz val="11"/>
        <color theme="1"/>
        <rFont val="HG丸ｺﾞｼｯｸM-PRO"/>
        <family val="2"/>
        <charset val="128"/>
      </rPr>
      <t xml:space="preserve">4）住宅 </t>
    </r>
    <r>
      <rPr>
        <b/>
        <sz val="11"/>
        <color theme="1"/>
        <rFont val="HG丸ｺﾞｼｯｸM-PRO"/>
        <family val="2"/>
        <charset val="128"/>
      </rPr>
      <t>＜北面＞</t>
    </r>
    <r>
      <rPr>
        <sz val="11"/>
        <color theme="1"/>
        <rFont val="HG丸ｺﾞｼｯｸM-PRO"/>
        <family val="2"/>
        <charset val="128"/>
      </rPr>
      <t xml:space="preserve"> 計算結果</t>
    </r>
  </si>
  <si>
    <t>北面</t>
  </si>
  <si>
    <t>　外皮等面積（内訳）</t>
  </si>
  <si>
    <t>（窓</t>
  </si>
  <si>
    <t>㎡、</t>
  </si>
  <si>
    <t>ドア</t>
  </si>
  <si>
    <t>外壁</t>
  </si>
  <si>
    <t>㎡）</t>
  </si>
  <si>
    <t>　冷房期総日射熱取得量</t>
  </si>
  <si>
    <t>[W/(W/㎡)]</t>
  </si>
  <si>
    <t>　暖房期総日射熱取得量</t>
  </si>
  <si>
    <t>　総熱損失</t>
  </si>
  <si>
    <t>W/K</t>
  </si>
  <si>
    <r>
      <rPr>
        <sz val="12"/>
        <color theme="1"/>
        <rFont val="HG丸ｺﾞｼｯｸM-PRO"/>
        <family val="2"/>
        <charset val="128"/>
      </rPr>
      <t>内訳計算シートＡ　　</t>
    </r>
    <r>
      <rPr>
        <b/>
        <sz val="12"/>
        <color theme="1"/>
        <rFont val="HG丸ｺﾞｼｯｸM-PRO"/>
        <family val="2"/>
        <charset val="128"/>
      </rPr>
      <t>＜北東面＞</t>
    </r>
    <r>
      <rPr>
        <sz val="12"/>
        <color theme="1"/>
        <rFont val="HG丸ｺﾞｼｯｸM-PRO"/>
        <family val="2"/>
        <charset val="128"/>
      </rPr>
      <t xml:space="preserve"> の外皮熱損失量と日射熱取得量</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</si>
  <si>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</si>
  <si>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</si>
  <si>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</si>
  <si>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t>　</t>
  </si>
  <si>
    <r>
      <rPr>
        <sz val="11"/>
        <color theme="1"/>
        <rFont val="HG丸ｺﾞｼｯｸM-PRO"/>
        <family val="2"/>
        <charset val="128"/>
      </rPr>
      <t xml:space="preserve">窓 </t>
    </r>
    <r>
      <rPr>
        <b/>
        <sz val="11"/>
        <color theme="1"/>
        <rFont val="HG丸ｺﾞｼｯｸM-PRO"/>
        <family val="2"/>
        <charset val="128"/>
      </rPr>
      <t>＜北東面＞</t>
    </r>
    <r>
      <rPr>
        <sz val="11"/>
        <color theme="1"/>
        <rFont val="HG丸ｺﾞｼｯｸM-PRO"/>
        <family val="2"/>
        <charset val="128"/>
      </rPr>
      <t xml:space="preserve"> 各値合計</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</si>
  <si>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</si>
  <si>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</si>
  <si>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</si>
  <si>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r>
      <rPr>
        <sz val="11"/>
        <color theme="1"/>
        <rFont val="HG丸ｺﾞｼｯｸM-PRO"/>
        <family val="2"/>
        <charset val="128"/>
      </rPr>
      <t xml:space="preserve">ドア </t>
    </r>
    <r>
      <rPr>
        <b/>
        <sz val="11"/>
        <color theme="1"/>
        <rFont val="HG丸ｺﾞｼｯｸM-PRO"/>
        <family val="2"/>
        <charset val="128"/>
      </rPr>
      <t>＜北東面＞</t>
    </r>
    <r>
      <rPr>
        <sz val="11"/>
        <color theme="1"/>
        <rFont val="HG丸ｺﾞｼｯｸM-PRO"/>
        <family val="2"/>
        <charset val="128"/>
      </rPr>
      <t xml:space="preserve"> 各値合計</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</si>
  <si>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</si>
  <si>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</si>
  <si>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</si>
  <si>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r>
      <rPr>
        <sz val="11"/>
        <color theme="1"/>
        <rFont val="HG丸ｺﾞｼｯｸM-PRO"/>
        <family val="2"/>
        <charset val="128"/>
      </rPr>
      <t xml:space="preserve">外壁 </t>
    </r>
    <r>
      <rPr>
        <b/>
        <sz val="11"/>
        <color theme="1"/>
        <rFont val="HG丸ｺﾞｼｯｸM-PRO"/>
        <family val="2"/>
        <charset val="128"/>
      </rPr>
      <t>＜北東面＞</t>
    </r>
    <r>
      <rPr>
        <sz val="11"/>
        <color theme="1"/>
        <rFont val="HG丸ｺﾞｼｯｸM-PRO"/>
        <family val="2"/>
        <charset val="128"/>
      </rPr>
      <t xml:space="preserve"> 各値合計</t>
    </r>
  </si>
  <si>
    <r>
      <rPr>
        <sz val="11"/>
        <color theme="1"/>
        <rFont val="HG丸ｺﾞｼｯｸM-PRO"/>
        <family val="2"/>
        <charset val="128"/>
      </rPr>
      <t xml:space="preserve">4）住宅 </t>
    </r>
    <r>
      <rPr>
        <b/>
        <sz val="11"/>
        <color theme="1"/>
        <rFont val="HG丸ｺﾞｼｯｸM-PRO"/>
        <family val="2"/>
        <charset val="128"/>
      </rPr>
      <t>＜北東面＞</t>
    </r>
    <r>
      <rPr>
        <sz val="11"/>
        <color theme="1"/>
        <rFont val="HG丸ｺﾞｼｯｸM-PRO"/>
        <family val="2"/>
        <charset val="128"/>
      </rPr>
      <t xml:space="preserve"> 計算結果</t>
    </r>
  </si>
  <si>
    <t>北東面</t>
  </si>
  <si>
    <r>
      <rPr>
        <sz val="12"/>
        <color theme="1"/>
        <rFont val="HG丸ｺﾞｼｯｸM-PRO"/>
        <family val="2"/>
        <charset val="128"/>
      </rPr>
      <t>内訳計算シートＡ　　</t>
    </r>
    <r>
      <rPr>
        <b/>
        <sz val="12"/>
        <color theme="1"/>
        <rFont val="HG丸ｺﾞｼｯｸM-PRO"/>
        <family val="2"/>
        <charset val="128"/>
      </rPr>
      <t>＜東面＞</t>
    </r>
    <r>
      <rPr>
        <sz val="12"/>
        <color theme="1"/>
        <rFont val="HG丸ｺﾞｼｯｸM-PRO"/>
        <family val="2"/>
        <charset val="128"/>
      </rPr>
      <t xml:space="preserve"> の外皮熱損失量と日射熱取得量</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</si>
  <si>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</si>
  <si>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</si>
  <si>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</si>
  <si>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t>AW-7</t>
  </si>
  <si>
    <t>AW-8</t>
  </si>
  <si>
    <t>AW-9</t>
  </si>
  <si>
    <t>AW-10</t>
  </si>
  <si>
    <t>AW-11</t>
  </si>
  <si>
    <r>
      <rPr>
        <sz val="11"/>
        <color theme="1"/>
        <rFont val="HG丸ｺﾞｼｯｸM-PRO"/>
        <family val="2"/>
        <charset val="128"/>
      </rPr>
      <t xml:space="preserve">窓 </t>
    </r>
    <r>
      <rPr>
        <b/>
        <sz val="11"/>
        <color theme="1"/>
        <rFont val="HG丸ｺﾞｼｯｸM-PRO"/>
        <family val="2"/>
        <charset val="128"/>
      </rPr>
      <t>＜東面＞</t>
    </r>
    <r>
      <rPr>
        <sz val="11"/>
        <color theme="1"/>
        <rFont val="HG丸ｺﾞｼｯｸM-PRO"/>
        <family val="2"/>
        <charset val="128"/>
      </rPr>
      <t xml:space="preserve"> 各値合計</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</si>
  <si>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</si>
  <si>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</si>
  <si>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</si>
  <si>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r>
      <rPr>
        <sz val="11"/>
        <color theme="1"/>
        <rFont val="HG丸ｺﾞｼｯｸM-PRO"/>
        <family val="2"/>
        <charset val="128"/>
      </rPr>
      <t xml:space="preserve">ドア </t>
    </r>
    <r>
      <rPr>
        <b/>
        <sz val="11"/>
        <color theme="1"/>
        <rFont val="HG丸ｺﾞｼｯｸM-PRO"/>
        <family val="2"/>
        <charset val="128"/>
      </rPr>
      <t>＜東面＞</t>
    </r>
    <r>
      <rPr>
        <sz val="11"/>
        <color theme="1"/>
        <rFont val="HG丸ｺﾞｼｯｸM-PRO"/>
        <family val="2"/>
        <charset val="128"/>
      </rPr>
      <t xml:space="preserve"> 各値合計</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</si>
  <si>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</si>
  <si>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</si>
  <si>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</si>
  <si>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t>外壁2</t>
  </si>
  <si>
    <r>
      <rPr>
        <sz val="11"/>
        <color theme="1"/>
        <rFont val="HG丸ｺﾞｼｯｸM-PRO"/>
        <family val="2"/>
        <charset val="128"/>
      </rPr>
      <t xml:space="preserve">外壁 </t>
    </r>
    <r>
      <rPr>
        <b/>
        <sz val="11"/>
        <color theme="1"/>
        <rFont val="HG丸ｺﾞｼｯｸM-PRO"/>
        <family val="2"/>
        <charset val="128"/>
      </rPr>
      <t>＜東面＞</t>
    </r>
    <r>
      <rPr>
        <sz val="11"/>
        <color theme="1"/>
        <rFont val="HG丸ｺﾞｼｯｸM-PRO"/>
        <family val="2"/>
        <charset val="128"/>
      </rPr>
      <t xml:space="preserve"> 各値合計</t>
    </r>
  </si>
  <si>
    <r>
      <rPr>
        <sz val="11"/>
        <color theme="1"/>
        <rFont val="HG丸ｺﾞｼｯｸM-PRO"/>
        <family val="2"/>
        <charset val="128"/>
      </rPr>
      <t xml:space="preserve">4）住宅 </t>
    </r>
    <r>
      <rPr>
        <b/>
        <sz val="11"/>
        <color theme="1"/>
        <rFont val="HG丸ｺﾞｼｯｸM-PRO"/>
        <family val="2"/>
        <charset val="128"/>
      </rPr>
      <t>＜東面＞</t>
    </r>
    <r>
      <rPr>
        <sz val="11"/>
        <color theme="1"/>
        <rFont val="HG丸ｺﾞｼｯｸM-PRO"/>
        <family val="2"/>
        <charset val="128"/>
      </rPr>
      <t xml:space="preserve"> 計算結果</t>
    </r>
  </si>
  <si>
    <t>東面</t>
  </si>
  <si>
    <r>
      <rPr>
        <sz val="12"/>
        <color theme="1"/>
        <rFont val="HG丸ｺﾞｼｯｸM-PRO"/>
        <family val="2"/>
        <charset val="128"/>
      </rPr>
      <t>内訳計算シートＡ　　</t>
    </r>
    <r>
      <rPr>
        <b/>
        <sz val="12"/>
        <color theme="1"/>
        <rFont val="HG丸ｺﾞｼｯｸM-PRO"/>
        <family val="2"/>
        <charset val="128"/>
      </rPr>
      <t>＜南東面＞</t>
    </r>
    <r>
      <rPr>
        <sz val="12"/>
        <color theme="1"/>
        <rFont val="HG丸ｺﾞｼｯｸM-PRO"/>
        <family val="2"/>
        <charset val="128"/>
      </rPr>
      <t xml:space="preserve"> の外皮熱損失量と日射熱取得量</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</si>
  <si>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</si>
  <si>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</si>
  <si>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</si>
  <si>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r>
      <rPr>
        <sz val="11"/>
        <color theme="1"/>
        <rFont val="HG丸ｺﾞｼｯｸM-PRO"/>
        <family val="2"/>
        <charset val="128"/>
      </rPr>
      <t xml:space="preserve">窓 </t>
    </r>
    <r>
      <rPr>
        <b/>
        <sz val="11"/>
        <color theme="1"/>
        <rFont val="HG丸ｺﾞｼｯｸM-PRO"/>
        <family val="2"/>
        <charset val="128"/>
      </rPr>
      <t>＜南東面＞</t>
    </r>
    <r>
      <rPr>
        <sz val="11"/>
        <color theme="1"/>
        <rFont val="HG丸ｺﾞｼｯｸM-PRO"/>
        <family val="2"/>
        <charset val="128"/>
      </rPr>
      <t xml:space="preserve"> 各値合計</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</si>
  <si>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</si>
  <si>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</si>
  <si>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</si>
  <si>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r>
      <rPr>
        <sz val="11"/>
        <color theme="1"/>
        <rFont val="HG丸ｺﾞｼｯｸM-PRO"/>
        <family val="2"/>
        <charset val="128"/>
      </rPr>
      <t xml:space="preserve">ドア </t>
    </r>
    <r>
      <rPr>
        <b/>
        <sz val="11"/>
        <color theme="1"/>
        <rFont val="HG丸ｺﾞｼｯｸM-PRO"/>
        <family val="2"/>
        <charset val="128"/>
      </rPr>
      <t>＜南東面＞</t>
    </r>
    <r>
      <rPr>
        <sz val="11"/>
        <color theme="1"/>
        <rFont val="HG丸ｺﾞｼｯｸM-PRO"/>
        <family val="2"/>
        <charset val="128"/>
      </rPr>
      <t xml:space="preserve"> 各値合計</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</si>
  <si>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</si>
  <si>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</si>
  <si>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</si>
  <si>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r>
      <rPr>
        <sz val="11"/>
        <color theme="1"/>
        <rFont val="HG丸ｺﾞｼｯｸM-PRO"/>
        <family val="2"/>
        <charset val="128"/>
      </rPr>
      <t xml:space="preserve">外壁 </t>
    </r>
    <r>
      <rPr>
        <b/>
        <sz val="11"/>
        <color theme="1"/>
        <rFont val="HG丸ｺﾞｼｯｸM-PRO"/>
        <family val="2"/>
        <charset val="128"/>
      </rPr>
      <t>＜南東面＞</t>
    </r>
    <r>
      <rPr>
        <sz val="11"/>
        <color theme="1"/>
        <rFont val="HG丸ｺﾞｼｯｸM-PRO"/>
        <family val="2"/>
        <charset val="128"/>
      </rPr>
      <t xml:space="preserve"> 各値合計</t>
    </r>
  </si>
  <si>
    <r>
      <rPr>
        <sz val="11"/>
        <color theme="1"/>
        <rFont val="HG丸ｺﾞｼｯｸM-PRO"/>
        <family val="2"/>
        <charset val="128"/>
      </rPr>
      <t xml:space="preserve">4）住宅 </t>
    </r>
    <r>
      <rPr>
        <b/>
        <sz val="11"/>
        <color theme="1"/>
        <rFont val="HG丸ｺﾞｼｯｸM-PRO"/>
        <family val="2"/>
        <charset val="128"/>
      </rPr>
      <t>＜南東面＞</t>
    </r>
    <r>
      <rPr>
        <sz val="11"/>
        <color theme="1"/>
        <rFont val="HG丸ｺﾞｼｯｸM-PRO"/>
        <family val="2"/>
        <charset val="128"/>
      </rPr>
      <t xml:space="preserve"> 計算結果</t>
    </r>
  </si>
  <si>
    <t>南東面</t>
  </si>
  <si>
    <r>
      <rPr>
        <sz val="12"/>
        <color theme="1"/>
        <rFont val="HG丸ｺﾞｼｯｸM-PRO"/>
        <family val="2"/>
        <charset val="128"/>
      </rPr>
      <t>内訳計算シートＡ　　</t>
    </r>
    <r>
      <rPr>
        <b/>
        <sz val="12"/>
        <color theme="1"/>
        <rFont val="HG丸ｺﾞｼｯｸM-PRO"/>
        <family val="2"/>
        <charset val="128"/>
      </rPr>
      <t>＜南面＞</t>
    </r>
    <r>
      <rPr>
        <sz val="12"/>
        <color theme="1"/>
        <rFont val="HG丸ｺﾞｼｯｸM-PRO"/>
        <family val="2"/>
        <charset val="128"/>
      </rPr>
      <t xml:space="preserve"> の外皮熱損失量と日射熱取得量</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</si>
  <si>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</si>
  <si>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</si>
  <si>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</si>
  <si>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t>AW-5</t>
  </si>
  <si>
    <t>AW-6</t>
  </si>
  <si>
    <r>
      <rPr>
        <sz val="11"/>
        <color theme="1"/>
        <rFont val="HG丸ｺﾞｼｯｸM-PRO"/>
        <family val="2"/>
        <charset val="128"/>
      </rPr>
      <t xml:space="preserve">窓 </t>
    </r>
    <r>
      <rPr>
        <b/>
        <sz val="11"/>
        <color theme="1"/>
        <rFont val="HG丸ｺﾞｼｯｸM-PRO"/>
        <family val="2"/>
        <charset val="128"/>
      </rPr>
      <t>＜南面＞</t>
    </r>
    <r>
      <rPr>
        <sz val="11"/>
        <color theme="1"/>
        <rFont val="HG丸ｺﾞｼｯｸM-PRO"/>
        <family val="2"/>
        <charset val="128"/>
      </rPr>
      <t xml:space="preserve"> 各値合計</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</si>
  <si>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</si>
  <si>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</si>
  <si>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</si>
  <si>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t>SD-1</t>
  </si>
  <si>
    <r>
      <rPr>
        <sz val="11"/>
        <color theme="1"/>
        <rFont val="HG丸ｺﾞｼｯｸM-PRO"/>
        <family val="2"/>
        <charset val="128"/>
      </rPr>
      <t xml:space="preserve">ドア </t>
    </r>
    <r>
      <rPr>
        <b/>
        <sz val="11"/>
        <color theme="1"/>
        <rFont val="HG丸ｺﾞｼｯｸM-PRO"/>
        <family val="2"/>
        <charset val="128"/>
      </rPr>
      <t>＜南面＞</t>
    </r>
    <r>
      <rPr>
        <sz val="11"/>
        <color theme="1"/>
        <rFont val="HG丸ｺﾞｼｯｸM-PRO"/>
        <family val="2"/>
        <charset val="128"/>
      </rPr>
      <t xml:space="preserve"> 各値合計</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</si>
  <si>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</si>
  <si>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</si>
  <si>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</si>
  <si>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t>外壁3</t>
  </si>
  <si>
    <r>
      <rPr>
        <sz val="11"/>
        <color theme="1"/>
        <rFont val="HG丸ｺﾞｼｯｸM-PRO"/>
        <family val="2"/>
        <charset val="128"/>
      </rPr>
      <t xml:space="preserve">外壁 </t>
    </r>
    <r>
      <rPr>
        <b/>
        <sz val="11"/>
        <color theme="1"/>
        <rFont val="HG丸ｺﾞｼｯｸM-PRO"/>
        <family val="2"/>
        <charset val="128"/>
      </rPr>
      <t>＜南面＞</t>
    </r>
    <r>
      <rPr>
        <sz val="11"/>
        <color theme="1"/>
        <rFont val="HG丸ｺﾞｼｯｸM-PRO"/>
        <family val="2"/>
        <charset val="128"/>
      </rPr>
      <t xml:space="preserve"> 各値合計</t>
    </r>
  </si>
  <si>
    <r>
      <rPr>
        <sz val="11"/>
        <color theme="1"/>
        <rFont val="HG丸ｺﾞｼｯｸM-PRO"/>
        <family val="2"/>
        <charset val="128"/>
      </rPr>
      <t xml:space="preserve">4）住宅 </t>
    </r>
    <r>
      <rPr>
        <b/>
        <sz val="11"/>
        <color theme="1"/>
        <rFont val="HG丸ｺﾞｼｯｸM-PRO"/>
        <family val="2"/>
        <charset val="128"/>
      </rPr>
      <t>＜南面＞</t>
    </r>
    <r>
      <rPr>
        <sz val="11"/>
        <color theme="1"/>
        <rFont val="HG丸ｺﾞｼｯｸM-PRO"/>
        <family val="2"/>
        <charset val="128"/>
      </rPr>
      <t xml:space="preserve"> 計算結果</t>
    </r>
  </si>
  <si>
    <t>南面</t>
  </si>
  <si>
    <r>
      <rPr>
        <sz val="12"/>
        <color theme="1"/>
        <rFont val="HG丸ｺﾞｼｯｸM-PRO"/>
        <family val="2"/>
        <charset val="128"/>
      </rPr>
      <t>内訳計算シートＡ　　</t>
    </r>
    <r>
      <rPr>
        <b/>
        <sz val="12"/>
        <color theme="1"/>
        <rFont val="HG丸ｺﾞｼｯｸM-PRO"/>
        <family val="2"/>
        <charset val="128"/>
      </rPr>
      <t>＜南西面＞</t>
    </r>
    <r>
      <rPr>
        <sz val="12"/>
        <color theme="1"/>
        <rFont val="HG丸ｺﾞｼｯｸM-PRO"/>
        <family val="2"/>
        <charset val="128"/>
      </rPr>
      <t xml:space="preserve"> の外皮熱損失量と日射熱取得量</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</si>
  <si>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</si>
  <si>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</si>
  <si>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</si>
  <si>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r>
      <rPr>
        <sz val="11"/>
        <color theme="1"/>
        <rFont val="HG丸ｺﾞｼｯｸM-PRO"/>
        <family val="2"/>
        <charset val="128"/>
      </rPr>
      <t xml:space="preserve">窓 </t>
    </r>
    <r>
      <rPr>
        <b/>
        <sz val="11"/>
        <color theme="1"/>
        <rFont val="HG丸ｺﾞｼｯｸM-PRO"/>
        <family val="2"/>
        <charset val="128"/>
      </rPr>
      <t>＜南西面＞</t>
    </r>
    <r>
      <rPr>
        <sz val="11"/>
        <color theme="1"/>
        <rFont val="HG丸ｺﾞｼｯｸM-PRO"/>
        <family val="2"/>
        <charset val="128"/>
      </rPr>
      <t xml:space="preserve"> 各値合計</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</si>
  <si>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</si>
  <si>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</si>
  <si>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</si>
  <si>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r>
      <rPr>
        <sz val="11"/>
        <color theme="1"/>
        <rFont val="HG丸ｺﾞｼｯｸM-PRO"/>
        <family val="2"/>
        <charset val="128"/>
      </rPr>
      <t xml:space="preserve">ドア </t>
    </r>
    <r>
      <rPr>
        <b/>
        <sz val="11"/>
        <color theme="1"/>
        <rFont val="HG丸ｺﾞｼｯｸM-PRO"/>
        <family val="2"/>
        <charset val="128"/>
      </rPr>
      <t>＜南西面＞</t>
    </r>
    <r>
      <rPr>
        <sz val="11"/>
        <color theme="1"/>
        <rFont val="HG丸ｺﾞｼｯｸM-PRO"/>
        <family val="2"/>
        <charset val="128"/>
      </rPr>
      <t xml:space="preserve"> 各値合計</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</si>
  <si>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</si>
  <si>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</si>
  <si>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</si>
  <si>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r>
      <rPr>
        <sz val="11"/>
        <color theme="1"/>
        <rFont val="HG丸ｺﾞｼｯｸM-PRO"/>
        <family val="2"/>
        <charset val="128"/>
      </rPr>
      <t xml:space="preserve">外壁 </t>
    </r>
    <r>
      <rPr>
        <b/>
        <sz val="11"/>
        <color theme="1"/>
        <rFont val="HG丸ｺﾞｼｯｸM-PRO"/>
        <family val="2"/>
        <charset val="128"/>
      </rPr>
      <t>＜南西面＞</t>
    </r>
    <r>
      <rPr>
        <sz val="11"/>
        <color theme="1"/>
        <rFont val="HG丸ｺﾞｼｯｸM-PRO"/>
        <family val="2"/>
        <charset val="128"/>
      </rPr>
      <t xml:space="preserve"> 各値合計</t>
    </r>
  </si>
  <si>
    <r>
      <rPr>
        <sz val="11"/>
        <color theme="1"/>
        <rFont val="HG丸ｺﾞｼｯｸM-PRO"/>
        <family val="2"/>
        <charset val="128"/>
      </rPr>
      <t xml:space="preserve">4）住宅 </t>
    </r>
    <r>
      <rPr>
        <b/>
        <sz val="11"/>
        <color theme="1"/>
        <rFont val="HG丸ｺﾞｼｯｸM-PRO"/>
        <family val="2"/>
        <charset val="128"/>
      </rPr>
      <t>＜南西面＞</t>
    </r>
    <r>
      <rPr>
        <sz val="11"/>
        <color theme="1"/>
        <rFont val="HG丸ｺﾞｼｯｸM-PRO"/>
        <family val="2"/>
        <charset val="128"/>
      </rPr>
      <t xml:space="preserve"> 計算結果</t>
    </r>
  </si>
  <si>
    <t>南西面</t>
  </si>
  <si>
    <r>
      <rPr>
        <sz val="12"/>
        <color theme="1"/>
        <rFont val="HG丸ｺﾞｼｯｸM-PRO"/>
        <family val="2"/>
        <charset val="128"/>
      </rPr>
      <t>内訳計算シートＡ　　</t>
    </r>
    <r>
      <rPr>
        <b/>
        <sz val="12"/>
        <color theme="1"/>
        <rFont val="HG丸ｺﾞｼｯｸM-PRO"/>
        <family val="2"/>
        <charset val="128"/>
      </rPr>
      <t>＜西面＞</t>
    </r>
    <r>
      <rPr>
        <sz val="12"/>
        <color theme="1"/>
        <rFont val="HG丸ｺﾞｼｯｸM-PRO"/>
        <family val="2"/>
        <charset val="128"/>
      </rPr>
      <t xml:space="preserve"> の外皮熱損失量と日射熱取得量</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</si>
  <si>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</si>
  <si>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</si>
  <si>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</si>
  <si>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t>AW-3</t>
  </si>
  <si>
    <t>AW-4</t>
  </si>
  <si>
    <r>
      <rPr>
        <sz val="11"/>
        <color theme="1"/>
        <rFont val="HG丸ｺﾞｼｯｸM-PRO"/>
        <family val="2"/>
        <charset val="128"/>
      </rPr>
      <t xml:space="preserve">窓 </t>
    </r>
    <r>
      <rPr>
        <b/>
        <sz val="11"/>
        <color theme="1"/>
        <rFont val="HG丸ｺﾞｼｯｸM-PRO"/>
        <family val="2"/>
        <charset val="128"/>
      </rPr>
      <t>＜西面＞</t>
    </r>
    <r>
      <rPr>
        <sz val="11"/>
        <color theme="1"/>
        <rFont val="HG丸ｺﾞｼｯｸM-PRO"/>
        <family val="2"/>
        <charset val="128"/>
      </rPr>
      <t xml:space="preserve"> 各値合計</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</si>
  <si>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</si>
  <si>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</si>
  <si>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</si>
  <si>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r>
      <rPr>
        <sz val="11"/>
        <color theme="1"/>
        <rFont val="HG丸ｺﾞｼｯｸM-PRO"/>
        <family val="2"/>
        <charset val="128"/>
      </rPr>
      <t xml:space="preserve">ドア </t>
    </r>
    <r>
      <rPr>
        <b/>
        <sz val="11"/>
        <color theme="1"/>
        <rFont val="HG丸ｺﾞｼｯｸM-PRO"/>
        <family val="2"/>
        <charset val="128"/>
      </rPr>
      <t>＜西面＞</t>
    </r>
    <r>
      <rPr>
        <sz val="11"/>
        <color theme="1"/>
        <rFont val="HG丸ｺﾞｼｯｸM-PRO"/>
        <family val="2"/>
        <charset val="128"/>
      </rPr>
      <t xml:space="preserve"> 各値合計</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</si>
  <si>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</si>
  <si>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</si>
  <si>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</si>
  <si>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t>外壁4</t>
  </si>
  <si>
    <r>
      <rPr>
        <sz val="11"/>
        <color theme="1"/>
        <rFont val="HG丸ｺﾞｼｯｸM-PRO"/>
        <family val="2"/>
        <charset val="128"/>
      </rPr>
      <t xml:space="preserve">外壁 </t>
    </r>
    <r>
      <rPr>
        <b/>
        <sz val="11"/>
        <color theme="1"/>
        <rFont val="HG丸ｺﾞｼｯｸM-PRO"/>
        <family val="2"/>
        <charset val="128"/>
      </rPr>
      <t>＜西面＞</t>
    </r>
    <r>
      <rPr>
        <sz val="11"/>
        <color theme="1"/>
        <rFont val="HG丸ｺﾞｼｯｸM-PRO"/>
        <family val="2"/>
        <charset val="128"/>
      </rPr>
      <t xml:space="preserve"> 各値合計</t>
    </r>
  </si>
  <si>
    <r>
      <rPr>
        <sz val="11"/>
        <color theme="1"/>
        <rFont val="HG丸ｺﾞｼｯｸM-PRO"/>
        <family val="2"/>
        <charset val="128"/>
      </rPr>
      <t xml:space="preserve">4）住宅 </t>
    </r>
    <r>
      <rPr>
        <b/>
        <sz val="11"/>
        <color theme="1"/>
        <rFont val="HG丸ｺﾞｼｯｸM-PRO"/>
        <family val="2"/>
        <charset val="128"/>
      </rPr>
      <t>＜西面＞</t>
    </r>
    <r>
      <rPr>
        <sz val="11"/>
        <color theme="1"/>
        <rFont val="HG丸ｺﾞｼｯｸM-PRO"/>
        <family val="2"/>
        <charset val="128"/>
      </rPr>
      <t xml:space="preserve"> 計算結果</t>
    </r>
  </si>
  <si>
    <t>西面</t>
  </si>
  <si>
    <r>
      <rPr>
        <sz val="12"/>
        <color theme="1"/>
        <rFont val="HG丸ｺﾞｼｯｸM-PRO"/>
        <family val="2"/>
        <charset val="128"/>
      </rPr>
      <t>内訳計算シートＡ　　</t>
    </r>
    <r>
      <rPr>
        <b/>
        <sz val="12"/>
        <color theme="1"/>
        <rFont val="HG丸ｺﾞｼｯｸM-PRO"/>
        <family val="2"/>
        <charset val="128"/>
      </rPr>
      <t>＜北西面＞</t>
    </r>
    <r>
      <rPr>
        <sz val="12"/>
        <color theme="1"/>
        <rFont val="HG丸ｺﾞｼｯｸM-PRO"/>
        <family val="2"/>
        <charset val="128"/>
      </rPr>
      <t xml:space="preserve"> の外皮熱損失量と日射熱取得量</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</si>
  <si>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</si>
  <si>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</si>
  <si>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</si>
  <si>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r>
      <rPr>
        <sz val="11"/>
        <color theme="1"/>
        <rFont val="HG丸ｺﾞｼｯｸM-PRO"/>
        <family val="2"/>
        <charset val="128"/>
      </rPr>
      <t xml:space="preserve">窓 </t>
    </r>
    <r>
      <rPr>
        <b/>
        <sz val="11"/>
        <color theme="1"/>
        <rFont val="HG丸ｺﾞｼｯｸM-PRO"/>
        <family val="2"/>
        <charset val="128"/>
      </rPr>
      <t>＜北西面＞</t>
    </r>
    <r>
      <rPr>
        <sz val="11"/>
        <color theme="1"/>
        <rFont val="HG丸ｺﾞｼｯｸM-PRO"/>
        <family val="2"/>
        <charset val="128"/>
      </rPr>
      <t xml:space="preserve"> 各値合計</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</si>
  <si>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</si>
  <si>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</si>
  <si>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</si>
  <si>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r>
      <rPr>
        <sz val="11"/>
        <color theme="1"/>
        <rFont val="HG丸ｺﾞｼｯｸM-PRO"/>
        <family val="2"/>
        <charset val="128"/>
      </rPr>
      <t xml:space="preserve">ドア </t>
    </r>
    <r>
      <rPr>
        <b/>
        <sz val="11"/>
        <color theme="1"/>
        <rFont val="HG丸ｺﾞｼｯｸM-PRO"/>
        <family val="2"/>
        <charset val="128"/>
      </rPr>
      <t>＜北西面＞</t>
    </r>
    <r>
      <rPr>
        <sz val="11"/>
        <color theme="1"/>
        <rFont val="HG丸ｺﾞｼｯｸM-PRO"/>
        <family val="2"/>
        <charset val="128"/>
      </rPr>
      <t xml:space="preserve"> 各値合計</t>
    </r>
  </si>
  <si>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</si>
  <si>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</si>
  <si>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</si>
  <si>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r>
      <rPr>
        <sz val="11"/>
        <color theme="1"/>
        <rFont val="HG丸ｺﾞｼｯｸM-PRO"/>
        <family val="2"/>
        <charset val="128"/>
      </rPr>
      <t xml:space="preserve">外壁 </t>
    </r>
    <r>
      <rPr>
        <b/>
        <sz val="11"/>
        <color theme="1"/>
        <rFont val="HG丸ｺﾞｼｯｸM-PRO"/>
        <family val="2"/>
        <charset val="128"/>
      </rPr>
      <t>＜北西面＞</t>
    </r>
    <r>
      <rPr>
        <sz val="11"/>
        <color theme="1"/>
        <rFont val="HG丸ｺﾞｼｯｸM-PRO"/>
        <family val="2"/>
        <charset val="128"/>
      </rPr>
      <t xml:space="preserve"> 各値合計</t>
    </r>
  </si>
  <si>
    <r>
      <rPr>
        <sz val="11"/>
        <color theme="1"/>
        <rFont val="HG丸ｺﾞｼｯｸM-PRO"/>
        <family val="2"/>
        <charset val="128"/>
      </rPr>
      <t xml:space="preserve">4）住宅 </t>
    </r>
    <r>
      <rPr>
        <b/>
        <sz val="11"/>
        <color theme="1"/>
        <rFont val="HG丸ｺﾞｼｯｸM-PRO"/>
        <family val="2"/>
        <charset val="128"/>
      </rPr>
      <t>＜北西面＞</t>
    </r>
    <r>
      <rPr>
        <sz val="11"/>
        <color theme="1"/>
        <rFont val="HG丸ｺﾞｼｯｸM-PRO"/>
        <family val="2"/>
        <charset val="128"/>
      </rPr>
      <t xml:space="preserve"> 計算結果</t>
    </r>
  </si>
  <si>
    <t>北西面</t>
  </si>
  <si>
    <r>
      <rPr>
        <sz val="12"/>
        <color theme="1"/>
        <rFont val="HG丸ｺﾞｼｯｸM-PRO"/>
        <family val="2"/>
        <charset val="128"/>
      </rPr>
      <t>内訳計算シートＢ　　</t>
    </r>
    <r>
      <rPr>
        <b/>
        <sz val="14"/>
        <color theme="1"/>
        <rFont val="HG丸ｺﾞｼｯｸM-PRO"/>
        <family val="2"/>
        <charset val="128"/>
      </rPr>
      <t>＜屋根・天井・床等＞</t>
    </r>
    <r>
      <rPr>
        <sz val="12"/>
        <color theme="1"/>
        <rFont val="HG丸ｺﾞｼｯｸM-PRO"/>
        <family val="2"/>
        <charset val="128"/>
      </rPr>
      <t xml:space="preserve"> の外皮熱損失量と日射熱取得量</t>
    </r>
  </si>
  <si>
    <t>1）天窓等の入力</t>
  </si>
  <si>
    <r>
      <rPr>
        <sz val="10"/>
        <color theme="1"/>
        <rFont val="MS PGothic"/>
        <family val="2"/>
        <charset val="128"/>
      </rPr>
      <t xml:space="preserve">熱貫流率
</t>
    </r>
    <r>
      <rPr>
        <sz val="8"/>
        <color theme="1"/>
        <rFont val="ＭＳ Ｐゴシック"/>
        <family val="2"/>
        <charset val="128"/>
      </rPr>
      <t>[W/(㎡･K)]</t>
    </r>
  </si>
  <si>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</si>
  <si>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</si>
  <si>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r>
      <rPr>
        <sz val="11"/>
        <color theme="1"/>
        <rFont val="HG丸ｺﾞｼｯｸM-PRO"/>
        <family val="2"/>
        <charset val="128"/>
      </rPr>
      <t xml:space="preserve">窓 </t>
    </r>
    <r>
      <rPr>
        <b/>
        <sz val="11"/>
        <color theme="1"/>
        <rFont val="HG丸ｺﾞｼｯｸM-PRO"/>
        <family val="2"/>
        <charset val="128"/>
      </rPr>
      <t>＜屋根・天井＞</t>
    </r>
    <r>
      <rPr>
        <sz val="11"/>
        <color theme="1"/>
        <rFont val="HG丸ｺﾞｼｯｸM-PRO"/>
        <family val="2"/>
        <charset val="128"/>
      </rPr>
      <t xml:space="preserve"> 各値合計</t>
    </r>
  </si>
  <si>
    <t>2）屋根・天井・外気等に接する床（以下「屋根等」という。）の入力</t>
  </si>
  <si>
    <t>部位
名称</t>
  </si>
  <si>
    <t>屋根等
面積
[㎡]</t>
  </si>
  <si>
    <t>計算対象
外皮面積
[㎡]</t>
  </si>
  <si>
    <r>
      <rPr>
        <sz val="10"/>
        <color theme="1"/>
        <rFont val="MS PGothic"/>
        <family val="2"/>
        <charset val="128"/>
      </rPr>
      <t xml:space="preserve">熱貫流率
</t>
    </r>
    <r>
      <rPr>
        <sz val="8"/>
        <color theme="1"/>
        <rFont val="ＭＳ Ｐゴシック"/>
        <family val="2"/>
        <charset val="128"/>
      </rPr>
      <t>[W/(㎡･K)]</t>
    </r>
  </si>
  <si>
    <t>温度差係数</t>
  </si>
  <si>
    <r>
      <rPr>
        <sz val="10"/>
        <color theme="1"/>
        <rFont val="MS PGothic"/>
        <family val="2"/>
        <charset val="128"/>
      </rPr>
      <t xml:space="preserve">冷房期
日射熱
取得量
</t>
    </r>
    <r>
      <rPr>
        <sz val="8"/>
        <color theme="1"/>
        <rFont val="ＭＳ Ｐゴシック"/>
        <family val="2"/>
        <charset val="128"/>
      </rPr>
      <t>[W/(W/㎡)]</t>
    </r>
  </si>
  <si>
    <r>
      <rPr>
        <sz val="10"/>
        <color theme="1"/>
        <rFont val="MS PGothic"/>
        <family val="2"/>
        <charset val="128"/>
      </rPr>
      <t xml:space="preserve">暖房期
日射熱
取得量
</t>
    </r>
    <r>
      <rPr>
        <sz val="8"/>
        <color theme="1"/>
        <rFont val="ＭＳ Ｐゴシック"/>
        <family val="2"/>
        <charset val="128"/>
      </rPr>
      <t>[W/(W/㎡)]</t>
    </r>
  </si>
  <si>
    <t>R-1</t>
  </si>
  <si>
    <t>天井</t>
  </si>
  <si>
    <t>F-2</t>
  </si>
  <si>
    <t>外気床</t>
  </si>
  <si>
    <t>F-1</t>
  </si>
  <si>
    <t>その他床</t>
  </si>
  <si>
    <r>
      <rPr>
        <sz val="11"/>
        <color theme="1"/>
        <rFont val="HG丸ｺﾞｼｯｸM-PRO"/>
        <family val="2"/>
        <charset val="128"/>
      </rPr>
      <t xml:space="preserve">外壁 </t>
    </r>
    <r>
      <rPr>
        <b/>
        <sz val="11"/>
        <color theme="1"/>
        <rFont val="HG丸ｺﾞｼｯｸM-PRO"/>
        <family val="2"/>
        <charset val="128"/>
      </rPr>
      <t>＜屋根・天井・床＞</t>
    </r>
    <r>
      <rPr>
        <sz val="11"/>
        <color theme="1"/>
        <rFont val="HG丸ｺﾞｼｯｸM-PRO"/>
        <family val="2"/>
        <charset val="128"/>
      </rPr>
      <t xml:space="preserve"> 各値合計</t>
    </r>
  </si>
  <si>
    <t>※外気または外気に通じる空間（小屋裏・天井裏等）は1.0、外気に通じる床下は0.7を入力してください。</t>
  </si>
  <si>
    <r>
      <rPr>
        <sz val="11"/>
        <color theme="1"/>
        <rFont val="HG丸ｺﾞｼｯｸM-PRO"/>
        <family val="2"/>
        <charset val="128"/>
      </rPr>
      <t xml:space="preserve">3）住宅 </t>
    </r>
    <r>
      <rPr>
        <b/>
        <sz val="11"/>
        <color theme="1"/>
        <rFont val="HG丸ｺﾞｼｯｸM-PRO"/>
        <family val="2"/>
        <charset val="128"/>
      </rPr>
      <t>＜屋根・天井・床等＞</t>
    </r>
    <r>
      <rPr>
        <sz val="11"/>
        <color theme="1"/>
        <rFont val="HG丸ｺﾞｼｯｸM-PRO"/>
        <family val="2"/>
        <charset val="128"/>
      </rPr>
      <t xml:space="preserve"> 計算結果</t>
    </r>
  </si>
  <si>
    <t>屋根等他</t>
  </si>
  <si>
    <t>㎡（</t>
  </si>
  <si>
    <t>天窓</t>
  </si>
  <si>
    <t>屋根等</t>
  </si>
  <si>
    <r>
      <rPr>
        <sz val="12"/>
        <color theme="1"/>
        <rFont val="HG丸ｺﾞｼｯｸM-PRO"/>
        <family val="2"/>
        <charset val="128"/>
      </rPr>
      <t>内訳計算シートＣ　　</t>
    </r>
    <r>
      <rPr>
        <b/>
        <sz val="14"/>
        <color theme="1"/>
        <rFont val="HG丸ｺﾞｼｯｸM-PRO"/>
        <family val="2"/>
        <charset val="128"/>
      </rPr>
      <t>＜基礎壁、基礎等＞</t>
    </r>
    <r>
      <rPr>
        <sz val="12"/>
        <color theme="1"/>
        <rFont val="HG丸ｺﾞｼｯｸM-PRO"/>
        <family val="2"/>
        <charset val="128"/>
      </rPr>
      <t xml:space="preserve"> の熱損失量（基礎断熱及び土間床等の部分）</t>
    </r>
  </si>
  <si>
    <t>新旧</t>
  </si>
  <si>
    <t>はじめにどちらかをご選択ください→</t>
  </si>
  <si>
    <t>新計算法</t>
  </si>
  <si>
    <t>旧計算法</t>
  </si>
  <si>
    <t>1）土間床等の面積の入力</t>
  </si>
  <si>
    <t>部位番号</t>
  </si>
  <si>
    <t>部位名</t>
  </si>
  <si>
    <t>面積
[㎡]</t>
  </si>
  <si>
    <t>1</t>
  </si>
  <si>
    <t>玄関土間</t>
  </si>
  <si>
    <t>2</t>
  </si>
  <si>
    <t>その他</t>
  </si>
  <si>
    <t>3</t>
  </si>
  <si>
    <t>4</t>
  </si>
  <si>
    <t>土間床等面積合計</t>
  </si>
  <si>
    <t>※3）において温度差係数を分けて計算する場合、上表は分けて入力して下さい。その際、面積は重複しないように片方のみを入力して下さい。</t>
  </si>
  <si>
    <t>2）土間等の外周長さと線熱貫流率の入力</t>
  </si>
  <si>
    <t>土間床等の外周長Ｌ［m］</t>
  </si>
  <si>
    <t>線熱貫流率
[W/(m・K)]</t>
  </si>
  <si>
    <t>日射の当たらない基礎等</t>
  </si>
  <si>
    <t>土間等熱損失合計</t>
  </si>
  <si>
    <t>3）基礎壁の入力</t>
  </si>
  <si>
    <t>方位</t>
  </si>
  <si>
    <t>熱貫流率
[W/(㎡･K)]</t>
  </si>
  <si>
    <r>
      <rPr>
        <sz val="10"/>
        <color theme="1"/>
        <rFont val="MS PGothic"/>
        <family val="2"/>
        <charset val="128"/>
      </rPr>
      <t xml:space="preserve">冷房期日射熱取得量
</t>
    </r>
    <r>
      <rPr>
        <sz val="8"/>
        <color theme="1"/>
        <rFont val="ＭＳ Ｐゴシック"/>
        <family val="2"/>
        <charset val="128"/>
      </rPr>
      <t>[W/(W/㎡)]</t>
    </r>
  </si>
  <si>
    <r>
      <rPr>
        <sz val="10"/>
        <color theme="1"/>
        <rFont val="MS PGothic"/>
        <family val="2"/>
        <charset val="128"/>
      </rPr>
      <t xml:space="preserve">暖房期日射熱取得量
</t>
    </r>
    <r>
      <rPr>
        <sz val="8"/>
        <color theme="1"/>
        <rFont val="ＭＳ Ｐゴシック"/>
        <family val="2"/>
        <charset val="128"/>
      </rPr>
      <t>[W/(W/㎡)]</t>
    </r>
  </si>
  <si>
    <t>夏</t>
  </si>
  <si>
    <t>冬</t>
  </si>
  <si>
    <t>北</t>
  </si>
  <si>
    <t>南</t>
  </si>
  <si>
    <t>西</t>
  </si>
  <si>
    <t>東</t>
  </si>
  <si>
    <t>5</t>
  </si>
  <si>
    <t>南東</t>
  </si>
  <si>
    <t>6</t>
  </si>
  <si>
    <t>北東</t>
  </si>
  <si>
    <t>7</t>
  </si>
  <si>
    <t>北西</t>
  </si>
  <si>
    <t>8</t>
  </si>
  <si>
    <t>南西</t>
  </si>
  <si>
    <t>基礎壁合計</t>
  </si>
  <si>
    <t>【付録】</t>
  </si>
  <si>
    <t>このシートは、内訳計算シートCにて旧計算法を選択した場合に、２）の線熱貫流率へ入力する値を計算する為のシートです。
算出された線熱貫流率は、内訳計算シートCに転記をしてください。</t>
  </si>
  <si>
    <t>断熱材
熱抵抗
Ｒ１</t>
  </si>
  <si>
    <t>断熱材
熱抵抗
Ｒ２</t>
  </si>
  <si>
    <t>断熱材
熱抵抗
Ｒ３</t>
  </si>
  <si>
    <t>断熱材
熱抵抗
Ｒ４</t>
  </si>
  <si>
    <t>基礎高
Ｈ１</t>
  </si>
  <si>
    <t>底盤高
Ｈ２</t>
  </si>
  <si>
    <t>断熱材
根入れ
Ｗ１</t>
  </si>
  <si>
    <t>断熱材
折返し
Ｗ２</t>
  </si>
  <si>
    <t>断熱材
折返し
Ｗ３</t>
  </si>
  <si>
    <t>適　用
計算式
番　号</t>
  </si>
  <si>
    <t>H1≦0.4</t>
  </si>
  <si>
    <t>（１）</t>
  </si>
  <si>
    <t>W≦0.9</t>
  </si>
  <si>
    <t>（３）</t>
  </si>
  <si>
    <t>（３）１</t>
  </si>
  <si>
    <t>（３）２</t>
  </si>
  <si>
    <t>　注１：上記各部の寸法は下図の寸法等（長さｍ、熱抵抗㎡K/W）を入力して下さい。</t>
  </si>
  <si>
    <t>　注２：Ｈ１の寸法（基礎高さ）は0.4ｍを上限とし、0.4ｍを超える部分は内訳計算シートCで計算して下さい。（外気に接する基礎壁はシートAでも計算可能です。）</t>
  </si>
  <si>
    <t>更新履歴</t>
  </si>
  <si>
    <t>バージョン名</t>
  </si>
  <si>
    <t>番号</t>
  </si>
  <si>
    <t>更新箇所</t>
  </si>
  <si>
    <t>更新内容</t>
  </si>
  <si>
    <t>更新日</t>
  </si>
  <si>
    <t>ver2.0
(webプログラムver3.0対応)</t>
  </si>
  <si>
    <t>1）</t>
  </si>
  <si>
    <t>シートA（方位別計算）</t>
  </si>
  <si>
    <t>3)外壁の入力の修正</t>
  </si>
  <si>
    <t>2）</t>
  </si>
  <si>
    <t>シートB（屋根・天井・床等）</t>
  </si>
  <si>
    <t>2）屋根・天井・外気等に接する床の入力の温度差係数欄の追加</t>
  </si>
  <si>
    <t>3）</t>
  </si>
  <si>
    <t>シートC（基礎壁、基礎等）</t>
  </si>
  <si>
    <t>webプログラムver3.0対応へ変更</t>
  </si>
  <si>
    <t>Ver2.1</t>
  </si>
  <si>
    <t>一部方位、冷房期取得日射熱補正係数に関する修正</t>
  </si>
  <si>
    <t>付属部材による補正熱貫流率に関する修正</t>
  </si>
  <si>
    <t>天窓における付属部材による補正熱貫流率に関する修正</t>
  </si>
  <si>
    <t>4）</t>
  </si>
  <si>
    <t>天窓の冷房期、暖房期取得日射熱補正係数に関する不具合の修正</t>
  </si>
  <si>
    <t>Ver2.2</t>
  </si>
  <si>
    <t>シート共通条件・結果</t>
  </si>
  <si>
    <t>等級5対応</t>
  </si>
  <si>
    <t>新旧計算の選択、入力可能欄の追加対応、説明の追記</t>
  </si>
  <si>
    <t>シート【付録】</t>
  </si>
  <si>
    <t>新規追加（旧基礎計算のための対応）</t>
  </si>
  <si>
    <t>庇による補正計算に関する不具合の修正</t>
  </si>
  <si>
    <t>5）</t>
  </si>
  <si>
    <t>天窓の暖房期日射熱取得量に関する不具合の修正</t>
  </si>
  <si>
    <t>Ver2.3</t>
  </si>
  <si>
    <t>旧計算時の基礎壁入力の適用、図の挿入</t>
  </si>
  <si>
    <t>Ver2.4</t>
  </si>
  <si>
    <t>等級6,7対応</t>
  </si>
  <si>
    <t>2)計算結果の表示形式の修正</t>
  </si>
  <si>
    <t>Ver2.5</t>
  </si>
  <si>
    <t>共通条件・結果</t>
  </si>
  <si>
    <t>入力責任者欄追加</t>
  </si>
  <si>
    <t>省エネ基準明記</t>
  </si>
  <si>
    <t>平均熱貫流率小数点以下2位の0を表記</t>
  </si>
  <si>
    <t>シートA（方位別計算）、【付録】</t>
  </si>
  <si>
    <t>基礎壁の入力箇所修正</t>
  </si>
  <si>
    <t>シートC（基礎）</t>
  </si>
  <si>
    <t>旧計算法の廃止時期を明記</t>
  </si>
  <si>
    <t>6）</t>
  </si>
  <si>
    <t>外皮計算書についてのQ&amp;A</t>
  </si>
  <si>
    <t>シート名修正、内容修正</t>
  </si>
  <si>
    <t>①</t>
    <phoneticPr fontId="31"/>
  </si>
  <si>
    <t>②</t>
    <phoneticPr fontId="31"/>
  </si>
  <si>
    <t>③</t>
    <phoneticPr fontId="31"/>
  </si>
  <si>
    <t>④</t>
    <phoneticPr fontId="31"/>
  </si>
  <si>
    <t>⑤</t>
    <phoneticPr fontId="31"/>
  </si>
  <si>
    <t>⑥</t>
    <phoneticPr fontId="31"/>
  </si>
  <si>
    <t>⑦</t>
    <phoneticPr fontId="31"/>
  </si>
  <si>
    <t>⑧</t>
    <phoneticPr fontId="31"/>
  </si>
  <si>
    <t>⑨</t>
    <phoneticPr fontId="31"/>
  </si>
  <si>
    <t>⑩</t>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</si>
</sst>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 "/>
    <numFmt numFmtId="177" formatCode="0.0"/>
    <numFmt numFmtId="178" formatCode="0.0_ "/>
    <numFmt numFmtId="179" formatCode="0.0_);[Red]\(0.0\)"/>
    <numFmt numFmtId="180" formatCode="0.000_ "/>
    <numFmt numFmtId="181" formatCode="0.00;_퐀"/>
  </numFmts>
  <fonts count="35">
    <font>
      <sz val="11"/>
      <color rgb="FF000000"/>
      <name val="Calibri"/>
      <scheme val="minor"/>
    </font>
    <font>
      <sz val="14"/>
      <color theme="1"/>
      <name val="HG丸ｺﾞｼｯｸM-PRO"/>
      <family val="2"/>
      <charset val="128"/>
    </font>
    <font>
      <sz val="10"/>
      <color theme="1"/>
      <name val="MS PGothic"/>
      <family val="2"/>
      <charset val="128"/>
    </font>
    <font>
      <sz val="12"/>
      <color theme="1"/>
      <name val="HG丸ｺﾞｼｯｸM-PRO"/>
      <family val="2"/>
      <charset val="128"/>
    </font>
    <font>
      <sz val="11"/>
      <color theme="1"/>
      <name val="HG丸ｺﾞｼｯｸM-PRO"/>
      <family val="2"/>
      <charset val="128"/>
    </font>
    <font>
      <sz val="11"/>
      <color theme="1"/>
      <name val="MS PGothic"/>
      <family val="2"/>
      <charset val="128"/>
    </font>
    <font>
      <sz val="11"/>
      <name val="Calibri"/>
      <family val="2"/>
    </font>
    <font>
      <sz val="11"/>
      <color rgb="FFBFBFBF"/>
      <name val="MS PGothic"/>
      <family val="2"/>
      <charset val="128"/>
    </font>
    <font>
      <sz val="9"/>
      <color theme="1"/>
      <name val="MS PGothic"/>
      <family val="2"/>
      <charset val="128"/>
    </font>
    <font>
      <sz val="12"/>
      <color rgb="FFFF0000"/>
      <name val="HG丸ｺﾞｼｯｸM-PRO"/>
      <family val="2"/>
      <charset val="128"/>
    </font>
    <font>
      <sz val="10"/>
      <color theme="1"/>
      <name val="HG丸ｺﾞｼｯｸM-PRO"/>
      <family val="2"/>
      <charset val="128"/>
    </font>
    <font>
      <b/>
      <sz val="12"/>
      <color theme="1"/>
      <name val="HG丸ｺﾞｼｯｸM-PRO"/>
      <family val="2"/>
      <charset val="128"/>
    </font>
    <font>
      <b/>
      <sz val="10"/>
      <color rgb="FFFF0000"/>
      <name val="MS PGothic"/>
      <family val="2"/>
      <charset val="128"/>
    </font>
    <font>
      <sz val="10"/>
      <color rgb="FFFF0000"/>
      <name val="MS PGothic"/>
      <family val="2"/>
      <charset val="128"/>
    </font>
    <font>
      <b/>
      <sz val="10"/>
      <color rgb="FFFF0000"/>
      <name val="HG丸ｺﾞｼｯｸM-PRO"/>
      <family val="2"/>
      <charset val="128"/>
    </font>
    <font>
      <sz val="10"/>
      <color theme="0"/>
      <name val="MS PGothic"/>
      <family val="2"/>
      <charset val="128"/>
    </font>
    <font>
      <sz val="10"/>
      <color theme="1"/>
      <name val="HGPｺﾞｼｯｸM"/>
      <family val="3"/>
      <charset val="128"/>
    </font>
    <font>
      <sz val="10"/>
      <color rgb="FF7F7F7F"/>
      <name val="HGPｺﾞｼｯｸM"/>
      <charset val="128"/>
    </font>
    <font>
      <sz val="9"/>
      <color rgb="FF7F7F7F"/>
      <name val="HG丸ｺﾞｼｯｸM-PRO"/>
      <family val="2"/>
      <charset val="128"/>
    </font>
    <font>
      <b/>
      <sz val="12"/>
      <color theme="1"/>
      <name val="MS PGothic"/>
      <family val="2"/>
      <charset val="128"/>
    </font>
    <font>
      <b/>
      <sz val="12"/>
      <color rgb="FFFF0000"/>
      <name val="MS PGothic"/>
      <family val="2"/>
      <charset val="128"/>
    </font>
    <font>
      <b/>
      <sz val="10"/>
      <color theme="1"/>
      <name val="HG丸ｺﾞｼｯｸM-PRO"/>
      <family val="2"/>
      <charset val="128"/>
    </font>
    <font>
      <vertAlign val="subscript"/>
      <sz val="11"/>
      <color theme="1"/>
      <name val="ＭＳ Ｐゴシック"/>
      <family val="2"/>
      <charset val="128"/>
    </font>
    <font>
      <vertAlign val="subscript"/>
      <sz val="10"/>
      <color theme="1"/>
      <name val="ＭＳ Ｐゴシック"/>
      <family val="2"/>
      <charset val="128"/>
    </font>
    <font>
      <sz val="10"/>
      <color theme="1"/>
      <name val="ＭＳ Ｐゴシック"/>
      <family val="2"/>
      <charset val="128"/>
    </font>
    <font>
      <sz val="8"/>
      <color rgb="FFFF0000"/>
      <name val="ＭＳ Ｐゴシック"/>
      <family val="2"/>
      <charset val="128"/>
    </font>
    <font>
      <sz val="8"/>
      <color rgb="FFFF0000"/>
      <name val="Arial"/>
      <family val="2"/>
    </font>
    <font>
      <sz val="8"/>
      <color theme="1"/>
      <name val="ＭＳ Ｐゴシック"/>
      <family val="2"/>
      <charset val="128"/>
    </font>
    <font>
      <sz val="8"/>
      <color theme="1"/>
      <name val="Arial"/>
      <family val="2"/>
    </font>
    <font>
      <b/>
      <sz val="11"/>
      <color theme="1"/>
      <name val="HG丸ｺﾞｼｯｸM-PRO"/>
      <family val="2"/>
      <charset val="128"/>
    </font>
    <font>
      <b/>
      <sz val="14"/>
      <color theme="1"/>
      <name val="HG丸ｺﾞｼｯｸM-PRO"/>
      <family val="2"/>
      <charset val="128"/>
    </font>
    <font>
      <sz val="6"/>
      <name val="Calibri"/>
      <family val="3"/>
      <charset val="128"/>
      <scheme val="minor"/>
    </font>
    <font>
      <sz val="11"/>
      <color rgb="FF000000"/>
      <name val="Calibri"/>
      <family val="2"/>
      <scheme val="minor"/>
    </font>
    <font>
      <sz val="10"/>
      <color rgb="FFFF0000"/>
      <name val="HG丸ｺﾞｼｯｸM-PRO"/>
      <family val="2"/>
      <charset val="128"/>
    </font>
    <font>
      <sz val="11"/>
      <color rgb="FFFF0000"/>
      <name val="Calibri"/>
      <family val="2"/>
    </font>
  </fonts>
  <fills count="7">
    <fill>
      <patternFill patternType="none"/>
    </fill>
    <fill>
      <patternFill patternType="gray125"/>
    </fill>
    <fill>
      <patternFill patternType="solid">
        <fgColor rgb="FFFFFF99"/>
        <bgColor rgb="FFFFFF99"/>
      </patternFill>
    </fill>
    <fill>
      <patternFill patternType="solid">
        <fgColor theme="0"/>
        <bgColor theme="0"/>
      </patternFill>
    </fill>
    <fill>
      <patternFill patternType="solid">
        <fgColor rgb="FFFFFF66"/>
        <bgColor rgb="FFFFFF66"/>
      </patternFill>
    </fill>
    <fill>
      <patternFill patternType="solid">
        <fgColor rgb="FFFFFFCC"/>
        <bgColor rgb="FFFFFFCC"/>
      </patternFill>
    </fill>
    <fill>
      <patternFill patternType="solid">
        <fgColor rgb="FFFFC000"/>
        <bgColor rgb="FFFFC000"/>
      </patternFill>
    </fill>
  </fills>
  <borders count="14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right/>
      <top/>
      <bottom style="hair">
        <color rgb="FF000000"/>
      </bottom>
      <diagonal/>
    </border>
    <border>
      <left style="hair">
        <color rgb="FF000000"/>
      </left>
      <right/>
      <top/>
      <bottom/>
      <diagonal/>
    </border>
    <border>
      <left/>
      <right style="hair">
        <color rgb="FF000000"/>
      </right>
      <top/>
      <bottom/>
      <diagonal/>
    </border>
    <border>
      <left style="hair">
        <color rgb="FF000000"/>
      </left>
      <right/>
      <top/>
      <bottom style="hair">
        <color rgb="FF000000"/>
      </bottom>
      <diagonal/>
    </border>
    <border>
      <left/>
      <right style="hair">
        <color rgb="FF000000"/>
      </right>
      <top/>
      <bottom style="hair">
        <color rgb="FF000000"/>
      </bottom>
      <diagonal/>
    </border>
    <border>
      <left style="medium">
        <color rgb="FF000000"/>
      </left>
      <right/>
      <top/>
      <bottom/>
      <diagonal/>
    </border>
    <border>
      <left/>
      <right style="thin">
        <color rgb="FF000000"/>
      </right>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right style="medium">
        <color rgb="FF000000"/>
      </right>
      <top/>
      <bottom/>
      <diagonal/>
    </border>
    <border>
      <left/>
      <right style="thin">
        <color rgb="FF000000"/>
      </right>
      <top/>
      <bottom style="medium">
        <color rgb="FF000000"/>
      </bottom>
      <diagonal/>
    </border>
    <border>
      <left style="thin">
        <color rgb="FF000000"/>
      </left>
      <right/>
      <top/>
      <bottom style="medium">
        <color rgb="FF000000"/>
      </bottom>
      <diagonal/>
    </border>
    <border>
      <left/>
      <right style="hair">
        <color rgb="FF000000"/>
      </right>
      <top/>
      <bottom style="medium">
        <color rgb="FF000000"/>
      </bottom>
      <diagonal/>
    </border>
    <border>
      <left style="hair">
        <color rgb="FF000000"/>
      </left>
      <right/>
      <top/>
      <bottom style="medium">
        <color rgb="FF000000"/>
      </bottom>
      <diagonal/>
    </border>
    <border>
      <left style="medium">
        <color rgb="FF000000"/>
      </left>
      <right/>
      <top style="medium">
        <color rgb="FF000000"/>
      </top>
      <bottom style="hair">
        <color rgb="FF000000"/>
      </bottom>
      <diagonal/>
    </border>
    <border>
      <left/>
      <right style="thin">
        <color rgb="FF000000"/>
      </right>
      <top style="medium">
        <color rgb="FF000000"/>
      </top>
      <bottom style="hair">
        <color rgb="FF000000"/>
      </bottom>
      <diagonal/>
    </border>
    <border>
      <left style="thin">
        <color rgb="FF000000"/>
      </left>
      <right/>
      <top style="medium">
        <color rgb="FF000000"/>
      </top>
      <bottom style="hair">
        <color rgb="FF000000"/>
      </bottom>
      <diagonal/>
    </border>
    <border>
      <left/>
      <right style="hair">
        <color rgb="FF000000"/>
      </right>
      <top style="medium">
        <color rgb="FF000000"/>
      </top>
      <bottom style="hair">
        <color rgb="FF000000"/>
      </bottom>
      <diagonal/>
    </border>
    <border>
      <left style="hair">
        <color rgb="FF000000"/>
      </left>
      <right/>
      <top style="medium">
        <color rgb="FF000000"/>
      </top>
      <bottom style="hair">
        <color rgb="FF000000"/>
      </bottom>
      <diagonal/>
    </border>
    <border>
      <left style="thin">
        <color rgb="FF000000"/>
      </left>
      <right/>
      <top/>
      <bottom/>
      <diagonal/>
    </border>
    <border>
      <left/>
      <right style="thin">
        <color rgb="FF000000"/>
      </right>
      <top/>
      <bottom/>
      <diagonal/>
    </border>
    <border>
      <left/>
      <right/>
      <top style="medium">
        <color rgb="FF000000"/>
      </top>
      <bottom style="hair">
        <color rgb="FF000000"/>
      </bottom>
      <diagonal/>
    </border>
    <border>
      <left/>
      <right/>
      <top style="medium">
        <color rgb="FF000000"/>
      </top>
      <bottom style="hair">
        <color rgb="FF000000"/>
      </bottom>
      <diagonal/>
    </border>
    <border>
      <left style="medium">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top style="hair">
        <color rgb="FF000000"/>
      </top>
      <bottom style="medium">
        <color rgb="FF000000"/>
      </bottom>
      <diagonal/>
    </border>
    <border>
      <left/>
      <right style="thin">
        <color rgb="FF000000"/>
      </right>
      <top style="hair">
        <color rgb="FF000000"/>
      </top>
      <bottom style="medium">
        <color rgb="FF000000"/>
      </bottom>
      <diagonal/>
    </border>
    <border>
      <left style="thin">
        <color rgb="FF000000"/>
      </left>
      <right/>
      <top style="hair">
        <color rgb="FF000000"/>
      </top>
      <bottom style="medium">
        <color rgb="FF000000"/>
      </bottom>
      <diagonal/>
    </border>
    <border>
      <left/>
      <right style="hair">
        <color rgb="FF000000"/>
      </right>
      <top style="hair">
        <color rgb="FF000000"/>
      </top>
      <bottom style="medium">
        <color rgb="FF000000"/>
      </bottom>
      <diagonal/>
    </border>
    <border>
      <left style="hair">
        <color rgb="FF000000"/>
      </left>
      <right/>
      <top style="hair">
        <color rgb="FF000000"/>
      </top>
      <bottom style="medium">
        <color rgb="FF000000"/>
      </bottom>
      <diagonal/>
    </border>
    <border>
      <left/>
      <right/>
      <top style="hair">
        <color rgb="FF000000"/>
      </top>
      <bottom style="medium">
        <color rgb="FF000000"/>
      </bottom>
      <diagonal/>
    </border>
    <border>
      <left/>
      <right/>
      <top style="hair">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000000"/>
      </left>
      <right/>
      <top style="thin">
        <color rgb="FF000000"/>
      </top>
      <bottom style="medium">
        <color rgb="FF000000"/>
      </bottom>
      <diagonal/>
    </border>
    <border>
      <left/>
      <right/>
      <top style="medium">
        <color rgb="FF000000"/>
      </top>
      <bottom style="hair">
        <color rgb="FF000000"/>
      </bottom>
      <diagonal/>
    </border>
    <border>
      <left/>
      <right style="medium">
        <color rgb="FF000000"/>
      </right>
      <top style="medium">
        <color rgb="FF000000"/>
      </top>
      <bottom style="hair">
        <color rgb="FF000000"/>
      </bottom>
      <diagonal/>
    </border>
    <border>
      <left/>
      <right/>
      <top style="hair">
        <color rgb="FF000000"/>
      </top>
      <bottom style="hair">
        <color rgb="FF000000"/>
      </bottom>
      <diagonal/>
    </border>
    <border>
      <left/>
      <right/>
      <top style="hair">
        <color rgb="FF000000"/>
      </top>
      <bottom style="medium">
        <color rgb="FF000000"/>
      </bottom>
      <diagonal/>
    </border>
    <border>
      <left/>
      <right style="medium">
        <color rgb="FF000000"/>
      </right>
      <top style="hair">
        <color rgb="FF000000"/>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style="hair">
        <color rgb="FF000000"/>
      </top>
      <bottom/>
      <diagonal/>
    </border>
    <border>
      <left/>
      <right style="thin">
        <color rgb="FF000000"/>
      </right>
      <top style="hair">
        <color rgb="FF000000"/>
      </top>
      <bottom/>
      <diagonal/>
    </border>
    <border>
      <left style="medium">
        <color rgb="FF000000"/>
      </left>
      <right/>
      <top style="hair">
        <color rgb="FF000000"/>
      </top>
      <bottom/>
      <diagonal/>
    </border>
    <border>
      <left/>
      <right style="thin">
        <color rgb="FF000000"/>
      </right>
      <top style="hair">
        <color rgb="FF000000"/>
      </top>
      <bottom/>
      <diagonal/>
    </border>
    <border>
      <left style="thin">
        <color rgb="FF000000"/>
      </left>
      <right/>
      <top style="hair">
        <color rgb="FF000000"/>
      </top>
      <bottom/>
      <diagonal/>
    </border>
    <border>
      <left/>
      <right style="medium">
        <color rgb="FF000000"/>
      </right>
      <top style="hair">
        <color rgb="FF000000"/>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hair">
        <color rgb="FF000000"/>
      </top>
      <bottom/>
      <diagonal/>
    </border>
    <border>
      <left style="thin">
        <color rgb="FF7F7F7F"/>
      </left>
      <right style="thin">
        <color rgb="FF7F7F7F"/>
      </right>
      <top style="thin">
        <color rgb="FF7F7F7F"/>
      </top>
      <bottom style="thin">
        <color rgb="FF7F7F7F"/>
      </bottom>
      <diagonal/>
    </border>
    <border>
      <left/>
      <right/>
      <top style="hair">
        <color rgb="FF000000"/>
      </top>
      <bottom/>
      <diagonal/>
    </border>
    <border>
      <left/>
      <right/>
      <top/>
      <bottom/>
      <diagonal/>
    </border>
    <border>
      <left/>
      <right style="medium">
        <color rgb="FF000000"/>
      </right>
      <top/>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thin">
        <color rgb="FF000000"/>
      </right>
      <top/>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hair">
        <color rgb="FF000000"/>
      </top>
      <bottom style="thin">
        <color rgb="FF000000"/>
      </bottom>
      <diagonal/>
    </border>
    <border>
      <left style="thin">
        <color rgb="FF000000"/>
      </left>
      <right/>
      <top style="thin">
        <color rgb="FF000000"/>
      </top>
      <bottom style="hair">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bottom style="hair">
        <color rgb="FF000000"/>
      </bottom>
      <diagonal/>
    </border>
    <border>
      <left/>
      <right style="thin">
        <color rgb="FF000000"/>
      </right>
      <top/>
      <bottom style="hair">
        <color rgb="FF000000"/>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bottom style="medium">
        <color rgb="FFFF0000"/>
      </bottom>
      <diagonal/>
    </border>
    <border>
      <left/>
      <right style="medium">
        <color rgb="FFFF0000"/>
      </right>
      <top/>
      <bottom style="medium">
        <color rgb="FFFF0000"/>
      </bottom>
      <diagonal/>
    </border>
  </borders>
  <cellStyleXfs count="1">
    <xf numFmtId="0" fontId="0" fillId="0" borderId="0"/>
  </cellStyleXfs>
  <cellXfs count="350">
    <xf numFmtId="0" fontId="0" fillId="0" borderId="0" xfId="0"/>
    <xf numFmtId="0" fontId="2" fillId="0" borderId="1" xfId="0" applyFont="1" applyBorder="1" applyAlignment="1">
      <alignment vertical="center"/>
    </xf>
    <xf numFmtId="0" fontId="2" fillId="0" borderId="0" xfId="0" applyFont="1" applyAlignment="1">
      <alignment vertical="center"/>
    </xf>
    <xf numFmtId="0" fontId="4" fillId="0" borderId="0" xfId="0" applyFont="1" applyAlignment="1">
      <alignment horizontal="right" vertical="center"/>
    </xf>
    <xf numFmtId="0" fontId="5" fillId="0" borderId="0" xfId="0" applyFont="1" applyAlignment="1">
      <alignment vertical="center"/>
    </xf>
    <xf numFmtId="0" fontId="4" fillId="0" borderId="0" xfId="0" applyFont="1" applyAlignment="1">
      <alignment vertical="center"/>
    </xf>
    <xf numFmtId="0" fontId="5" fillId="0" borderId="0" xfId="0" applyFont="1" applyAlignment="1">
      <alignment horizontal="center" vertical="center"/>
    </xf>
    <xf numFmtId="0" fontId="2" fillId="0" borderId="5" xfId="0" applyFont="1" applyBorder="1" applyAlignment="1">
      <alignment vertical="center"/>
    </xf>
    <xf numFmtId="0" fontId="5" fillId="0" borderId="1" xfId="0" applyFont="1" applyBorder="1" applyAlignment="1">
      <alignment horizontal="center" vertical="center"/>
    </xf>
    <xf numFmtId="0" fontId="2" fillId="0" borderId="9" xfId="0" applyFont="1" applyBorder="1" applyAlignment="1">
      <alignment vertical="center"/>
    </xf>
    <xf numFmtId="0" fontId="7" fillId="0" borderId="2" xfId="0" applyFont="1" applyBorder="1" applyAlignment="1">
      <alignment horizontal="center" vertical="center"/>
    </xf>
    <xf numFmtId="176" fontId="7" fillId="0" borderId="1" xfId="0" applyNumberFormat="1" applyFont="1" applyBorder="1" applyAlignment="1">
      <alignment horizontal="center" vertical="center"/>
    </xf>
    <xf numFmtId="177"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2" fillId="0" borderId="13" xfId="0" applyFont="1" applyBorder="1" applyAlignment="1">
      <alignment vertical="center"/>
    </xf>
    <xf numFmtId="0" fontId="2" fillId="3" borderId="16" xfId="0" applyFont="1" applyFill="1" applyBorder="1" applyAlignment="1">
      <alignment vertical="center"/>
    </xf>
    <xf numFmtId="0" fontId="2" fillId="3" borderId="19" xfId="0" applyFont="1" applyFill="1" applyBorder="1" applyAlignment="1">
      <alignment vertical="center"/>
    </xf>
    <xf numFmtId="0" fontId="3" fillId="0" borderId="0" xfId="0" applyFont="1" applyAlignment="1">
      <alignment vertical="center"/>
    </xf>
    <xf numFmtId="0" fontId="8" fillId="0" borderId="0" xfId="0" applyFont="1" applyAlignment="1">
      <alignment vertical="center"/>
    </xf>
    <xf numFmtId="0" fontId="8" fillId="0" borderId="21" xfId="0" applyFont="1" applyBorder="1" applyAlignment="1">
      <alignment vertical="center"/>
    </xf>
    <xf numFmtId="2" fontId="3" fillId="0" borderId="0" xfId="0" applyNumberFormat="1" applyFont="1" applyAlignment="1">
      <alignment horizontal="right" vertical="center"/>
    </xf>
    <xf numFmtId="2" fontId="5" fillId="0" borderId="0" xfId="0" applyNumberFormat="1" applyFont="1"/>
    <xf numFmtId="0" fontId="8" fillId="0" borderId="0" xfId="0" applyFont="1" applyAlignment="1">
      <alignment horizontal="left" vertical="center"/>
    </xf>
    <xf numFmtId="0" fontId="2" fillId="2" borderId="28" xfId="0" applyFont="1" applyFill="1" applyBorder="1" applyAlignment="1">
      <alignment vertical="center"/>
    </xf>
    <xf numFmtId="0" fontId="3" fillId="2" borderId="31" xfId="0" applyFont="1" applyFill="1" applyBorder="1" applyAlignment="1">
      <alignment vertical="center"/>
    </xf>
    <xf numFmtId="0" fontId="2" fillId="2" borderId="31" xfId="0" applyFont="1" applyFill="1" applyBorder="1" applyAlignment="1">
      <alignment vertical="center"/>
    </xf>
    <xf numFmtId="0" fontId="5" fillId="0" borderId="0" xfId="0" applyFont="1" applyAlignment="1">
      <alignment vertical="center" wrapText="1"/>
    </xf>
    <xf numFmtId="176" fontId="5" fillId="0" borderId="0" xfId="0" applyNumberFormat="1" applyFont="1" applyAlignment="1">
      <alignment horizontal="center" vertical="center"/>
    </xf>
    <xf numFmtId="179" fontId="5" fillId="0" borderId="0" xfId="0" applyNumberFormat="1" applyFont="1" applyAlignment="1">
      <alignment horizontal="center" vertical="center"/>
    </xf>
    <xf numFmtId="0" fontId="2" fillId="2" borderId="37" xfId="0" applyFont="1" applyFill="1" applyBorder="1" applyAlignment="1">
      <alignment vertical="center"/>
    </xf>
    <xf numFmtId="0" fontId="2" fillId="0" borderId="38" xfId="0" applyFont="1" applyBorder="1" applyAlignment="1">
      <alignment vertical="center"/>
    </xf>
    <xf numFmtId="0" fontId="2" fillId="0" borderId="39" xfId="0" applyFont="1" applyBorder="1" applyAlignment="1">
      <alignment vertical="center"/>
    </xf>
    <xf numFmtId="0" fontId="2" fillId="0" borderId="40" xfId="0" applyFont="1" applyBorder="1" applyAlignment="1">
      <alignment vertical="center"/>
    </xf>
    <xf numFmtId="176" fontId="5" fillId="0" borderId="1" xfId="0" applyNumberFormat="1" applyFont="1" applyBorder="1" applyAlignment="1">
      <alignment vertical="center"/>
    </xf>
    <xf numFmtId="0" fontId="2" fillId="0" borderId="0" xfId="0" applyFont="1" applyAlignment="1">
      <alignment horizontal="center" vertical="center"/>
    </xf>
    <xf numFmtId="0" fontId="2" fillId="0" borderId="41" xfId="0" applyFont="1" applyBorder="1" applyAlignment="1">
      <alignment vertical="center"/>
    </xf>
    <xf numFmtId="0" fontId="2" fillId="0" borderId="42" xfId="0" applyFont="1" applyBorder="1" applyAlignment="1">
      <alignment vertical="center"/>
    </xf>
    <xf numFmtId="0" fontId="2" fillId="0" borderId="0" xfId="0" applyFont="1"/>
    <xf numFmtId="2" fontId="3" fillId="0" borderId="0" xfId="0" applyNumberFormat="1" applyFont="1" applyAlignment="1">
      <alignment horizontal="center" vertical="center"/>
    </xf>
    <xf numFmtId="0" fontId="5" fillId="0" borderId="1" xfId="0" applyFont="1" applyBorder="1" applyAlignment="1">
      <alignment vertical="center"/>
    </xf>
    <xf numFmtId="0" fontId="2" fillId="0" borderId="0" xfId="0" applyFont="1" applyAlignment="1">
      <alignment horizontal="right" vertical="center"/>
    </xf>
    <xf numFmtId="0" fontId="10" fillId="0" borderId="0" xfId="0" applyFont="1" applyAlignment="1">
      <alignment vertical="center" shrinkToFit="1"/>
    </xf>
    <xf numFmtId="0" fontId="2" fillId="0" borderId="0" xfId="0" applyFont="1" applyAlignment="1">
      <alignment vertical="center" wrapText="1"/>
    </xf>
    <xf numFmtId="0" fontId="2" fillId="0" borderId="21" xfId="0" applyFont="1" applyBorder="1" applyAlignment="1">
      <alignment vertical="center" wrapText="1"/>
    </xf>
    <xf numFmtId="0" fontId="8" fillId="0" borderId="21" xfId="0" applyFont="1" applyBorder="1" applyAlignment="1">
      <alignment vertical="top"/>
    </xf>
    <xf numFmtId="0" fontId="2" fillId="0" borderId="6" xfId="0" applyFont="1" applyBorder="1" applyAlignment="1">
      <alignment vertical="center"/>
    </xf>
    <xf numFmtId="0" fontId="8" fillId="0" borderId="21" xfId="0" applyFont="1" applyBorder="1" applyAlignment="1">
      <alignment horizontal="right" vertical="center"/>
    </xf>
    <xf numFmtId="0" fontId="8" fillId="0" borderId="6" xfId="0" applyFont="1" applyBorder="1" applyAlignment="1">
      <alignment vertical="center"/>
    </xf>
    <xf numFmtId="0" fontId="8" fillId="0" borderId="7" xfId="0" applyFont="1" applyBorder="1" applyAlignment="1">
      <alignment vertical="center"/>
    </xf>
    <xf numFmtId="0" fontId="2" fillId="0" borderId="3" xfId="0" applyFont="1" applyBorder="1" applyAlignment="1">
      <alignment vertical="center"/>
    </xf>
    <xf numFmtId="0" fontId="2" fillId="0" borderId="33" xfId="0" applyFont="1" applyBorder="1" applyAlignment="1">
      <alignment vertical="center"/>
    </xf>
    <xf numFmtId="0" fontId="2" fillId="0" borderId="14" xfId="0" applyFont="1" applyBorder="1" applyAlignment="1">
      <alignment vertical="center"/>
    </xf>
    <xf numFmtId="0" fontId="2" fillId="0" borderId="36" xfId="0" applyFont="1" applyBorder="1" applyAlignment="1">
      <alignment vertical="center"/>
    </xf>
    <xf numFmtId="0" fontId="5" fillId="0" borderId="1" xfId="0" applyFont="1" applyBorder="1"/>
    <xf numFmtId="2" fontId="4" fillId="0" borderId="0" xfId="0" applyNumberFormat="1" applyFont="1" applyAlignment="1">
      <alignment horizontal="center" vertical="center"/>
    </xf>
    <xf numFmtId="0" fontId="2" fillId="0" borderId="0" xfId="0" applyFont="1" applyAlignment="1">
      <alignment vertical="center" shrinkToFit="1"/>
    </xf>
    <xf numFmtId="0" fontId="2" fillId="0" borderId="43" xfId="0" applyFont="1" applyBorder="1" applyAlignment="1">
      <alignment vertical="center" shrinkToFit="1"/>
    </xf>
    <xf numFmtId="0" fontId="2" fillId="0" borderId="43" xfId="0" applyFont="1" applyBorder="1" applyAlignment="1">
      <alignment vertical="center" wrapText="1"/>
    </xf>
    <xf numFmtId="0" fontId="2" fillId="0" borderId="43" xfId="0" applyFont="1" applyBorder="1" applyAlignment="1">
      <alignment vertical="center"/>
    </xf>
    <xf numFmtId="0" fontId="2" fillId="0" borderId="43" xfId="0" applyFont="1" applyBorder="1" applyAlignment="1">
      <alignment horizontal="center" vertical="center"/>
    </xf>
    <xf numFmtId="0" fontId="4" fillId="0" borderId="43" xfId="0" applyFont="1" applyBorder="1" applyAlignment="1">
      <alignment vertical="center"/>
    </xf>
    <xf numFmtId="178" fontId="2" fillId="0" borderId="0" xfId="0" applyNumberFormat="1" applyFont="1" applyAlignment="1">
      <alignment vertical="center"/>
    </xf>
    <xf numFmtId="178" fontId="2" fillId="0" borderId="0" xfId="0" applyNumberFormat="1" applyFont="1"/>
    <xf numFmtId="176" fontId="2" fillId="0" borderId="6" xfId="0" applyNumberFormat="1" applyFont="1" applyBorder="1" applyAlignment="1">
      <alignment vertical="center"/>
    </xf>
    <xf numFmtId="176" fontId="8" fillId="0" borderId="6" xfId="0" applyNumberFormat="1" applyFont="1" applyBorder="1" applyAlignment="1">
      <alignment vertical="center"/>
    </xf>
    <xf numFmtId="176" fontId="8" fillId="0" borderId="7" xfId="0" applyNumberFormat="1" applyFont="1" applyBorder="1" applyAlignment="1">
      <alignment vertical="center"/>
    </xf>
    <xf numFmtId="176" fontId="2" fillId="0" borderId="14" xfId="0" applyNumberFormat="1" applyFont="1" applyBorder="1" applyAlignment="1">
      <alignment vertical="center"/>
    </xf>
    <xf numFmtId="176" fontId="2" fillId="0" borderId="15" xfId="0" applyNumberFormat="1" applyFont="1" applyBorder="1" applyAlignment="1">
      <alignment vertical="center"/>
    </xf>
    <xf numFmtId="0" fontId="12" fillId="0" borderId="0" xfId="0" applyFont="1" applyAlignment="1">
      <alignment vertical="top"/>
    </xf>
    <xf numFmtId="0" fontId="13" fillId="2" borderId="1" xfId="0" applyFont="1" applyFill="1" applyBorder="1" applyAlignment="1">
      <alignment vertical="center"/>
    </xf>
    <xf numFmtId="0" fontId="13" fillId="2" borderId="100" xfId="0" applyFont="1" applyFill="1" applyBorder="1" applyAlignment="1">
      <alignment vertical="center"/>
    </xf>
    <xf numFmtId="0" fontId="2" fillId="0" borderId="1" xfId="0" applyFont="1" applyBorder="1" applyAlignment="1">
      <alignment horizontal="center" vertical="center"/>
    </xf>
    <xf numFmtId="0" fontId="13" fillId="0" borderId="0" xfId="0" applyFont="1"/>
    <xf numFmtId="0" fontId="4" fillId="0" borderId="0" xfId="0" applyFont="1" applyAlignment="1">
      <alignment horizontal="center" vertical="center"/>
    </xf>
    <xf numFmtId="176" fontId="2" fillId="0" borderId="0" xfId="0" applyNumberFormat="1" applyFont="1" applyAlignment="1">
      <alignment horizontal="center" vertical="center"/>
    </xf>
    <xf numFmtId="0" fontId="15" fillId="0" borderId="0" xfId="0" applyFont="1" applyAlignment="1">
      <alignment vertical="center"/>
    </xf>
    <xf numFmtId="0" fontId="16" fillId="0" borderId="0" xfId="0" applyFont="1" applyAlignment="1">
      <alignment horizontal="center" vertical="center"/>
    </xf>
    <xf numFmtId="0" fontId="17" fillId="0" borderId="0" xfId="0" applyFont="1" applyAlignment="1">
      <alignment horizontal="center" vertical="center"/>
    </xf>
    <xf numFmtId="180" fontId="2" fillId="0" borderId="0" xfId="0" applyNumberFormat="1" applyFont="1" applyAlignment="1">
      <alignment horizontal="center" vertical="center"/>
    </xf>
    <xf numFmtId="0" fontId="18" fillId="0" borderId="115" xfId="0" applyFont="1" applyBorder="1" applyAlignment="1">
      <alignment horizontal="center" vertical="center"/>
    </xf>
    <xf numFmtId="180" fontId="18" fillId="0" borderId="115" xfId="0" applyNumberFormat="1" applyFont="1" applyBorder="1" applyAlignment="1">
      <alignment horizontal="center" vertical="center"/>
    </xf>
    <xf numFmtId="0" fontId="13" fillId="0" borderId="0" xfId="0" applyFont="1" applyAlignment="1">
      <alignment vertical="center"/>
    </xf>
    <xf numFmtId="0" fontId="2" fillId="0" borderId="1" xfId="0" quotePrefix="1" applyFont="1" applyBorder="1" applyAlignment="1">
      <alignment horizontal="center" vertical="center"/>
    </xf>
    <xf numFmtId="0" fontId="2" fillId="0" borderId="0" xfId="0" applyFont="1" applyAlignment="1">
      <alignment horizontal="center" vertical="center" wrapText="1"/>
    </xf>
    <xf numFmtId="0" fontId="2" fillId="0" borderId="119" xfId="0" applyFont="1" applyBorder="1" applyAlignment="1">
      <alignment horizontal="center" vertical="center" wrapText="1"/>
    </xf>
    <xf numFmtId="0" fontId="2" fillId="0" borderId="120" xfId="0" applyFont="1" applyBorder="1" applyAlignment="1">
      <alignment horizontal="center" vertical="center" wrapText="1"/>
    </xf>
    <xf numFmtId="0" fontId="2" fillId="0" borderId="12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3" xfId="0" applyFont="1" applyBorder="1" applyAlignment="1">
      <alignment horizontal="center" vertical="center" wrapText="1"/>
    </xf>
    <xf numFmtId="0" fontId="2" fillId="0" borderId="124" xfId="0" applyFont="1" applyBorder="1" applyAlignment="1">
      <alignment vertical="center" wrapText="1"/>
    </xf>
    <xf numFmtId="0" fontId="2" fillId="0" borderId="125" xfId="0" applyFont="1" applyBorder="1" applyAlignment="1">
      <alignment vertical="center" wrapText="1"/>
    </xf>
    <xf numFmtId="0" fontId="2" fillId="0" borderId="127" xfId="0" applyFont="1" applyBorder="1" applyAlignment="1">
      <alignment horizontal="center" vertical="center" wrapText="1"/>
    </xf>
    <xf numFmtId="0" fontId="2" fillId="0" borderId="128" xfId="0" applyFont="1" applyBorder="1" applyAlignment="1">
      <alignment vertical="center" wrapText="1"/>
    </xf>
    <xf numFmtId="0" fontId="2" fillId="0" borderId="129" xfId="0" applyFont="1" applyBorder="1" applyAlignment="1">
      <alignment vertical="center" wrapText="1"/>
    </xf>
    <xf numFmtId="0" fontId="2" fillId="0" borderId="130" xfId="0" applyFont="1" applyBorder="1" applyAlignment="1">
      <alignment horizontal="center" vertical="center" wrapText="1"/>
    </xf>
    <xf numFmtId="0" fontId="2" fillId="0" borderId="131" xfId="0" applyFont="1" applyBorder="1" applyAlignment="1">
      <alignment vertical="center" wrapText="1"/>
    </xf>
    <xf numFmtId="0" fontId="2" fillId="0" borderId="132" xfId="0" applyFont="1" applyBorder="1" applyAlignment="1">
      <alignment vertical="center" wrapText="1"/>
    </xf>
    <xf numFmtId="0" fontId="2" fillId="0" borderId="51" xfId="0" applyFont="1" applyBorder="1" applyAlignment="1">
      <alignment vertical="center" wrapText="1"/>
    </xf>
    <xf numFmtId="0" fontId="2" fillId="0" borderId="67" xfId="0" applyFont="1" applyBorder="1" applyAlignment="1">
      <alignment vertical="center" wrapText="1"/>
    </xf>
    <xf numFmtId="0" fontId="2" fillId="0" borderId="134" xfId="0" applyFont="1" applyBorder="1" applyAlignment="1">
      <alignment vertical="center" wrapText="1"/>
    </xf>
    <xf numFmtId="0" fontId="2" fillId="0" borderId="135"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0" xfId="0" applyFont="1" applyBorder="1" applyAlignment="1">
      <alignment vertical="center" wrapText="1"/>
    </xf>
    <xf numFmtId="0" fontId="2" fillId="0" borderId="4" xfId="0" applyFont="1" applyBorder="1" applyAlignment="1">
      <alignment vertical="center" wrapText="1"/>
    </xf>
    <xf numFmtId="14" fontId="2" fillId="0" borderId="4" xfId="0" applyNumberFormat="1" applyFont="1" applyBorder="1" applyAlignment="1">
      <alignment horizontal="center" vertical="center" wrapText="1"/>
    </xf>
    <xf numFmtId="0" fontId="2" fillId="0" borderId="136" xfId="0" applyFont="1" applyBorder="1" applyAlignment="1">
      <alignment horizontal="center" vertical="center" wrapText="1"/>
    </xf>
    <xf numFmtId="0" fontId="2" fillId="0" borderId="137" xfId="0" applyFont="1" applyBorder="1" applyAlignment="1">
      <alignment vertical="center" wrapText="1"/>
    </xf>
    <xf numFmtId="0" fontId="2" fillId="0" borderId="138" xfId="0" applyFont="1" applyBorder="1" applyAlignment="1">
      <alignment vertical="center" wrapText="1"/>
    </xf>
    <xf numFmtId="0" fontId="2" fillId="0" borderId="13" xfId="0" applyFont="1" applyBorder="1" applyAlignment="1">
      <alignment vertical="center"/>
    </xf>
    <xf numFmtId="0" fontId="6" fillId="0" borderId="14" xfId="0" applyFont="1" applyBorder="1"/>
    <xf numFmtId="0" fontId="6" fillId="0" borderId="15" xfId="0" applyFont="1" applyBorder="1"/>
    <xf numFmtId="2" fontId="3" fillId="0" borderId="14" xfId="0" applyNumberFormat="1" applyFont="1" applyBorder="1" applyAlignment="1">
      <alignment horizontal="right" vertical="center"/>
    </xf>
    <xf numFmtId="0" fontId="8" fillId="3" borderId="17" xfId="0" applyFont="1" applyFill="1" applyBorder="1" applyAlignment="1">
      <alignment horizontal="center" vertical="center"/>
    </xf>
    <xf numFmtId="0" fontId="3" fillId="0" borderId="13" xfId="0" applyFont="1" applyBorder="1" applyAlignment="1">
      <alignment horizontal="center" vertical="center"/>
    </xf>
    <xf numFmtId="0" fontId="2" fillId="0" borderId="20" xfId="0" applyFont="1" applyBorder="1" applyAlignment="1">
      <alignment horizontal="center" vertical="center"/>
    </xf>
    <xf numFmtId="0" fontId="6" fillId="0" borderId="21" xfId="0" applyFont="1" applyBorder="1"/>
    <xf numFmtId="0" fontId="6" fillId="0" borderId="26" xfId="0" applyFont="1" applyBorder="1"/>
    <xf numFmtId="0" fontId="2" fillId="0" borderId="29" xfId="0" applyFont="1" applyBorder="1" applyAlignment="1">
      <alignment horizontal="center" vertical="center"/>
    </xf>
    <xf numFmtId="0" fontId="6" fillId="0" borderId="6" xfId="0" applyFont="1" applyBorder="1"/>
    <xf numFmtId="0" fontId="6" fillId="0" borderId="7" xfId="0" applyFont="1" applyBorder="1"/>
    <xf numFmtId="0" fontId="2" fillId="0" borderId="23" xfId="0" applyFont="1" applyBorder="1" applyAlignment="1">
      <alignment horizontal="center" vertical="center"/>
    </xf>
    <xf numFmtId="0" fontId="6" fillId="0" borderId="24" xfId="0" applyFont="1" applyBorder="1"/>
    <xf numFmtId="0" fontId="6" fillId="0" borderId="25" xfId="0" applyFont="1" applyBorder="1"/>
    <xf numFmtId="2" fontId="3" fillId="0" borderId="5" xfId="0" applyNumberFormat="1" applyFont="1" applyBorder="1" applyAlignment="1">
      <alignment horizontal="right" vertical="center"/>
    </xf>
    <xf numFmtId="0" fontId="8" fillId="0" borderId="6" xfId="0" applyFont="1" applyBorder="1" applyAlignment="1">
      <alignment horizontal="center" vertical="center"/>
    </xf>
    <xf numFmtId="0" fontId="6" fillId="0" borderId="30" xfId="0" applyFont="1" applyBorder="1"/>
    <xf numFmtId="176" fontId="3" fillId="0" borderId="29" xfId="0" applyNumberFormat="1" applyFont="1" applyBorder="1" applyAlignment="1">
      <alignment horizontal="right" vertical="center"/>
    </xf>
    <xf numFmtId="0" fontId="9" fillId="0" borderId="6" xfId="0" applyFont="1" applyBorder="1" applyAlignment="1">
      <alignment horizontal="center" vertical="center"/>
    </xf>
    <xf numFmtId="0" fontId="2" fillId="0" borderId="2" xfId="0" applyFont="1" applyBorder="1" applyAlignment="1">
      <alignment horizontal="center" vertical="center" wrapText="1"/>
    </xf>
    <xf numFmtId="0" fontId="6" fillId="0" borderId="3" xfId="0" applyFont="1" applyBorder="1"/>
    <xf numFmtId="0" fontId="6" fillId="0" borderId="10" xfId="0" applyFont="1" applyBorder="1"/>
    <xf numFmtId="0" fontId="2" fillId="0" borderId="27" xfId="0" applyFont="1" applyBorder="1" applyAlignment="1">
      <alignment horizontal="center" vertical="center"/>
    </xf>
    <xf numFmtId="0" fontId="2" fillId="0" borderId="21" xfId="0" applyFont="1" applyBorder="1" applyAlignment="1">
      <alignment horizontal="center" vertical="center"/>
    </xf>
    <xf numFmtId="0" fontId="6" fillId="0" borderId="22" xfId="0" applyFont="1" applyBorder="1"/>
    <xf numFmtId="0" fontId="5" fillId="0" borderId="2" xfId="0" applyFont="1" applyBorder="1" applyAlignment="1">
      <alignment horizontal="center" vertical="center"/>
    </xf>
    <xf numFmtId="0" fontId="6" fillId="0" borderId="4" xfId="0" applyFont="1" applyBorder="1"/>
    <xf numFmtId="2" fontId="1" fillId="0" borderId="0" xfId="0" applyNumberFormat="1" applyFont="1" applyAlignment="1">
      <alignment horizontal="center" vertical="center"/>
    </xf>
    <xf numFmtId="0" fontId="0" fillId="0" borderId="0" xfId="0"/>
    <xf numFmtId="0" fontId="3" fillId="0" borderId="0" xfId="0" applyFont="1" applyAlignment="1">
      <alignment horizontal="center" vertical="center"/>
    </xf>
    <xf numFmtId="0" fontId="5" fillId="2" borderId="2" xfId="0" applyFont="1" applyFill="1" applyBorder="1" applyAlignment="1">
      <alignment horizontal="center" vertical="center"/>
    </xf>
    <xf numFmtId="0" fontId="2" fillId="3" borderId="17" xfId="0" applyFont="1" applyFill="1" applyBorder="1" applyAlignment="1">
      <alignment horizontal="right" vertical="center"/>
    </xf>
    <xf numFmtId="0" fontId="6" fillId="0" borderId="18" xfId="0" applyFont="1" applyBorder="1"/>
    <xf numFmtId="0" fontId="4" fillId="2" borderId="17" xfId="0" applyFont="1" applyFill="1" applyBorder="1" applyAlignment="1">
      <alignment horizontal="center" vertical="center"/>
    </xf>
    <xf numFmtId="0" fontId="2" fillId="0" borderId="5" xfId="0" applyFont="1" applyBorder="1" applyAlignment="1">
      <alignment vertical="center"/>
    </xf>
    <xf numFmtId="0" fontId="4" fillId="2" borderId="8" xfId="0" applyFont="1" applyFill="1" applyBorder="1" applyAlignment="1">
      <alignment vertical="center" shrinkToFit="1"/>
    </xf>
    <xf numFmtId="0" fontId="2" fillId="0" borderId="9" xfId="0" applyFont="1" applyBorder="1" applyAlignment="1">
      <alignment vertical="center"/>
    </xf>
    <xf numFmtId="0" fontId="4" fillId="2" borderId="11" xfId="0" applyFont="1" applyFill="1" applyBorder="1" applyAlignment="1">
      <alignment vertical="center" shrinkToFit="1"/>
    </xf>
    <xf numFmtId="0" fontId="2" fillId="3" borderId="2" xfId="0" applyFont="1" applyFill="1" applyBorder="1" applyAlignment="1">
      <alignment horizontal="center" vertical="center"/>
    </xf>
    <xf numFmtId="0" fontId="6" fillId="0" borderId="12" xfId="0" applyFont="1" applyBorder="1"/>
    <xf numFmtId="0" fontId="4" fillId="2" borderId="11" xfId="0" applyFont="1" applyFill="1" applyBorder="1" applyAlignment="1">
      <alignment horizontal="center" vertical="center"/>
    </xf>
    <xf numFmtId="0" fontId="2" fillId="0" borderId="20" xfId="0" applyFont="1" applyBorder="1" applyAlignment="1">
      <alignment vertical="center"/>
    </xf>
    <xf numFmtId="176" fontId="3" fillId="0" borderId="20" xfId="0" applyNumberFormat="1" applyFont="1" applyBorder="1" applyAlignment="1">
      <alignment horizontal="right" vertical="center"/>
    </xf>
    <xf numFmtId="0" fontId="8" fillId="0" borderId="21" xfId="0" applyFont="1" applyBorder="1" applyAlignment="1">
      <alignment horizontal="left" vertical="center"/>
    </xf>
    <xf numFmtId="0" fontId="3" fillId="0" borderId="5" xfId="0" applyFont="1" applyBorder="1" applyAlignment="1">
      <alignment horizontal="center" vertical="center"/>
    </xf>
    <xf numFmtId="0" fontId="2" fillId="0" borderId="32" xfId="0" applyFont="1" applyBorder="1" applyAlignment="1">
      <alignment vertical="center"/>
    </xf>
    <xf numFmtId="0" fontId="6" fillId="0" borderId="33" xfId="0" applyFont="1" applyBorder="1"/>
    <xf numFmtId="0" fontId="3" fillId="0" borderId="13" xfId="0" applyFont="1" applyBorder="1" applyAlignment="1">
      <alignment horizontal="right" vertical="center"/>
    </xf>
    <xf numFmtId="0" fontId="2" fillId="0" borderId="14" xfId="0" applyFont="1" applyBorder="1" applyAlignment="1">
      <alignment horizontal="center" vertical="center"/>
    </xf>
    <xf numFmtId="0" fontId="6" fillId="0" borderId="34" xfId="0" applyFont="1" applyBorder="1"/>
    <xf numFmtId="178" fontId="3" fillId="0" borderId="35" xfId="0" applyNumberFormat="1" applyFont="1" applyBorder="1" applyAlignment="1">
      <alignment horizontal="right" vertical="center"/>
    </xf>
    <xf numFmtId="0" fontId="2" fillId="4" borderId="2" xfId="0" applyFont="1" applyFill="1" applyBorder="1" applyAlignment="1">
      <alignment horizontal="center" vertical="center"/>
    </xf>
    <xf numFmtId="0" fontId="2" fillId="0" borderId="2" xfId="0" applyFont="1" applyBorder="1" applyAlignment="1">
      <alignment horizontal="center" vertical="center"/>
    </xf>
    <xf numFmtId="0" fontId="2" fillId="0" borderId="35" xfId="0" applyFont="1" applyBorder="1" applyAlignment="1">
      <alignment horizontal="center" vertical="center"/>
    </xf>
    <xf numFmtId="0" fontId="9" fillId="0" borderId="33" xfId="0" applyFont="1" applyBorder="1" applyAlignment="1">
      <alignment horizontal="center" vertical="center"/>
    </xf>
    <xf numFmtId="0" fontId="6" fillId="0" borderId="36" xfId="0" applyFont="1" applyBorder="1"/>
    <xf numFmtId="0" fontId="10" fillId="5" borderId="68" xfId="0" applyFont="1" applyFill="1" applyBorder="1" applyAlignment="1">
      <alignment horizontal="center" vertical="center"/>
    </xf>
    <xf numFmtId="0" fontId="6" fillId="0" borderId="71" xfId="0" applyFont="1" applyBorder="1"/>
    <xf numFmtId="0" fontId="10" fillId="5" borderId="70" xfId="0" applyFont="1" applyFill="1" applyBorder="1" applyAlignment="1">
      <alignment horizontal="center" vertical="center"/>
    </xf>
    <xf numFmtId="0" fontId="6" fillId="0" borderId="69" xfId="0" applyFont="1" applyBorder="1"/>
    <xf numFmtId="0" fontId="10" fillId="5" borderId="72" xfId="0" applyFont="1" applyFill="1" applyBorder="1" applyAlignment="1">
      <alignment horizontal="center" vertical="center"/>
    </xf>
    <xf numFmtId="0" fontId="6" fillId="0" borderId="67" xfId="0" applyFont="1" applyBorder="1"/>
    <xf numFmtId="176" fontId="2" fillId="0" borderId="68" xfId="0" applyNumberFormat="1" applyFont="1" applyBorder="1" applyAlignment="1">
      <alignment horizontal="center" vertical="center"/>
    </xf>
    <xf numFmtId="0" fontId="6" fillId="0" borderId="73" xfId="0" applyFont="1" applyBorder="1"/>
    <xf numFmtId="49" fontId="10" fillId="2" borderId="66" xfId="0" applyNumberFormat="1" applyFont="1" applyFill="1" applyBorder="1" applyAlignment="1">
      <alignment horizontal="left" vertical="center" shrinkToFit="1"/>
    </xf>
    <xf numFmtId="0" fontId="10" fillId="2" borderId="68" xfId="0" applyFont="1" applyFill="1" applyBorder="1" applyAlignment="1">
      <alignment horizontal="center" vertical="center" shrinkToFit="1"/>
    </xf>
    <xf numFmtId="0" fontId="10" fillId="2" borderId="70" xfId="0" applyFont="1" applyFill="1" applyBorder="1" applyAlignment="1">
      <alignment horizontal="center" vertical="center" shrinkToFit="1"/>
    </xf>
    <xf numFmtId="0" fontId="10" fillId="2" borderId="68" xfId="0" applyFont="1" applyFill="1" applyBorder="1" applyAlignment="1">
      <alignment horizontal="center" vertical="center"/>
    </xf>
    <xf numFmtId="0" fontId="2" fillId="2" borderId="68" xfId="0" applyFont="1" applyFill="1" applyBorder="1" applyAlignment="1">
      <alignment horizontal="center" vertical="center"/>
    </xf>
    <xf numFmtId="0" fontId="6" fillId="0" borderId="83" xfId="0" applyFont="1" applyBorder="1"/>
    <xf numFmtId="0" fontId="6" fillId="0" borderId="84" xfId="0" applyFont="1" applyBorder="1"/>
    <xf numFmtId="0" fontId="6" fillId="0" borderId="85" xfId="0" applyFont="1" applyBorder="1"/>
    <xf numFmtId="0" fontId="2" fillId="0" borderId="27" xfId="0" applyFont="1" applyBorder="1" applyAlignment="1">
      <alignment horizontal="center" vertical="center" wrapText="1"/>
    </xf>
    <xf numFmtId="0" fontId="6" fillId="0" borderId="49" xfId="0" applyFont="1" applyBorder="1"/>
    <xf numFmtId="0" fontId="6" fillId="0" borderId="44" xfId="0" applyFont="1" applyBorder="1"/>
    <xf numFmtId="0" fontId="6" fillId="0" borderId="54" xfId="0" applyFont="1" applyBorder="1"/>
    <xf numFmtId="0" fontId="6" fillId="0" borderId="53" xfId="0" applyFont="1" applyBorder="1"/>
    <xf numFmtId="0" fontId="10" fillId="5" borderId="76" xfId="0" applyFont="1" applyFill="1" applyBorder="1" applyAlignment="1">
      <alignment horizontal="center" vertical="center"/>
    </xf>
    <xf numFmtId="0" fontId="6" fillId="0" borderId="79" xfId="0" applyFont="1" applyBorder="1"/>
    <xf numFmtId="0" fontId="10" fillId="5" borderId="78" xfId="0" applyFont="1" applyFill="1" applyBorder="1" applyAlignment="1">
      <alignment horizontal="center" vertical="center"/>
    </xf>
    <xf numFmtId="0" fontId="6" fillId="0" borderId="77" xfId="0" applyFont="1" applyBorder="1"/>
    <xf numFmtId="0" fontId="10" fillId="5" borderId="80" xfId="0" applyFont="1" applyFill="1" applyBorder="1" applyAlignment="1">
      <alignment horizontal="center" vertical="center"/>
    </xf>
    <xf numFmtId="0" fontId="6" fillId="0" borderId="75" xfId="0" applyFont="1" applyBorder="1"/>
    <xf numFmtId="176" fontId="2" fillId="0" borderId="49" xfId="0" applyNumberFormat="1" applyFont="1" applyBorder="1" applyAlignment="1">
      <alignment horizontal="center" vertical="center"/>
    </xf>
    <xf numFmtId="0" fontId="6" fillId="0" borderId="52" xfId="0" applyFont="1" applyBorder="1"/>
    <xf numFmtId="49" fontId="10" fillId="2" borderId="74" xfId="0" applyNumberFormat="1" applyFont="1" applyFill="1" applyBorder="1" applyAlignment="1">
      <alignment horizontal="left" vertical="center" shrinkToFit="1"/>
    </xf>
    <xf numFmtId="0" fontId="10" fillId="2" borderId="76" xfId="0" applyFont="1" applyFill="1" applyBorder="1" applyAlignment="1">
      <alignment horizontal="center" vertical="center" shrinkToFit="1"/>
    </xf>
    <xf numFmtId="0" fontId="10" fillId="2" borderId="78" xfId="0" applyFont="1" applyFill="1" applyBorder="1" applyAlignment="1">
      <alignment horizontal="center" vertical="center" shrinkToFit="1"/>
    </xf>
    <xf numFmtId="0" fontId="10" fillId="2" borderId="62" xfId="0" applyFont="1" applyFill="1" applyBorder="1" applyAlignment="1">
      <alignment horizontal="center" vertical="center"/>
    </xf>
    <xf numFmtId="0" fontId="6" fillId="0" borderId="63" xfId="0" applyFont="1" applyBorder="1"/>
    <xf numFmtId="0" fontId="2" fillId="2" borderId="76" xfId="0" applyFont="1" applyFill="1" applyBorder="1" applyAlignment="1">
      <alignment horizontal="center" vertical="center"/>
    </xf>
    <xf numFmtId="0" fontId="10" fillId="2" borderId="139" xfId="0" applyFont="1" applyFill="1" applyBorder="1" applyAlignment="1">
      <alignment horizontal="center" vertical="center" shrinkToFit="1"/>
    </xf>
    <xf numFmtId="0" fontId="6" fillId="0" borderId="42" xfId="0" applyFont="1" applyBorder="1"/>
    <xf numFmtId="0" fontId="10" fillId="2" borderId="41" xfId="0" applyFont="1" applyFill="1" applyBorder="1" applyAlignment="1">
      <alignment horizontal="center" vertical="center" shrinkToFit="1"/>
    </xf>
    <xf numFmtId="0" fontId="6" fillId="0" borderId="140" xfId="0" applyFont="1" applyBorder="1"/>
    <xf numFmtId="176" fontId="2" fillId="0" borderId="59" xfId="0" applyNumberFormat="1" applyFont="1" applyBorder="1" applyAlignment="1">
      <alignment horizontal="center" vertical="center"/>
    </xf>
    <xf numFmtId="0" fontId="6" fillId="0" borderId="58" xfId="0" applyFont="1" applyBorder="1"/>
    <xf numFmtId="0" fontId="6" fillId="0" borderId="88" xfId="0" applyFont="1" applyBorder="1"/>
    <xf numFmtId="0" fontId="6" fillId="0" borderId="62" xfId="0" applyFont="1" applyBorder="1"/>
    <xf numFmtId="0" fontId="8" fillId="0" borderId="27" xfId="0" applyFont="1" applyBorder="1" applyAlignment="1">
      <alignment horizontal="center" vertical="center" wrapText="1"/>
    </xf>
    <xf numFmtId="176" fontId="2" fillId="0" borderId="76" xfId="0" applyNumberFormat="1" applyFont="1" applyBorder="1" applyAlignment="1">
      <alignment horizontal="center" vertical="center"/>
    </xf>
    <xf numFmtId="0" fontId="6" fillId="0" borderId="91" xfId="0" applyFont="1" applyBorder="1"/>
    <xf numFmtId="176" fontId="2" fillId="0" borderId="81" xfId="0" applyNumberFormat="1" applyFont="1" applyBorder="1" applyAlignment="1">
      <alignment horizontal="center" vertical="center"/>
    </xf>
    <xf numFmtId="0" fontId="6" fillId="0" borderId="82" xfId="0" applyFont="1" applyBorder="1"/>
    <xf numFmtId="0" fontId="6" fillId="0" borderId="43" xfId="0" applyFont="1" applyBorder="1"/>
    <xf numFmtId="0" fontId="6" fillId="0" borderId="32" xfId="0" applyFont="1" applyBorder="1"/>
    <xf numFmtId="49" fontId="10" fillId="2" borderId="57" xfId="0" applyNumberFormat="1" applyFont="1" applyFill="1" applyBorder="1" applyAlignment="1">
      <alignment horizontal="left" vertical="center" shrinkToFit="1"/>
    </xf>
    <xf numFmtId="0" fontId="6" fillId="0" borderId="87" xfId="0" applyFont="1" applyBorder="1"/>
    <xf numFmtId="181" fontId="2" fillId="0" borderId="87" xfId="0" applyNumberFormat="1" applyFont="1" applyBorder="1" applyAlignment="1">
      <alignment horizontal="center" vertical="center"/>
    </xf>
    <xf numFmtId="176" fontId="2" fillId="0" borderId="89" xfId="0" applyNumberFormat="1" applyFont="1" applyBorder="1" applyAlignment="1">
      <alignment horizontal="center" vertical="center"/>
    </xf>
    <xf numFmtId="0" fontId="10" fillId="2" borderId="57" xfId="0" applyFont="1" applyFill="1" applyBorder="1" applyAlignment="1">
      <alignment horizontal="left" vertical="center" shrinkToFit="1"/>
    </xf>
    <xf numFmtId="0" fontId="10" fillId="2" borderId="59" xfId="0" applyFont="1" applyFill="1" applyBorder="1" applyAlignment="1">
      <alignment horizontal="center" vertical="center" shrinkToFit="1"/>
    </xf>
    <xf numFmtId="0" fontId="6" fillId="0" borderId="60" xfId="0" applyFont="1" applyBorder="1"/>
    <xf numFmtId="0" fontId="10" fillId="2" borderId="61" xfId="0" applyFont="1" applyFill="1" applyBorder="1" applyAlignment="1">
      <alignment horizontal="center" vertical="center" shrinkToFit="1"/>
    </xf>
    <xf numFmtId="0" fontId="10" fillId="2" borderId="59" xfId="0" applyFont="1" applyFill="1" applyBorder="1" applyAlignment="1">
      <alignment horizontal="center" vertical="center"/>
    </xf>
    <xf numFmtId="0" fontId="4" fillId="0" borderId="23" xfId="0" applyFont="1" applyBorder="1" applyAlignment="1">
      <alignment horizontal="center" vertical="center"/>
    </xf>
    <xf numFmtId="0" fontId="10" fillId="2" borderId="66" xfId="0" applyFont="1" applyFill="1" applyBorder="1" applyAlignment="1">
      <alignment horizontal="left" vertical="center" shrinkToFit="1"/>
    </xf>
    <xf numFmtId="0" fontId="6" fillId="0" borderId="89" xfId="0" applyFont="1" applyBorder="1"/>
    <xf numFmtId="0" fontId="10" fillId="2" borderId="74" xfId="0" applyFont="1" applyFill="1" applyBorder="1" applyAlignment="1">
      <alignment horizontal="left" vertical="center" shrinkToFit="1"/>
    </xf>
    <xf numFmtId="0" fontId="6" fillId="0" borderId="90" xfId="0" applyFont="1" applyBorder="1"/>
    <xf numFmtId="181" fontId="2" fillId="0" borderId="76" xfId="0" applyNumberFormat="1" applyFont="1" applyBorder="1" applyAlignment="1">
      <alignment horizontal="center" vertical="center"/>
    </xf>
    <xf numFmtId="0" fontId="10" fillId="2" borderId="62" xfId="0" applyFont="1" applyFill="1" applyBorder="1" applyAlignment="1">
      <alignment horizontal="center" vertical="center" shrinkToFit="1"/>
    </xf>
    <xf numFmtId="0" fontId="2" fillId="0" borderId="6" xfId="0" applyFont="1" applyBorder="1" applyAlignment="1">
      <alignment horizontal="center" vertical="center" shrinkToFit="1"/>
    </xf>
    <xf numFmtId="0" fontId="2" fillId="0" borderId="6" xfId="0" applyFont="1" applyBorder="1" applyAlignment="1">
      <alignment vertical="center" shrinkToFit="1"/>
    </xf>
    <xf numFmtId="181" fontId="2" fillId="0" borderId="6" xfId="0" applyNumberFormat="1" applyFont="1" applyBorder="1" applyAlignment="1">
      <alignment horizontal="center" vertical="center" shrinkToFit="1"/>
    </xf>
    <xf numFmtId="0" fontId="11" fillId="0" borderId="20" xfId="0" applyFont="1" applyBorder="1" applyAlignment="1">
      <alignment horizontal="center" vertical="center" textRotation="255"/>
    </xf>
    <xf numFmtId="176" fontId="2" fillId="0" borderId="6" xfId="0" applyNumberFormat="1" applyFont="1" applyBorder="1" applyAlignment="1">
      <alignment horizontal="center" vertical="center"/>
    </xf>
    <xf numFmtId="176" fontId="2" fillId="0" borderId="14" xfId="0" applyNumberFormat="1" applyFont="1" applyBorder="1" applyAlignment="1">
      <alignment horizontal="center" vertical="center"/>
    </xf>
    <xf numFmtId="181" fontId="2" fillId="0" borderId="68" xfId="0" applyNumberFormat="1" applyFont="1" applyBorder="1" applyAlignment="1">
      <alignment horizontal="center" vertical="center"/>
    </xf>
    <xf numFmtId="176" fontId="2" fillId="0" borderId="3" xfId="0" applyNumberFormat="1" applyFont="1" applyBorder="1" applyAlignment="1">
      <alignment horizontal="center" vertical="center"/>
    </xf>
    <xf numFmtId="0" fontId="2" fillId="0" borderId="3" xfId="0" applyFont="1" applyBorder="1" applyAlignment="1">
      <alignment horizontal="center" vertical="center" shrinkToFit="1"/>
    </xf>
    <xf numFmtId="0" fontId="10" fillId="2" borderId="117" xfId="0" applyFont="1" applyFill="1" applyBorder="1" applyAlignment="1">
      <alignment horizontal="center" vertical="center"/>
    </xf>
    <xf numFmtId="180" fontId="2" fillId="0" borderId="24" xfId="0" applyNumberFormat="1" applyFont="1" applyBorder="1" applyAlignment="1">
      <alignment horizontal="center" vertical="center"/>
    </xf>
    <xf numFmtId="176" fontId="2" fillId="0" borderId="27" xfId="0" applyNumberFormat="1" applyFont="1" applyBorder="1" applyAlignment="1">
      <alignment horizontal="center" vertical="center"/>
    </xf>
    <xf numFmtId="0" fontId="2" fillId="0" borderId="0" xfId="0" applyFont="1" applyAlignment="1">
      <alignment horizontal="center" vertical="center"/>
    </xf>
    <xf numFmtId="0" fontId="2" fillId="0" borderId="29" xfId="0" applyFont="1" applyBorder="1" applyAlignment="1">
      <alignment horizontal="center" vertical="center" shrinkToFit="1"/>
    </xf>
    <xf numFmtId="0" fontId="2" fillId="0" borderId="50" xfId="0" applyFont="1" applyBorder="1" applyAlignment="1">
      <alignment horizontal="center" vertical="center"/>
    </xf>
    <xf numFmtId="0" fontId="6" fillId="0" borderId="50" xfId="0" applyFont="1" applyBorder="1"/>
    <xf numFmtId="0" fontId="6" fillId="0" borderId="51" xfId="0" applyFont="1" applyBorder="1"/>
    <xf numFmtId="2" fontId="3" fillId="0" borderId="0" xfId="0" applyNumberFormat="1" applyFont="1" applyAlignment="1">
      <alignment horizontal="center" vertical="center"/>
    </xf>
    <xf numFmtId="0" fontId="2" fillId="0" borderId="45" xfId="0" applyFont="1" applyBorder="1" applyAlignment="1">
      <alignment horizontal="center" vertical="center" wrapText="1"/>
    </xf>
    <xf numFmtId="0" fontId="6" fillId="0" borderId="46" xfId="0" applyFont="1" applyBorder="1"/>
    <xf numFmtId="0" fontId="6" fillId="0" borderId="55" xfId="0" applyFont="1" applyBorder="1"/>
    <xf numFmtId="0" fontId="2" fillId="0" borderId="33" xfId="0" applyFont="1" applyBorder="1" applyAlignment="1">
      <alignment horizontal="center" vertical="center"/>
    </xf>
    <xf numFmtId="38" fontId="2" fillId="0" borderId="45" xfId="0" applyNumberFormat="1" applyFont="1" applyBorder="1" applyAlignment="1">
      <alignment horizontal="center" vertical="center"/>
    </xf>
    <xf numFmtId="0" fontId="6" fillId="0" borderId="40" xfId="0" applyFont="1" applyBorder="1"/>
    <xf numFmtId="0" fontId="2" fillId="0" borderId="47" xfId="0" applyFont="1" applyBorder="1" applyAlignment="1">
      <alignment horizontal="center" vertical="center"/>
    </xf>
    <xf numFmtId="0" fontId="6" fillId="0" borderId="48" xfId="0" applyFont="1" applyBorder="1"/>
    <xf numFmtId="0" fontId="6" fillId="0" borderId="117" xfId="0" applyFont="1" applyBorder="1"/>
    <xf numFmtId="0" fontId="2" fillId="0" borderId="56" xfId="0" applyFont="1" applyBorder="1" applyAlignment="1">
      <alignment horizontal="center" vertical="center"/>
    </xf>
    <xf numFmtId="0" fontId="2" fillId="2" borderId="59" xfId="0" applyFont="1" applyFill="1" applyBorder="1" applyAlignment="1">
      <alignment horizontal="center" vertical="center"/>
    </xf>
    <xf numFmtId="0" fontId="10" fillId="5" borderId="59" xfId="0" applyFont="1" applyFill="1" applyBorder="1" applyAlignment="1">
      <alignment horizontal="center" vertical="center"/>
    </xf>
    <xf numFmtId="0" fontId="6" fillId="0" borderId="64" xfId="0" applyFont="1" applyBorder="1"/>
    <xf numFmtId="0" fontId="10" fillId="5" borderId="61" xfId="0" applyFont="1" applyFill="1" applyBorder="1" applyAlignment="1">
      <alignment horizontal="center" vertical="center"/>
    </xf>
    <xf numFmtId="0" fontId="10" fillId="5" borderId="65" xfId="0" applyFont="1" applyFill="1" applyBorder="1" applyAlignment="1">
      <alignment horizontal="center" vertical="center"/>
    </xf>
    <xf numFmtId="0" fontId="10" fillId="2" borderId="89" xfId="0" applyFont="1" applyFill="1" applyBorder="1" applyAlignment="1">
      <alignment horizontal="center" vertical="center"/>
    </xf>
    <xf numFmtId="38" fontId="2" fillId="0" borderId="35" xfId="0" applyNumberFormat="1" applyFont="1" applyBorder="1" applyAlignment="1">
      <alignment horizontal="center" vertical="center"/>
    </xf>
    <xf numFmtId="0" fontId="2" fillId="0" borderId="86" xfId="0" applyFont="1" applyBorder="1" applyAlignment="1">
      <alignment horizontal="center" vertical="center"/>
    </xf>
    <xf numFmtId="181" fontId="2" fillId="0" borderId="59" xfId="0" applyNumberFormat="1" applyFont="1" applyBorder="1" applyAlignment="1">
      <alignment horizontal="center" vertical="center"/>
    </xf>
    <xf numFmtId="49" fontId="10" fillId="2" borderId="66" xfId="0" applyNumberFormat="1" applyFont="1" applyFill="1" applyBorder="1" applyAlignment="1">
      <alignment horizontal="center" vertical="center" shrinkToFit="1"/>
    </xf>
    <xf numFmtId="178" fontId="10" fillId="2" borderId="68" xfId="0" applyNumberFormat="1" applyFont="1" applyFill="1" applyBorder="1" applyAlignment="1">
      <alignment horizontal="center" vertical="center" shrinkToFit="1"/>
    </xf>
    <xf numFmtId="176" fontId="2" fillId="0" borderId="94" xfId="0" applyNumberFormat="1" applyFont="1" applyBorder="1" applyAlignment="1">
      <alignment horizontal="center" vertical="center"/>
    </xf>
    <xf numFmtId="0" fontId="6" fillId="0" borderId="95" xfId="0" applyFont="1" applyBorder="1"/>
    <xf numFmtId="0" fontId="6" fillId="0" borderId="99" xfId="0" applyFont="1" applyBorder="1"/>
    <xf numFmtId="49" fontId="10" fillId="2" borderId="96" xfId="0" applyNumberFormat="1" applyFont="1" applyFill="1" applyBorder="1" applyAlignment="1">
      <alignment horizontal="center" vertical="center" shrinkToFit="1"/>
    </xf>
    <xf numFmtId="0" fontId="6" fillId="0" borderId="97" xfId="0" applyFont="1" applyBorder="1"/>
    <xf numFmtId="0" fontId="10" fillId="2" borderId="98" xfId="0" applyFont="1" applyFill="1" applyBorder="1" applyAlignment="1">
      <alignment horizontal="center" vertical="center" shrinkToFit="1"/>
    </xf>
    <xf numFmtId="178" fontId="10" fillId="2" borderId="62" xfId="0" applyNumberFormat="1" applyFont="1" applyFill="1" applyBorder="1" applyAlignment="1">
      <alignment horizontal="center" vertical="center" shrinkToFit="1"/>
    </xf>
    <xf numFmtId="0" fontId="11" fillId="0" borderId="20" xfId="0" applyFont="1" applyBorder="1" applyAlignment="1">
      <alignment horizontal="center" vertical="center" textRotation="255" shrinkToFit="1"/>
    </xf>
    <xf numFmtId="176" fontId="8" fillId="0" borderId="6" xfId="0" applyNumberFormat="1" applyFont="1" applyBorder="1" applyAlignment="1">
      <alignment horizontal="center" vertical="center"/>
    </xf>
    <xf numFmtId="0" fontId="8" fillId="0" borderId="6" xfId="0" applyFont="1" applyBorder="1" applyAlignment="1">
      <alignment horizontal="center" vertical="center" shrinkToFit="1"/>
    </xf>
    <xf numFmtId="0" fontId="4" fillId="3" borderId="23" xfId="0" applyFont="1" applyFill="1" applyBorder="1" applyAlignment="1">
      <alignment horizontal="center" vertical="center"/>
    </xf>
    <xf numFmtId="49" fontId="10" fillId="2" borderId="74" xfId="0" applyNumberFormat="1" applyFont="1" applyFill="1" applyBorder="1" applyAlignment="1">
      <alignment horizontal="center" vertical="center" shrinkToFit="1"/>
    </xf>
    <xf numFmtId="49" fontId="10" fillId="2" borderId="57" xfId="0" applyNumberFormat="1" applyFont="1" applyFill="1" applyBorder="1" applyAlignment="1">
      <alignment horizontal="center" vertical="center" shrinkToFit="1"/>
    </xf>
    <xf numFmtId="0" fontId="10" fillId="2" borderId="92" xfId="0" applyFont="1" applyFill="1" applyBorder="1" applyAlignment="1">
      <alignment horizontal="center" vertical="center" shrinkToFit="1"/>
    </xf>
    <xf numFmtId="0" fontId="6" fillId="0" borderId="93" xfId="0" applyFont="1" applyBorder="1"/>
    <xf numFmtId="178" fontId="10" fillId="2" borderId="21" xfId="0" applyNumberFormat="1" applyFont="1" applyFill="1" applyBorder="1" applyAlignment="1">
      <alignment horizontal="center" vertical="center" shrinkToFit="1"/>
    </xf>
    <xf numFmtId="0" fontId="2" fillId="3" borderId="20" xfId="0" applyFont="1" applyFill="1" applyBorder="1" applyAlignment="1">
      <alignment horizontal="center" vertical="center"/>
    </xf>
    <xf numFmtId="176" fontId="8" fillId="0" borderId="6" xfId="0" applyNumberFormat="1" applyFont="1" applyBorder="1" applyAlignment="1">
      <alignment horizontal="center" vertical="center" shrinkToFit="1"/>
    </xf>
    <xf numFmtId="178" fontId="10" fillId="2" borderId="89" xfId="0" applyNumberFormat="1" applyFont="1" applyFill="1" applyBorder="1" applyAlignment="1">
      <alignment horizontal="center" vertical="center" shrinkToFit="1"/>
    </xf>
    <xf numFmtId="178" fontId="10" fillId="2" borderId="76" xfId="0" applyNumberFormat="1" applyFont="1" applyFill="1" applyBorder="1" applyAlignment="1">
      <alignment horizontal="center" vertical="center" shrinkToFit="1"/>
    </xf>
    <xf numFmtId="0" fontId="10" fillId="0" borderId="23" xfId="0" applyFont="1" applyBorder="1" applyAlignment="1">
      <alignment horizontal="center" vertical="center" shrinkToFit="1"/>
    </xf>
    <xf numFmtId="0" fontId="10" fillId="0" borderId="24" xfId="0" applyFont="1" applyBorder="1" applyAlignment="1">
      <alignment horizontal="center" vertical="center" shrinkToFit="1"/>
    </xf>
    <xf numFmtId="49" fontId="2" fillId="0" borderId="27" xfId="0" applyNumberFormat="1" applyFont="1" applyBorder="1" applyAlignment="1">
      <alignment horizontal="center" vertical="center"/>
    </xf>
    <xf numFmtId="49" fontId="2" fillId="0" borderId="20" xfId="0" applyNumberFormat="1" applyFont="1" applyBorder="1" applyAlignment="1">
      <alignment horizontal="center" vertical="center"/>
    </xf>
    <xf numFmtId="49" fontId="2" fillId="0" borderId="114" xfId="0" applyNumberFormat="1" applyFont="1" applyBorder="1" applyAlignment="1">
      <alignment horizontal="center" vertical="center"/>
    </xf>
    <xf numFmtId="49" fontId="2" fillId="0" borderId="68" xfId="0" applyNumberFormat="1" applyFont="1" applyBorder="1" applyAlignment="1">
      <alignment horizontal="center" vertical="center"/>
    </xf>
    <xf numFmtId="49" fontId="2" fillId="0" borderId="66" xfId="0" applyNumberFormat="1" applyFont="1" applyBorder="1" applyAlignment="1">
      <alignment horizontal="center" vertical="center"/>
    </xf>
    <xf numFmtId="0" fontId="14" fillId="0" borderId="2" xfId="0" applyFont="1" applyBorder="1" applyAlignment="1">
      <alignment horizontal="center" vertical="center"/>
    </xf>
    <xf numFmtId="0" fontId="2" fillId="3" borderId="27" xfId="0" applyFont="1" applyFill="1" applyBorder="1" applyAlignment="1">
      <alignment horizontal="center" vertical="center" wrapText="1"/>
    </xf>
    <xf numFmtId="49" fontId="10" fillId="2" borderId="5" xfId="0" applyNumberFormat="1" applyFont="1" applyFill="1" applyBorder="1" applyAlignment="1">
      <alignment horizontal="center" vertical="center" shrinkToFit="1"/>
    </xf>
    <xf numFmtId="0" fontId="10" fillId="2" borderId="29" xfId="0" applyFont="1" applyFill="1" applyBorder="1" applyAlignment="1">
      <alignment horizontal="center" vertical="center" shrinkToFit="1"/>
    </xf>
    <xf numFmtId="49" fontId="10" fillId="2" borderId="9" xfId="0" applyNumberFormat="1" applyFont="1" applyFill="1" applyBorder="1" applyAlignment="1">
      <alignment horizontal="center" vertical="center" shrinkToFit="1"/>
    </xf>
    <xf numFmtId="0" fontId="10" fillId="2" borderId="101" xfId="0" applyFont="1" applyFill="1" applyBorder="1" applyAlignment="1">
      <alignment horizontal="center" vertical="center" shrinkToFit="1"/>
    </xf>
    <xf numFmtId="0" fontId="6" fillId="0" borderId="102" xfId="0" applyFont="1" applyBorder="1"/>
    <xf numFmtId="0" fontId="6" fillId="0" borderId="103" xfId="0" applyFont="1" applyBorder="1"/>
    <xf numFmtId="0" fontId="10" fillId="2" borderId="2" xfId="0" applyFont="1" applyFill="1" applyBorder="1" applyAlignment="1">
      <alignment horizontal="center" vertical="center" shrinkToFit="1"/>
    </xf>
    <xf numFmtId="0" fontId="10" fillId="2" borderId="111" xfId="0" applyFont="1" applyFill="1" applyBorder="1" applyAlignment="1">
      <alignment horizontal="center" vertical="center" shrinkToFit="1"/>
    </xf>
    <xf numFmtId="0" fontId="6" fillId="0" borderId="112" xfId="0" applyFont="1" applyBorder="1"/>
    <xf numFmtId="0" fontId="6" fillId="0" borderId="110" xfId="0" applyFont="1" applyBorder="1"/>
    <xf numFmtId="0" fontId="6" fillId="0" borderId="113" xfId="0" applyFont="1" applyBorder="1"/>
    <xf numFmtId="0" fontId="10" fillId="2" borderId="106" xfId="0" applyFont="1" applyFill="1" applyBorder="1" applyAlignment="1">
      <alignment horizontal="center" vertical="center" shrinkToFit="1"/>
    </xf>
    <xf numFmtId="0" fontId="6" fillId="0" borderId="107" xfId="0" applyFont="1" applyBorder="1"/>
    <xf numFmtId="0" fontId="6" fillId="0" borderId="105" xfId="0" applyFont="1" applyBorder="1"/>
    <xf numFmtId="0" fontId="6" fillId="0" borderId="108" xfId="0" applyFont="1" applyBorder="1"/>
    <xf numFmtId="178" fontId="10" fillId="2" borderId="59" xfId="0" applyNumberFormat="1" applyFont="1" applyFill="1" applyBorder="1" applyAlignment="1">
      <alignment horizontal="center" vertical="center" shrinkToFit="1"/>
    </xf>
    <xf numFmtId="49" fontId="10" fillId="2" borderId="104" xfId="0" applyNumberFormat="1" applyFont="1" applyFill="1" applyBorder="1" applyAlignment="1">
      <alignment horizontal="center" vertical="center" shrinkToFit="1"/>
    </xf>
    <xf numFmtId="49" fontId="10" fillId="2" borderId="109" xfId="0" applyNumberFormat="1" applyFont="1" applyFill="1" applyBorder="1" applyAlignment="1">
      <alignment horizontal="center" vertical="center" shrinkToFit="1"/>
    </xf>
    <xf numFmtId="0" fontId="4" fillId="0" borderId="81" xfId="0" applyFont="1" applyBorder="1" applyAlignment="1">
      <alignment horizontal="center" vertical="center"/>
    </xf>
    <xf numFmtId="0" fontId="10" fillId="2" borderId="94" xfId="0" applyFont="1" applyFill="1" applyBorder="1" applyAlignment="1">
      <alignment horizontal="center" vertical="center" shrinkToFit="1"/>
    </xf>
    <xf numFmtId="0" fontId="6" fillId="0" borderId="116" xfId="0" applyFont="1" applyBorder="1"/>
    <xf numFmtId="49" fontId="2" fillId="0" borderId="43" xfId="0" applyNumberFormat="1" applyFont="1" applyBorder="1" applyAlignment="1">
      <alignment horizontal="center" vertical="center"/>
    </xf>
    <xf numFmtId="49" fontId="2" fillId="0" borderId="49" xfId="0" applyNumberFormat="1" applyFont="1" applyBorder="1" applyAlignment="1">
      <alignment horizontal="center" vertical="center"/>
    </xf>
    <xf numFmtId="178" fontId="10" fillId="2" borderId="111" xfId="0" applyNumberFormat="1" applyFont="1" applyFill="1" applyBorder="1" applyAlignment="1">
      <alignment horizontal="center" vertical="center" shrinkToFit="1"/>
    </xf>
    <xf numFmtId="176" fontId="2" fillId="0" borderId="54" xfId="0" applyNumberFormat="1" applyFont="1" applyBorder="1" applyAlignment="1">
      <alignment horizontal="center" vertical="center"/>
    </xf>
    <xf numFmtId="0" fontId="16" fillId="0" borderId="0" xfId="0" applyFont="1" applyAlignment="1">
      <alignment horizontal="center" vertical="center"/>
    </xf>
    <xf numFmtId="0" fontId="2" fillId="0" borderId="84" xfId="0" applyFont="1" applyBorder="1" applyAlignment="1">
      <alignment horizontal="center" vertical="center"/>
    </xf>
    <xf numFmtId="0" fontId="19" fillId="0" borderId="0" xfId="0" applyFont="1" applyAlignment="1">
      <alignment horizontal="center" vertical="center"/>
    </xf>
    <xf numFmtId="0" fontId="20" fillId="0" borderId="0" xfId="0" applyFont="1" applyAlignment="1">
      <alignment horizontal="left" vertical="center" wrapText="1"/>
    </xf>
    <xf numFmtId="0" fontId="10" fillId="0" borderId="59" xfId="0" applyFont="1" applyBorder="1" applyAlignment="1">
      <alignment horizontal="center" vertical="center"/>
    </xf>
    <xf numFmtId="176" fontId="21" fillId="6" borderId="62" xfId="0" applyNumberFormat="1" applyFont="1" applyFill="1" applyBorder="1" applyAlignment="1">
      <alignment horizontal="center" vertical="center"/>
    </xf>
    <xf numFmtId="0" fontId="6" fillId="0" borderId="118" xfId="0" applyFont="1" applyBorder="1"/>
    <xf numFmtId="0" fontId="10" fillId="2" borderId="57" xfId="0" applyFont="1" applyFill="1" applyBorder="1" applyAlignment="1">
      <alignment horizontal="center" vertical="center"/>
    </xf>
    <xf numFmtId="0" fontId="10" fillId="0" borderId="68" xfId="0" applyFont="1" applyBorder="1" applyAlignment="1">
      <alignment horizontal="center" vertical="center"/>
    </xf>
    <xf numFmtId="176" fontId="21" fillId="6" borderId="68" xfId="0" applyNumberFormat="1" applyFont="1" applyFill="1" applyBorder="1" applyAlignment="1">
      <alignment horizontal="center" vertical="center"/>
    </xf>
    <xf numFmtId="0" fontId="10" fillId="2" borderId="66" xfId="0" applyFont="1" applyFill="1" applyBorder="1" applyAlignment="1">
      <alignment horizontal="center" vertical="center"/>
    </xf>
    <xf numFmtId="0" fontId="10" fillId="0" borderId="76" xfId="0" applyFont="1" applyBorder="1" applyAlignment="1">
      <alignment horizontal="center" vertical="center"/>
    </xf>
    <xf numFmtId="176" fontId="21" fillId="6" borderId="111" xfId="0" applyNumberFormat="1" applyFont="1" applyFill="1" applyBorder="1" applyAlignment="1">
      <alignment horizontal="center" vertical="center"/>
    </xf>
    <xf numFmtId="0" fontId="10" fillId="2" borderId="74" xfId="0" applyFont="1" applyFill="1" applyBorder="1" applyAlignment="1">
      <alignment horizontal="center" vertical="center"/>
    </xf>
    <xf numFmtId="0" fontId="10" fillId="2" borderId="76" xfId="0" applyFont="1" applyFill="1" applyBorder="1" applyAlignment="1">
      <alignment horizontal="center" vertical="center"/>
    </xf>
    <xf numFmtId="0" fontId="2" fillId="0" borderId="122" xfId="0" applyFont="1" applyBorder="1" applyAlignment="1">
      <alignment horizontal="center" vertical="center" wrapText="1"/>
    </xf>
    <xf numFmtId="0" fontId="6" fillId="0" borderId="133" xfId="0" applyFont="1" applyBorder="1"/>
    <xf numFmtId="0" fontId="6" fillId="0" borderId="126" xfId="0" applyFont="1" applyBorder="1"/>
    <xf numFmtId="14" fontId="2" fillId="0" borderId="122" xfId="0" applyNumberFormat="1" applyFont="1" applyBorder="1" applyAlignment="1">
      <alignment horizontal="center" vertical="center" wrapText="1"/>
    </xf>
    <xf numFmtId="0" fontId="33" fillId="2" borderId="141" xfId="0" applyFont="1" applyFill="1" applyBorder="1" applyAlignment="1">
      <alignment horizontal="center" vertical="center" shrinkToFit="1"/>
    </xf>
    <xf numFmtId="0" fontId="34" fillId="0" borderId="141" xfId="0" applyFont="1" applyBorder="1"/>
    <xf numFmtId="0" fontId="33" fillId="2" borderId="142" xfId="0" applyFont="1" applyFill="1" applyBorder="1" applyAlignment="1">
      <alignment horizontal="center" vertical="center" shrinkToFit="1"/>
    </xf>
    <xf numFmtId="0" fontId="34" fillId="0" borderId="143" xfId="0" applyFont="1" applyBorder="1"/>
    <xf numFmtId="0" fontId="33" fillId="2" borderId="144" xfId="0" applyFont="1" applyFill="1" applyBorder="1" applyAlignment="1">
      <alignment horizontal="center" vertical="center" shrinkToFit="1"/>
    </xf>
    <xf numFmtId="0" fontId="34" fillId="0" borderId="145" xfId="0" applyFont="1" applyBorder="1"/>
  </cellXfs>
  <cellStyles count="1">
    <cellStyle name="標準" xfId="0" builtinId="0"/>
  </cellStyles>
  <dxfs count="139">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ont>
        <b/>
      </font>
      <fill>
        <patternFill patternType="none"/>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ont>
        <color theme="1"/>
      </font>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s>
  <tableStyles count="0" defaultTableStyle="TableStyleMedium2" defaultPivotStyle="PivotStyleLight16"/>
  <colors>
    <mruColors>
      <color rgb="FFFFC6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Relationships xmlns="http://schemas.openxmlformats.org/package/2006/relationships"><Relationship Id="rId1" Target="commentsmeta0" Type="http://customschemas.google.com/relationships/workbookmetadata"/></Relationships>
</file>

<file path=xl/_rels/comments2.xml.rels><?xml version="1.0" encoding="UTF-8" standalone="yes"?><Relationships xmlns="http://schemas.openxmlformats.org/package/2006/relationships"><Relationship Id="rId1" Target="commentsmeta1" Type="http://customschemas.google.com/relationships/workbookmetadata"/></Relationships>
</file>

<file path=xl/_rels/comments3.xml.rels><?xml version="1.0" encoding="UTF-8" standalone="yes"?><Relationships xmlns="http://schemas.openxmlformats.org/package/2006/relationships"><Relationship Id="rId1" Target="commentsmeta2" Type="http://customschemas.google.com/relationships/workbookmetadata"/></Relationships>
</file>

<file path=xl/_rels/comments4.xml.rels><?xml version="1.0" encoding="UTF-8" standalone="yes"?><Relationships xmlns="http://schemas.openxmlformats.org/package/2006/relationships"><Relationship Id="rId1" Target="commentsmeta3" Type="http://customschemas.google.com/relationships/workbookmetadata"/></Relationships>
</file>

<file path=xl/_rels/comments5.xml.rels><?xml version="1.0" encoding="UTF-8" standalone="yes"?><Relationships xmlns="http://schemas.openxmlformats.org/package/2006/relationships"><Relationship Id="rId1" Target="commentsmeta4" Type="http://customschemas.google.com/relationships/workbookmetadata"/></Relationships>
</file>

<file path=xl/_rels/comments6.xml.rels><?xml version="1.0" encoding="UTF-8" standalone="yes"?><Relationships xmlns="http://schemas.openxmlformats.org/package/2006/relationships"><Relationship Id="rId1" Target="commentsmeta5" Type="http://customschemas.google.com/relationships/workbookmetadata"/></Relationships>
</file>

<file path=xl/_rels/comments7.xml.rels><?xml version="1.0" encoding="UTF-8" standalone="yes"?><Relationships xmlns="http://schemas.openxmlformats.org/package/2006/relationships"><Relationship Id="rId1" Target="commentsmeta6" Type="http://customschemas.google.com/relationships/workbookmetadata"/></Relationships>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externalLinks/externalLink1.xml" Type="http://schemas.openxmlformats.org/officeDocument/2006/relationships/externalLink"/><Relationship Id="rId16" Target="externalLinks/externalLink2.xml" Type="http://schemas.openxmlformats.org/officeDocument/2006/relationships/externalLink"/><Relationship Id="rId17" Target="externalLinks/externalLink3.xml" Type="http://schemas.openxmlformats.org/officeDocument/2006/relationships/externalLink"/><Relationship Id="rId18" Target="externalLinks/externalLink4.xml" Type="http://schemas.openxmlformats.org/officeDocument/2006/relationships/externalLink"/><Relationship Id="rId2" Target="worksheets/sheet2.xml" Type="http://schemas.openxmlformats.org/officeDocument/2006/relationships/worksheet"/><Relationship Id="rId22" Target="metadata" Type="http://customschemas.google.com/relationships/workbookmetadata"/><Relationship Id="rId23" Target="theme/theme1.xml" Type="http://schemas.openxmlformats.org/officeDocument/2006/relationships/theme"/><Relationship Id="rId24" Target="styles.xml" Type="http://schemas.openxmlformats.org/officeDocument/2006/relationships/styles"/><Relationship Id="rId25" Target="sharedStrings.xml" Type="http://schemas.openxmlformats.org/officeDocument/2006/relationships/sharedStrings"/><Relationship Id="rId26"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1.xml.rels><?xml version="1.0" encoding="UTF-8" standalone="yes"?><Relationships xmlns="http://schemas.openxmlformats.org/package/2006/relationships"><Relationship Id="rId1" Target="../media/image2.png" Type="http://schemas.openxmlformats.org/officeDocument/2006/relationships/image"/><Relationship Id="rId2" Target="../media/image3.png" Type="http://schemas.openxmlformats.org/officeDocument/2006/relationships/image"/><Relationship Id="rId3" Target="../media/image4.png" Type="http://schemas.openxmlformats.org/officeDocument/2006/relationships/image"/></Relationships>
</file>

<file path=xl/drawings/_rels/drawing12.xml.rels><?xml version="1.0" encoding="UTF-8" standalone="yes"?><Relationships xmlns="http://schemas.openxmlformats.org/package/2006/relationships"><Relationship Id="rId1" Target="../media/image5.png" Type="http://schemas.openxmlformats.org/officeDocument/2006/relationships/image"/></Relationships>
</file>

<file path=xl/drawings/_rels/drawing13.xml.rels><?xml version="1.0" encoding="UTF-8" standalone="yes"?><Relationships xmlns="http://schemas.openxmlformats.org/package/2006/relationships"><Relationship Id="rId1" Target="../media/image6.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_rels/drawing4.xml.rels><?xml version="1.0" encoding="UTF-8" standalone="yes"?><Relationships xmlns="http://schemas.openxmlformats.org/package/2006/relationships"><Relationship Id="rId1" Target="../media/image1.png" Type="http://schemas.openxmlformats.org/officeDocument/2006/relationships/image"/></Relationships>
</file>

<file path=xl/drawings/_rels/drawing5.xml.rels><?xml version="1.0" encoding="UTF-8" standalone="yes"?><Relationships xmlns="http://schemas.openxmlformats.org/package/2006/relationships"><Relationship Id="rId1" Target="../media/image1.png" Type="http://schemas.openxmlformats.org/officeDocument/2006/relationships/image"/></Relationships>
</file>

<file path=xl/drawings/_rels/drawing6.xml.rels><?xml version="1.0" encoding="UTF-8" standalone="yes"?><Relationships xmlns="http://schemas.openxmlformats.org/package/2006/relationships"><Relationship Id="rId1" Target="../media/image1.png" Type="http://schemas.openxmlformats.org/officeDocument/2006/relationships/image"/></Relationships>
</file>

<file path=xl/drawings/_rels/drawing7.xml.rels><?xml version="1.0" encoding="UTF-8" standalone="yes"?><Relationships xmlns="http://schemas.openxmlformats.org/package/2006/relationships"><Relationship Id="rId1" Target="../media/image1.png" Type="http://schemas.openxmlformats.org/officeDocument/2006/relationships/image"/></Relationships>
</file>

<file path=xl/drawings/_rels/drawing8.xml.rels><?xml version="1.0" encoding="UTF-8" standalone="yes"?><Relationships xmlns="http://schemas.openxmlformats.org/package/2006/relationships"><Relationship Id="rId1" Target="../media/image1.png" Type="http://schemas.openxmlformats.org/officeDocument/2006/relationships/image"/></Relationships>
</file>

<file path=xl/drawings/_rels/drawing9.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oneCellAnchor>
    <xdr:from>
      <xdr:col>44</xdr:col>
      <xdr:colOff>76200</xdr:colOff>
      <xdr:row>1</xdr:row>
      <xdr:rowOff>38100</xdr:rowOff>
    </xdr:from>
    <xdr:ext cx="14868525" cy="6305550"/>
    <xdr:sp macro="" textlink="">
      <xdr:nvSpPr>
        <xdr:cNvPr id="3" name="Shape 3">
          <a:extLst>
            <a:ext uri="{FF2B5EF4-FFF2-40B4-BE49-F238E27FC236}">
              <a16:creationId xmlns:a16="http://schemas.microsoft.com/office/drawing/2014/main" id="{00000000-0008-0000-0000-000003000000}"/>
            </a:ext>
          </a:extLst>
        </xdr:cNvPr>
        <xdr:cNvSpPr txBox="1"/>
      </xdr:nvSpPr>
      <xdr:spPr>
        <a:xfrm>
          <a:off x="0" y="631988"/>
          <a:ext cx="10692000" cy="62960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b="1">
              <a:solidFill>
                <a:schemeClr val="dk1"/>
              </a:solidFill>
              <a:latin typeface="MS PGothic"/>
              <a:ea typeface="MS PGothic"/>
              <a:cs typeface="MS PGothic"/>
              <a:sym typeface="MS PGothic"/>
            </a:rPr>
            <a:t>利用規約</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 </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この利用規約(以下「本規約」といいます。)は、一般社団法人住宅性能評価・表示協会(以下「当協会」といいます。)が著作権を有する「エクセル外皮計算シート」を提供するサービス(以下「本サービス」といいます。)の利用条件を定めるものです。ご利用のみなさま(以下「利用者等」といいます。)には、本規約に従って、本サービスをご利用いただきます。</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なお、本規約に違反した場合、以後、本サービスを利用することはできません。本規約に違反したにもかかわらず利用を続けた場合、著作権侵害になりますのでご注意ください。</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 </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第1条(適用)</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①本規約は、利用者等と当協会との間の本サービスの利用に関わる一切の関係に適用されるものとします。</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②本サービスは、事業者向けのサービスであり、消費者が利用することはできません。</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③本サービスには、不具合やバグが生じる場合があることをあらかじめご了承ください。</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④本サービスは、作成環境とExcelバージョンが異なる場合等、動作環境によって、一部の機能が失われるなど、正常に実行されなくなる可能性があることをあらかじめご了承下さい。</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⑤本サービスの内容は、国立研究開発法人建築研究所が公表するエネルギー消費性能の評価に関する技術情報の最新版の内容と齟齬がある可能性があることをあらかじめご了承下さい。</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 </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第2条(禁止事項)</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利用者等は、本サービスの利用にあたり，以下の行為をしてはなりません。</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①法令または公序良俗に違反する行為</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②本サービスの全部もしくは一部を頒布すること、又は媒体の如何を問わず複製し第三者に譲渡、販売、貸与、もしくは使用許諾する行為</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③本サービスの内容等，本サービスに含まれる著作権を侵害する行為</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④本サービスによって得られた情報を商業的に利用する行為</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⑤不正な目的を持って本サービスを利用する行為</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⑥その他，当協会が不適切と判断する行為</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 </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第3条（損害賠償）</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利用者等は、本規約に違反した場合、以後、本サービスを利用することはできません。利用者等が本規約に違反したにもかかわらず本サービスの利用を続けた場合、当協会に発生した一切の損害について、責任を負うものとします。</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 </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第4条(免責事項)</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当協会は、事由の如何を問わず、本サービスの使用によって利用者等に発生した一切の損害について、名目の如何を問わず、一切の責任を負わないものとします。</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 </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第5条(一般条項)</a:t>
          </a:r>
          <a:endParaRPr sz="1400"/>
        </a:p>
        <a:p>
          <a:pPr marL="0" lvl="0" indent="0" algn="l" rtl="0">
            <a:spcBef>
              <a:spcPts val="0"/>
            </a:spcBef>
            <a:spcAft>
              <a:spcPts val="0"/>
            </a:spcAft>
            <a:buNone/>
          </a:pPr>
          <a:r>
            <a:rPr lang="en-US" sz="1000" b="0">
              <a:solidFill>
                <a:schemeClr val="dk1"/>
              </a:solidFill>
              <a:latin typeface="MS PGothic"/>
              <a:ea typeface="MS PGothic"/>
              <a:cs typeface="MS PGothic"/>
              <a:sym typeface="MS PGothic"/>
            </a:rPr>
            <a:t>本規約の解釈にあたっては、日本法を準拠法とします。                                                                                           以 上</a:t>
          </a:r>
          <a:endParaRPr sz="1400"/>
        </a:p>
        <a:p>
          <a:pPr marL="0" lvl="0" indent="0" algn="r" rtl="0">
            <a:spcBef>
              <a:spcPts val="0"/>
            </a:spcBef>
            <a:spcAft>
              <a:spcPts val="0"/>
            </a:spcAft>
            <a:buNone/>
          </a:pPr>
          <a:r>
            <a:rPr lang="en-US" sz="1000" b="0">
              <a:solidFill>
                <a:schemeClr val="dk1"/>
              </a:solidFill>
              <a:latin typeface="MS PGothic"/>
              <a:ea typeface="MS PGothic"/>
              <a:cs typeface="MS PGothic"/>
              <a:sym typeface="MS PGothic"/>
            </a:rPr>
            <a:t>一般社団法人　住宅性能評価・表示協会</a:t>
          </a:r>
          <a:endParaRPr sz="1400"/>
        </a:p>
      </xdr:txBody>
    </xdr:sp>
    <xdr:clientData fLocksWithSheet="0"/>
  </xdr:oneCellAnchor>
  <xdr:oneCellAnchor>
    <xdr:from>
      <xdr:col>53</xdr:col>
      <xdr:colOff>200025</xdr:colOff>
      <xdr:row>18</xdr:row>
      <xdr:rowOff>228600</xdr:rowOff>
    </xdr:from>
    <xdr:ext cx="3429000" cy="285750"/>
    <xdr:sp macro="" textlink="">
      <xdr:nvSpPr>
        <xdr:cNvPr id="4" name="Shape 4">
          <a:extLst>
            <a:ext uri="{FF2B5EF4-FFF2-40B4-BE49-F238E27FC236}">
              <a16:creationId xmlns:a16="http://schemas.microsoft.com/office/drawing/2014/main" id="{00000000-0008-0000-0000-000004000000}"/>
            </a:ext>
          </a:extLst>
        </xdr:cNvPr>
        <xdr:cNvSpPr/>
      </xdr:nvSpPr>
      <xdr:spPr>
        <a:xfrm rot="10800000">
          <a:off x="3636263" y="3641888"/>
          <a:ext cx="3419475" cy="276225"/>
        </a:xfrm>
        <a:prstGeom prst="triangle">
          <a:avLst>
            <a:gd name="adj" fmla="val 50000"/>
          </a:avLst>
        </a:prstGeom>
        <a:solidFill>
          <a:srgbClr val="000099"/>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44</xdr:col>
      <xdr:colOff>85725</xdr:colOff>
      <xdr:row>20</xdr:row>
      <xdr:rowOff>38100</xdr:rowOff>
    </xdr:from>
    <xdr:ext cx="14763750" cy="895350"/>
    <xdr:sp macro="" textlink="">
      <xdr:nvSpPr>
        <xdr:cNvPr id="5" name="Shape 5">
          <a:extLst>
            <a:ext uri="{FF2B5EF4-FFF2-40B4-BE49-F238E27FC236}">
              <a16:creationId xmlns:a16="http://schemas.microsoft.com/office/drawing/2014/main" id="{00000000-0008-0000-0000-000005000000}"/>
            </a:ext>
          </a:extLst>
        </xdr:cNvPr>
        <xdr:cNvSpPr txBox="1"/>
      </xdr:nvSpPr>
      <xdr:spPr>
        <a:xfrm>
          <a:off x="0" y="3337088"/>
          <a:ext cx="10692000" cy="88582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000" b="1">
              <a:solidFill>
                <a:srgbClr val="FF0000"/>
              </a:solidFill>
              <a:latin typeface="Calibri"/>
              <a:ea typeface="Calibri"/>
              <a:cs typeface="Calibri"/>
              <a:sym typeface="Calibri"/>
            </a:rPr>
            <a:t>利用規約に関して</a:t>
          </a:r>
          <a:endParaRPr sz="3600">
            <a:solidFill>
              <a:srgbClr val="FF0000"/>
            </a:solidFill>
          </a:endParaRPr>
        </a:p>
        <a:p>
          <a:pPr marL="0" lvl="0" indent="0" algn="ctr" rtl="0">
            <a:spcBef>
              <a:spcPts val="0"/>
            </a:spcBef>
            <a:spcAft>
              <a:spcPts val="0"/>
            </a:spcAft>
            <a:buNone/>
          </a:pPr>
          <a:r>
            <a:rPr lang="en-US" sz="1200">
              <a:solidFill>
                <a:srgbClr val="FF0000"/>
              </a:solidFill>
              <a:latin typeface="Calibri"/>
              <a:ea typeface="Calibri"/>
              <a:cs typeface="Calibri"/>
              <a:sym typeface="Calibri"/>
            </a:rPr>
            <a:t>※上記に同意頂けない場合は入力欄、判定欄等が黒塗りのままとなり利用することができません。</a:t>
          </a:r>
          <a:endParaRPr sz="1200">
            <a:solidFill>
              <a:srgbClr val="FF0000"/>
            </a:solidFill>
          </a:endParaRPr>
        </a:p>
        <a:p>
          <a:pPr marL="0" lvl="0" indent="0" algn="ctr" rtl="0">
            <a:spcBef>
              <a:spcPts val="0"/>
            </a:spcBef>
            <a:spcAft>
              <a:spcPts val="0"/>
            </a:spcAft>
            <a:buNone/>
          </a:pPr>
          <a:endParaRPr sz="3600"/>
        </a:p>
      </xdr:txBody>
    </xdr:sp>
    <xdr:clientData fLocksWithSheet="0"/>
  </xdr:oneCellAnchor>
  <xdr:oneCellAnchor>
    <xdr:from>
      <xdr:col>47</xdr:col>
      <xdr:colOff>85725</xdr:colOff>
      <xdr:row>22</xdr:row>
      <xdr:rowOff>76200</xdr:rowOff>
    </xdr:from>
    <xdr:ext cx="4886325" cy="428625"/>
    <xdr:sp macro="" textlink="">
      <xdr:nvSpPr>
        <xdr:cNvPr id="6" name="Shape 6">
          <a:extLst>
            <a:ext uri="{FF2B5EF4-FFF2-40B4-BE49-F238E27FC236}">
              <a16:creationId xmlns:a16="http://schemas.microsoft.com/office/drawing/2014/main" id="{00000000-0008-0000-0000-000006000000}"/>
            </a:ext>
          </a:extLst>
        </xdr:cNvPr>
        <xdr:cNvSpPr txBox="1"/>
      </xdr:nvSpPr>
      <xdr:spPr>
        <a:xfrm>
          <a:off x="2907600" y="3570450"/>
          <a:ext cx="4876800" cy="41910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600" b="0" i="0" u="none" strike="noStrike">
              <a:solidFill>
                <a:srgbClr val="FF0000"/>
              </a:solidFill>
              <a:latin typeface="Calibri"/>
              <a:ea typeface="Calibri"/>
              <a:cs typeface="Calibri"/>
              <a:sym typeface="Calibri"/>
            </a:rPr>
            <a:t>利用規約に同意しない</a:t>
          </a:r>
          <a:r>
            <a:rPr lang="en-US" sz="1600">
              <a:solidFill>
                <a:srgbClr val="FF0000"/>
              </a:solidFill>
              <a:latin typeface="Calibri"/>
              <a:ea typeface="Calibri"/>
              <a:cs typeface="Calibri"/>
              <a:sym typeface="Calibri"/>
            </a:rPr>
            <a:t> </a:t>
          </a:r>
          <a:endParaRPr sz="1600">
            <a:solidFill>
              <a:srgbClr val="FF0000"/>
            </a:solidFill>
          </a:endParaRPr>
        </a:p>
      </xdr:txBody>
    </xdr:sp>
    <xdr:clientData fLocksWithSheet="0"/>
  </xdr:oneCellAnchor>
  <xdr:oneCellAnchor>
    <xdr:from>
      <xdr:col>57</xdr:col>
      <xdr:colOff>209550</xdr:colOff>
      <xdr:row>22</xdr:row>
      <xdr:rowOff>76200</xdr:rowOff>
    </xdr:from>
    <xdr:ext cx="5934075" cy="428625"/>
    <xdr:sp macro="" textlink="">
      <xdr:nvSpPr>
        <xdr:cNvPr id="7" name="Shape 7">
          <a:extLst>
            <a:ext uri="{FF2B5EF4-FFF2-40B4-BE49-F238E27FC236}">
              <a16:creationId xmlns:a16="http://schemas.microsoft.com/office/drawing/2014/main" id="{00000000-0008-0000-0000-000007000000}"/>
            </a:ext>
          </a:extLst>
        </xdr:cNvPr>
        <xdr:cNvSpPr txBox="1"/>
      </xdr:nvSpPr>
      <xdr:spPr>
        <a:xfrm>
          <a:off x="2383725" y="3570450"/>
          <a:ext cx="5924550" cy="41910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600" b="0" i="0" u="none" strike="noStrike">
              <a:solidFill>
                <a:srgbClr val="FF0000"/>
              </a:solidFill>
              <a:latin typeface="Calibri"/>
              <a:ea typeface="Calibri"/>
              <a:cs typeface="Calibri"/>
              <a:sym typeface="Calibri"/>
            </a:rPr>
            <a:t>利用規約に同意し利用する</a:t>
          </a:r>
          <a:endParaRPr sz="1600">
            <a:solidFill>
              <a:srgbClr val="FF0000"/>
            </a:solidFill>
          </a:endParaRPr>
        </a:p>
      </xdr:txBody>
    </xdr:sp>
    <xdr:clientData fLocksWithSheet="0"/>
  </xdr:oneCellAnchor>
  <xdr:oneCellAnchor>
    <xdr:from>
      <xdr:col>44</xdr:col>
      <xdr:colOff>228600</xdr:colOff>
      <xdr:row>24</xdr:row>
      <xdr:rowOff>76200</xdr:rowOff>
    </xdr:from>
    <xdr:ext cx="13611225" cy="733425"/>
    <xdr:sp macro="" textlink="">
      <xdr:nvSpPr>
        <xdr:cNvPr id="8" name="Shape 8">
          <a:extLst>
            <a:ext uri="{FF2B5EF4-FFF2-40B4-BE49-F238E27FC236}">
              <a16:creationId xmlns:a16="http://schemas.microsoft.com/office/drawing/2014/main" id="{00000000-0008-0000-0000-000008000000}"/>
            </a:ext>
          </a:extLst>
        </xdr:cNvPr>
        <xdr:cNvSpPr txBox="1"/>
      </xdr:nvSpPr>
      <xdr:spPr>
        <a:xfrm>
          <a:off x="0" y="3418050"/>
          <a:ext cx="10692000" cy="72390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000000"/>
              </a:solidFill>
              <a:latin typeface="MS PGothic"/>
              <a:ea typeface="MS PGothic"/>
              <a:cs typeface="MS PGothic"/>
              <a:sym typeface="MS PGothic"/>
            </a:rPr>
            <a:t>※当協会では、本サービスに関するお問い合わせは回答できかねます。申請される登録住宅性能評価機関等にお問い合わせください。</a:t>
          </a:r>
          <a:endParaRPr sz="1100">
            <a:solidFill>
              <a:srgbClr val="000000"/>
            </a:solidFill>
            <a:latin typeface="MS PGothic"/>
            <a:ea typeface="MS PGothic"/>
            <a:cs typeface="MS PGothic"/>
            <a:sym typeface="MS PGothic"/>
          </a:endParaRPr>
        </a:p>
        <a:p>
          <a:pPr marL="0" lvl="0" indent="0" algn="l" rtl="0">
            <a:spcBef>
              <a:spcPts val="0"/>
            </a:spcBef>
            <a:spcAft>
              <a:spcPts val="0"/>
            </a:spcAft>
            <a:buNone/>
          </a:pPr>
          <a:r>
            <a:rPr lang="en-US" sz="1100">
              <a:solidFill>
                <a:schemeClr val="dk1"/>
              </a:solidFill>
              <a:latin typeface="Calibri"/>
              <a:ea typeface="Calibri"/>
              <a:cs typeface="Calibri"/>
              <a:sym typeface="Calibri"/>
            </a:rPr>
            <a:t>※よくある質問については「外皮計算書簡単ガイド」をご一読ください。</a:t>
          </a:r>
          <a:endParaRPr sz="1100">
            <a:solidFill>
              <a:srgbClr val="000000"/>
            </a:solidFill>
            <a:latin typeface="MS PGothic"/>
            <a:ea typeface="MS PGothic"/>
            <a:cs typeface="MS PGothic"/>
            <a:sym typeface="MS PGothic"/>
          </a:endParaRPr>
        </a:p>
      </xdr:txBody>
    </xdr:sp>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13</xdr:col>
      <xdr:colOff>171450</xdr:colOff>
      <xdr:row>17</xdr:row>
      <xdr:rowOff>0</xdr:rowOff>
    </xdr:from>
    <xdr:ext cx="361950" cy="238125"/>
    <xdr:sp macro="" textlink="">
      <xdr:nvSpPr>
        <xdr:cNvPr id="34" name="Shape 34">
          <a:extLst>
            <a:ext uri="{FF2B5EF4-FFF2-40B4-BE49-F238E27FC236}">
              <a16:creationId xmlns:a16="http://schemas.microsoft.com/office/drawing/2014/main" id="{00000000-0008-0000-0900-000022000000}"/>
            </a:ext>
          </a:extLst>
        </xdr:cNvPr>
        <xdr:cNvSpPr txBox="1"/>
      </xdr:nvSpPr>
      <xdr:spPr>
        <a:xfrm>
          <a:off x="5166000" y="3665700"/>
          <a:ext cx="360000" cy="228601"/>
        </a:xfrm>
        <a:prstGeom prst="rect">
          <a:avLst/>
        </a:prstGeom>
        <a:noFill/>
        <a:ln>
          <a:noFill/>
        </a:ln>
      </xdr:spPr>
      <xdr:txBody>
        <a:bodyPr spcFirstLastPara="1" wrap="square" lIns="91425" tIns="45700" rIns="91425" bIns="45700" anchor="ctr" anchorCtr="1">
          <a:noAutofit/>
        </a:bodyPr>
        <a:lstStyle/>
        <a:p>
          <a:pPr marL="0" lvl="0" indent="0" algn="l" rtl="0">
            <a:spcBef>
              <a:spcPts val="0"/>
            </a:spcBef>
            <a:spcAft>
              <a:spcPts val="0"/>
            </a:spcAft>
            <a:buNone/>
          </a:pPr>
          <a:r>
            <a:rPr lang="en-US" sz="900" b="1">
              <a:solidFill>
                <a:srgbClr val="13353D"/>
              </a:solidFill>
              <a:latin typeface="Arial"/>
              <a:ea typeface="Arial"/>
              <a:cs typeface="Arial"/>
              <a:sym typeface="Arial"/>
            </a:rPr>
            <a:t>＊</a:t>
          </a:r>
          <a:endParaRPr sz="900" b="1">
            <a:solidFill>
              <a:srgbClr val="13353D"/>
            </a:solidFill>
            <a:latin typeface="Arial"/>
            <a:ea typeface="Arial"/>
            <a:cs typeface="Arial"/>
            <a:sym typeface="Arial"/>
          </a:endParaRPr>
        </a:p>
      </xdr:txBody>
    </xdr:sp>
    <xdr:clientData fLocksWithSheet="0"/>
  </xdr:oneCellAnchor>
</xdr:wsDr>
</file>

<file path=xl/drawings/drawing11.xml><?xml version="1.0" encoding="utf-8"?>
<xdr:wsDr xmlns:xdr="http://schemas.openxmlformats.org/drawingml/2006/spreadsheetDrawing" xmlns:a="http://schemas.openxmlformats.org/drawingml/2006/main">
  <xdr:oneCellAnchor>
    <xdr:from>
      <xdr:col>42</xdr:col>
      <xdr:colOff>209550</xdr:colOff>
      <xdr:row>8</xdr:row>
      <xdr:rowOff>123825</xdr:rowOff>
    </xdr:from>
    <xdr:ext cx="3190875" cy="2695575"/>
    <xdr:grpSp>
      <xdr:nvGrpSpPr>
        <xdr:cNvPr id="2" name="Shape 2">
          <a:extLst>
            <a:ext uri="{FF2B5EF4-FFF2-40B4-BE49-F238E27FC236}">
              <a16:creationId xmlns:a16="http://schemas.microsoft.com/office/drawing/2014/main" id="{00000000-0008-0000-0A00-000002000000}"/>
            </a:ext>
          </a:extLst>
        </xdr:cNvPr>
        <xdr:cNvGrpSpPr/>
      </xdr:nvGrpSpPr>
      <xdr:grpSpPr>
        <a:xfrm>
          <a:off x="8477250" y="2092325"/>
          <a:ext cx="3190875" cy="2695575"/>
          <a:chOff x="3750563" y="2432213"/>
          <a:chExt cx="3190875" cy="2695575"/>
        </a:xfrm>
      </xdr:grpSpPr>
      <xdr:grpSp>
        <xdr:nvGrpSpPr>
          <xdr:cNvPr id="35" name="Shape 35">
            <a:extLst>
              <a:ext uri="{FF2B5EF4-FFF2-40B4-BE49-F238E27FC236}">
                <a16:creationId xmlns:a16="http://schemas.microsoft.com/office/drawing/2014/main" id="{00000000-0008-0000-0A00-000023000000}"/>
              </a:ext>
            </a:extLst>
          </xdr:cNvPr>
          <xdr:cNvGrpSpPr/>
        </xdr:nvGrpSpPr>
        <xdr:grpSpPr>
          <a:xfrm>
            <a:off x="3750563" y="2432213"/>
            <a:ext cx="3190875" cy="2695575"/>
            <a:chOff x="159196" y="7833807"/>
            <a:chExt cx="3651576" cy="2925781"/>
          </a:xfrm>
        </xdr:grpSpPr>
        <xdr:sp macro="" textlink="">
          <xdr:nvSpPr>
            <xdr:cNvPr id="10" name="Shape 10">
              <a:extLst>
                <a:ext uri="{FF2B5EF4-FFF2-40B4-BE49-F238E27FC236}">
                  <a16:creationId xmlns:a16="http://schemas.microsoft.com/office/drawing/2014/main" id="{00000000-0008-0000-0A00-00000A000000}"/>
                </a:ext>
              </a:extLst>
            </xdr:cNvPr>
            <xdr:cNvSpPr/>
          </xdr:nvSpPr>
          <xdr:spPr>
            <a:xfrm>
              <a:off x="159196" y="7833807"/>
              <a:ext cx="3651575" cy="2925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6" name="Shape 36">
              <a:extLst>
                <a:ext uri="{FF2B5EF4-FFF2-40B4-BE49-F238E27FC236}">
                  <a16:creationId xmlns:a16="http://schemas.microsoft.com/office/drawing/2014/main" id="{00000000-0008-0000-0A00-000024000000}"/>
                </a:ext>
              </a:extLst>
            </xdr:cNvPr>
            <xdr:cNvSpPr/>
          </xdr:nvSpPr>
          <xdr:spPr>
            <a:xfrm>
              <a:off x="674008" y="8276362"/>
              <a:ext cx="3017040" cy="2040671"/>
            </a:xfrm>
            <a:prstGeom prst="rect">
              <a:avLst/>
            </a:prstGeom>
            <a:noFill/>
            <a:ln w="127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grpSp>
          <xdr:nvGrpSpPr>
            <xdr:cNvPr id="37" name="Shape 37">
              <a:extLst>
                <a:ext uri="{FF2B5EF4-FFF2-40B4-BE49-F238E27FC236}">
                  <a16:creationId xmlns:a16="http://schemas.microsoft.com/office/drawing/2014/main" id="{00000000-0008-0000-0A00-000025000000}"/>
                </a:ext>
              </a:extLst>
            </xdr:cNvPr>
            <xdr:cNvGrpSpPr/>
          </xdr:nvGrpSpPr>
          <xdr:grpSpPr>
            <a:xfrm>
              <a:off x="159196" y="7833807"/>
              <a:ext cx="3651576" cy="2925781"/>
              <a:chOff x="158331" y="7875352"/>
              <a:chExt cx="3704371" cy="2942000"/>
            </a:xfrm>
          </xdr:grpSpPr>
          <xdr:sp macro="" textlink="">
            <xdr:nvSpPr>
              <xdr:cNvPr id="38" name="Shape 38">
                <a:extLst>
                  <a:ext uri="{FF2B5EF4-FFF2-40B4-BE49-F238E27FC236}">
                    <a16:creationId xmlns:a16="http://schemas.microsoft.com/office/drawing/2014/main" id="{00000000-0008-0000-0A00-000026000000}"/>
                  </a:ext>
                </a:extLst>
              </xdr:cNvPr>
              <xdr:cNvSpPr/>
            </xdr:nvSpPr>
            <xdr:spPr>
              <a:xfrm>
                <a:off x="802040" y="8443974"/>
                <a:ext cx="935202" cy="704597"/>
              </a:xfrm>
              <a:prstGeom prst="rect">
                <a:avLst/>
              </a:prstGeom>
              <a:noFill/>
              <a:ln w="127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39" name="Shape 39">
                <a:extLst>
                  <a:ext uri="{FF2B5EF4-FFF2-40B4-BE49-F238E27FC236}">
                    <a16:creationId xmlns:a16="http://schemas.microsoft.com/office/drawing/2014/main" id="{00000000-0008-0000-0A00-000027000000}"/>
                  </a:ext>
                </a:extLst>
              </xdr:cNvPr>
              <xdr:cNvSpPr/>
            </xdr:nvSpPr>
            <xdr:spPr>
              <a:xfrm>
                <a:off x="802040" y="9247461"/>
                <a:ext cx="935202" cy="1025992"/>
              </a:xfrm>
              <a:prstGeom prst="rect">
                <a:avLst/>
              </a:prstGeom>
              <a:noFill/>
              <a:ln w="127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40" name="Shape 40">
                <a:extLst>
                  <a:ext uri="{FF2B5EF4-FFF2-40B4-BE49-F238E27FC236}">
                    <a16:creationId xmlns:a16="http://schemas.microsoft.com/office/drawing/2014/main" id="{00000000-0008-0000-0A00-000028000000}"/>
                  </a:ext>
                </a:extLst>
              </xdr:cNvPr>
              <xdr:cNvSpPr/>
            </xdr:nvSpPr>
            <xdr:spPr>
              <a:xfrm>
                <a:off x="1846552" y="8443974"/>
                <a:ext cx="898765" cy="1433916"/>
              </a:xfrm>
              <a:prstGeom prst="rect">
                <a:avLst/>
              </a:prstGeom>
              <a:noFill/>
              <a:ln w="127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41" name="Shape 41">
                <a:extLst>
                  <a:ext uri="{FF2B5EF4-FFF2-40B4-BE49-F238E27FC236}">
                    <a16:creationId xmlns:a16="http://schemas.microsoft.com/office/drawing/2014/main" id="{00000000-0008-0000-0A00-000029000000}"/>
                  </a:ext>
                </a:extLst>
              </xdr:cNvPr>
              <xdr:cNvSpPr/>
            </xdr:nvSpPr>
            <xdr:spPr>
              <a:xfrm>
                <a:off x="1846552" y="9976781"/>
                <a:ext cx="898765" cy="296672"/>
              </a:xfrm>
              <a:prstGeom prst="rect">
                <a:avLst/>
              </a:prstGeom>
              <a:noFill/>
              <a:ln w="127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42" name="Shape 42">
                <a:extLst>
                  <a:ext uri="{FF2B5EF4-FFF2-40B4-BE49-F238E27FC236}">
                    <a16:creationId xmlns:a16="http://schemas.microsoft.com/office/drawing/2014/main" id="{00000000-0008-0000-0A00-00002A000000}"/>
                  </a:ext>
                </a:extLst>
              </xdr:cNvPr>
              <xdr:cNvSpPr/>
            </xdr:nvSpPr>
            <xdr:spPr>
              <a:xfrm>
                <a:off x="2866772" y="8443974"/>
                <a:ext cx="753020" cy="754042"/>
              </a:xfrm>
              <a:prstGeom prst="rect">
                <a:avLst/>
              </a:prstGeom>
              <a:noFill/>
              <a:ln w="127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43" name="Shape 43">
                <a:extLst>
                  <a:ext uri="{FF2B5EF4-FFF2-40B4-BE49-F238E27FC236}">
                    <a16:creationId xmlns:a16="http://schemas.microsoft.com/office/drawing/2014/main" id="{00000000-0008-0000-0A00-00002B000000}"/>
                  </a:ext>
                </a:extLst>
              </xdr:cNvPr>
              <xdr:cNvSpPr/>
            </xdr:nvSpPr>
            <xdr:spPr>
              <a:xfrm>
                <a:off x="2866772" y="9309268"/>
                <a:ext cx="753020" cy="964185"/>
              </a:xfrm>
              <a:prstGeom prst="rect">
                <a:avLst/>
              </a:prstGeom>
              <a:noFill/>
              <a:ln w="127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cxnSp macro="">
            <xdr:nvCxnSpPr>
              <xdr:cNvPr id="44" name="Shape 44">
                <a:extLst>
                  <a:ext uri="{FF2B5EF4-FFF2-40B4-BE49-F238E27FC236}">
                    <a16:creationId xmlns:a16="http://schemas.microsoft.com/office/drawing/2014/main" id="{00000000-0008-0000-0A00-00002C000000}"/>
                  </a:ext>
                </a:extLst>
              </xdr:cNvPr>
              <xdr:cNvCxnSpPr/>
            </xdr:nvCxnSpPr>
            <xdr:spPr>
              <a:xfrm>
                <a:off x="741313" y="8110218"/>
                <a:ext cx="0" cy="2435185"/>
              </a:xfrm>
              <a:prstGeom prst="straightConnector1">
                <a:avLst/>
              </a:prstGeom>
              <a:noFill/>
              <a:ln w="12700" cap="flat" cmpd="sng">
                <a:solidFill>
                  <a:schemeClr val="dk1"/>
                </a:solidFill>
                <a:prstDash val="lgDashDot"/>
                <a:round/>
                <a:headEnd type="none" w="sm" len="sm"/>
                <a:tailEnd type="none" w="sm" len="sm"/>
              </a:ln>
            </xdr:spPr>
          </xdr:cxnSp>
          <xdr:cxnSp macro="">
            <xdr:nvCxnSpPr>
              <xdr:cNvPr id="45" name="Shape 45">
                <a:extLst>
                  <a:ext uri="{FF2B5EF4-FFF2-40B4-BE49-F238E27FC236}">
                    <a16:creationId xmlns:a16="http://schemas.microsoft.com/office/drawing/2014/main" id="{00000000-0008-0000-0A00-00002D000000}"/>
                  </a:ext>
                </a:extLst>
              </xdr:cNvPr>
              <xdr:cNvCxnSpPr/>
            </xdr:nvCxnSpPr>
            <xdr:spPr>
              <a:xfrm>
                <a:off x="3680519" y="8110218"/>
                <a:ext cx="0" cy="2435185"/>
              </a:xfrm>
              <a:prstGeom prst="straightConnector1">
                <a:avLst/>
              </a:prstGeom>
              <a:noFill/>
              <a:ln w="12700" cap="flat" cmpd="sng">
                <a:solidFill>
                  <a:schemeClr val="dk1"/>
                </a:solidFill>
                <a:prstDash val="lgDashDot"/>
                <a:round/>
                <a:headEnd type="none" w="sm" len="sm"/>
                <a:tailEnd type="none" w="sm" len="sm"/>
              </a:ln>
            </xdr:spPr>
          </xdr:cxnSp>
          <xdr:cxnSp macro="">
            <xdr:nvCxnSpPr>
              <xdr:cNvPr id="46" name="Shape 46">
                <a:extLst>
                  <a:ext uri="{FF2B5EF4-FFF2-40B4-BE49-F238E27FC236}">
                    <a16:creationId xmlns:a16="http://schemas.microsoft.com/office/drawing/2014/main" id="{00000000-0008-0000-0A00-00002E000000}"/>
                  </a:ext>
                </a:extLst>
              </xdr:cNvPr>
              <xdr:cNvCxnSpPr/>
            </xdr:nvCxnSpPr>
            <xdr:spPr>
              <a:xfrm>
                <a:off x="1785824" y="9692470"/>
                <a:ext cx="0" cy="877655"/>
              </a:xfrm>
              <a:prstGeom prst="straightConnector1">
                <a:avLst/>
              </a:prstGeom>
              <a:noFill/>
              <a:ln w="12700" cap="flat" cmpd="sng">
                <a:solidFill>
                  <a:schemeClr val="dk1"/>
                </a:solidFill>
                <a:prstDash val="lgDashDot"/>
                <a:round/>
                <a:headEnd type="none" w="sm" len="sm"/>
                <a:tailEnd type="none" w="sm" len="sm"/>
              </a:ln>
            </xdr:spPr>
          </xdr:cxnSp>
          <xdr:cxnSp macro="">
            <xdr:nvCxnSpPr>
              <xdr:cNvPr id="47" name="Shape 47">
                <a:extLst>
                  <a:ext uri="{FF2B5EF4-FFF2-40B4-BE49-F238E27FC236}">
                    <a16:creationId xmlns:a16="http://schemas.microsoft.com/office/drawing/2014/main" id="{00000000-0008-0000-0A00-00002F000000}"/>
                  </a:ext>
                </a:extLst>
              </xdr:cNvPr>
              <xdr:cNvCxnSpPr/>
            </xdr:nvCxnSpPr>
            <xdr:spPr>
              <a:xfrm>
                <a:off x="2806044" y="9692470"/>
                <a:ext cx="0" cy="877655"/>
              </a:xfrm>
              <a:prstGeom prst="straightConnector1">
                <a:avLst/>
              </a:prstGeom>
              <a:noFill/>
              <a:ln w="12700" cap="flat" cmpd="sng">
                <a:solidFill>
                  <a:schemeClr val="dk1"/>
                </a:solidFill>
                <a:prstDash val="lgDashDot"/>
                <a:round/>
                <a:headEnd type="none" w="sm" len="sm"/>
                <a:tailEnd type="none" w="sm" len="sm"/>
              </a:ln>
            </xdr:spPr>
          </xdr:cxnSp>
          <xdr:cxnSp macro="">
            <xdr:nvCxnSpPr>
              <xdr:cNvPr id="48" name="Shape 48">
                <a:extLst>
                  <a:ext uri="{FF2B5EF4-FFF2-40B4-BE49-F238E27FC236}">
                    <a16:creationId xmlns:a16="http://schemas.microsoft.com/office/drawing/2014/main" id="{00000000-0008-0000-0A00-000030000000}"/>
                  </a:ext>
                </a:extLst>
              </xdr:cNvPr>
              <xdr:cNvCxnSpPr/>
            </xdr:nvCxnSpPr>
            <xdr:spPr>
              <a:xfrm>
                <a:off x="437676" y="8382167"/>
                <a:ext cx="3425025" cy="0"/>
              </a:xfrm>
              <a:prstGeom prst="straightConnector1">
                <a:avLst/>
              </a:prstGeom>
              <a:noFill/>
              <a:ln w="12700" cap="flat" cmpd="sng">
                <a:solidFill>
                  <a:schemeClr val="dk1"/>
                </a:solidFill>
                <a:prstDash val="lgDashDot"/>
                <a:round/>
                <a:headEnd type="none" w="sm" len="sm"/>
                <a:tailEnd type="none" w="sm" len="sm"/>
              </a:ln>
            </xdr:spPr>
          </xdr:cxnSp>
          <xdr:cxnSp macro="">
            <xdr:nvCxnSpPr>
              <xdr:cNvPr id="49" name="Shape 49">
                <a:extLst>
                  <a:ext uri="{FF2B5EF4-FFF2-40B4-BE49-F238E27FC236}">
                    <a16:creationId xmlns:a16="http://schemas.microsoft.com/office/drawing/2014/main" id="{00000000-0008-0000-0A00-000031000000}"/>
                  </a:ext>
                </a:extLst>
              </xdr:cNvPr>
              <xdr:cNvCxnSpPr/>
            </xdr:nvCxnSpPr>
            <xdr:spPr>
              <a:xfrm>
                <a:off x="1397169" y="9927335"/>
                <a:ext cx="1712512" cy="0"/>
              </a:xfrm>
              <a:prstGeom prst="straightConnector1">
                <a:avLst/>
              </a:prstGeom>
              <a:noFill/>
              <a:ln w="12700" cap="flat" cmpd="sng">
                <a:solidFill>
                  <a:schemeClr val="dk1"/>
                </a:solidFill>
                <a:prstDash val="lgDashDot"/>
                <a:round/>
                <a:headEnd type="none" w="sm" len="sm"/>
                <a:tailEnd type="none" w="sm" len="sm"/>
              </a:ln>
            </xdr:spPr>
          </xdr:cxnSp>
          <xdr:cxnSp macro="">
            <xdr:nvCxnSpPr>
              <xdr:cNvPr id="50" name="Shape 50">
                <a:extLst>
                  <a:ext uri="{FF2B5EF4-FFF2-40B4-BE49-F238E27FC236}">
                    <a16:creationId xmlns:a16="http://schemas.microsoft.com/office/drawing/2014/main" id="{00000000-0008-0000-0A00-000032000000}"/>
                  </a:ext>
                </a:extLst>
              </xdr:cNvPr>
              <xdr:cNvCxnSpPr/>
            </xdr:nvCxnSpPr>
            <xdr:spPr>
              <a:xfrm flipH="1">
                <a:off x="2186625" y="9976781"/>
                <a:ext cx="291491" cy="296672"/>
              </a:xfrm>
              <a:prstGeom prst="straightConnector1">
                <a:avLst/>
              </a:prstGeom>
              <a:noFill/>
              <a:ln w="9525" cap="flat" cmpd="sng">
                <a:solidFill>
                  <a:schemeClr val="dk1"/>
                </a:solidFill>
                <a:prstDash val="solid"/>
                <a:round/>
                <a:headEnd type="none" w="sm" len="sm"/>
                <a:tailEnd type="none" w="sm" len="sm"/>
              </a:ln>
            </xdr:spPr>
          </xdr:cxnSp>
          <xdr:cxnSp macro="">
            <xdr:nvCxnSpPr>
              <xdr:cNvPr id="51" name="Shape 51">
                <a:extLst>
                  <a:ext uri="{FF2B5EF4-FFF2-40B4-BE49-F238E27FC236}">
                    <a16:creationId xmlns:a16="http://schemas.microsoft.com/office/drawing/2014/main" id="{00000000-0008-0000-0A00-000033000000}"/>
                  </a:ext>
                </a:extLst>
              </xdr:cNvPr>
              <xdr:cNvCxnSpPr/>
            </xdr:nvCxnSpPr>
            <xdr:spPr>
              <a:xfrm flipH="1">
                <a:off x="2247352" y="9976781"/>
                <a:ext cx="291491" cy="296672"/>
              </a:xfrm>
              <a:prstGeom prst="straightConnector1">
                <a:avLst/>
              </a:prstGeom>
              <a:noFill/>
              <a:ln w="9525" cap="flat" cmpd="sng">
                <a:solidFill>
                  <a:schemeClr val="dk1"/>
                </a:solidFill>
                <a:prstDash val="solid"/>
                <a:round/>
                <a:headEnd type="none" w="sm" len="sm"/>
                <a:tailEnd type="none" w="sm" len="sm"/>
              </a:ln>
            </xdr:spPr>
          </xdr:cxnSp>
          <xdr:cxnSp macro="">
            <xdr:nvCxnSpPr>
              <xdr:cNvPr id="52" name="Shape 52">
                <a:extLst>
                  <a:ext uri="{FF2B5EF4-FFF2-40B4-BE49-F238E27FC236}">
                    <a16:creationId xmlns:a16="http://schemas.microsoft.com/office/drawing/2014/main" id="{00000000-0008-0000-0A00-000034000000}"/>
                  </a:ext>
                </a:extLst>
              </xdr:cNvPr>
              <xdr:cNvCxnSpPr/>
            </xdr:nvCxnSpPr>
            <xdr:spPr>
              <a:xfrm>
                <a:off x="1494333" y="9927335"/>
                <a:ext cx="0" cy="395563"/>
              </a:xfrm>
              <a:prstGeom prst="straightConnector1">
                <a:avLst/>
              </a:prstGeom>
              <a:noFill/>
              <a:ln w="12700" cap="flat" cmpd="sng">
                <a:solidFill>
                  <a:schemeClr val="dk1"/>
                </a:solidFill>
                <a:prstDash val="solid"/>
                <a:round/>
                <a:headEnd type="stealth" w="med" len="med"/>
                <a:tailEnd type="stealth" w="med" len="med"/>
              </a:ln>
            </xdr:spPr>
          </xdr:cxnSp>
          <xdr:cxnSp macro="">
            <xdr:nvCxnSpPr>
              <xdr:cNvPr id="53" name="Shape 53">
                <a:extLst>
                  <a:ext uri="{FF2B5EF4-FFF2-40B4-BE49-F238E27FC236}">
                    <a16:creationId xmlns:a16="http://schemas.microsoft.com/office/drawing/2014/main" id="{00000000-0008-0000-0A00-000035000000}"/>
                  </a:ext>
                </a:extLst>
              </xdr:cNvPr>
              <xdr:cNvCxnSpPr/>
            </xdr:nvCxnSpPr>
            <xdr:spPr>
              <a:xfrm>
                <a:off x="474112" y="8382167"/>
                <a:ext cx="0" cy="1940731"/>
              </a:xfrm>
              <a:prstGeom prst="straightConnector1">
                <a:avLst/>
              </a:prstGeom>
              <a:noFill/>
              <a:ln w="12700" cap="flat" cmpd="sng">
                <a:solidFill>
                  <a:schemeClr val="dk1"/>
                </a:solidFill>
                <a:prstDash val="solid"/>
                <a:round/>
                <a:headEnd type="stealth" w="med" len="med"/>
                <a:tailEnd type="stealth" w="med" len="med"/>
              </a:ln>
            </xdr:spPr>
          </xdr:cxnSp>
          <xdr:cxnSp macro="">
            <xdr:nvCxnSpPr>
              <xdr:cNvPr id="54" name="Shape 54">
                <a:extLst>
                  <a:ext uri="{FF2B5EF4-FFF2-40B4-BE49-F238E27FC236}">
                    <a16:creationId xmlns:a16="http://schemas.microsoft.com/office/drawing/2014/main" id="{00000000-0008-0000-0A00-000036000000}"/>
                  </a:ext>
                </a:extLst>
              </xdr:cNvPr>
              <xdr:cNvCxnSpPr/>
            </xdr:nvCxnSpPr>
            <xdr:spPr>
              <a:xfrm rot="10800000">
                <a:off x="741313" y="8172024"/>
                <a:ext cx="2951351" cy="0"/>
              </a:xfrm>
              <a:prstGeom prst="straightConnector1">
                <a:avLst/>
              </a:prstGeom>
              <a:noFill/>
              <a:ln w="12700" cap="flat" cmpd="sng">
                <a:solidFill>
                  <a:schemeClr val="dk1"/>
                </a:solidFill>
                <a:prstDash val="solid"/>
                <a:round/>
                <a:headEnd type="stealth" w="med" len="med"/>
                <a:tailEnd type="stealth" w="med" len="med"/>
              </a:ln>
            </xdr:spPr>
          </xdr:cxnSp>
          <xdr:sp macro="" textlink="">
            <xdr:nvSpPr>
              <xdr:cNvPr id="55" name="Shape 55">
                <a:extLst>
                  <a:ext uri="{FF2B5EF4-FFF2-40B4-BE49-F238E27FC236}">
                    <a16:creationId xmlns:a16="http://schemas.microsoft.com/office/drawing/2014/main" id="{00000000-0008-0000-0A00-000037000000}"/>
                  </a:ext>
                </a:extLst>
              </xdr:cNvPr>
              <xdr:cNvSpPr txBox="1"/>
            </xdr:nvSpPr>
            <xdr:spPr>
              <a:xfrm>
                <a:off x="2125898" y="10495957"/>
                <a:ext cx="619419" cy="32139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a:t>Ｌ３</a:t>
                </a:r>
                <a:endParaRPr sz="1400"/>
              </a:p>
            </xdr:txBody>
          </xdr:sp>
          <xdr:sp macro="" textlink="">
            <xdr:nvSpPr>
              <xdr:cNvPr id="56" name="Shape 56">
                <a:extLst>
                  <a:ext uri="{FF2B5EF4-FFF2-40B4-BE49-F238E27FC236}">
                    <a16:creationId xmlns:a16="http://schemas.microsoft.com/office/drawing/2014/main" id="{00000000-0008-0000-0A00-000038000000}"/>
                  </a:ext>
                </a:extLst>
              </xdr:cNvPr>
              <xdr:cNvSpPr txBox="1"/>
            </xdr:nvSpPr>
            <xdr:spPr>
              <a:xfrm>
                <a:off x="2101607" y="7875352"/>
                <a:ext cx="582983" cy="32139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a:t>Ｌ１</a:t>
                </a:r>
                <a:endParaRPr sz="1400"/>
              </a:p>
            </xdr:txBody>
          </xdr:sp>
          <xdr:sp macro="" textlink="">
            <xdr:nvSpPr>
              <xdr:cNvPr id="57" name="Shape 57">
                <a:extLst>
                  <a:ext uri="{FF2B5EF4-FFF2-40B4-BE49-F238E27FC236}">
                    <a16:creationId xmlns:a16="http://schemas.microsoft.com/office/drawing/2014/main" id="{00000000-0008-0000-0A00-000039000000}"/>
                  </a:ext>
                </a:extLst>
              </xdr:cNvPr>
              <xdr:cNvSpPr txBox="1"/>
            </xdr:nvSpPr>
            <xdr:spPr>
              <a:xfrm rot="-5400000">
                <a:off x="966357" y="9795138"/>
                <a:ext cx="655151" cy="425092"/>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a:t>Ｌ４</a:t>
                </a:r>
                <a:endParaRPr sz="1400"/>
              </a:p>
            </xdr:txBody>
          </xdr:sp>
          <xdr:sp macro="" textlink="">
            <xdr:nvSpPr>
              <xdr:cNvPr id="58" name="Shape 58">
                <a:extLst>
                  <a:ext uri="{FF2B5EF4-FFF2-40B4-BE49-F238E27FC236}">
                    <a16:creationId xmlns:a16="http://schemas.microsoft.com/office/drawing/2014/main" id="{00000000-0008-0000-0A00-00003A000000}"/>
                  </a:ext>
                </a:extLst>
              </xdr:cNvPr>
              <xdr:cNvSpPr txBox="1"/>
            </xdr:nvSpPr>
            <xdr:spPr>
              <a:xfrm rot="-5400000">
                <a:off x="-5713" y="8991219"/>
                <a:ext cx="704597" cy="37651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a:t>Ｌ２</a:t>
                </a:r>
                <a:endParaRPr sz="1400"/>
              </a:p>
            </xdr:txBody>
          </xdr:sp>
          <xdr:cxnSp macro="">
            <xdr:nvCxnSpPr>
              <xdr:cNvPr id="59" name="Shape 59">
                <a:extLst>
                  <a:ext uri="{FF2B5EF4-FFF2-40B4-BE49-F238E27FC236}">
                    <a16:creationId xmlns:a16="http://schemas.microsoft.com/office/drawing/2014/main" id="{00000000-0008-0000-0A00-00003B000000}"/>
                  </a:ext>
                </a:extLst>
              </xdr:cNvPr>
              <xdr:cNvCxnSpPr/>
            </xdr:nvCxnSpPr>
            <xdr:spPr>
              <a:xfrm rot="10800000">
                <a:off x="1785824" y="10495957"/>
                <a:ext cx="1020220" cy="0"/>
              </a:xfrm>
              <a:prstGeom prst="straightConnector1">
                <a:avLst/>
              </a:prstGeom>
              <a:noFill/>
              <a:ln w="12700" cap="flat" cmpd="sng">
                <a:solidFill>
                  <a:schemeClr val="dk1"/>
                </a:solidFill>
                <a:prstDash val="solid"/>
                <a:round/>
                <a:headEnd type="stealth" w="med" len="med"/>
                <a:tailEnd type="stealth" w="med" len="med"/>
              </a:ln>
            </xdr:spPr>
          </xdr:cxnSp>
          <xdr:cxnSp macro="">
            <xdr:nvCxnSpPr>
              <xdr:cNvPr id="60" name="Shape 60">
                <a:extLst>
                  <a:ext uri="{FF2B5EF4-FFF2-40B4-BE49-F238E27FC236}">
                    <a16:creationId xmlns:a16="http://schemas.microsoft.com/office/drawing/2014/main" id="{00000000-0008-0000-0A00-00003C000000}"/>
                  </a:ext>
                </a:extLst>
              </xdr:cNvPr>
              <xdr:cNvCxnSpPr/>
            </xdr:nvCxnSpPr>
            <xdr:spPr>
              <a:xfrm>
                <a:off x="437676" y="10322898"/>
                <a:ext cx="3425025" cy="0"/>
              </a:xfrm>
              <a:prstGeom prst="straightConnector1">
                <a:avLst/>
              </a:prstGeom>
              <a:noFill/>
              <a:ln w="12700" cap="flat" cmpd="sng">
                <a:solidFill>
                  <a:schemeClr val="dk1"/>
                </a:solidFill>
                <a:prstDash val="lgDashDot"/>
                <a:round/>
                <a:headEnd type="none" w="sm" len="sm"/>
                <a:tailEnd type="none" w="sm" len="sm"/>
              </a:ln>
            </xdr:spPr>
          </xdr:cxnSp>
        </xdr:grpSp>
      </xdr:grpSp>
    </xdr:grpSp>
    <xdr:clientData fLocksWithSheet="0"/>
  </xdr:oneCellAnchor>
  <xdr:oneCellAnchor>
    <xdr:from>
      <xdr:col>43</xdr:col>
      <xdr:colOff>95250</xdr:colOff>
      <xdr:row>1</xdr:row>
      <xdr:rowOff>209550</xdr:rowOff>
    </xdr:from>
    <xdr:ext cx="8705850" cy="1666875"/>
    <xdr:sp macro="" textlink="">
      <xdr:nvSpPr>
        <xdr:cNvPr id="61" name="Shape 61">
          <a:extLst>
            <a:ext uri="{FF2B5EF4-FFF2-40B4-BE49-F238E27FC236}">
              <a16:creationId xmlns:a16="http://schemas.microsoft.com/office/drawing/2014/main" id="{00000000-0008-0000-0A00-00003D000000}"/>
            </a:ext>
          </a:extLst>
        </xdr:cNvPr>
        <xdr:cNvSpPr txBox="1"/>
      </xdr:nvSpPr>
      <xdr:spPr>
        <a:xfrm>
          <a:off x="997838" y="2951325"/>
          <a:ext cx="8696325" cy="16573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rgbClr val="000000"/>
              </a:solidFill>
              <a:latin typeface="Calibri"/>
              <a:ea typeface="Calibri"/>
              <a:cs typeface="Calibri"/>
              <a:sym typeface="Calibri"/>
            </a:rPr>
            <a:t>【</a:t>
          </a:r>
          <a:r>
            <a:rPr lang="en-US" sz="1200" b="1">
              <a:solidFill>
                <a:schemeClr val="dk1"/>
              </a:solidFill>
              <a:latin typeface="Calibri"/>
              <a:ea typeface="Calibri"/>
              <a:cs typeface="Calibri"/>
              <a:sym typeface="Calibri"/>
            </a:rPr>
            <a:t>計算方法について</a:t>
          </a:r>
          <a:r>
            <a:rPr lang="en-US" sz="1100" b="1">
              <a:solidFill>
                <a:srgbClr val="000000"/>
              </a:solidFill>
              <a:latin typeface="Calibri"/>
              <a:ea typeface="Calibri"/>
              <a:cs typeface="Calibri"/>
              <a:sym typeface="Calibri"/>
            </a:rPr>
            <a:t>】</a:t>
          </a:r>
          <a:endParaRPr sz="1400"/>
        </a:p>
        <a:p>
          <a:pPr marL="0" lvl="0" indent="0" algn="l" rtl="0">
            <a:spcBef>
              <a:spcPts val="0"/>
            </a:spcBef>
            <a:spcAft>
              <a:spcPts val="0"/>
            </a:spcAft>
            <a:buNone/>
          </a:pPr>
          <a:r>
            <a:rPr lang="en-US" sz="1100" b="1">
              <a:solidFill>
                <a:srgbClr val="FF0000"/>
              </a:solidFill>
              <a:latin typeface="Calibri"/>
              <a:ea typeface="Calibri"/>
              <a:cs typeface="Calibri"/>
              <a:sym typeface="Calibri"/>
            </a:rPr>
            <a:t>新計算法</a:t>
          </a:r>
          <a:r>
            <a:rPr lang="en-US" sz="1100">
              <a:solidFill>
                <a:srgbClr val="000000"/>
              </a:solidFill>
              <a:latin typeface="Calibri"/>
              <a:ea typeface="Calibri"/>
              <a:cs typeface="Calibri"/>
              <a:sym typeface="Calibri"/>
            </a:rPr>
            <a:t>：2021年4月以降新たに整備された計算方法となり、土間床等の外周部の熱損失と基礎の熱損失を別々に評価する方法。</a:t>
          </a:r>
          <a:endParaRPr sz="1100">
            <a:solidFill>
              <a:srgbClr val="000000"/>
            </a:solidFill>
          </a:endParaRPr>
        </a:p>
        <a:p>
          <a:pPr marL="0" lvl="0" indent="0" algn="l" rtl="0">
            <a:spcBef>
              <a:spcPts val="0"/>
            </a:spcBef>
            <a:spcAft>
              <a:spcPts val="0"/>
            </a:spcAft>
            <a:buNone/>
          </a:pPr>
          <a:r>
            <a:rPr lang="en-US" sz="1100">
              <a:solidFill>
                <a:srgbClr val="000000"/>
              </a:solidFill>
              <a:latin typeface="Calibri"/>
              <a:ea typeface="Calibri"/>
              <a:cs typeface="Calibri"/>
              <a:sym typeface="Calibri"/>
            </a:rPr>
            <a:t>（詳細：技術情報：第３章第３節　6.2.1）</a:t>
          </a:r>
          <a:endParaRPr sz="1100">
            <a:solidFill>
              <a:srgbClr val="000000"/>
            </a:solidFill>
          </a:endParaRPr>
        </a:p>
        <a:p>
          <a:pPr marL="0" marR="0" lvl="0" indent="0" algn="l" rtl="0">
            <a:lnSpc>
              <a:spcPct val="100000"/>
            </a:lnSpc>
            <a:spcBef>
              <a:spcPts val="0"/>
            </a:spcBef>
            <a:spcAft>
              <a:spcPts val="0"/>
            </a:spcAft>
            <a:buSzPts val="1100"/>
            <a:buFont typeface="Arial"/>
            <a:buNone/>
          </a:pPr>
          <a:endParaRPr sz="1100">
            <a:solidFill>
              <a:srgbClr val="000000"/>
            </a:solidFill>
            <a:latin typeface="Calibri"/>
            <a:ea typeface="Calibri"/>
            <a:cs typeface="Calibri"/>
            <a:sym typeface="Calibri"/>
          </a:endParaRPr>
        </a:p>
        <a:p>
          <a:pPr marL="0" marR="0" lvl="0" indent="0" algn="l" rtl="0">
            <a:lnSpc>
              <a:spcPct val="100000"/>
            </a:lnSpc>
            <a:spcBef>
              <a:spcPts val="0"/>
            </a:spcBef>
            <a:spcAft>
              <a:spcPts val="0"/>
            </a:spcAft>
            <a:buClr>
              <a:srgbClr val="FF0000"/>
            </a:buClr>
            <a:buSzPts val="1100"/>
            <a:buFont typeface="Calibri"/>
            <a:buNone/>
          </a:pPr>
          <a:r>
            <a:rPr lang="en-US" sz="1100" b="1">
              <a:solidFill>
                <a:srgbClr val="FF0000"/>
              </a:solidFill>
              <a:latin typeface="Calibri"/>
              <a:ea typeface="Calibri"/>
              <a:cs typeface="Calibri"/>
              <a:sym typeface="Calibri"/>
            </a:rPr>
            <a:t>旧計算法</a:t>
          </a:r>
          <a:r>
            <a:rPr lang="en-US" sz="1100">
              <a:solidFill>
                <a:srgbClr val="000000"/>
              </a:solidFill>
              <a:latin typeface="Calibri"/>
              <a:ea typeface="Calibri"/>
              <a:cs typeface="Calibri"/>
              <a:sym typeface="Calibri"/>
            </a:rPr>
            <a:t>：ver2系において主に使用されていた計算方法となり、土間床等の熱損失と基礎の熱損失（ただし立ち上がり高さ400mmまで）を併せて評価する方法。</a:t>
          </a:r>
          <a:endParaRPr sz="1100">
            <a:solidFill>
              <a:srgbClr val="000000"/>
            </a:solidFill>
            <a:latin typeface="Calibri"/>
            <a:ea typeface="Calibri"/>
            <a:cs typeface="Calibri"/>
            <a:sym typeface="Calibri"/>
          </a:endParaRPr>
        </a:p>
        <a:p>
          <a:pPr marL="0" marR="0" lvl="0" indent="0" algn="l" rtl="0">
            <a:lnSpc>
              <a:spcPct val="100000"/>
            </a:lnSpc>
            <a:spcBef>
              <a:spcPts val="0"/>
            </a:spcBef>
            <a:spcAft>
              <a:spcPts val="0"/>
            </a:spcAft>
            <a:buClr>
              <a:srgbClr val="000000"/>
            </a:buClr>
            <a:buSzPts val="1100"/>
            <a:buFont typeface="Calibri"/>
            <a:buNone/>
          </a:pPr>
          <a:r>
            <a:rPr lang="en-US" sz="1100">
              <a:solidFill>
                <a:srgbClr val="000000"/>
              </a:solidFill>
              <a:latin typeface="Calibri"/>
              <a:ea typeface="Calibri"/>
              <a:cs typeface="Calibri"/>
              <a:sym typeface="Calibri"/>
            </a:rPr>
            <a:t>（詳細：技術情報 第３章 第３節 付録D）</a:t>
          </a:r>
          <a:endParaRPr sz="1100" strike="sngStrike">
            <a:solidFill>
              <a:srgbClr val="000000"/>
            </a:solidFill>
            <a:latin typeface="Calibri"/>
            <a:ea typeface="Calibri"/>
            <a:cs typeface="Calibri"/>
            <a:sym typeface="Calibri"/>
          </a:endParaRPr>
        </a:p>
        <a:p>
          <a:pPr marL="0" lvl="0" indent="0" algn="l" rtl="0">
            <a:spcBef>
              <a:spcPts val="0"/>
            </a:spcBef>
            <a:spcAft>
              <a:spcPts val="0"/>
            </a:spcAft>
            <a:buNone/>
          </a:pPr>
          <a:r>
            <a:rPr lang="en-US" sz="1100" b="1">
              <a:solidFill>
                <a:srgbClr val="000000"/>
              </a:solidFill>
              <a:latin typeface="Calibri"/>
              <a:ea typeface="Calibri"/>
              <a:cs typeface="Calibri"/>
              <a:sym typeface="Calibri"/>
            </a:rPr>
            <a:t>2026年10月31日をもって廃止。</a:t>
          </a:r>
          <a:endParaRPr sz="1100" b="1">
            <a:solidFill>
              <a:srgbClr val="000000"/>
            </a:solidFill>
            <a:latin typeface="Calibri"/>
            <a:ea typeface="Calibri"/>
            <a:cs typeface="Calibri"/>
            <a:sym typeface="Calibri"/>
          </a:endParaRPr>
        </a:p>
      </xdr:txBody>
    </xdr:sp>
    <xdr:clientData fLocksWithSheet="0"/>
  </xdr:oneCellAnchor>
  <xdr:oneCellAnchor>
    <xdr:from>
      <xdr:col>55</xdr:col>
      <xdr:colOff>76200</xdr:colOff>
      <xdr:row>10</xdr:row>
      <xdr:rowOff>123825</xdr:rowOff>
    </xdr:from>
    <xdr:ext cx="4286250" cy="4419600"/>
    <xdr:sp macro="" textlink="">
      <xdr:nvSpPr>
        <xdr:cNvPr id="62" name="Shape 62">
          <a:extLst>
            <a:ext uri="{FF2B5EF4-FFF2-40B4-BE49-F238E27FC236}">
              <a16:creationId xmlns:a16="http://schemas.microsoft.com/office/drawing/2014/main" id="{00000000-0008-0000-0A00-00003E000000}"/>
            </a:ext>
          </a:extLst>
        </xdr:cNvPr>
        <xdr:cNvSpPr txBox="1"/>
      </xdr:nvSpPr>
      <xdr:spPr>
        <a:xfrm>
          <a:off x="3207638" y="1574963"/>
          <a:ext cx="4276725" cy="44100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b="1">
              <a:solidFill>
                <a:srgbClr val="000000"/>
              </a:solidFill>
              <a:latin typeface="Calibri"/>
              <a:ea typeface="Calibri"/>
              <a:cs typeface="Calibri"/>
              <a:sym typeface="Calibri"/>
            </a:rPr>
            <a:t>【諸数値の算出について】</a:t>
          </a:r>
          <a:endParaRPr sz="1400"/>
        </a:p>
        <a:p>
          <a:pPr marL="0" lvl="0" indent="0" algn="l" rtl="0">
            <a:spcBef>
              <a:spcPts val="0"/>
            </a:spcBef>
            <a:spcAft>
              <a:spcPts val="0"/>
            </a:spcAft>
            <a:buNone/>
          </a:pPr>
          <a:r>
            <a:rPr lang="en-US" sz="1100">
              <a:solidFill>
                <a:srgbClr val="000000"/>
              </a:solidFill>
              <a:latin typeface="Calibri"/>
              <a:ea typeface="Calibri"/>
              <a:cs typeface="Calibri"/>
              <a:sym typeface="Calibri"/>
            </a:rPr>
            <a:t>①土間床等面積の算出</a:t>
          </a:r>
          <a:endParaRPr sz="1100">
            <a:solidFill>
              <a:srgbClr val="000000"/>
            </a:solidFill>
          </a:endParaRPr>
        </a:p>
        <a:p>
          <a:pPr marL="0" lvl="0" indent="0" algn="l" rtl="0">
            <a:lnSpc>
              <a:spcPct val="45454"/>
            </a:lnSpc>
            <a:spcBef>
              <a:spcPts val="0"/>
            </a:spcBef>
            <a:spcAft>
              <a:spcPts val="0"/>
            </a:spcAft>
            <a:buNone/>
          </a:pPr>
          <a:endParaRPr sz="1100">
            <a:solidFill>
              <a:srgbClr val="000000"/>
            </a:solidFill>
          </a:endParaRPr>
        </a:p>
        <a:p>
          <a:pPr marL="0" lvl="0" indent="0" algn="l" rtl="0">
            <a:lnSpc>
              <a:spcPct val="100000"/>
            </a:lnSpc>
            <a:spcBef>
              <a:spcPts val="0"/>
            </a:spcBef>
            <a:spcAft>
              <a:spcPts val="0"/>
            </a:spcAft>
            <a:buNone/>
          </a:pPr>
          <a:r>
            <a:rPr lang="en-US" sz="1100">
              <a:solidFill>
                <a:srgbClr val="000000"/>
              </a:solidFill>
              <a:latin typeface="Calibri"/>
              <a:ea typeface="Calibri"/>
              <a:cs typeface="Calibri"/>
              <a:sym typeface="Calibri"/>
            </a:rPr>
            <a:t>　全面基礎断熱の場合</a:t>
          </a:r>
          <a:endParaRPr sz="1100">
            <a:solidFill>
              <a:srgbClr val="000000"/>
            </a:solidFill>
          </a:endParaRPr>
        </a:p>
        <a:p>
          <a:pPr marL="0" lvl="0" indent="0" algn="l" rtl="0">
            <a:lnSpc>
              <a:spcPct val="100000"/>
            </a:lnSpc>
            <a:spcBef>
              <a:spcPts val="0"/>
            </a:spcBef>
            <a:spcAft>
              <a:spcPts val="0"/>
            </a:spcAft>
            <a:buNone/>
          </a:pPr>
          <a:r>
            <a:rPr lang="en-US" sz="1100">
              <a:solidFill>
                <a:srgbClr val="000000"/>
              </a:solidFill>
              <a:latin typeface="Calibri"/>
              <a:ea typeface="Calibri"/>
              <a:cs typeface="Calibri"/>
              <a:sym typeface="Calibri"/>
            </a:rPr>
            <a:t>　　Ｌ１×Ｌ２</a:t>
          </a:r>
          <a:endParaRPr sz="1100">
            <a:solidFill>
              <a:srgbClr val="000000"/>
            </a:solidFill>
          </a:endParaRPr>
        </a:p>
        <a:p>
          <a:pPr marL="0" lvl="0" indent="0" algn="l" rtl="0">
            <a:lnSpc>
              <a:spcPct val="100000"/>
            </a:lnSpc>
            <a:spcBef>
              <a:spcPts val="0"/>
            </a:spcBef>
            <a:spcAft>
              <a:spcPts val="0"/>
            </a:spcAft>
            <a:buNone/>
          </a:pPr>
          <a:r>
            <a:rPr lang="en-US" sz="1100">
              <a:solidFill>
                <a:srgbClr val="000000"/>
              </a:solidFill>
              <a:latin typeface="Calibri"/>
              <a:ea typeface="Calibri"/>
              <a:cs typeface="Calibri"/>
              <a:sym typeface="Calibri"/>
            </a:rPr>
            <a:t>　玄関土間等、床の一部が基礎断熱の場合</a:t>
          </a:r>
          <a:endParaRPr sz="1100">
            <a:solidFill>
              <a:srgbClr val="000000"/>
            </a:solidFill>
          </a:endParaRPr>
        </a:p>
        <a:p>
          <a:pPr marL="0" lvl="0" indent="0" algn="l" rtl="0">
            <a:lnSpc>
              <a:spcPct val="100000"/>
            </a:lnSpc>
            <a:spcBef>
              <a:spcPts val="0"/>
            </a:spcBef>
            <a:spcAft>
              <a:spcPts val="0"/>
            </a:spcAft>
            <a:buNone/>
          </a:pPr>
          <a:r>
            <a:rPr lang="en-US" sz="1100">
              <a:solidFill>
                <a:srgbClr val="000000"/>
              </a:solidFill>
              <a:latin typeface="Calibri"/>
              <a:ea typeface="Calibri"/>
              <a:cs typeface="Calibri"/>
              <a:sym typeface="Calibri"/>
            </a:rPr>
            <a:t>　　Ｌ３×Ｌ４</a:t>
          </a:r>
          <a:endParaRPr sz="1100">
            <a:solidFill>
              <a:srgbClr val="000000"/>
            </a:solidFill>
          </a:endParaRPr>
        </a:p>
        <a:p>
          <a:pPr marL="0" lvl="0" indent="0" algn="l" rtl="0">
            <a:lnSpc>
              <a:spcPct val="100000"/>
            </a:lnSpc>
            <a:spcBef>
              <a:spcPts val="0"/>
            </a:spcBef>
            <a:spcAft>
              <a:spcPts val="0"/>
            </a:spcAft>
            <a:buNone/>
          </a:pPr>
          <a:r>
            <a:rPr lang="en-US" sz="1100">
              <a:solidFill>
                <a:srgbClr val="000000"/>
              </a:solidFill>
              <a:latin typeface="Calibri"/>
              <a:ea typeface="Calibri"/>
              <a:cs typeface="Calibri"/>
              <a:sym typeface="Calibri"/>
            </a:rPr>
            <a:t>　を求め入力する。</a:t>
          </a:r>
          <a:endParaRPr sz="1100">
            <a:solidFill>
              <a:srgbClr val="000000"/>
            </a:solidFill>
          </a:endParaRPr>
        </a:p>
        <a:p>
          <a:pPr marL="0" lvl="0" indent="0" algn="l" rtl="0">
            <a:lnSpc>
              <a:spcPct val="100000"/>
            </a:lnSpc>
            <a:spcBef>
              <a:spcPts val="0"/>
            </a:spcBef>
            <a:spcAft>
              <a:spcPts val="0"/>
            </a:spcAft>
            <a:buNone/>
          </a:pPr>
          <a:endParaRPr sz="1100">
            <a:solidFill>
              <a:srgbClr val="000000"/>
            </a:solidFill>
          </a:endParaRPr>
        </a:p>
        <a:p>
          <a:pPr marL="0" lvl="0" indent="0" algn="l" rtl="0">
            <a:spcBef>
              <a:spcPts val="0"/>
            </a:spcBef>
            <a:spcAft>
              <a:spcPts val="0"/>
            </a:spcAft>
            <a:buNone/>
          </a:pPr>
          <a:r>
            <a:rPr lang="en-US" sz="1100">
              <a:solidFill>
                <a:schemeClr val="dk1"/>
              </a:solidFill>
              <a:latin typeface="Calibri"/>
              <a:ea typeface="Calibri"/>
              <a:cs typeface="Calibri"/>
              <a:sym typeface="Calibri"/>
            </a:rPr>
            <a:t>②土間床等の外周長さＬの算出</a:t>
          </a: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　全面基礎断熱の場合</a:t>
          </a: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　　（Ｌ１＋Ｌ２）×２＝Ｌ</a:t>
          </a: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　玄関土間等、床の一部が基礎断熱の場合</a:t>
          </a: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　　・温度差係数0.7の部分</a:t>
          </a: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　　　Ｌ３＋Ｌ４×２＝Ｌ</a:t>
          </a: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　　・温度差係数1.0の部分</a:t>
          </a: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　　　Ｌ３＝Ｌ</a:t>
          </a: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　として入力する。</a:t>
          </a:r>
          <a:endParaRPr sz="1100">
            <a:solidFill>
              <a:schemeClr val="dk1"/>
            </a:solidFill>
            <a:latin typeface="Calibri"/>
            <a:ea typeface="Calibri"/>
            <a:cs typeface="Calibri"/>
            <a:sym typeface="Calibri"/>
          </a:endParaRPr>
        </a:p>
        <a:p>
          <a:pPr marL="0" lvl="0" indent="0" algn="l" rtl="0">
            <a:spcBef>
              <a:spcPts val="0"/>
            </a:spcBef>
            <a:spcAft>
              <a:spcPts val="0"/>
            </a:spcAft>
            <a:buNone/>
          </a:pPr>
          <a:endParaRPr sz="1100">
            <a:solidFill>
              <a:schemeClr val="dk1"/>
            </a:solidFill>
            <a:latin typeface="Calibri"/>
            <a:ea typeface="Calibri"/>
            <a:cs typeface="Calibri"/>
            <a:sym typeface="Calibri"/>
          </a:endParaRPr>
        </a:p>
        <a:p>
          <a:pPr marL="0" lvl="0" indent="0" algn="l" rtl="0">
            <a:spcBef>
              <a:spcPts val="0"/>
            </a:spcBef>
            <a:spcAft>
              <a:spcPts val="0"/>
            </a:spcAft>
            <a:buNone/>
          </a:pPr>
          <a:r>
            <a:rPr lang="en-US" sz="1100">
              <a:solidFill>
                <a:schemeClr val="dk1"/>
              </a:solidFill>
              <a:latin typeface="Calibri"/>
              <a:ea typeface="Calibri"/>
              <a:cs typeface="Calibri"/>
              <a:sym typeface="Calibri"/>
            </a:rPr>
            <a:t>③日射の当たらない基礎等とは、床下空間等の日射の当たらない基礎です。</a:t>
          </a: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該当する場合はチェックを入れてください。チェックを入れると温度差係数0.7で計算します。</a:t>
          </a:r>
          <a:endParaRPr sz="1100"/>
        </a:p>
        <a:p>
          <a:pPr marL="0" lvl="0" indent="0" algn="l" rtl="0">
            <a:spcBef>
              <a:spcPts val="0"/>
            </a:spcBef>
            <a:spcAft>
              <a:spcPts val="0"/>
            </a:spcAft>
            <a:buNone/>
          </a:pPr>
          <a:endParaRPr sz="1050">
            <a:solidFill>
              <a:srgbClr val="000000"/>
            </a:solidFill>
          </a:endParaRPr>
        </a:p>
      </xdr:txBody>
    </xdr:sp>
    <xdr:clientData fLocksWithSheet="0"/>
  </xdr:oneCellAnchor>
  <xdr:oneCellAnchor>
    <xdr:from>
      <xdr:col>44</xdr:col>
      <xdr:colOff>57150</xdr:colOff>
      <xdr:row>32</xdr:row>
      <xdr:rowOff>114300</xdr:rowOff>
    </xdr:from>
    <xdr:ext cx="1362075" cy="247650"/>
    <xdr:sp macro="" textlink="">
      <xdr:nvSpPr>
        <xdr:cNvPr id="63" name="Shape 63">
          <a:extLst>
            <a:ext uri="{FF2B5EF4-FFF2-40B4-BE49-F238E27FC236}">
              <a16:creationId xmlns:a16="http://schemas.microsoft.com/office/drawing/2014/main" id="{00000000-0008-0000-0A00-00003F000000}"/>
            </a:ext>
          </a:extLst>
        </xdr:cNvPr>
        <xdr:cNvSpPr txBox="1"/>
      </xdr:nvSpPr>
      <xdr:spPr>
        <a:xfrm>
          <a:off x="4669725" y="3656175"/>
          <a:ext cx="1352550" cy="2476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b="1">
              <a:solidFill>
                <a:srgbClr val="000000"/>
              </a:solidFill>
              <a:latin typeface="Calibri"/>
              <a:ea typeface="Calibri"/>
              <a:cs typeface="Calibri"/>
              <a:sym typeface="Calibri"/>
            </a:rPr>
            <a:t>【基礎壁について】</a:t>
          </a:r>
          <a:endParaRPr sz="1100">
            <a:solidFill>
              <a:srgbClr val="000000"/>
            </a:solidFill>
          </a:endParaRPr>
        </a:p>
      </xdr:txBody>
    </xdr:sp>
    <xdr:clientData fLocksWithSheet="0"/>
  </xdr:oneCellAnchor>
  <xdr:oneCellAnchor>
    <xdr:from>
      <xdr:col>44</xdr:col>
      <xdr:colOff>66675</xdr:colOff>
      <xdr:row>33</xdr:row>
      <xdr:rowOff>85725</xdr:rowOff>
    </xdr:from>
    <xdr:ext cx="1171575" cy="333375"/>
    <xdr:sp macro="" textlink="">
      <xdr:nvSpPr>
        <xdr:cNvPr id="64" name="Shape 64">
          <a:extLst>
            <a:ext uri="{FF2B5EF4-FFF2-40B4-BE49-F238E27FC236}">
              <a16:creationId xmlns:a16="http://schemas.microsoft.com/office/drawing/2014/main" id="{00000000-0008-0000-0A00-000040000000}"/>
            </a:ext>
          </a:extLst>
        </xdr:cNvPr>
        <xdr:cNvSpPr txBox="1"/>
      </xdr:nvSpPr>
      <xdr:spPr>
        <a:xfrm>
          <a:off x="4764975" y="3618075"/>
          <a:ext cx="1162050" cy="3238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b="1">
              <a:solidFill>
                <a:srgbClr val="000000"/>
              </a:solidFill>
              <a:latin typeface="Calibri"/>
              <a:ea typeface="Calibri"/>
              <a:cs typeface="Calibri"/>
              <a:sym typeface="Calibri"/>
            </a:rPr>
            <a:t>＜新計算法＞</a:t>
          </a:r>
          <a:endParaRPr sz="1100">
            <a:solidFill>
              <a:srgbClr val="000000"/>
            </a:solidFill>
          </a:endParaRPr>
        </a:p>
      </xdr:txBody>
    </xdr:sp>
    <xdr:clientData fLocksWithSheet="0"/>
  </xdr:oneCellAnchor>
  <xdr:oneCellAnchor>
    <xdr:from>
      <xdr:col>59</xdr:col>
      <xdr:colOff>28575</xdr:colOff>
      <xdr:row>33</xdr:row>
      <xdr:rowOff>104775</xdr:rowOff>
    </xdr:from>
    <xdr:ext cx="1133475" cy="333375"/>
    <xdr:sp macro="" textlink="">
      <xdr:nvSpPr>
        <xdr:cNvPr id="65" name="Shape 65">
          <a:extLst>
            <a:ext uri="{FF2B5EF4-FFF2-40B4-BE49-F238E27FC236}">
              <a16:creationId xmlns:a16="http://schemas.microsoft.com/office/drawing/2014/main" id="{00000000-0008-0000-0A00-000041000000}"/>
            </a:ext>
          </a:extLst>
        </xdr:cNvPr>
        <xdr:cNvSpPr txBox="1"/>
      </xdr:nvSpPr>
      <xdr:spPr>
        <a:xfrm>
          <a:off x="4784025" y="3618075"/>
          <a:ext cx="1123950" cy="3238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b="1">
              <a:solidFill>
                <a:srgbClr val="000000"/>
              </a:solidFill>
              <a:latin typeface="Calibri"/>
              <a:ea typeface="Calibri"/>
              <a:cs typeface="Calibri"/>
              <a:sym typeface="Calibri"/>
            </a:rPr>
            <a:t>＜旧計算法＞</a:t>
          </a:r>
          <a:endParaRPr sz="1100">
            <a:solidFill>
              <a:srgbClr val="000000"/>
            </a:solidFill>
          </a:endParaRPr>
        </a:p>
      </xdr:txBody>
    </xdr:sp>
    <xdr:clientData fLocksWithSheet="0"/>
  </xdr:oneCellAnchor>
  <xdr:oneCellAnchor>
    <xdr:from>
      <xdr:col>59</xdr:col>
      <xdr:colOff>0</xdr:colOff>
      <xdr:row>38</xdr:row>
      <xdr:rowOff>180975</xdr:rowOff>
    </xdr:from>
    <xdr:ext cx="581025" cy="247650"/>
    <xdr:sp macro="" textlink="">
      <xdr:nvSpPr>
        <xdr:cNvPr id="66" name="Shape 66">
          <a:extLst>
            <a:ext uri="{FF2B5EF4-FFF2-40B4-BE49-F238E27FC236}">
              <a16:creationId xmlns:a16="http://schemas.microsoft.com/office/drawing/2014/main" id="{00000000-0008-0000-0A00-000042000000}"/>
            </a:ext>
          </a:extLst>
        </xdr:cNvPr>
        <xdr:cNvSpPr/>
      </xdr:nvSpPr>
      <xdr:spPr>
        <a:xfrm>
          <a:off x="5060250" y="3660938"/>
          <a:ext cx="571500" cy="238125"/>
        </a:xfrm>
        <a:prstGeom prst="rect">
          <a:avLst/>
        </a:prstGeom>
        <a:noFill/>
        <a:ln>
          <a:noFill/>
        </a:ln>
      </xdr:spPr>
      <xdr:txBody>
        <a:bodyPr spcFirstLastPara="1" wrap="square" lIns="18275" tIns="0" rIns="0" bIns="0" anchor="ctr" anchorCtr="0">
          <a:noAutofit/>
        </a:bodyPr>
        <a:lstStyle/>
        <a:p>
          <a:pPr marL="0" lvl="0" indent="0" algn="l" rtl="0">
            <a:spcBef>
              <a:spcPts val="0"/>
            </a:spcBef>
            <a:spcAft>
              <a:spcPts val="0"/>
            </a:spcAft>
            <a:buNone/>
          </a:pPr>
          <a:r>
            <a:rPr lang="en-US" sz="800"/>
            <a:t>（基礎壁）</a:t>
          </a:r>
          <a:endParaRPr sz="1400"/>
        </a:p>
      </xdr:txBody>
    </xdr:sp>
    <xdr:clientData fLocksWithSheet="0"/>
  </xdr:oneCellAnchor>
  <xdr:oneCellAnchor>
    <xdr:from>
      <xdr:col>44</xdr:col>
      <xdr:colOff>180975</xdr:colOff>
      <xdr:row>34</xdr:row>
      <xdr:rowOff>142875</xdr:rowOff>
    </xdr:from>
    <xdr:ext cx="4410075" cy="2362200"/>
    <xdr:pic>
      <xdr:nvPicPr>
        <xdr:cNvPr id="3" name="image3.pn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44</xdr:col>
      <xdr:colOff>123825</xdr:colOff>
      <xdr:row>19</xdr:row>
      <xdr:rowOff>142875</xdr:rowOff>
    </xdr:from>
    <xdr:ext cx="2505075" cy="1847850"/>
    <xdr:pic>
      <xdr:nvPicPr>
        <xdr:cNvPr id="4" name="image1.png">
          <a:extLst>
            <a:ext uri="{FF2B5EF4-FFF2-40B4-BE49-F238E27FC236}">
              <a16:creationId xmlns:a16="http://schemas.microsoft.com/office/drawing/2014/main" id="{00000000-0008-0000-0A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58</xdr:col>
      <xdr:colOff>381000</xdr:colOff>
      <xdr:row>34</xdr:row>
      <xdr:rowOff>114300</xdr:rowOff>
    </xdr:from>
    <xdr:ext cx="4657725" cy="2428875"/>
    <xdr:pic>
      <xdr:nvPicPr>
        <xdr:cNvPr id="5" name="image2.png">
          <a:extLst>
            <a:ext uri="{FF2B5EF4-FFF2-40B4-BE49-F238E27FC236}">
              <a16:creationId xmlns:a16="http://schemas.microsoft.com/office/drawing/2014/main" id="{00000000-0008-0000-0A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133350</xdr:colOff>
      <xdr:row>16</xdr:row>
      <xdr:rowOff>0</xdr:rowOff>
    </xdr:from>
    <xdr:ext cx="4410075" cy="2400300"/>
    <xdr:pic>
      <xdr:nvPicPr>
        <xdr:cNvPr id="2" name="image4.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76200</xdr:colOff>
      <xdr:row>1</xdr:row>
      <xdr:rowOff>104775</xdr:rowOff>
    </xdr:from>
    <xdr:ext cx="6372225" cy="9344025"/>
    <xdr:pic>
      <xdr:nvPicPr>
        <xdr:cNvPr id="2" name="image5.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266700</xdr:colOff>
      <xdr:row>21</xdr:row>
      <xdr:rowOff>104775</xdr:rowOff>
    </xdr:from>
    <xdr:ext cx="1304925" cy="2419350"/>
    <xdr:grpSp>
      <xdr:nvGrpSpPr>
        <xdr:cNvPr id="2" name="Shape 2">
          <a:extLst>
            <a:ext uri="{FF2B5EF4-FFF2-40B4-BE49-F238E27FC236}">
              <a16:creationId xmlns:a16="http://schemas.microsoft.com/office/drawing/2014/main" id="{00000000-0008-0000-0100-000002000000}"/>
            </a:ext>
          </a:extLst>
        </xdr:cNvPr>
        <xdr:cNvGrpSpPr/>
      </xdr:nvGrpSpPr>
      <xdr:grpSpPr>
        <a:xfrm>
          <a:off x="330200" y="3343275"/>
          <a:ext cx="1304925" cy="2419350"/>
          <a:chOff x="4693538" y="2570325"/>
          <a:chExt cx="1304925" cy="2419350"/>
        </a:xfrm>
      </xdr:grpSpPr>
      <xdr:grpSp>
        <xdr:nvGrpSpPr>
          <xdr:cNvPr id="9" name="Shape 9">
            <a:extLst>
              <a:ext uri="{FF2B5EF4-FFF2-40B4-BE49-F238E27FC236}">
                <a16:creationId xmlns:a16="http://schemas.microsoft.com/office/drawing/2014/main" id="{00000000-0008-0000-0100-000009000000}"/>
              </a:ext>
            </a:extLst>
          </xdr:cNvPr>
          <xdr:cNvGrpSpPr/>
        </xdr:nvGrpSpPr>
        <xdr:grpSpPr>
          <a:xfrm>
            <a:off x="4693538" y="2570325"/>
            <a:ext cx="1304925" cy="2419350"/>
            <a:chOff x="447674" y="5345937"/>
            <a:chExt cx="2647457" cy="2740711"/>
          </a:xfrm>
        </xdr:grpSpPr>
        <xdr:sp macro="" textlink="">
          <xdr:nvSpPr>
            <xdr:cNvPr id="10" name="Shape 10">
              <a:extLst>
                <a:ext uri="{FF2B5EF4-FFF2-40B4-BE49-F238E27FC236}">
                  <a16:creationId xmlns:a16="http://schemas.microsoft.com/office/drawing/2014/main" id="{00000000-0008-0000-0100-00000A000000}"/>
                </a:ext>
              </a:extLst>
            </xdr:cNvPr>
            <xdr:cNvSpPr/>
          </xdr:nvSpPr>
          <xdr:spPr>
            <a:xfrm>
              <a:off x="447674" y="5345937"/>
              <a:ext cx="2647450" cy="2740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1" name="Shape 11">
              <a:extLst>
                <a:ext uri="{FF2B5EF4-FFF2-40B4-BE49-F238E27FC236}">
                  <a16:creationId xmlns:a16="http://schemas.microsoft.com/office/drawing/2014/main" id="{00000000-0008-0000-0100-00000B000000}"/>
                </a:ext>
              </a:extLst>
            </xdr:cNvPr>
            <xdr:cNvPicPr preferRelativeResize="0"/>
          </xdr:nvPicPr>
          <xdr:blipFill rotWithShape="1">
            <a:blip xmlns:r="http://schemas.openxmlformats.org/officeDocument/2006/relationships" r:embed="rId1">
              <a:alphaModFix/>
            </a:blip>
            <a:srcRect/>
            <a:stretch/>
          </xdr:blipFill>
          <xdr:spPr>
            <a:xfrm>
              <a:off x="957853" y="5345937"/>
              <a:ext cx="1871586" cy="2436383"/>
            </a:xfrm>
            <a:prstGeom prst="rect">
              <a:avLst/>
            </a:prstGeom>
            <a:noFill/>
            <a:ln>
              <a:noFill/>
            </a:ln>
          </xdr:spPr>
        </xdr:pic>
        <xdr:sp macro="" textlink="">
          <xdr:nvSpPr>
            <xdr:cNvPr id="12" name="Shape 12">
              <a:extLst>
                <a:ext uri="{FF2B5EF4-FFF2-40B4-BE49-F238E27FC236}">
                  <a16:creationId xmlns:a16="http://schemas.microsoft.com/office/drawing/2014/main" id="{00000000-0008-0000-0100-00000C000000}"/>
                </a:ext>
              </a:extLst>
            </xdr:cNvPr>
            <xdr:cNvSpPr txBox="1"/>
          </xdr:nvSpPr>
          <xdr:spPr>
            <a:xfrm>
              <a:off x="447674" y="7810501"/>
              <a:ext cx="2647457" cy="276147"/>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日除け寸法の取り方</a:t>
              </a:r>
              <a:endParaRPr sz="1400"/>
            </a:p>
          </xdr:txBody>
        </xdr:sp>
      </xdr:grpSp>
    </xdr:grp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266700</xdr:colOff>
      <xdr:row>21</xdr:row>
      <xdr:rowOff>104775</xdr:rowOff>
    </xdr:from>
    <xdr:ext cx="1304925" cy="2419350"/>
    <xdr:grpSp>
      <xdr:nvGrpSpPr>
        <xdr:cNvPr id="2" name="Shape 2">
          <a:extLst>
            <a:ext uri="{FF2B5EF4-FFF2-40B4-BE49-F238E27FC236}">
              <a16:creationId xmlns:a16="http://schemas.microsoft.com/office/drawing/2014/main" id="{00000000-0008-0000-0200-000002000000}"/>
            </a:ext>
          </a:extLst>
        </xdr:cNvPr>
        <xdr:cNvGrpSpPr/>
      </xdr:nvGrpSpPr>
      <xdr:grpSpPr>
        <a:xfrm>
          <a:off x="330200" y="5476875"/>
          <a:ext cx="1304925" cy="2419350"/>
          <a:chOff x="4693538" y="2570325"/>
          <a:chExt cx="1304925" cy="2419350"/>
        </a:xfrm>
      </xdr:grpSpPr>
      <xdr:grpSp>
        <xdr:nvGrpSpPr>
          <xdr:cNvPr id="13" name="Shape 13">
            <a:extLst>
              <a:ext uri="{FF2B5EF4-FFF2-40B4-BE49-F238E27FC236}">
                <a16:creationId xmlns:a16="http://schemas.microsoft.com/office/drawing/2014/main" id="{00000000-0008-0000-0200-00000D000000}"/>
              </a:ext>
            </a:extLst>
          </xdr:cNvPr>
          <xdr:cNvGrpSpPr/>
        </xdr:nvGrpSpPr>
        <xdr:grpSpPr>
          <a:xfrm>
            <a:off x="4693538" y="2570325"/>
            <a:ext cx="1304925" cy="2419350"/>
            <a:chOff x="447674" y="5345937"/>
            <a:chExt cx="2647457" cy="2740711"/>
          </a:xfrm>
        </xdr:grpSpPr>
        <xdr:sp macro="" textlink="">
          <xdr:nvSpPr>
            <xdr:cNvPr id="10" name="Shape 10">
              <a:extLst>
                <a:ext uri="{FF2B5EF4-FFF2-40B4-BE49-F238E27FC236}">
                  <a16:creationId xmlns:a16="http://schemas.microsoft.com/office/drawing/2014/main" id="{00000000-0008-0000-0200-00000A000000}"/>
                </a:ext>
              </a:extLst>
            </xdr:cNvPr>
            <xdr:cNvSpPr/>
          </xdr:nvSpPr>
          <xdr:spPr>
            <a:xfrm>
              <a:off x="447674" y="5345937"/>
              <a:ext cx="2647450" cy="2740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4" name="Shape 14">
              <a:extLst>
                <a:ext uri="{FF2B5EF4-FFF2-40B4-BE49-F238E27FC236}">
                  <a16:creationId xmlns:a16="http://schemas.microsoft.com/office/drawing/2014/main" id="{00000000-0008-0000-0200-00000E000000}"/>
                </a:ext>
              </a:extLst>
            </xdr:cNvPr>
            <xdr:cNvPicPr preferRelativeResize="0"/>
          </xdr:nvPicPr>
          <xdr:blipFill rotWithShape="1">
            <a:blip xmlns:r="http://schemas.openxmlformats.org/officeDocument/2006/relationships" r:embed="rId1">
              <a:alphaModFix/>
            </a:blip>
            <a:srcRect/>
            <a:stretch/>
          </xdr:blipFill>
          <xdr:spPr>
            <a:xfrm>
              <a:off x="957853" y="5345937"/>
              <a:ext cx="1871586" cy="2436383"/>
            </a:xfrm>
            <a:prstGeom prst="rect">
              <a:avLst/>
            </a:prstGeom>
            <a:noFill/>
            <a:ln>
              <a:noFill/>
            </a:ln>
          </xdr:spPr>
        </xdr:pic>
        <xdr:sp macro="" textlink="">
          <xdr:nvSpPr>
            <xdr:cNvPr id="15" name="Shape 15">
              <a:extLst>
                <a:ext uri="{FF2B5EF4-FFF2-40B4-BE49-F238E27FC236}">
                  <a16:creationId xmlns:a16="http://schemas.microsoft.com/office/drawing/2014/main" id="{00000000-0008-0000-0200-00000F000000}"/>
                </a:ext>
              </a:extLst>
            </xdr:cNvPr>
            <xdr:cNvSpPr txBox="1"/>
          </xdr:nvSpPr>
          <xdr:spPr>
            <a:xfrm>
              <a:off x="447674" y="7810501"/>
              <a:ext cx="2647457" cy="276147"/>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日除け寸法の取り方</a:t>
              </a:r>
              <a:endParaRPr sz="1400"/>
            </a:p>
          </xdr:txBody>
        </xdr:sp>
      </xdr:grpSp>
    </xdr:grp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266700</xdr:colOff>
      <xdr:row>21</xdr:row>
      <xdr:rowOff>104775</xdr:rowOff>
    </xdr:from>
    <xdr:ext cx="1304925" cy="2419350"/>
    <xdr:grpSp>
      <xdr:nvGrpSpPr>
        <xdr:cNvPr id="2" name="Shape 2">
          <a:extLst>
            <a:ext uri="{FF2B5EF4-FFF2-40B4-BE49-F238E27FC236}">
              <a16:creationId xmlns:a16="http://schemas.microsoft.com/office/drawing/2014/main" id="{00000000-0008-0000-0300-000002000000}"/>
            </a:ext>
          </a:extLst>
        </xdr:cNvPr>
        <xdr:cNvGrpSpPr/>
      </xdr:nvGrpSpPr>
      <xdr:grpSpPr>
        <a:xfrm>
          <a:off x="330200" y="5476875"/>
          <a:ext cx="1304925" cy="2419350"/>
          <a:chOff x="4693538" y="2570325"/>
          <a:chExt cx="1304925" cy="2419350"/>
        </a:xfrm>
      </xdr:grpSpPr>
      <xdr:grpSp>
        <xdr:nvGrpSpPr>
          <xdr:cNvPr id="16" name="Shape 16">
            <a:extLst>
              <a:ext uri="{FF2B5EF4-FFF2-40B4-BE49-F238E27FC236}">
                <a16:creationId xmlns:a16="http://schemas.microsoft.com/office/drawing/2014/main" id="{00000000-0008-0000-0300-000010000000}"/>
              </a:ext>
            </a:extLst>
          </xdr:cNvPr>
          <xdr:cNvGrpSpPr/>
        </xdr:nvGrpSpPr>
        <xdr:grpSpPr>
          <a:xfrm>
            <a:off x="4693538" y="2570325"/>
            <a:ext cx="1304925" cy="2419350"/>
            <a:chOff x="447674" y="5345937"/>
            <a:chExt cx="2647457" cy="2740711"/>
          </a:xfrm>
        </xdr:grpSpPr>
        <xdr:sp macro="" textlink="">
          <xdr:nvSpPr>
            <xdr:cNvPr id="10" name="Shape 10">
              <a:extLst>
                <a:ext uri="{FF2B5EF4-FFF2-40B4-BE49-F238E27FC236}">
                  <a16:creationId xmlns:a16="http://schemas.microsoft.com/office/drawing/2014/main" id="{00000000-0008-0000-0300-00000A000000}"/>
                </a:ext>
              </a:extLst>
            </xdr:cNvPr>
            <xdr:cNvSpPr/>
          </xdr:nvSpPr>
          <xdr:spPr>
            <a:xfrm>
              <a:off x="447674" y="5345937"/>
              <a:ext cx="2647450" cy="2740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7" name="Shape 17">
              <a:extLst>
                <a:ext uri="{FF2B5EF4-FFF2-40B4-BE49-F238E27FC236}">
                  <a16:creationId xmlns:a16="http://schemas.microsoft.com/office/drawing/2014/main" id="{00000000-0008-0000-0300-000011000000}"/>
                </a:ext>
              </a:extLst>
            </xdr:cNvPr>
            <xdr:cNvPicPr preferRelativeResize="0"/>
          </xdr:nvPicPr>
          <xdr:blipFill rotWithShape="1">
            <a:blip xmlns:r="http://schemas.openxmlformats.org/officeDocument/2006/relationships" r:embed="rId1">
              <a:alphaModFix/>
            </a:blip>
            <a:srcRect/>
            <a:stretch/>
          </xdr:blipFill>
          <xdr:spPr>
            <a:xfrm>
              <a:off x="957853" y="5345937"/>
              <a:ext cx="1871586" cy="2436383"/>
            </a:xfrm>
            <a:prstGeom prst="rect">
              <a:avLst/>
            </a:prstGeom>
            <a:noFill/>
            <a:ln>
              <a:noFill/>
            </a:ln>
          </xdr:spPr>
        </xdr:pic>
        <xdr:sp macro="" textlink="">
          <xdr:nvSpPr>
            <xdr:cNvPr id="18" name="Shape 18">
              <a:extLst>
                <a:ext uri="{FF2B5EF4-FFF2-40B4-BE49-F238E27FC236}">
                  <a16:creationId xmlns:a16="http://schemas.microsoft.com/office/drawing/2014/main" id="{00000000-0008-0000-0300-000012000000}"/>
                </a:ext>
              </a:extLst>
            </xdr:cNvPr>
            <xdr:cNvSpPr txBox="1"/>
          </xdr:nvSpPr>
          <xdr:spPr>
            <a:xfrm>
              <a:off x="447674" y="7810501"/>
              <a:ext cx="2647457" cy="276147"/>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日除け寸法の取り方</a:t>
              </a:r>
              <a:endParaRPr sz="1400"/>
            </a:p>
          </xdr:txBody>
        </xdr:sp>
      </xdr:grpSp>
    </xdr:grp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266700</xdr:colOff>
      <xdr:row>21</xdr:row>
      <xdr:rowOff>104775</xdr:rowOff>
    </xdr:from>
    <xdr:ext cx="1304925" cy="2419350"/>
    <xdr:grpSp>
      <xdr:nvGrpSpPr>
        <xdr:cNvPr id="2" name="Shape 2">
          <a:extLst>
            <a:ext uri="{FF2B5EF4-FFF2-40B4-BE49-F238E27FC236}">
              <a16:creationId xmlns:a16="http://schemas.microsoft.com/office/drawing/2014/main" id="{00000000-0008-0000-0400-000002000000}"/>
            </a:ext>
          </a:extLst>
        </xdr:cNvPr>
        <xdr:cNvGrpSpPr/>
      </xdr:nvGrpSpPr>
      <xdr:grpSpPr>
        <a:xfrm>
          <a:off x="330200" y="5476875"/>
          <a:ext cx="1304925" cy="2419350"/>
          <a:chOff x="4693538" y="2570325"/>
          <a:chExt cx="1304925" cy="2419350"/>
        </a:xfrm>
      </xdr:grpSpPr>
      <xdr:grpSp>
        <xdr:nvGrpSpPr>
          <xdr:cNvPr id="19" name="Shape 19">
            <a:extLst>
              <a:ext uri="{FF2B5EF4-FFF2-40B4-BE49-F238E27FC236}">
                <a16:creationId xmlns:a16="http://schemas.microsoft.com/office/drawing/2014/main" id="{00000000-0008-0000-0400-000013000000}"/>
              </a:ext>
            </a:extLst>
          </xdr:cNvPr>
          <xdr:cNvGrpSpPr/>
        </xdr:nvGrpSpPr>
        <xdr:grpSpPr>
          <a:xfrm>
            <a:off x="4693538" y="2570325"/>
            <a:ext cx="1304925" cy="2419350"/>
            <a:chOff x="447674" y="5345937"/>
            <a:chExt cx="2647457" cy="2740711"/>
          </a:xfrm>
        </xdr:grpSpPr>
        <xdr:sp macro="" textlink="">
          <xdr:nvSpPr>
            <xdr:cNvPr id="10" name="Shape 10">
              <a:extLst>
                <a:ext uri="{FF2B5EF4-FFF2-40B4-BE49-F238E27FC236}">
                  <a16:creationId xmlns:a16="http://schemas.microsoft.com/office/drawing/2014/main" id="{00000000-0008-0000-0400-00000A000000}"/>
                </a:ext>
              </a:extLst>
            </xdr:cNvPr>
            <xdr:cNvSpPr/>
          </xdr:nvSpPr>
          <xdr:spPr>
            <a:xfrm>
              <a:off x="447674" y="5345937"/>
              <a:ext cx="2647450" cy="2740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20" name="Shape 20">
              <a:extLst>
                <a:ext uri="{FF2B5EF4-FFF2-40B4-BE49-F238E27FC236}">
                  <a16:creationId xmlns:a16="http://schemas.microsoft.com/office/drawing/2014/main" id="{00000000-0008-0000-0400-000014000000}"/>
                </a:ext>
              </a:extLst>
            </xdr:cNvPr>
            <xdr:cNvPicPr preferRelativeResize="0"/>
          </xdr:nvPicPr>
          <xdr:blipFill rotWithShape="1">
            <a:blip xmlns:r="http://schemas.openxmlformats.org/officeDocument/2006/relationships" r:embed="rId1">
              <a:alphaModFix/>
            </a:blip>
            <a:srcRect/>
            <a:stretch/>
          </xdr:blipFill>
          <xdr:spPr>
            <a:xfrm>
              <a:off x="957853" y="5345937"/>
              <a:ext cx="1871586" cy="2436383"/>
            </a:xfrm>
            <a:prstGeom prst="rect">
              <a:avLst/>
            </a:prstGeom>
            <a:noFill/>
            <a:ln>
              <a:noFill/>
            </a:ln>
          </xdr:spPr>
        </xdr:pic>
        <xdr:sp macro="" textlink="">
          <xdr:nvSpPr>
            <xdr:cNvPr id="21" name="Shape 21">
              <a:extLst>
                <a:ext uri="{FF2B5EF4-FFF2-40B4-BE49-F238E27FC236}">
                  <a16:creationId xmlns:a16="http://schemas.microsoft.com/office/drawing/2014/main" id="{00000000-0008-0000-0400-000015000000}"/>
                </a:ext>
              </a:extLst>
            </xdr:cNvPr>
            <xdr:cNvSpPr txBox="1"/>
          </xdr:nvSpPr>
          <xdr:spPr>
            <a:xfrm>
              <a:off x="447674" y="7810501"/>
              <a:ext cx="2647457" cy="276147"/>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日除け寸法の取り方</a:t>
              </a:r>
              <a:endParaRPr sz="1400"/>
            </a:p>
          </xdr:txBody>
        </xdr:sp>
      </xdr:grpSp>
    </xdr:grp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266700</xdr:colOff>
      <xdr:row>21</xdr:row>
      <xdr:rowOff>104775</xdr:rowOff>
    </xdr:from>
    <xdr:ext cx="1304925" cy="2419350"/>
    <xdr:grpSp>
      <xdr:nvGrpSpPr>
        <xdr:cNvPr id="2" name="Shape 2">
          <a:extLst>
            <a:ext uri="{FF2B5EF4-FFF2-40B4-BE49-F238E27FC236}">
              <a16:creationId xmlns:a16="http://schemas.microsoft.com/office/drawing/2014/main" id="{00000000-0008-0000-0500-000002000000}"/>
            </a:ext>
          </a:extLst>
        </xdr:cNvPr>
        <xdr:cNvGrpSpPr/>
      </xdr:nvGrpSpPr>
      <xdr:grpSpPr>
        <a:xfrm>
          <a:off x="330200" y="5476875"/>
          <a:ext cx="1304925" cy="2419350"/>
          <a:chOff x="4693538" y="2570325"/>
          <a:chExt cx="1304925" cy="2419350"/>
        </a:xfrm>
      </xdr:grpSpPr>
      <xdr:grpSp>
        <xdr:nvGrpSpPr>
          <xdr:cNvPr id="22" name="Shape 22">
            <a:extLst>
              <a:ext uri="{FF2B5EF4-FFF2-40B4-BE49-F238E27FC236}">
                <a16:creationId xmlns:a16="http://schemas.microsoft.com/office/drawing/2014/main" id="{00000000-0008-0000-0500-000016000000}"/>
              </a:ext>
            </a:extLst>
          </xdr:cNvPr>
          <xdr:cNvGrpSpPr/>
        </xdr:nvGrpSpPr>
        <xdr:grpSpPr>
          <a:xfrm>
            <a:off x="4693538" y="2570325"/>
            <a:ext cx="1304925" cy="2419350"/>
            <a:chOff x="447674" y="5345937"/>
            <a:chExt cx="2647457" cy="2740711"/>
          </a:xfrm>
        </xdr:grpSpPr>
        <xdr:sp macro="" textlink="">
          <xdr:nvSpPr>
            <xdr:cNvPr id="10" name="Shape 10">
              <a:extLst>
                <a:ext uri="{FF2B5EF4-FFF2-40B4-BE49-F238E27FC236}">
                  <a16:creationId xmlns:a16="http://schemas.microsoft.com/office/drawing/2014/main" id="{00000000-0008-0000-0500-00000A000000}"/>
                </a:ext>
              </a:extLst>
            </xdr:cNvPr>
            <xdr:cNvSpPr/>
          </xdr:nvSpPr>
          <xdr:spPr>
            <a:xfrm>
              <a:off x="447674" y="5345937"/>
              <a:ext cx="2647450" cy="2740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23" name="Shape 23">
              <a:extLst>
                <a:ext uri="{FF2B5EF4-FFF2-40B4-BE49-F238E27FC236}">
                  <a16:creationId xmlns:a16="http://schemas.microsoft.com/office/drawing/2014/main" id="{00000000-0008-0000-0500-000017000000}"/>
                </a:ext>
              </a:extLst>
            </xdr:cNvPr>
            <xdr:cNvPicPr preferRelativeResize="0"/>
          </xdr:nvPicPr>
          <xdr:blipFill rotWithShape="1">
            <a:blip xmlns:r="http://schemas.openxmlformats.org/officeDocument/2006/relationships" r:embed="rId1">
              <a:alphaModFix/>
            </a:blip>
            <a:srcRect/>
            <a:stretch/>
          </xdr:blipFill>
          <xdr:spPr>
            <a:xfrm>
              <a:off x="957853" y="5345937"/>
              <a:ext cx="1871586" cy="2436383"/>
            </a:xfrm>
            <a:prstGeom prst="rect">
              <a:avLst/>
            </a:prstGeom>
            <a:noFill/>
            <a:ln>
              <a:noFill/>
            </a:ln>
          </xdr:spPr>
        </xdr:pic>
        <xdr:sp macro="" textlink="">
          <xdr:nvSpPr>
            <xdr:cNvPr id="24" name="Shape 24">
              <a:extLst>
                <a:ext uri="{FF2B5EF4-FFF2-40B4-BE49-F238E27FC236}">
                  <a16:creationId xmlns:a16="http://schemas.microsoft.com/office/drawing/2014/main" id="{00000000-0008-0000-0500-000018000000}"/>
                </a:ext>
              </a:extLst>
            </xdr:cNvPr>
            <xdr:cNvSpPr txBox="1"/>
          </xdr:nvSpPr>
          <xdr:spPr>
            <a:xfrm>
              <a:off x="447674" y="7810501"/>
              <a:ext cx="2647457" cy="276147"/>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日除け寸法の取り方</a:t>
              </a:r>
              <a:endParaRPr sz="1400"/>
            </a:p>
          </xdr:txBody>
        </xdr:sp>
      </xdr:grpSp>
    </xdr:grp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266700</xdr:colOff>
      <xdr:row>21</xdr:row>
      <xdr:rowOff>104775</xdr:rowOff>
    </xdr:from>
    <xdr:ext cx="1304925" cy="2419350"/>
    <xdr:grpSp>
      <xdr:nvGrpSpPr>
        <xdr:cNvPr id="2" name="Shape 2">
          <a:extLst>
            <a:ext uri="{FF2B5EF4-FFF2-40B4-BE49-F238E27FC236}">
              <a16:creationId xmlns:a16="http://schemas.microsoft.com/office/drawing/2014/main" id="{00000000-0008-0000-0600-000002000000}"/>
            </a:ext>
          </a:extLst>
        </xdr:cNvPr>
        <xdr:cNvGrpSpPr/>
      </xdr:nvGrpSpPr>
      <xdr:grpSpPr>
        <a:xfrm>
          <a:off x="330200" y="5476875"/>
          <a:ext cx="1304925" cy="2419350"/>
          <a:chOff x="4693538" y="2570325"/>
          <a:chExt cx="1304925" cy="2419350"/>
        </a:xfrm>
      </xdr:grpSpPr>
      <xdr:grpSp>
        <xdr:nvGrpSpPr>
          <xdr:cNvPr id="25" name="Shape 25">
            <a:extLst>
              <a:ext uri="{FF2B5EF4-FFF2-40B4-BE49-F238E27FC236}">
                <a16:creationId xmlns:a16="http://schemas.microsoft.com/office/drawing/2014/main" id="{00000000-0008-0000-0600-000019000000}"/>
              </a:ext>
            </a:extLst>
          </xdr:cNvPr>
          <xdr:cNvGrpSpPr/>
        </xdr:nvGrpSpPr>
        <xdr:grpSpPr>
          <a:xfrm>
            <a:off x="4693538" y="2570325"/>
            <a:ext cx="1304925" cy="2419350"/>
            <a:chOff x="447674" y="5345937"/>
            <a:chExt cx="2647457" cy="2740711"/>
          </a:xfrm>
        </xdr:grpSpPr>
        <xdr:sp macro="" textlink="">
          <xdr:nvSpPr>
            <xdr:cNvPr id="10" name="Shape 10">
              <a:extLst>
                <a:ext uri="{FF2B5EF4-FFF2-40B4-BE49-F238E27FC236}">
                  <a16:creationId xmlns:a16="http://schemas.microsoft.com/office/drawing/2014/main" id="{00000000-0008-0000-0600-00000A000000}"/>
                </a:ext>
              </a:extLst>
            </xdr:cNvPr>
            <xdr:cNvSpPr/>
          </xdr:nvSpPr>
          <xdr:spPr>
            <a:xfrm>
              <a:off x="447674" y="5345937"/>
              <a:ext cx="2647450" cy="2740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26" name="Shape 26">
              <a:extLst>
                <a:ext uri="{FF2B5EF4-FFF2-40B4-BE49-F238E27FC236}">
                  <a16:creationId xmlns:a16="http://schemas.microsoft.com/office/drawing/2014/main" id="{00000000-0008-0000-0600-00001A000000}"/>
                </a:ext>
              </a:extLst>
            </xdr:cNvPr>
            <xdr:cNvPicPr preferRelativeResize="0"/>
          </xdr:nvPicPr>
          <xdr:blipFill rotWithShape="1">
            <a:blip xmlns:r="http://schemas.openxmlformats.org/officeDocument/2006/relationships" r:embed="rId1">
              <a:alphaModFix/>
            </a:blip>
            <a:srcRect/>
            <a:stretch/>
          </xdr:blipFill>
          <xdr:spPr>
            <a:xfrm>
              <a:off x="957853" y="5345937"/>
              <a:ext cx="1871586" cy="2436383"/>
            </a:xfrm>
            <a:prstGeom prst="rect">
              <a:avLst/>
            </a:prstGeom>
            <a:noFill/>
            <a:ln>
              <a:noFill/>
            </a:ln>
          </xdr:spPr>
        </xdr:pic>
        <xdr:sp macro="" textlink="">
          <xdr:nvSpPr>
            <xdr:cNvPr id="27" name="Shape 27">
              <a:extLst>
                <a:ext uri="{FF2B5EF4-FFF2-40B4-BE49-F238E27FC236}">
                  <a16:creationId xmlns:a16="http://schemas.microsoft.com/office/drawing/2014/main" id="{00000000-0008-0000-0600-00001B000000}"/>
                </a:ext>
              </a:extLst>
            </xdr:cNvPr>
            <xdr:cNvSpPr txBox="1"/>
          </xdr:nvSpPr>
          <xdr:spPr>
            <a:xfrm>
              <a:off x="447674" y="7810501"/>
              <a:ext cx="2647457" cy="276147"/>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日除け寸法の取り方</a:t>
              </a:r>
              <a:endParaRPr sz="1400"/>
            </a:p>
          </xdr:txBody>
        </xdr:sp>
      </xdr:grpSp>
    </xdr:grp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266700</xdr:colOff>
      <xdr:row>21</xdr:row>
      <xdr:rowOff>104775</xdr:rowOff>
    </xdr:from>
    <xdr:ext cx="1304925" cy="2419350"/>
    <xdr:grpSp>
      <xdr:nvGrpSpPr>
        <xdr:cNvPr id="2" name="Shape 2">
          <a:extLst>
            <a:ext uri="{FF2B5EF4-FFF2-40B4-BE49-F238E27FC236}">
              <a16:creationId xmlns:a16="http://schemas.microsoft.com/office/drawing/2014/main" id="{00000000-0008-0000-0700-000002000000}"/>
            </a:ext>
          </a:extLst>
        </xdr:cNvPr>
        <xdr:cNvGrpSpPr/>
      </xdr:nvGrpSpPr>
      <xdr:grpSpPr>
        <a:xfrm>
          <a:off x="330200" y="5476875"/>
          <a:ext cx="1304925" cy="2419350"/>
          <a:chOff x="4693538" y="2570325"/>
          <a:chExt cx="1304925" cy="2419350"/>
        </a:xfrm>
      </xdr:grpSpPr>
      <xdr:grpSp>
        <xdr:nvGrpSpPr>
          <xdr:cNvPr id="28" name="Shape 28">
            <a:extLst>
              <a:ext uri="{FF2B5EF4-FFF2-40B4-BE49-F238E27FC236}">
                <a16:creationId xmlns:a16="http://schemas.microsoft.com/office/drawing/2014/main" id="{00000000-0008-0000-0700-00001C000000}"/>
              </a:ext>
            </a:extLst>
          </xdr:cNvPr>
          <xdr:cNvGrpSpPr/>
        </xdr:nvGrpSpPr>
        <xdr:grpSpPr>
          <a:xfrm>
            <a:off x="4693538" y="2570325"/>
            <a:ext cx="1304925" cy="2419350"/>
            <a:chOff x="447674" y="5345937"/>
            <a:chExt cx="2647457" cy="2740711"/>
          </a:xfrm>
        </xdr:grpSpPr>
        <xdr:sp macro="" textlink="">
          <xdr:nvSpPr>
            <xdr:cNvPr id="10" name="Shape 10">
              <a:extLst>
                <a:ext uri="{FF2B5EF4-FFF2-40B4-BE49-F238E27FC236}">
                  <a16:creationId xmlns:a16="http://schemas.microsoft.com/office/drawing/2014/main" id="{00000000-0008-0000-0700-00000A000000}"/>
                </a:ext>
              </a:extLst>
            </xdr:cNvPr>
            <xdr:cNvSpPr/>
          </xdr:nvSpPr>
          <xdr:spPr>
            <a:xfrm>
              <a:off x="447674" y="5345937"/>
              <a:ext cx="2647450" cy="2740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29" name="Shape 29">
              <a:extLst>
                <a:ext uri="{FF2B5EF4-FFF2-40B4-BE49-F238E27FC236}">
                  <a16:creationId xmlns:a16="http://schemas.microsoft.com/office/drawing/2014/main" id="{00000000-0008-0000-0700-00001D000000}"/>
                </a:ext>
              </a:extLst>
            </xdr:cNvPr>
            <xdr:cNvPicPr preferRelativeResize="0"/>
          </xdr:nvPicPr>
          <xdr:blipFill rotWithShape="1">
            <a:blip xmlns:r="http://schemas.openxmlformats.org/officeDocument/2006/relationships" r:embed="rId1">
              <a:alphaModFix/>
            </a:blip>
            <a:srcRect/>
            <a:stretch/>
          </xdr:blipFill>
          <xdr:spPr>
            <a:xfrm>
              <a:off x="957853" y="5345937"/>
              <a:ext cx="1871586" cy="2436383"/>
            </a:xfrm>
            <a:prstGeom prst="rect">
              <a:avLst/>
            </a:prstGeom>
            <a:noFill/>
            <a:ln>
              <a:noFill/>
            </a:ln>
          </xdr:spPr>
        </xdr:pic>
        <xdr:sp macro="" textlink="">
          <xdr:nvSpPr>
            <xdr:cNvPr id="30" name="Shape 30">
              <a:extLst>
                <a:ext uri="{FF2B5EF4-FFF2-40B4-BE49-F238E27FC236}">
                  <a16:creationId xmlns:a16="http://schemas.microsoft.com/office/drawing/2014/main" id="{00000000-0008-0000-0700-00001E000000}"/>
                </a:ext>
              </a:extLst>
            </xdr:cNvPr>
            <xdr:cNvSpPr txBox="1"/>
          </xdr:nvSpPr>
          <xdr:spPr>
            <a:xfrm>
              <a:off x="447674" y="7810501"/>
              <a:ext cx="2647457" cy="276147"/>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日除け寸法の取り方</a:t>
              </a:r>
              <a:endParaRPr sz="1400"/>
            </a:p>
          </xdr:txBody>
        </xdr:sp>
      </xdr:grpSp>
    </xdr:grpSp>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266700</xdr:colOff>
      <xdr:row>21</xdr:row>
      <xdr:rowOff>104775</xdr:rowOff>
    </xdr:from>
    <xdr:ext cx="1304925" cy="2419350"/>
    <xdr:grpSp>
      <xdr:nvGrpSpPr>
        <xdr:cNvPr id="2" name="Shape 2">
          <a:extLst>
            <a:ext uri="{FF2B5EF4-FFF2-40B4-BE49-F238E27FC236}">
              <a16:creationId xmlns:a16="http://schemas.microsoft.com/office/drawing/2014/main" id="{00000000-0008-0000-0800-000002000000}"/>
            </a:ext>
          </a:extLst>
        </xdr:cNvPr>
        <xdr:cNvGrpSpPr/>
      </xdr:nvGrpSpPr>
      <xdr:grpSpPr>
        <a:xfrm>
          <a:off x="330200" y="5476875"/>
          <a:ext cx="1304925" cy="2419350"/>
          <a:chOff x="4693538" y="2570325"/>
          <a:chExt cx="1304925" cy="2419350"/>
        </a:xfrm>
      </xdr:grpSpPr>
      <xdr:grpSp>
        <xdr:nvGrpSpPr>
          <xdr:cNvPr id="31" name="Shape 31">
            <a:extLst>
              <a:ext uri="{FF2B5EF4-FFF2-40B4-BE49-F238E27FC236}">
                <a16:creationId xmlns:a16="http://schemas.microsoft.com/office/drawing/2014/main" id="{00000000-0008-0000-0800-00001F000000}"/>
              </a:ext>
            </a:extLst>
          </xdr:cNvPr>
          <xdr:cNvGrpSpPr/>
        </xdr:nvGrpSpPr>
        <xdr:grpSpPr>
          <a:xfrm>
            <a:off x="4693538" y="2570325"/>
            <a:ext cx="1304925" cy="2419350"/>
            <a:chOff x="447674" y="5345937"/>
            <a:chExt cx="2647457" cy="2740711"/>
          </a:xfrm>
        </xdr:grpSpPr>
        <xdr:sp macro="" textlink="">
          <xdr:nvSpPr>
            <xdr:cNvPr id="10" name="Shape 10">
              <a:extLst>
                <a:ext uri="{FF2B5EF4-FFF2-40B4-BE49-F238E27FC236}">
                  <a16:creationId xmlns:a16="http://schemas.microsoft.com/office/drawing/2014/main" id="{00000000-0008-0000-0800-00000A000000}"/>
                </a:ext>
              </a:extLst>
            </xdr:cNvPr>
            <xdr:cNvSpPr/>
          </xdr:nvSpPr>
          <xdr:spPr>
            <a:xfrm>
              <a:off x="447674" y="5345937"/>
              <a:ext cx="2647450" cy="2740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32" name="Shape 32">
              <a:extLst>
                <a:ext uri="{FF2B5EF4-FFF2-40B4-BE49-F238E27FC236}">
                  <a16:creationId xmlns:a16="http://schemas.microsoft.com/office/drawing/2014/main" id="{00000000-0008-0000-0800-000020000000}"/>
                </a:ext>
              </a:extLst>
            </xdr:cNvPr>
            <xdr:cNvPicPr preferRelativeResize="0"/>
          </xdr:nvPicPr>
          <xdr:blipFill rotWithShape="1">
            <a:blip xmlns:r="http://schemas.openxmlformats.org/officeDocument/2006/relationships" r:embed="rId1">
              <a:alphaModFix/>
            </a:blip>
            <a:srcRect/>
            <a:stretch/>
          </xdr:blipFill>
          <xdr:spPr>
            <a:xfrm>
              <a:off x="957853" y="5345937"/>
              <a:ext cx="1871586" cy="2436383"/>
            </a:xfrm>
            <a:prstGeom prst="rect">
              <a:avLst/>
            </a:prstGeom>
            <a:noFill/>
            <a:ln>
              <a:noFill/>
            </a:ln>
          </xdr:spPr>
        </xdr:pic>
        <xdr:sp macro="" textlink="">
          <xdr:nvSpPr>
            <xdr:cNvPr id="33" name="Shape 33">
              <a:extLst>
                <a:ext uri="{FF2B5EF4-FFF2-40B4-BE49-F238E27FC236}">
                  <a16:creationId xmlns:a16="http://schemas.microsoft.com/office/drawing/2014/main" id="{00000000-0008-0000-0800-000021000000}"/>
                </a:ext>
              </a:extLst>
            </xdr:cNvPr>
            <xdr:cNvSpPr txBox="1"/>
          </xdr:nvSpPr>
          <xdr:spPr>
            <a:xfrm>
              <a:off x="447674" y="7810501"/>
              <a:ext cx="2647457" cy="276147"/>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日除け寸法の取り方</a:t>
              </a:r>
              <a:endParaRPr sz="1400"/>
            </a:p>
          </xdr:txBody>
        </xdr:sp>
      </xdr:grpSp>
    </xdr:grpSp>
    <xdr:clientData fLocksWithSheet="0"/>
  </xdr:oneCellAnchor>
</xdr:wsDr>
</file>

<file path=xl/externalLinks/_rels/externalLink1.xml.rels><?xml version="1.0" encoding="UTF-8" standalone="yes"?><Relationships xmlns="http://schemas.openxmlformats.org/package/2006/relationships"><Relationship Id="rId1" Target="/192.168.11.251/data/Users/USER/Desktop/&#12295;&#20316;&#26989;&#20013;&#12295;/ver2.0_mokuzou_kodate_hyoujunnyuryokugata.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SUNALAB2016SVR/data/Users/015/Desktop/2021.09.24_&#65308;&#31561;&#32026;5&#23550;&#24540;&#65310;&#12304;&#27161;&#28310;&#20837;&#21147;&#22411;&#12305;ver2.2_mokuzou_kodate_hyoujunnyuryokugata.xlsx"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SUNALAB2016SVR/data/Users/015/Desktop/2021.09.06_&#22522;&#30990;&#21839;&#38988;/&#22522;&#30990;&#21839;&#38988;.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お読みください）"/>
      <sheetName val="共通条件・結果"/>
      <sheetName val="Ａ（東）"/>
      <sheetName val="Ａ（北）"/>
      <sheetName val="Ａ（北東）"/>
      <sheetName val="Ａ（南東）"/>
      <sheetName val="Ａ（南）"/>
      <sheetName val="Ａ（南西）"/>
      <sheetName val="Ａ（西）"/>
      <sheetName val="Ａ（北西）"/>
      <sheetName val="Ｂ（屋根・床等）"/>
      <sheetName val="Ｃ（基礎）"/>
      <sheetName val="更新履歴"/>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お読みください）"/>
      <sheetName val="共通条件・結果"/>
      <sheetName val="Ａ（北）"/>
      <sheetName val="Ａ（北東）"/>
      <sheetName val="Ａ（東）"/>
      <sheetName val="Ａ（南東）"/>
      <sheetName val="Ａ（南）"/>
      <sheetName val="Ａ（南西）"/>
      <sheetName val="Ａ（西）"/>
      <sheetName val="Ａ（北西）"/>
      <sheetName val="Ｂ（屋根・床等）"/>
      <sheetName val="Ｃ（基礎）"/>
      <sheetName val="更新履歴"/>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お読みください）"/>
      <sheetName val="共通条件・結果"/>
      <sheetName val="Ａ（北）"/>
      <sheetName val="Ａ（北東）"/>
      <sheetName val="Ａ（東）"/>
      <sheetName val="Ａ（南東）"/>
      <sheetName val="Ａ（南）"/>
      <sheetName val="Ａ（南西）"/>
      <sheetName val="Ａ（西）"/>
      <sheetName val="Ａ（北西）"/>
      <sheetName val="Ｂ（屋根・床等）"/>
      <sheetName val="Ｃ（基礎）"/>
      <sheetName val="更新履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旧"/>
      <sheetName val="新"/>
      <sheetName val="提案1"/>
      <sheetName val="案1"/>
      <sheetName val="案2"/>
      <sheetName val="案3"/>
      <sheetName val="【参考】計算式の変遷"/>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yes"?><Relationships xmlns="http://schemas.openxmlformats.org/package/2006/relationships"><Relationship Id="rId1" Target="../drawings/drawing11.xml" Type="http://schemas.openxmlformats.org/officeDocument/2006/relationships/drawing"/><Relationship Id="rId2" Target="../drawings/vmlDrawing7.vml" Type="http://schemas.openxmlformats.org/officeDocument/2006/relationships/vmlDrawing"/><Relationship Id="rId3" Target="../comments7.xml" Type="http://schemas.openxmlformats.org/officeDocument/2006/relationships/comments"/></Relationships>
</file>

<file path=xl/worksheets/_rels/sheet12.xml.rels><?xml version="1.0" encoding="UTF-8" standalone="yes"?><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yes"?><Relationships xmlns="http://schemas.openxmlformats.org/package/2006/relationships"><Relationship Id="rId1" Target="../drawings/drawing13.xml" Type="http://schemas.openxmlformats.org/officeDocument/2006/relationships/drawing"/></Relationships>
</file>

<file path=xl/worksheets/_rels/sheet2.xml.rels><?xml version="1.0" encoding="UTF-8" standalone="yes"?><Relationships xmlns="http://schemas.openxmlformats.org/package/2006/relationships"><Relationship Id="rId1" Target="../drawings/drawing2.xml" Type="http://schemas.openxmlformats.org/officeDocument/2006/relationships/drawing"/><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drawings/drawing3.xml" Type="http://schemas.openxmlformats.org/officeDocument/2006/relationships/drawing"/><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4.xml.rels><?xml version="1.0" encoding="UTF-8" standalone="yes"?><Relationships xmlns="http://schemas.openxmlformats.org/package/2006/relationships"><Relationship Id="rId1" Target="../drawings/drawing4.xml" Type="http://schemas.openxmlformats.org/officeDocument/2006/relationships/drawing"/><Relationship Id="rId2" Target="../drawings/vmlDrawing3.vml" Type="http://schemas.openxmlformats.org/officeDocument/2006/relationships/vmlDrawing"/><Relationship Id="rId3" Target="../comments3.xml" Type="http://schemas.openxmlformats.org/officeDocument/2006/relationships/comments"/></Relationships>
</file>

<file path=xl/worksheets/_rels/sheet5.xml.rels><?xml version="1.0" encoding="UTF-8" standalone="yes"?><Relationships xmlns="http://schemas.openxmlformats.org/package/2006/relationships"><Relationship Id="rId1" Target="../drawings/drawing5.xml" Type="http://schemas.openxmlformats.org/officeDocument/2006/relationships/drawing"/><Relationship Id="rId2" Target="../drawings/vmlDrawing4.vml" Type="http://schemas.openxmlformats.org/officeDocument/2006/relationships/vmlDrawing"/><Relationship Id="rId3" Target="../comments4.xml" Type="http://schemas.openxmlformats.org/officeDocument/2006/relationships/comments"/></Relationships>
</file>

<file path=xl/worksheets/_rels/sheet6.xml.rels><?xml version="1.0" encoding="UTF-8" standalone="yes"?><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drawings/drawing7.xml" Type="http://schemas.openxmlformats.org/officeDocument/2006/relationships/drawing"/><Relationship Id="rId2" Target="../drawings/vmlDrawing5.vml" Type="http://schemas.openxmlformats.org/officeDocument/2006/relationships/vmlDrawing"/><Relationship Id="rId3" Target="../comments5.xml" Type="http://schemas.openxmlformats.org/officeDocument/2006/relationships/comments"/></Relationships>
</file>

<file path=xl/worksheets/_rels/sheet8.xml.rels><?xml version="1.0" encoding="UTF-8" standalone="yes"?><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yes"?><Relationships xmlns="http://schemas.openxmlformats.org/package/2006/relationships"><Relationship Id="rId1" Target="../drawings/drawing9.xml" Type="http://schemas.openxmlformats.org/officeDocument/2006/relationships/drawing"/><Relationship Id="rId2" Target="../drawings/vmlDrawing6.vml" Type="http://schemas.openxmlformats.org/officeDocument/2006/relationships/vmlDrawing"/><Relationship Id="rId3" Target="../comments6.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R1000"/>
  <sheetViews>
    <sheetView tabSelected="1" topLeftCell="A4" workbookViewId="0">
      <selection activeCell="B2" sqref="B2:AC2"/>
    </sheetView>
  </sheetViews>
  <sheetFormatPr baseColWidth="10" defaultColWidth="14.5" defaultRowHeight="15" customHeight="1"/>
  <cols>
    <col min="1" max="1" width="0.6640625" customWidth="1"/>
    <col min="2" max="29" width="3.6640625" customWidth="1"/>
    <col min="30" max="30" width="4.1640625" customWidth="1"/>
    <col min="31" max="31" width="7" hidden="1" customWidth="1"/>
    <col min="32" max="32" width="16" hidden="1" customWidth="1"/>
    <col min="33" max="33" width="5.33203125" hidden="1" customWidth="1"/>
    <col min="34" max="34" width="5.6640625" hidden="1" customWidth="1"/>
    <col min="35" max="35" width="5.33203125" hidden="1" customWidth="1"/>
    <col min="36" max="36" width="5.6640625" hidden="1" customWidth="1"/>
    <col min="37" max="37" width="5.33203125" hidden="1" customWidth="1"/>
    <col min="38" max="38" width="5.6640625" hidden="1" customWidth="1"/>
    <col min="39" max="39" width="5.33203125" hidden="1" customWidth="1"/>
    <col min="40" max="40" width="5.6640625" hidden="1" customWidth="1"/>
    <col min="41" max="41" width="5.33203125" hidden="1" customWidth="1"/>
    <col min="42" max="42" width="5.6640625" hidden="1" customWidth="1"/>
    <col min="43" max="43" width="5.33203125" hidden="1" customWidth="1"/>
    <col min="44" max="70" width="8.83203125" customWidth="1"/>
  </cols>
  <sheetData>
    <row r="1" spans="1:70" ht="4.5" customHeight="1"/>
    <row r="2" spans="1:70" ht="30" customHeight="1">
      <c r="B2" s="137" t="s">
        <v>0</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E2" s="1">
        <v>2</v>
      </c>
      <c r="AF2" s="2" t="s">
        <v>1</v>
      </c>
    </row>
    <row r="3" spans="1:70" ht="24.75" customHeight="1">
      <c r="B3" s="139" t="s">
        <v>2</v>
      </c>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row>
    <row r="4" spans="1:70" ht="30" customHeight="1">
      <c r="W4" s="3" t="s">
        <v>3</v>
      </c>
      <c r="X4" s="140"/>
      <c r="Y4" s="130"/>
      <c r="Z4" s="130"/>
      <c r="AA4" s="130"/>
      <c r="AB4" s="130"/>
      <c r="AC4" s="136"/>
      <c r="AF4" s="4" t="s">
        <v>4</v>
      </c>
      <c r="AG4" s="4"/>
      <c r="AH4" s="4"/>
      <c r="AI4" s="4"/>
      <c r="AJ4" s="4"/>
      <c r="AK4" s="4"/>
      <c r="AL4" s="4"/>
      <c r="AM4" s="4"/>
      <c r="AN4" s="4"/>
    </row>
    <row r="5" spans="1:70" ht="30" customHeight="1">
      <c r="B5" s="5" t="s">
        <v>5</v>
      </c>
      <c r="AE5" s="6"/>
      <c r="AF5" s="135" t="s">
        <v>6</v>
      </c>
      <c r="AG5" s="136"/>
      <c r="AH5" s="135" t="s">
        <v>7</v>
      </c>
      <c r="AI5" s="136"/>
      <c r="AJ5" s="135" t="s">
        <v>8</v>
      </c>
      <c r="AK5" s="136"/>
      <c r="AL5" s="135" t="s">
        <v>9</v>
      </c>
      <c r="AM5" s="136"/>
      <c r="AN5" s="135" t="s">
        <v>10</v>
      </c>
      <c r="AO5" s="136"/>
      <c r="AP5" s="135" t="s">
        <v>11</v>
      </c>
      <c r="AQ5" s="136"/>
    </row>
    <row r="6" spans="1:70" ht="30" customHeight="1">
      <c r="A6" s="2"/>
      <c r="B6" s="144" t="s">
        <v>12</v>
      </c>
      <c r="C6" s="119"/>
      <c r="D6" s="119"/>
      <c r="E6" s="119"/>
      <c r="F6" s="119"/>
      <c r="G6" s="119"/>
      <c r="H6" s="119"/>
      <c r="I6" s="120"/>
      <c r="J6" s="7"/>
      <c r="K6" s="145" t="s">
        <v>13</v>
      </c>
      <c r="L6" s="119"/>
      <c r="M6" s="119"/>
      <c r="N6" s="119"/>
      <c r="O6" s="119"/>
      <c r="P6" s="119"/>
      <c r="Q6" s="119"/>
      <c r="R6" s="119"/>
      <c r="S6" s="119"/>
      <c r="T6" s="119"/>
      <c r="U6" s="119"/>
      <c r="V6" s="119"/>
      <c r="W6" s="119"/>
      <c r="X6" s="119"/>
      <c r="Y6" s="119"/>
      <c r="Z6" s="119"/>
      <c r="AA6" s="119"/>
      <c r="AB6" s="119"/>
      <c r="AC6" s="120"/>
      <c r="AD6" s="2"/>
      <c r="AE6" s="6"/>
      <c r="AF6" s="8" t="s">
        <v>14</v>
      </c>
      <c r="AG6" s="8" t="s">
        <v>15</v>
      </c>
      <c r="AH6" s="8" t="s">
        <v>16</v>
      </c>
      <c r="AI6" s="8" t="s">
        <v>17</v>
      </c>
      <c r="AJ6" s="8" t="s">
        <v>18</v>
      </c>
      <c r="AK6" s="8" t="s">
        <v>19</v>
      </c>
      <c r="AL6" s="8" t="s">
        <v>20</v>
      </c>
      <c r="AM6" s="8" t="s">
        <v>21</v>
      </c>
      <c r="AN6" s="8" t="s">
        <v>22</v>
      </c>
      <c r="AO6" s="8" t="s">
        <v>23</v>
      </c>
      <c r="AP6" s="8" t="s">
        <v>24</v>
      </c>
      <c r="AQ6" s="8" t="s">
        <v>25</v>
      </c>
      <c r="AR6" s="2"/>
      <c r="AS6" s="2"/>
      <c r="AT6" s="2"/>
      <c r="AU6" s="2"/>
      <c r="AV6" s="2"/>
      <c r="AW6" s="2"/>
      <c r="AX6" s="2"/>
      <c r="AY6" s="2"/>
      <c r="AZ6" s="2"/>
      <c r="BA6" s="2"/>
      <c r="BB6" s="2"/>
      <c r="BC6" s="2"/>
      <c r="BD6" s="2"/>
      <c r="BE6" s="2"/>
      <c r="BF6" s="2"/>
      <c r="BG6" s="2"/>
      <c r="BH6" s="2"/>
      <c r="BI6" s="2"/>
      <c r="BJ6" s="2"/>
      <c r="BK6" s="2"/>
      <c r="BL6" s="2"/>
      <c r="BM6" s="2"/>
      <c r="BN6" s="2"/>
      <c r="BO6" s="2"/>
      <c r="BP6" s="2"/>
      <c r="BQ6" s="2"/>
      <c r="BR6" s="2"/>
    </row>
    <row r="7" spans="1:70" ht="30" customHeight="1">
      <c r="A7" s="2"/>
      <c r="B7" s="146" t="s">
        <v>26</v>
      </c>
      <c r="C7" s="130"/>
      <c r="D7" s="130"/>
      <c r="E7" s="130"/>
      <c r="F7" s="130"/>
      <c r="G7" s="130"/>
      <c r="H7" s="130"/>
      <c r="I7" s="131"/>
      <c r="J7" s="9"/>
      <c r="K7" s="147"/>
      <c r="L7" s="130"/>
      <c r="M7" s="130"/>
      <c r="N7" s="130"/>
      <c r="O7" s="130"/>
      <c r="P7" s="130"/>
      <c r="Q7" s="130"/>
      <c r="R7" s="130"/>
      <c r="S7" s="130"/>
      <c r="T7" s="130"/>
      <c r="U7" s="130"/>
      <c r="V7" s="130"/>
      <c r="W7" s="136"/>
      <c r="X7" s="148" t="s">
        <v>27</v>
      </c>
      <c r="Y7" s="130"/>
      <c r="Z7" s="149"/>
      <c r="AA7" s="150" t="s">
        <v>28</v>
      </c>
      <c r="AB7" s="130"/>
      <c r="AC7" s="131"/>
      <c r="AD7" s="2"/>
      <c r="AE7" s="10" t="s">
        <v>29</v>
      </c>
      <c r="AF7" s="10">
        <v>0.2</v>
      </c>
      <c r="AG7" s="10" t="s">
        <v>30</v>
      </c>
      <c r="AH7" s="10">
        <v>0.28000000000000003</v>
      </c>
      <c r="AI7" s="10" t="s">
        <v>30</v>
      </c>
      <c r="AJ7" s="11">
        <v>0.4</v>
      </c>
      <c r="AK7" s="12" t="s">
        <v>30</v>
      </c>
      <c r="AL7" s="13">
        <v>0.46</v>
      </c>
      <c r="AM7" s="12" t="s">
        <v>30</v>
      </c>
      <c r="AN7" s="13">
        <v>0.54</v>
      </c>
      <c r="AO7" s="12" t="s">
        <v>30</v>
      </c>
      <c r="AP7" s="13">
        <v>0.72</v>
      </c>
      <c r="AQ7" s="12" t="s">
        <v>30</v>
      </c>
      <c r="AR7" s="2"/>
      <c r="AS7" s="2"/>
      <c r="AT7" s="2"/>
      <c r="AU7" s="2"/>
      <c r="AV7" s="2"/>
      <c r="AW7" s="2"/>
      <c r="AX7" s="2"/>
      <c r="AY7" s="2"/>
      <c r="AZ7" s="2"/>
      <c r="BA7" s="2"/>
      <c r="BB7" s="2"/>
      <c r="BC7" s="2"/>
      <c r="BD7" s="2"/>
      <c r="BE7" s="2"/>
      <c r="BF7" s="2"/>
      <c r="BG7" s="2"/>
      <c r="BH7" s="2"/>
      <c r="BI7" s="2"/>
      <c r="BJ7" s="2"/>
      <c r="BK7" s="2"/>
      <c r="BL7" s="2"/>
      <c r="BM7" s="2"/>
      <c r="BN7" s="2"/>
      <c r="BO7" s="2"/>
      <c r="BP7" s="2"/>
      <c r="BQ7" s="2"/>
      <c r="BR7" s="2"/>
    </row>
    <row r="8" spans="1:70" ht="30" customHeight="1">
      <c r="A8" s="2"/>
      <c r="B8" s="109" t="s">
        <v>31</v>
      </c>
      <c r="C8" s="110"/>
      <c r="D8" s="110"/>
      <c r="E8" s="110"/>
      <c r="F8" s="110"/>
      <c r="G8" s="110"/>
      <c r="H8" s="110"/>
      <c r="I8" s="111"/>
      <c r="J8" s="14"/>
      <c r="K8" s="15"/>
      <c r="L8" s="15"/>
      <c r="M8" s="141" t="s">
        <v>32</v>
      </c>
      <c r="N8" s="142"/>
      <c r="O8" s="143">
        <v>3</v>
      </c>
      <c r="P8" s="142"/>
      <c r="Q8" s="15" t="s">
        <v>33</v>
      </c>
      <c r="R8" s="141" t="s">
        <v>34</v>
      </c>
      <c r="S8" s="142"/>
      <c r="T8" s="143">
        <v>0</v>
      </c>
      <c r="U8" s="142"/>
      <c r="V8" s="15" t="s">
        <v>33</v>
      </c>
      <c r="W8" s="15"/>
      <c r="X8" s="15"/>
      <c r="Y8" s="15"/>
      <c r="Z8" s="15"/>
      <c r="AA8" s="15"/>
      <c r="AB8" s="15"/>
      <c r="AC8" s="16"/>
      <c r="AD8" s="2"/>
      <c r="AE8" s="10" t="s">
        <v>35</v>
      </c>
      <c r="AF8" s="10">
        <v>0.2</v>
      </c>
      <c r="AG8" s="10" t="s">
        <v>30</v>
      </c>
      <c r="AH8" s="10">
        <v>0.28000000000000003</v>
      </c>
      <c r="AI8" s="10" t="s">
        <v>30</v>
      </c>
      <c r="AJ8" s="11">
        <v>0.4</v>
      </c>
      <c r="AK8" s="12" t="s">
        <v>30</v>
      </c>
      <c r="AL8" s="13">
        <v>0.46</v>
      </c>
      <c r="AM8" s="12" t="s">
        <v>30</v>
      </c>
      <c r="AN8" s="13">
        <v>0.54</v>
      </c>
      <c r="AO8" s="12" t="s">
        <v>30</v>
      </c>
      <c r="AP8" s="13">
        <v>0.72</v>
      </c>
      <c r="AQ8" s="12" t="s">
        <v>30</v>
      </c>
      <c r="AR8" s="2"/>
      <c r="AS8" s="2"/>
      <c r="AT8" s="2"/>
      <c r="AU8" s="2"/>
      <c r="AV8" s="2"/>
      <c r="AW8" s="2"/>
      <c r="AX8" s="2"/>
      <c r="AY8" s="2"/>
      <c r="AZ8" s="2"/>
      <c r="BA8" s="2"/>
      <c r="BB8" s="2"/>
      <c r="BC8" s="2"/>
      <c r="BD8" s="2"/>
      <c r="BE8" s="2"/>
      <c r="BF8" s="2"/>
      <c r="BG8" s="2"/>
      <c r="BH8" s="2"/>
      <c r="BI8" s="2"/>
      <c r="BJ8" s="2"/>
      <c r="BK8" s="2"/>
      <c r="BL8" s="2"/>
      <c r="BM8" s="2"/>
      <c r="BN8" s="2"/>
      <c r="BO8" s="2"/>
      <c r="BP8" s="2"/>
      <c r="BQ8" s="2"/>
      <c r="BR8" s="2"/>
    </row>
    <row r="9" spans="1:70" ht="30" customHeight="1">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10" t="s">
        <v>36</v>
      </c>
      <c r="AF9" s="10">
        <v>0.2</v>
      </c>
      <c r="AG9" s="10" t="s">
        <v>30</v>
      </c>
      <c r="AH9" s="10">
        <v>0.28000000000000003</v>
      </c>
      <c r="AI9" s="10" t="s">
        <v>30</v>
      </c>
      <c r="AJ9" s="11">
        <v>0.5</v>
      </c>
      <c r="AK9" s="12" t="s">
        <v>30</v>
      </c>
      <c r="AL9" s="13">
        <v>0.56000000000000005</v>
      </c>
      <c r="AM9" s="12" t="s">
        <v>30</v>
      </c>
      <c r="AN9" s="13">
        <v>1.04</v>
      </c>
      <c r="AO9" s="12" t="s">
        <v>30</v>
      </c>
      <c r="AP9" s="13">
        <v>1.21</v>
      </c>
      <c r="AQ9" s="12" t="s">
        <v>30</v>
      </c>
      <c r="AR9" s="2"/>
      <c r="AS9" s="2"/>
      <c r="AT9" s="2"/>
      <c r="AU9" s="2"/>
      <c r="AV9" s="2"/>
      <c r="AW9" s="2"/>
      <c r="AX9" s="2"/>
      <c r="AY9" s="2"/>
      <c r="AZ9" s="2"/>
      <c r="BA9" s="2"/>
      <c r="BB9" s="2"/>
      <c r="BC9" s="2"/>
      <c r="BD9" s="2"/>
      <c r="BE9" s="2"/>
      <c r="BF9" s="2"/>
      <c r="BG9" s="2"/>
      <c r="BH9" s="2"/>
      <c r="BI9" s="2"/>
      <c r="BJ9" s="2"/>
      <c r="BK9" s="2"/>
      <c r="BL9" s="2"/>
      <c r="BM9" s="2"/>
      <c r="BN9" s="2"/>
      <c r="BO9" s="2"/>
      <c r="BP9" s="2"/>
      <c r="BQ9" s="2"/>
      <c r="BR9" s="2"/>
    </row>
    <row r="10" spans="1:70" ht="30" customHeight="1">
      <c r="A10" s="2"/>
      <c r="B10" s="5" t="s">
        <v>37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10" t="s">
        <v>38</v>
      </c>
      <c r="AF10" s="10">
        <v>0.23</v>
      </c>
      <c r="AG10" s="10" t="s">
        <v>30</v>
      </c>
      <c r="AH10" s="10">
        <v>0.34</v>
      </c>
      <c r="AI10" s="10" t="s">
        <v>30</v>
      </c>
      <c r="AJ10" s="11">
        <v>0.6</v>
      </c>
      <c r="AK10" s="12" t="s">
        <v>30</v>
      </c>
      <c r="AL10" s="13">
        <v>0.75</v>
      </c>
      <c r="AM10" s="12" t="s">
        <v>30</v>
      </c>
      <c r="AN10" s="13">
        <v>1.25</v>
      </c>
      <c r="AO10" s="12" t="s">
        <v>30</v>
      </c>
      <c r="AP10" s="13">
        <v>1.47</v>
      </c>
      <c r="AQ10" s="12" t="s">
        <v>30</v>
      </c>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row>
    <row r="11" spans="1:70" ht="30" customHeight="1">
      <c r="A11" s="2"/>
      <c r="B11" s="151" t="s">
        <v>39</v>
      </c>
      <c r="C11" s="116"/>
      <c r="D11" s="116"/>
      <c r="E11" s="116"/>
      <c r="F11" s="116"/>
      <c r="G11" s="116"/>
      <c r="H11" s="116"/>
      <c r="I11" s="134"/>
      <c r="J11" s="152" t="e">
        <f>ROUND('Ａ（北）'!L43+'Ａ（北東）'!L43+'Ａ（東）'!L43+'Ａ（南東）'!L43+'Ａ（南）'!L43+'Ａ（南西）'!L43+'Ａ（西）'!L43+'Ａ（北西）'!L43+'Ｂ（屋根・床等）'!P32+'Ｃ（基礎）'!H15+'Ｃ（基礎）'!H45,2)</f>
        <v>#VALUE!</v>
      </c>
      <c r="K11" s="116"/>
      <c r="L11" s="116"/>
      <c r="M11" s="153" t="s">
        <v>40</v>
      </c>
      <c r="N11" s="134"/>
      <c r="O11" s="151" t="s">
        <v>41</v>
      </c>
      <c r="P11" s="116"/>
      <c r="Q11" s="116"/>
      <c r="R11" s="116"/>
      <c r="S11" s="116"/>
      <c r="T11" s="116"/>
      <c r="U11" s="116"/>
      <c r="V11" s="116"/>
      <c r="W11" s="134"/>
      <c r="X11" s="154" t="e">
        <f>IF(AG24=0,0,ROUNDUP((AH24),1))</f>
        <v>#VALUE!</v>
      </c>
      <c r="Y11" s="119"/>
      <c r="Z11" s="119"/>
      <c r="AA11" s="119"/>
      <c r="AB11" s="119"/>
      <c r="AC11" s="120"/>
      <c r="AD11" s="2"/>
      <c r="AE11" s="10" t="s">
        <v>42</v>
      </c>
      <c r="AF11" s="10">
        <v>0.26</v>
      </c>
      <c r="AG11" s="10">
        <v>3</v>
      </c>
      <c r="AH11" s="10">
        <v>0.46</v>
      </c>
      <c r="AI11" s="10">
        <v>3</v>
      </c>
      <c r="AJ11" s="11">
        <v>0.6</v>
      </c>
      <c r="AK11" s="12">
        <v>3</v>
      </c>
      <c r="AL11" s="13">
        <v>0.87</v>
      </c>
      <c r="AM11" s="12">
        <v>3</v>
      </c>
      <c r="AN11" s="13">
        <v>1.54</v>
      </c>
      <c r="AO11" s="12">
        <v>4</v>
      </c>
      <c r="AP11" s="13">
        <v>1.67</v>
      </c>
      <c r="AQ11" s="12" t="s">
        <v>30</v>
      </c>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row>
    <row r="12" spans="1:70" ht="30" customHeight="1">
      <c r="A12" s="2"/>
      <c r="B12" s="109" t="s">
        <v>43</v>
      </c>
      <c r="C12" s="110"/>
      <c r="D12" s="110"/>
      <c r="E12" s="110"/>
      <c r="F12" s="110"/>
      <c r="G12" s="110"/>
      <c r="H12" s="110"/>
      <c r="I12" s="111"/>
      <c r="J12" s="112" t="e">
        <f>IF(AG23=0,0,ROUNDUP(AH23,2))</f>
        <v>#VALUE!</v>
      </c>
      <c r="K12" s="110"/>
      <c r="L12" s="110"/>
      <c r="M12" s="113" t="s">
        <v>44</v>
      </c>
      <c r="N12" s="111"/>
      <c r="O12" s="109" t="s">
        <v>45</v>
      </c>
      <c r="P12" s="110"/>
      <c r="Q12" s="110"/>
      <c r="R12" s="110"/>
      <c r="S12" s="110"/>
      <c r="T12" s="110"/>
      <c r="U12" s="110"/>
      <c r="V12" s="110"/>
      <c r="W12" s="111"/>
      <c r="X12" s="114" t="e">
        <f>IF(AA7="８地域","-",IF(AG25=0,"0",ROUNDDOWN((AG25/J11)*100,1)))</f>
        <v>#VALUE!</v>
      </c>
      <c r="Y12" s="110"/>
      <c r="Z12" s="110"/>
      <c r="AA12" s="110"/>
      <c r="AB12" s="110"/>
      <c r="AC12" s="111"/>
      <c r="AD12" s="2"/>
      <c r="AE12" s="10" t="s">
        <v>28</v>
      </c>
      <c r="AF12" s="10">
        <v>0.26</v>
      </c>
      <c r="AG12" s="10">
        <v>2.8</v>
      </c>
      <c r="AH12" s="10">
        <v>0.46</v>
      </c>
      <c r="AI12" s="10">
        <v>2.8</v>
      </c>
      <c r="AJ12" s="11">
        <v>0.6</v>
      </c>
      <c r="AK12" s="12">
        <v>2.8</v>
      </c>
      <c r="AL12" s="13">
        <v>0.87</v>
      </c>
      <c r="AM12" s="12">
        <v>2.8</v>
      </c>
      <c r="AN12" s="13">
        <v>1.54</v>
      </c>
      <c r="AO12" s="12">
        <v>3.8</v>
      </c>
      <c r="AP12" s="13">
        <v>1.67</v>
      </c>
      <c r="AQ12" s="12" t="s">
        <v>30</v>
      </c>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row>
    <row r="13" spans="1:70" ht="30" customHeight="1">
      <c r="A13" s="2"/>
      <c r="B13" s="2"/>
      <c r="C13" s="2"/>
      <c r="D13" s="2"/>
      <c r="E13" s="2"/>
      <c r="F13" s="2"/>
      <c r="G13" s="2"/>
      <c r="H13" s="2"/>
      <c r="I13" s="2"/>
      <c r="J13" s="17"/>
      <c r="K13" s="17"/>
      <c r="L13" s="17"/>
      <c r="M13" s="18"/>
      <c r="N13" s="19"/>
      <c r="O13" s="2"/>
      <c r="P13" s="2"/>
      <c r="Q13" s="2"/>
      <c r="R13" s="2"/>
      <c r="S13" s="2"/>
      <c r="T13" s="2"/>
      <c r="U13" s="2"/>
      <c r="V13" s="2"/>
      <c r="W13" s="2"/>
      <c r="X13" s="2"/>
      <c r="Y13" s="2"/>
      <c r="Z13" s="2"/>
      <c r="AA13" s="2"/>
      <c r="AB13" s="2"/>
      <c r="AC13" s="2"/>
      <c r="AD13" s="2"/>
      <c r="AE13" s="10" t="s">
        <v>46</v>
      </c>
      <c r="AF13" s="10">
        <v>0.26</v>
      </c>
      <c r="AG13" s="10">
        <v>2.7</v>
      </c>
      <c r="AH13" s="10">
        <v>0.46</v>
      </c>
      <c r="AI13" s="10">
        <v>2.7</v>
      </c>
      <c r="AJ13" s="11">
        <v>0.6</v>
      </c>
      <c r="AK13" s="12">
        <v>2.7</v>
      </c>
      <c r="AL13" s="13">
        <v>0.87</v>
      </c>
      <c r="AM13" s="12">
        <v>2.7</v>
      </c>
      <c r="AN13" s="13">
        <v>1.81</v>
      </c>
      <c r="AO13" s="12">
        <v>4</v>
      </c>
      <c r="AP13" s="13">
        <v>2.35</v>
      </c>
      <c r="AQ13" s="12" t="s">
        <v>30</v>
      </c>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row>
    <row r="14" spans="1:70" ht="30" customHeight="1">
      <c r="A14" s="2"/>
      <c r="B14" s="2"/>
      <c r="C14" s="2"/>
      <c r="D14" s="2"/>
      <c r="E14" s="2"/>
      <c r="F14" s="2"/>
      <c r="G14" s="2"/>
      <c r="H14" s="2"/>
      <c r="I14" s="2"/>
      <c r="J14" s="2"/>
      <c r="K14" s="2"/>
      <c r="L14" s="2"/>
      <c r="M14" s="2"/>
      <c r="N14" s="2"/>
      <c r="O14" s="2"/>
      <c r="P14" s="2"/>
      <c r="Q14" s="2"/>
      <c r="R14" s="2"/>
      <c r="S14" s="2"/>
      <c r="T14" s="2"/>
      <c r="U14" s="2"/>
      <c r="V14" s="2"/>
      <c r="W14" s="2"/>
      <c r="X14" s="2"/>
      <c r="Y14" s="2"/>
      <c r="Z14" s="20"/>
      <c r="AA14" s="21"/>
      <c r="AB14" s="21"/>
      <c r="AC14" s="22"/>
      <c r="AD14" s="2"/>
      <c r="AE14" s="10" t="s">
        <v>47</v>
      </c>
      <c r="AF14" s="10" t="s">
        <v>30</v>
      </c>
      <c r="AG14" s="10" t="s">
        <v>30</v>
      </c>
      <c r="AH14" s="10" t="s">
        <v>30</v>
      </c>
      <c r="AI14" s="10">
        <v>5.0999999999999996</v>
      </c>
      <c r="AJ14" s="13" t="s">
        <v>30</v>
      </c>
      <c r="AK14" s="12">
        <v>6.7</v>
      </c>
      <c r="AL14" s="13" t="s">
        <v>30</v>
      </c>
      <c r="AM14" s="12">
        <v>6.7</v>
      </c>
      <c r="AN14" s="13" t="s">
        <v>30</v>
      </c>
      <c r="AO14" s="13" t="s">
        <v>30</v>
      </c>
      <c r="AP14" s="13" t="s">
        <v>30</v>
      </c>
      <c r="AQ14" s="12" t="s">
        <v>30</v>
      </c>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row>
    <row r="15" spans="1:70" ht="30" customHeight="1">
      <c r="A15" s="2"/>
      <c r="B15" s="5" t="s">
        <v>48</v>
      </c>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4"/>
      <c r="AF15" s="4"/>
      <c r="AG15" s="4"/>
      <c r="AH15" s="4"/>
      <c r="AI15" s="4"/>
      <c r="AJ15" s="4"/>
      <c r="AK15" s="4"/>
      <c r="AL15" s="4"/>
      <c r="AM15" s="4"/>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row>
    <row r="16" spans="1:70" ht="30" customHeight="1">
      <c r="A16" s="2"/>
      <c r="B16" s="121"/>
      <c r="C16" s="122"/>
      <c r="D16" s="122"/>
      <c r="E16" s="122"/>
      <c r="F16" s="122"/>
      <c r="G16" s="122"/>
      <c r="H16" s="122"/>
      <c r="I16" s="123"/>
      <c r="J16" s="115" t="s">
        <v>49</v>
      </c>
      <c r="K16" s="116"/>
      <c r="L16" s="116"/>
      <c r="M16" s="116"/>
      <c r="N16" s="117"/>
      <c r="O16" s="132" t="s">
        <v>50</v>
      </c>
      <c r="P16" s="116"/>
      <c r="Q16" s="116"/>
      <c r="R16" s="116"/>
      <c r="S16" s="117"/>
      <c r="T16" s="133" t="s">
        <v>51</v>
      </c>
      <c r="U16" s="116"/>
      <c r="V16" s="116"/>
      <c r="W16" s="116"/>
      <c r="X16" s="134"/>
      <c r="Y16" s="2"/>
      <c r="Z16" s="23"/>
      <c r="AA16" s="118" t="s">
        <v>6</v>
      </c>
      <c r="AB16" s="119"/>
      <c r="AC16" s="120"/>
      <c r="AD16" s="2"/>
      <c r="AE16" s="2"/>
      <c r="AF16" s="4" t="s">
        <v>52</v>
      </c>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row>
    <row r="17" spans="1:70" ht="30" customHeight="1">
      <c r="A17" s="2"/>
      <c r="B17" s="144" t="s">
        <v>53</v>
      </c>
      <c r="C17" s="119"/>
      <c r="D17" s="119"/>
      <c r="E17" s="119"/>
      <c r="F17" s="119"/>
      <c r="G17" s="119"/>
      <c r="H17" s="119"/>
      <c r="I17" s="119"/>
      <c r="J17" s="124" t="e">
        <f>J12</f>
        <v>#VALUE!</v>
      </c>
      <c r="K17" s="119"/>
      <c r="L17" s="119"/>
      <c r="M17" s="125" t="s">
        <v>44</v>
      </c>
      <c r="N17" s="126"/>
      <c r="O17" s="127">
        <f>IF(AA7&lt;&gt;"",VLOOKUP(AA7,AE7:AQ14,2+(AF17-1)*2,FALSE),"-")</f>
        <v>0.87</v>
      </c>
      <c r="P17" s="119"/>
      <c r="Q17" s="119"/>
      <c r="R17" s="125" t="s">
        <v>44</v>
      </c>
      <c r="S17" s="126"/>
      <c r="T17" s="128" t="e">
        <f t="shared" ref="T17:T18" si="0">IF(O17="-","-",(IF(O17&gt;=AH23,"適合","不適合")))</f>
        <v>#VALUE!</v>
      </c>
      <c r="U17" s="119"/>
      <c r="V17" s="119"/>
      <c r="W17" s="119"/>
      <c r="X17" s="120"/>
      <c r="Y17" s="2"/>
      <c r="Z17" s="24"/>
      <c r="AA17" s="129" t="s">
        <v>7</v>
      </c>
      <c r="AB17" s="130"/>
      <c r="AC17" s="131"/>
      <c r="AD17" s="2"/>
      <c r="AE17" s="2"/>
      <c r="AF17" s="8">
        <v>4</v>
      </c>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row>
    <row r="18" spans="1:70" ht="30" customHeight="1">
      <c r="A18" s="2"/>
      <c r="B18" s="155" t="s">
        <v>54</v>
      </c>
      <c r="C18" s="156"/>
      <c r="D18" s="156"/>
      <c r="E18" s="156"/>
      <c r="F18" s="156"/>
      <c r="G18" s="156"/>
      <c r="H18" s="156"/>
      <c r="I18" s="156"/>
      <c r="J18" s="157" t="e">
        <f>X11</f>
        <v>#VALUE!</v>
      </c>
      <c r="K18" s="110"/>
      <c r="L18" s="110"/>
      <c r="M18" s="158"/>
      <c r="N18" s="159"/>
      <c r="O18" s="160">
        <f>IF(AA7&lt;&gt;"",VLOOKUP(AA7,AE7:AQ14,3+(AF17-1)*2,FALSE),"-")</f>
        <v>2.8</v>
      </c>
      <c r="P18" s="110"/>
      <c r="Q18" s="110"/>
      <c r="R18" s="158"/>
      <c r="S18" s="159"/>
      <c r="T18" s="164" t="e">
        <f t="shared" si="0"/>
        <v>#VALUE!</v>
      </c>
      <c r="U18" s="156"/>
      <c r="V18" s="156"/>
      <c r="W18" s="156"/>
      <c r="X18" s="165"/>
      <c r="Y18" s="2"/>
      <c r="Z18" s="24"/>
      <c r="AA18" s="129" t="s">
        <v>55</v>
      </c>
      <c r="AB18" s="130"/>
      <c r="AC18" s="131"/>
      <c r="AD18" s="2"/>
      <c r="AE18" s="4"/>
      <c r="AF18" s="4"/>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row>
    <row r="19" spans="1:70" ht="30" customHeight="1">
      <c r="A19" s="2"/>
      <c r="B19" s="2"/>
      <c r="C19" s="2"/>
      <c r="D19" s="2"/>
      <c r="E19" s="2"/>
      <c r="F19" s="2"/>
      <c r="G19" s="2"/>
      <c r="H19" s="2"/>
      <c r="I19" s="2"/>
      <c r="J19" s="2"/>
      <c r="K19" s="2"/>
      <c r="L19" s="2"/>
      <c r="M19" s="2"/>
      <c r="N19" s="2"/>
      <c r="O19" s="2"/>
      <c r="P19" s="2"/>
      <c r="Q19" s="2"/>
      <c r="R19" s="2"/>
      <c r="S19" s="2"/>
      <c r="T19" s="2"/>
      <c r="U19" s="2"/>
      <c r="V19" s="2"/>
      <c r="W19" s="2"/>
      <c r="X19" s="2"/>
      <c r="Y19" s="2"/>
      <c r="Z19" s="25" t="s">
        <v>56</v>
      </c>
      <c r="AA19" s="129" t="s">
        <v>57</v>
      </c>
      <c r="AB19" s="130"/>
      <c r="AC19" s="131"/>
      <c r="AD19" s="2"/>
      <c r="AE19" s="26"/>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row>
    <row r="20" spans="1:70" ht="30" customHeight="1">
      <c r="A20" s="2"/>
      <c r="B20" s="2"/>
      <c r="C20" s="2"/>
      <c r="D20" s="2"/>
      <c r="E20" s="2"/>
      <c r="F20" s="2"/>
      <c r="G20" s="2"/>
      <c r="H20" s="2"/>
      <c r="I20" s="2"/>
      <c r="J20" s="2"/>
      <c r="K20" s="2"/>
      <c r="L20" s="2"/>
      <c r="M20" s="2"/>
      <c r="N20" s="2"/>
      <c r="O20" s="2"/>
      <c r="P20" s="2"/>
      <c r="Q20" s="2"/>
      <c r="R20" s="2"/>
      <c r="S20" s="2"/>
      <c r="T20" s="2"/>
      <c r="U20" s="2"/>
      <c r="V20" s="2"/>
      <c r="W20" s="2"/>
      <c r="X20" s="2"/>
      <c r="Y20" s="2"/>
      <c r="Z20" s="25"/>
      <c r="AA20" s="162" t="s">
        <v>58</v>
      </c>
      <c r="AB20" s="130"/>
      <c r="AC20" s="131"/>
      <c r="AD20" s="2"/>
      <c r="AE20" s="26"/>
      <c r="AF20" s="27"/>
      <c r="AG20" s="28"/>
      <c r="AH20" s="27"/>
      <c r="AI20" s="28"/>
      <c r="AJ20" s="27"/>
      <c r="AK20" s="28"/>
      <c r="AL20" s="27"/>
      <c r="AM20" s="6"/>
      <c r="AN20" s="27"/>
      <c r="AO20" s="6"/>
      <c r="AP20" s="27"/>
      <c r="AQ20" s="6"/>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row>
    <row r="21" spans="1:70" ht="30" customHeight="1">
      <c r="A21" s="2"/>
      <c r="B21" s="2"/>
      <c r="C21" s="2"/>
      <c r="D21" s="2"/>
      <c r="E21" s="2"/>
      <c r="F21" s="2"/>
      <c r="G21" s="2"/>
      <c r="H21" s="2"/>
      <c r="I21" s="2"/>
      <c r="J21" s="2"/>
      <c r="K21" s="2"/>
      <c r="L21" s="2"/>
      <c r="M21" s="2"/>
      <c r="N21" s="2"/>
      <c r="O21" s="2"/>
      <c r="P21" s="2"/>
      <c r="Q21" s="2"/>
      <c r="R21" s="2"/>
      <c r="S21" s="2"/>
      <c r="T21" s="2"/>
      <c r="U21" s="2"/>
      <c r="V21" s="2"/>
      <c r="W21" s="2"/>
      <c r="X21" s="2"/>
      <c r="Y21" s="2"/>
      <c r="Z21" s="29"/>
      <c r="AA21" s="163" t="s">
        <v>11</v>
      </c>
      <c r="AB21" s="110"/>
      <c r="AC21" s="111"/>
      <c r="AD21" s="2"/>
      <c r="AE21" s="26"/>
      <c r="AF21" s="2"/>
      <c r="AG21" s="2"/>
      <c r="AH21" s="4"/>
      <c r="AI21" s="4"/>
      <c r="AJ21" s="4"/>
      <c r="AK21" s="4"/>
      <c r="AL21" s="4"/>
      <c r="AM21" s="4"/>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row>
    <row r="22" spans="1:70" ht="30" customHeight="1">
      <c r="A22" s="2"/>
      <c r="B22" s="2"/>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2"/>
      <c r="AD22" s="2"/>
      <c r="AE22" s="2"/>
      <c r="AF22" s="4"/>
      <c r="AG22" s="4"/>
      <c r="AH22" s="4"/>
      <c r="AI22" s="4"/>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row>
    <row r="23" spans="1:70" ht="30" customHeight="1">
      <c r="A23" s="2"/>
      <c r="B23" s="2"/>
      <c r="C23" s="31" t="s">
        <v>59</v>
      </c>
      <c r="D23" s="2"/>
      <c r="E23" s="2"/>
      <c r="F23" s="2"/>
      <c r="G23" s="2"/>
      <c r="H23" s="2"/>
      <c r="I23" s="2"/>
      <c r="J23" s="2"/>
      <c r="K23" s="2"/>
      <c r="L23" s="2"/>
      <c r="M23" s="2"/>
      <c r="N23" s="2"/>
      <c r="O23" s="2"/>
      <c r="P23" s="2"/>
      <c r="Q23" s="2"/>
      <c r="R23" s="2"/>
      <c r="S23" s="2"/>
      <c r="T23" s="2"/>
      <c r="U23" s="2"/>
      <c r="V23" s="2"/>
      <c r="W23" s="2"/>
      <c r="X23" s="2"/>
      <c r="Y23" s="2"/>
      <c r="Z23" s="2"/>
      <c r="AA23" s="2"/>
      <c r="AB23" s="32"/>
      <c r="AC23" s="2"/>
      <c r="AD23" s="2"/>
      <c r="AE23" s="2"/>
      <c r="AF23" s="8" t="s">
        <v>60</v>
      </c>
      <c r="AG23" s="33" t="e">
        <f>'Ａ（北）'!W46+'Ａ（北東）'!W46+'Ａ（東）'!W46+'Ａ（南東）'!W46+'Ａ（南）'!W46+'Ａ（南西）'!W46+'Ａ（西）'!W46+'Ａ（北西）'!W46+'Ｂ（屋根・床等）'!W35+'Ｃ（基礎）'!Q30+'Ｃ（基礎）'!W45</f>
        <v>#VALUE!</v>
      </c>
      <c r="AH23" s="4" t="e">
        <f>IF(AG23=0,0,AG23/J11)</f>
        <v>#VALUE!</v>
      </c>
      <c r="AI23" s="4"/>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row>
    <row r="24" spans="1:70" ht="30" customHeight="1">
      <c r="A24" s="2"/>
      <c r="B24" s="2"/>
      <c r="C24" s="31" t="s">
        <v>61</v>
      </c>
      <c r="D24" s="2"/>
      <c r="E24" s="2"/>
      <c r="F24" s="2"/>
      <c r="G24" s="2"/>
      <c r="H24" s="2"/>
      <c r="I24" s="2"/>
      <c r="J24" s="2"/>
      <c r="K24" s="2"/>
      <c r="L24" s="2"/>
      <c r="M24" s="2"/>
      <c r="N24" s="2"/>
      <c r="O24" s="2"/>
      <c r="P24" s="2"/>
      <c r="Q24" s="2"/>
      <c r="R24" s="2"/>
      <c r="S24" s="2"/>
      <c r="T24" s="2"/>
      <c r="U24" s="2"/>
      <c r="V24" s="2"/>
      <c r="W24" s="2"/>
      <c r="X24" s="2"/>
      <c r="Y24" s="2"/>
      <c r="Z24" s="2"/>
      <c r="AA24" s="2"/>
      <c r="AB24" s="32"/>
      <c r="AC24" s="2"/>
      <c r="AD24" s="2"/>
      <c r="AE24" s="2"/>
      <c r="AF24" s="8" t="s">
        <v>62</v>
      </c>
      <c r="AG24" s="33" t="e">
        <f>'Ａ（北）'!W44+'Ａ（北東）'!W44+'Ａ（東）'!W44+'Ａ（南東）'!W44+'Ａ（南）'!W44+'Ａ（南西）'!W44+'Ａ（西）'!W44+'Ａ（北西）'!W44+'Ｂ（屋根・床等）'!W33+'Ｃ（基礎）'!Q45</f>
        <v>#VALUE!</v>
      </c>
      <c r="AH24" s="4" t="e">
        <f>IF(AG24=0,0,(AG24/J11)*100)</f>
        <v>#VALUE!</v>
      </c>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row>
    <row r="25" spans="1:70" ht="30" customHeight="1">
      <c r="A25" s="2"/>
      <c r="B25" s="2"/>
      <c r="C25" s="31" t="s">
        <v>63</v>
      </c>
      <c r="D25" s="2"/>
      <c r="E25" s="2"/>
      <c r="F25" s="2"/>
      <c r="G25" s="161" t="s">
        <v>64</v>
      </c>
      <c r="H25" s="136"/>
      <c r="I25" s="31" t="s">
        <v>65</v>
      </c>
      <c r="J25" s="2"/>
      <c r="K25" s="2"/>
      <c r="L25" s="2"/>
      <c r="M25" s="2"/>
      <c r="N25" s="2"/>
      <c r="O25" s="2"/>
      <c r="P25" s="2"/>
      <c r="Q25" s="2"/>
      <c r="R25" s="2"/>
      <c r="S25" s="2"/>
      <c r="T25" s="2"/>
      <c r="U25" s="2"/>
      <c r="V25" s="2"/>
      <c r="W25" s="2"/>
      <c r="X25" s="2"/>
      <c r="Y25" s="2"/>
      <c r="Z25" s="2"/>
      <c r="AA25" s="2"/>
      <c r="AB25" s="32"/>
      <c r="AC25" s="2"/>
      <c r="AD25" s="2"/>
      <c r="AE25" s="2"/>
      <c r="AF25" s="8" t="s">
        <v>66</v>
      </c>
      <c r="AG25" s="33" t="e">
        <f>'Ａ（北）'!W45+'Ａ（北東）'!W45+'Ａ（東）'!W45+'Ａ（南東）'!W45+'Ａ（南）'!W45+'Ａ（南西）'!W45+'Ａ（西）'!W45+'Ａ（北西）'!W45+'Ｂ（屋根・床等）'!W34+'Ｃ（基礎）'!T45</f>
        <v>#VALUE!</v>
      </c>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row>
    <row r="26" spans="1:70" ht="30" customHeight="1">
      <c r="A26" s="2"/>
      <c r="B26" s="2"/>
      <c r="C26" s="31" t="s">
        <v>67</v>
      </c>
      <c r="D26" s="2"/>
      <c r="E26" s="2"/>
      <c r="F26" s="2"/>
      <c r="G26" s="34"/>
      <c r="H26" s="34"/>
      <c r="I26" s="2"/>
      <c r="J26" s="2"/>
      <c r="K26" s="2"/>
      <c r="L26" s="2"/>
      <c r="M26" s="2"/>
      <c r="N26" s="2"/>
      <c r="O26" s="2"/>
      <c r="P26" s="2"/>
      <c r="Q26" s="2"/>
      <c r="R26" s="2"/>
      <c r="S26" s="2"/>
      <c r="T26" s="2"/>
      <c r="U26" s="2"/>
      <c r="V26" s="2"/>
      <c r="W26" s="2"/>
      <c r="X26" s="2"/>
      <c r="Y26" s="2"/>
      <c r="Z26" s="2"/>
      <c r="AA26" s="2"/>
      <c r="AB26" s="32"/>
      <c r="AC26" s="2"/>
      <c r="AD26" s="2"/>
      <c r="AE26" s="2"/>
      <c r="AG26" s="2"/>
      <c r="AH26" s="2"/>
      <c r="AI26" s="4"/>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row>
    <row r="27" spans="1:70" ht="30" customHeight="1">
      <c r="A27" s="2"/>
      <c r="B27" s="2"/>
      <c r="C27" s="31" t="s">
        <v>68</v>
      </c>
      <c r="D27" s="2"/>
      <c r="E27" s="2"/>
      <c r="F27" s="2"/>
      <c r="G27" s="2"/>
      <c r="H27" s="2"/>
      <c r="I27" s="2"/>
      <c r="J27" s="2"/>
      <c r="K27" s="2"/>
      <c r="L27" s="2"/>
      <c r="M27" s="2"/>
      <c r="N27" s="2"/>
      <c r="O27" s="2"/>
      <c r="P27" s="2"/>
      <c r="Q27" s="2"/>
      <c r="R27" s="2"/>
      <c r="S27" s="2"/>
      <c r="T27" s="2"/>
      <c r="U27" s="2"/>
      <c r="V27" s="2"/>
      <c r="W27" s="2"/>
      <c r="X27" s="2"/>
      <c r="Y27" s="2"/>
      <c r="Z27" s="2"/>
      <c r="AA27" s="2"/>
      <c r="AB27" s="32"/>
      <c r="AC27" s="2"/>
      <c r="AD27" s="2"/>
      <c r="AE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row>
    <row r="28" spans="1:70" ht="30" customHeight="1">
      <c r="A28" s="2"/>
      <c r="B28" s="2"/>
      <c r="C28" s="35" t="s">
        <v>69</v>
      </c>
      <c r="D28" s="30"/>
      <c r="E28" s="30"/>
      <c r="F28" s="30"/>
      <c r="G28" s="30"/>
      <c r="H28" s="30"/>
      <c r="I28" s="30"/>
      <c r="J28" s="30"/>
      <c r="K28" s="30"/>
      <c r="L28" s="30"/>
      <c r="M28" s="30"/>
      <c r="N28" s="30"/>
      <c r="O28" s="30"/>
      <c r="P28" s="30"/>
      <c r="Q28" s="30"/>
      <c r="R28" s="30"/>
      <c r="S28" s="30"/>
      <c r="T28" s="30"/>
      <c r="U28" s="30"/>
      <c r="V28" s="30"/>
      <c r="W28" s="30"/>
      <c r="X28" s="30"/>
      <c r="Y28" s="30"/>
      <c r="Z28" s="30"/>
      <c r="AA28" s="30"/>
      <c r="AB28" s="36"/>
      <c r="AC28" s="2"/>
      <c r="AD28" s="2"/>
      <c r="AE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row>
    <row r="29" spans="1:70" ht="30"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row>
    <row r="30" spans="1:70" ht="30"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row>
    <row r="31" spans="1:70" ht="30"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row>
    <row r="32" spans="1:70" ht="19.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row>
    <row r="33" spans="1:70" ht="19.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row>
    <row r="34" spans="1:70" ht="19.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row>
    <row r="35" spans="1:70" ht="19.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row>
    <row r="36" spans="1:70" ht="19.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row>
    <row r="37" spans="1:70" ht="19.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row>
    <row r="38" spans="1:70" ht="19.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row>
    <row r="39" spans="1:70" ht="19.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row>
    <row r="40" spans="1:70" ht="19.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row>
    <row r="41" spans="1:70" ht="19.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row>
    <row r="42" spans="1:70" ht="19.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row>
    <row r="43" spans="1:70" ht="19.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row>
    <row r="44" spans="1:70" ht="19.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row>
    <row r="45" spans="1:70" ht="19.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row>
    <row r="46" spans="1:70" ht="19.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row>
    <row r="47" spans="1:70" ht="19.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v>1</v>
      </c>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row>
    <row r="48" spans="1:70" ht="19.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row>
    <row r="49" spans="1:70" ht="19.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row>
    <row r="50" spans="1:70" ht="19.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row>
    <row r="51" spans="1:70" ht="19.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row>
    <row r="52" spans="1:70" ht="19.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row>
    <row r="53" spans="1:70" ht="19.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row>
    <row r="54" spans="1:70" ht="19.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row>
    <row r="55" spans="1:70" ht="19.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row>
    <row r="56" spans="1:70" ht="19.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row>
    <row r="57" spans="1:70" ht="19.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row>
    <row r="58" spans="1:70" ht="19.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row>
    <row r="59" spans="1:70" ht="19.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row>
    <row r="60" spans="1:70" ht="19.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row>
    <row r="61" spans="1:70" ht="19.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row>
    <row r="62" spans="1:70" ht="19.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row>
    <row r="63" spans="1:70" ht="19.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row>
    <row r="64" spans="1:70" ht="19.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row>
    <row r="65" spans="1:70" ht="19.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1:70" ht="19.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1:70" ht="19.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1:70" ht="19.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1:70" ht="19.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1:70" ht="19.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1:70" ht="19.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row>
    <row r="72" spans="1:70" ht="19.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1:70" ht="19.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1:70" ht="19.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1:70" ht="19.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1:70" ht="19.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1:70" ht="19.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1:70" ht="19.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1:70" ht="19.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1:70" ht="19.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1:70" ht="19.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1:70" ht="19.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1:70" ht="19.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1:70" ht="19.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1:70" ht="19.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1:70" ht="19.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1:70" ht="19.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1:70" ht="19.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1:70" ht="19.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1:70" ht="19.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1:70" ht="19.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1:70" ht="19.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1:70" ht="19.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1:70" ht="19.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1:70" ht="19.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1:70" ht="19.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1:70" ht="19.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1:70" ht="19.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1:70" ht="19.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1:70" ht="19.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1:70" ht="19.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1:70" ht="19.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1:70" ht="19.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1:70" ht="19.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1:70" ht="19.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1:70" ht="19.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1:70" ht="19.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1:70" ht="19.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1:70" ht="19.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1:70" ht="19.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1:70" ht="19.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1:70" ht="19.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1:70" ht="19.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1:70" ht="19.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1:70" ht="19.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1:70" ht="19.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1:70" ht="19.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1:70" ht="19.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1:70" ht="19.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1:70" ht="19.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1:70" ht="19.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1:70" ht="19.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1:70" ht="19.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1:70" ht="19.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1:70" ht="19.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1:70" ht="19.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1:70" ht="19.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1:70" ht="19.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1:70" ht="19.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1:70" ht="19.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1:70" ht="19.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1:70" ht="19.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1:70" ht="19.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1:70" ht="19.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1:70" ht="19.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1:70" ht="19.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1:70" ht="19.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1:70" ht="19.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1:70" ht="19.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1:70" ht="19.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1:70" ht="19.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1:70" ht="19.5" customHeight="1">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row>
    <row r="143" spans="1:70" ht="19.5" customHeight="1">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row>
    <row r="144" spans="1:70" ht="19.5" customHeight="1"/>
    <row r="145" ht="19.5" customHeight="1"/>
    <row r="146" ht="19.5" customHeight="1"/>
    <row r="147" ht="19.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53">
    <mergeCell ref="AA18:AC18"/>
    <mergeCell ref="AA19:AC19"/>
    <mergeCell ref="AA20:AC20"/>
    <mergeCell ref="AA21:AC21"/>
    <mergeCell ref="R18:S18"/>
    <mergeCell ref="T18:X18"/>
    <mergeCell ref="B18:I18"/>
    <mergeCell ref="J18:L18"/>
    <mergeCell ref="M18:N18"/>
    <mergeCell ref="O18:Q18"/>
    <mergeCell ref="G25:H25"/>
    <mergeCell ref="B11:I11"/>
    <mergeCell ref="J11:L11"/>
    <mergeCell ref="M11:N11"/>
    <mergeCell ref="O11:W11"/>
    <mergeCell ref="X11:AC11"/>
    <mergeCell ref="R8:S8"/>
    <mergeCell ref="T8:U8"/>
    <mergeCell ref="B6:I6"/>
    <mergeCell ref="K6:AC6"/>
    <mergeCell ref="B7:I7"/>
    <mergeCell ref="K7:W7"/>
    <mergeCell ref="X7:Z7"/>
    <mergeCell ref="AA7:AC7"/>
    <mergeCell ref="B8:I8"/>
    <mergeCell ref="M8:N8"/>
    <mergeCell ref="O8:P8"/>
    <mergeCell ref="AN5:AO5"/>
    <mergeCell ref="AP5:AQ5"/>
    <mergeCell ref="B2:AC2"/>
    <mergeCell ref="B3:AC3"/>
    <mergeCell ref="X4:AC4"/>
    <mergeCell ref="AF5:AG5"/>
    <mergeCell ref="AH5:AI5"/>
    <mergeCell ref="AJ5:AK5"/>
    <mergeCell ref="AL5:AM5"/>
    <mergeCell ref="J16:N16"/>
    <mergeCell ref="AA16:AC16"/>
    <mergeCell ref="B16:I16"/>
    <mergeCell ref="J17:L17"/>
    <mergeCell ref="M17:N17"/>
    <mergeCell ref="O17:Q17"/>
    <mergeCell ref="R17:S17"/>
    <mergeCell ref="T17:X17"/>
    <mergeCell ref="AA17:AC17"/>
    <mergeCell ref="O16:S16"/>
    <mergeCell ref="T16:X16"/>
    <mergeCell ref="B17:I17"/>
    <mergeCell ref="B12:I12"/>
    <mergeCell ref="J12:L12"/>
    <mergeCell ref="M12:N12"/>
    <mergeCell ref="O12:W12"/>
    <mergeCell ref="X12:AC12"/>
  </mergeCells>
  <phoneticPr fontId="31"/>
  <conditionalFormatting sqref="J11:L12">
    <cfRule type="expression" dxfId="138" priority="1">
      <formula>$AE$2&lt;&gt;2</formula>
    </cfRule>
  </conditionalFormatting>
  <conditionalFormatting sqref="J17:L18">
    <cfRule type="expression" dxfId="137" priority="2">
      <formula>$AE$2&lt;&gt;2</formula>
    </cfRule>
  </conditionalFormatting>
  <conditionalFormatting sqref="K7:W7">
    <cfRule type="expression" dxfId="136" priority="3" stopIfTrue="1">
      <formula>$AE$2&lt;&gt;2</formula>
    </cfRule>
  </conditionalFormatting>
  <conditionalFormatting sqref="K6:AC6">
    <cfRule type="expression" dxfId="135" priority="4" stopIfTrue="1">
      <formula>$AE$2&lt;&gt;2</formula>
    </cfRule>
  </conditionalFormatting>
  <conditionalFormatting sqref="O8:P8">
    <cfRule type="expression" dxfId="134" priority="5" stopIfTrue="1">
      <formula>$AE$2&lt;&gt;2</formula>
    </cfRule>
  </conditionalFormatting>
  <conditionalFormatting sqref="O17:Q18">
    <cfRule type="expression" dxfId="133" priority="6">
      <formula>$AE$2&lt;&gt;2</formula>
    </cfRule>
  </conditionalFormatting>
  <conditionalFormatting sqref="T8:U8">
    <cfRule type="expression" dxfId="132" priority="7" stopIfTrue="1">
      <formula>$AE$2&lt;&gt;2</formula>
    </cfRule>
  </conditionalFormatting>
  <conditionalFormatting sqref="T17:X18">
    <cfRule type="expression" dxfId="131" priority="8">
      <formula>$AE$2&lt;&gt;2</formula>
    </cfRule>
  </conditionalFormatting>
  <conditionalFormatting sqref="X11:X12">
    <cfRule type="expression" dxfId="130" priority="9">
      <formula>$AE$2&lt;&gt;2</formula>
    </cfRule>
  </conditionalFormatting>
  <conditionalFormatting sqref="X4:AC4">
    <cfRule type="expression" dxfId="129" priority="10">
      <formula>$AE$2&lt;&gt;2</formula>
    </cfRule>
  </conditionalFormatting>
  <conditionalFormatting sqref="Z16:Z21">
    <cfRule type="expression" dxfId="128" priority="11" stopIfTrue="1">
      <formula>$AE$2&lt;&gt;2</formula>
    </cfRule>
  </conditionalFormatting>
  <conditionalFormatting sqref="AA7:AC7">
    <cfRule type="expression" dxfId="127" priority="12" stopIfTrue="1">
      <formula>$AE$2&lt;&gt;2</formula>
    </cfRule>
  </conditionalFormatting>
  <conditionalFormatting sqref="AE7:AQ14">
    <cfRule type="expression" dxfId="126" priority="13">
      <formula>$AA$7=$AE7</formula>
    </cfRule>
  </conditionalFormatting>
  <dataValidations count="1">
    <dataValidation type="list" allowBlank="1" showErrorMessage="1" sqref="AA7" xr:uid="{00000000-0002-0000-0000-000000000000}">
      <formula1>"１地域,２地域,３地域,４地域,５地域,６地域,７地域,８地域"</formula1>
    </dataValidation>
  </dataValidations>
  <pageMargins left="0.70866141732283472" right="0.70866141732283472" top="0.74803149606299213" bottom="0.74803149606299213" header="0" footer="0"/>
  <pageSetup paperSize="9" fitToHeight="0" orientation="portrait"/>
  <headerFooter>
    <oddHeader>&amp;Rver. 2.5</oddHeader>
    <oddFooter>&amp;Cⓒ　2022 hyoukakyoukai.All right reserved</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H1000"/>
  <sheetViews>
    <sheetView workbookViewId="0">
      <selection activeCell="AB22" sqref="AB22"/>
    </sheetView>
  </sheetViews>
  <sheetFormatPr baseColWidth="10" defaultColWidth="14.5" defaultRowHeight="15" customHeight="1"/>
  <cols>
    <col min="1" max="1" width="0.6640625" customWidth="1"/>
    <col min="2" max="19" width="3.83203125" customWidth="1"/>
    <col min="20" max="28" width="3.6640625" customWidth="1"/>
    <col min="29" max="29" width="19.6640625" hidden="1" customWidth="1"/>
    <col min="30" max="34" width="4.1640625" hidden="1" customWidth="1"/>
  </cols>
  <sheetData>
    <row r="1" spans="2:34" ht="3.75" customHeight="1"/>
    <row r="2" spans="2:34" ht="30" customHeight="1">
      <c r="B2" s="249" t="s">
        <v>248</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38"/>
      <c r="AC2" s="38"/>
      <c r="AE2" s="53">
        <f>共通条件・結果!AE2</f>
        <v>2</v>
      </c>
    </row>
    <row r="3" spans="2:34" ht="19.5" customHeight="1">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E3" s="2" t="s">
        <v>1</v>
      </c>
    </row>
    <row r="4" spans="2:34" ht="19.5" customHeight="1">
      <c r="B4" s="5" t="s">
        <v>249</v>
      </c>
      <c r="C4" s="2"/>
      <c r="D4" s="2"/>
      <c r="E4" s="2"/>
      <c r="F4" s="2"/>
      <c r="G4" s="2"/>
      <c r="H4" s="2"/>
      <c r="I4" s="2"/>
      <c r="J4" s="2"/>
      <c r="K4" s="2"/>
      <c r="L4" s="2"/>
      <c r="M4" s="2"/>
      <c r="N4" s="2"/>
      <c r="O4" s="2"/>
      <c r="P4" s="2"/>
      <c r="Q4" s="2"/>
      <c r="R4" s="2"/>
      <c r="S4" s="2"/>
      <c r="T4" s="55"/>
      <c r="U4" s="55"/>
      <c r="V4" s="55"/>
      <c r="W4" s="55"/>
      <c r="X4" s="2"/>
      <c r="Y4" s="2"/>
      <c r="Z4" s="2"/>
      <c r="AA4" s="2"/>
      <c r="AB4" s="2"/>
      <c r="AC4" s="2"/>
    </row>
    <row r="5" spans="2:34" ht="19.5" customHeight="1">
      <c r="B5" s="115" t="s">
        <v>73</v>
      </c>
      <c r="C5" s="117"/>
      <c r="D5" s="132" t="s">
        <v>74</v>
      </c>
      <c r="E5" s="116"/>
      <c r="F5" s="116"/>
      <c r="G5" s="117"/>
      <c r="H5" s="182" t="s">
        <v>250</v>
      </c>
      <c r="I5" s="117"/>
      <c r="J5" s="182" t="s">
        <v>76</v>
      </c>
      <c r="K5" s="117"/>
      <c r="L5" s="209" t="s">
        <v>77</v>
      </c>
      <c r="M5" s="117"/>
      <c r="N5" s="182" t="s">
        <v>251</v>
      </c>
      <c r="O5" s="117"/>
      <c r="P5" s="182" t="s">
        <v>252</v>
      </c>
      <c r="Q5" s="117"/>
      <c r="R5" s="182" t="s">
        <v>81</v>
      </c>
      <c r="S5" s="134"/>
      <c r="T5" s="56"/>
      <c r="U5" s="55"/>
      <c r="V5" s="55"/>
      <c r="W5" s="55"/>
      <c r="AD5" s="2" t="s">
        <v>89</v>
      </c>
      <c r="AE5" s="2"/>
      <c r="AG5" s="2" t="s">
        <v>87</v>
      </c>
      <c r="AH5" s="2"/>
    </row>
    <row r="6" spans="2:34" ht="19.5" customHeight="1">
      <c r="B6" s="214"/>
      <c r="C6" s="184"/>
      <c r="D6" s="179"/>
      <c r="E6" s="180"/>
      <c r="F6" s="180"/>
      <c r="G6" s="181"/>
      <c r="H6" s="183"/>
      <c r="I6" s="184"/>
      <c r="J6" s="183"/>
      <c r="K6" s="184"/>
      <c r="L6" s="183"/>
      <c r="M6" s="184"/>
      <c r="N6" s="183"/>
      <c r="O6" s="184"/>
      <c r="P6" s="183"/>
      <c r="Q6" s="184"/>
      <c r="R6" s="183"/>
      <c r="S6" s="194"/>
      <c r="T6" s="56"/>
      <c r="U6" s="55"/>
      <c r="V6" s="55"/>
      <c r="W6" s="55"/>
      <c r="AD6" s="2"/>
      <c r="AE6" s="2"/>
      <c r="AG6" s="2"/>
      <c r="AH6" s="2"/>
    </row>
    <row r="7" spans="2:34" ht="19.5" customHeight="1">
      <c r="B7" s="215"/>
      <c r="C7" s="186"/>
      <c r="D7" s="266" t="s">
        <v>82</v>
      </c>
      <c r="E7" s="159"/>
      <c r="F7" s="267" t="s">
        <v>83</v>
      </c>
      <c r="G7" s="159"/>
      <c r="H7" s="185"/>
      <c r="I7" s="186"/>
      <c r="J7" s="185"/>
      <c r="K7" s="186"/>
      <c r="L7" s="185"/>
      <c r="M7" s="186"/>
      <c r="N7" s="185"/>
      <c r="O7" s="186"/>
      <c r="P7" s="185"/>
      <c r="Q7" s="186"/>
      <c r="R7" s="185"/>
      <c r="S7" s="165"/>
      <c r="T7" s="57"/>
      <c r="U7" s="42"/>
      <c r="V7" s="42"/>
      <c r="W7" s="42"/>
      <c r="AD7" s="2" t="s">
        <v>95</v>
      </c>
      <c r="AE7" s="2" t="s">
        <v>96</v>
      </c>
      <c r="AG7" s="2" t="s">
        <v>93</v>
      </c>
      <c r="AH7" s="2" t="s">
        <v>94</v>
      </c>
    </row>
    <row r="8" spans="2:34" ht="19.5" customHeight="1">
      <c r="B8" s="283"/>
      <c r="C8" s="206"/>
      <c r="D8" s="221"/>
      <c r="E8" s="222"/>
      <c r="F8" s="223"/>
      <c r="G8" s="206"/>
      <c r="H8" s="221"/>
      <c r="I8" s="206"/>
      <c r="J8" s="221"/>
      <c r="K8" s="206"/>
      <c r="L8" s="198" t="s">
        <v>133</v>
      </c>
      <c r="M8" s="199"/>
      <c r="N8" s="193" t="str">
        <f t="shared" ref="N8:N12" si="0">IF(D8="","",D8*F8*J8*0.93)</f>
        <v/>
      </c>
      <c r="O8" s="184"/>
      <c r="P8" s="205" t="str">
        <f>IF(D8="","",IF(共通条件・結果!$AA$7="８地域","-",D8*F8*J8*0.51))</f>
        <v/>
      </c>
      <c r="Q8" s="206"/>
      <c r="R8" s="193" t="str">
        <f t="shared" ref="R8:R12" si="1">IF(D8="","",D8*F8*AD8)</f>
        <v/>
      </c>
      <c r="S8" s="194"/>
      <c r="T8" s="58"/>
      <c r="U8" s="2"/>
      <c r="V8" s="2"/>
      <c r="W8" s="2"/>
      <c r="AD8" s="2">
        <f t="shared" ref="AD8:AD12" si="2">IF(AE8="FALSE",H8,0.5*H8+0.5*(1/((1/H8)+AE8)))</f>
        <v>0</v>
      </c>
      <c r="AE8" s="34" t="str">
        <f t="shared" ref="AE8:AE12" si="3">IF(D8="","FALSE",IF(L8="雨戸",0.1,IF(L8="ｼｬｯﾀｰ",0.1,IF(L8="障子",0.18))))</f>
        <v>FALSE</v>
      </c>
      <c r="AG8" s="2">
        <v>0.93</v>
      </c>
      <c r="AH8" s="2">
        <v>0.51</v>
      </c>
    </row>
    <row r="9" spans="2:34" ht="19.5" customHeight="1">
      <c r="B9" s="269"/>
      <c r="C9" s="171"/>
      <c r="D9" s="175"/>
      <c r="E9" s="169"/>
      <c r="F9" s="176"/>
      <c r="G9" s="171"/>
      <c r="H9" s="175"/>
      <c r="I9" s="171"/>
      <c r="J9" s="175"/>
      <c r="K9" s="171"/>
      <c r="L9" s="177" t="s">
        <v>133</v>
      </c>
      <c r="M9" s="171"/>
      <c r="N9" s="172" t="str">
        <f t="shared" si="0"/>
        <v/>
      </c>
      <c r="O9" s="171"/>
      <c r="P9" s="172" t="str">
        <f>IF(D9="","",IF(共通条件・結果!$AA$7="８地域","-",D9*F9*J9*0.51))</f>
        <v/>
      </c>
      <c r="Q9" s="171"/>
      <c r="R9" s="172" t="str">
        <f t="shared" si="1"/>
        <v/>
      </c>
      <c r="S9" s="173"/>
      <c r="T9" s="59"/>
      <c r="U9" s="34"/>
      <c r="V9" s="34"/>
      <c r="W9" s="34"/>
      <c r="AD9" s="2">
        <f t="shared" si="2"/>
        <v>0</v>
      </c>
      <c r="AE9" s="34" t="str">
        <f t="shared" si="3"/>
        <v>FALSE</v>
      </c>
      <c r="AG9" s="2"/>
      <c r="AH9" s="2"/>
    </row>
    <row r="10" spans="2:34" ht="19.5" customHeight="1">
      <c r="B10" s="269"/>
      <c r="C10" s="171"/>
      <c r="D10" s="175"/>
      <c r="E10" s="169"/>
      <c r="F10" s="176"/>
      <c r="G10" s="171"/>
      <c r="H10" s="175"/>
      <c r="I10" s="171"/>
      <c r="J10" s="175"/>
      <c r="K10" s="171"/>
      <c r="L10" s="177" t="s">
        <v>133</v>
      </c>
      <c r="M10" s="171"/>
      <c r="N10" s="172" t="str">
        <f t="shared" si="0"/>
        <v/>
      </c>
      <c r="O10" s="171"/>
      <c r="P10" s="172" t="str">
        <f>IF(D10="","",IF(共通条件・結果!$AA$7="８地域","-",D10*F10*J10*0.51))</f>
        <v/>
      </c>
      <c r="Q10" s="171"/>
      <c r="R10" s="172" t="str">
        <f t="shared" si="1"/>
        <v/>
      </c>
      <c r="S10" s="173"/>
      <c r="T10" s="59"/>
      <c r="U10" s="34"/>
      <c r="V10" s="34"/>
      <c r="W10" s="34"/>
      <c r="AD10" s="2">
        <f t="shared" si="2"/>
        <v>0</v>
      </c>
      <c r="AE10" s="34" t="str">
        <f t="shared" si="3"/>
        <v>FALSE</v>
      </c>
      <c r="AG10" s="2"/>
      <c r="AH10" s="2"/>
    </row>
    <row r="11" spans="2:34" ht="19.5" customHeight="1">
      <c r="B11" s="269"/>
      <c r="C11" s="171"/>
      <c r="D11" s="175"/>
      <c r="E11" s="169"/>
      <c r="F11" s="176"/>
      <c r="G11" s="171"/>
      <c r="H11" s="175"/>
      <c r="I11" s="171"/>
      <c r="J11" s="175"/>
      <c r="K11" s="171"/>
      <c r="L11" s="177" t="s">
        <v>133</v>
      </c>
      <c r="M11" s="171"/>
      <c r="N11" s="172" t="str">
        <f t="shared" si="0"/>
        <v/>
      </c>
      <c r="O11" s="171"/>
      <c r="P11" s="172" t="str">
        <f>IF(D11="","",IF(共通条件・結果!$AA$7="８地域","-",D11*F11*J11*0.51))</f>
        <v/>
      </c>
      <c r="Q11" s="171"/>
      <c r="R11" s="172" t="str">
        <f t="shared" si="1"/>
        <v/>
      </c>
      <c r="S11" s="173"/>
      <c r="T11" s="58"/>
      <c r="U11" s="2"/>
      <c r="V11" s="2"/>
      <c r="W11" s="2"/>
      <c r="AD11" s="2">
        <f t="shared" si="2"/>
        <v>0</v>
      </c>
      <c r="AE11" s="34" t="str">
        <f t="shared" si="3"/>
        <v>FALSE</v>
      </c>
      <c r="AG11" s="2"/>
      <c r="AH11" s="2"/>
    </row>
    <row r="12" spans="2:34" ht="19.5" customHeight="1">
      <c r="B12" s="282"/>
      <c r="C12" s="192"/>
      <c r="D12" s="175"/>
      <c r="E12" s="169"/>
      <c r="F12" s="176"/>
      <c r="G12" s="171"/>
      <c r="H12" s="175"/>
      <c r="I12" s="171"/>
      <c r="J12" s="175"/>
      <c r="K12" s="171"/>
      <c r="L12" s="198"/>
      <c r="M12" s="199"/>
      <c r="N12" s="193" t="str">
        <f t="shared" si="0"/>
        <v/>
      </c>
      <c r="O12" s="184"/>
      <c r="P12" s="172" t="str">
        <f>IF(D12="","",IF(共通条件・結果!$AA$7="８地域","-",D12*F12*J12*0.51))</f>
        <v/>
      </c>
      <c r="Q12" s="171"/>
      <c r="R12" s="172" t="str">
        <f t="shared" si="1"/>
        <v/>
      </c>
      <c r="S12" s="173"/>
      <c r="T12" s="58"/>
      <c r="U12" s="2"/>
      <c r="V12" s="2"/>
      <c r="W12" s="2"/>
      <c r="AD12" s="2">
        <f t="shared" si="2"/>
        <v>0</v>
      </c>
      <c r="AE12" s="34" t="str">
        <f t="shared" si="3"/>
        <v>FALSE</v>
      </c>
      <c r="AG12" s="2"/>
      <c r="AH12" s="2"/>
    </row>
    <row r="13" spans="2:34" ht="19.5" customHeight="1">
      <c r="B13" s="281" t="s">
        <v>253</v>
      </c>
      <c r="C13" s="122"/>
      <c r="D13" s="122"/>
      <c r="E13" s="122"/>
      <c r="F13" s="122"/>
      <c r="G13" s="122"/>
      <c r="H13" s="122"/>
      <c r="I13" s="122"/>
      <c r="J13" s="122"/>
      <c r="K13" s="122"/>
      <c r="L13" s="122"/>
      <c r="M13" s="213"/>
      <c r="N13" s="212">
        <f>SUM(N8:O12)</f>
        <v>0</v>
      </c>
      <c r="O13" s="213"/>
      <c r="P13" s="212">
        <f>IF(共通条件・結果!AA7="８地域","-",SUM(P8:Q12))</f>
        <v>0</v>
      </c>
      <c r="Q13" s="213"/>
      <c r="R13" s="212">
        <f>SUM(R8:S12)</f>
        <v>0</v>
      </c>
      <c r="S13" s="123"/>
      <c r="T13" s="60"/>
      <c r="U13" s="5"/>
      <c r="V13" s="5"/>
      <c r="W13" s="5"/>
      <c r="AD13" s="2"/>
      <c r="AE13" s="34"/>
    </row>
    <row r="14" spans="2:34" ht="19.5" customHeight="1">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34"/>
    </row>
    <row r="15" spans="2:34" ht="19.5" customHeight="1">
      <c r="B15" s="5" t="s">
        <v>254</v>
      </c>
      <c r="C15" s="2"/>
      <c r="D15" s="2"/>
      <c r="E15" s="2"/>
      <c r="F15" s="2"/>
      <c r="G15" s="2"/>
      <c r="H15" s="2"/>
      <c r="I15" s="2"/>
      <c r="J15" s="2"/>
      <c r="K15" s="2"/>
      <c r="L15" s="2"/>
      <c r="M15" s="2"/>
      <c r="N15" s="2"/>
      <c r="O15" s="2"/>
      <c r="P15" s="2"/>
      <c r="Q15" s="2"/>
      <c r="R15" s="2"/>
      <c r="S15" s="2"/>
      <c r="T15" s="2"/>
      <c r="U15" s="2"/>
      <c r="V15" s="2"/>
      <c r="W15" s="2"/>
      <c r="X15" s="2"/>
      <c r="Y15" s="2"/>
      <c r="Z15" s="2"/>
      <c r="AA15" s="2"/>
      <c r="AB15" s="2"/>
      <c r="AC15" s="2"/>
    </row>
    <row r="16" spans="2:34" ht="19.5" customHeight="1">
      <c r="B16" s="287" t="s">
        <v>107</v>
      </c>
      <c r="C16" s="117"/>
      <c r="D16" s="182" t="s">
        <v>255</v>
      </c>
      <c r="E16" s="117"/>
      <c r="F16" s="182" t="s">
        <v>256</v>
      </c>
      <c r="G16" s="117"/>
      <c r="H16" s="182" t="s">
        <v>109</v>
      </c>
      <c r="I16" s="117"/>
      <c r="J16" s="209" t="s">
        <v>257</v>
      </c>
      <c r="K16" s="117"/>
      <c r="L16" s="182" t="s">
        <v>258</v>
      </c>
      <c r="M16" s="117"/>
      <c r="N16" s="182" t="s">
        <v>259</v>
      </c>
      <c r="O16" s="117"/>
      <c r="P16" s="182" t="s">
        <v>260</v>
      </c>
      <c r="Q16" s="117"/>
      <c r="R16" s="182" t="s">
        <v>261</v>
      </c>
      <c r="S16" s="117"/>
      <c r="T16" s="182" t="s">
        <v>81</v>
      </c>
      <c r="U16" s="134"/>
    </row>
    <row r="17" spans="2:30" ht="19.5" customHeight="1">
      <c r="B17" s="214"/>
      <c r="C17" s="184"/>
      <c r="D17" s="183"/>
      <c r="E17" s="184"/>
      <c r="F17" s="183"/>
      <c r="G17" s="184"/>
      <c r="H17" s="183"/>
      <c r="I17" s="184"/>
      <c r="J17" s="183"/>
      <c r="K17" s="184"/>
      <c r="L17" s="183"/>
      <c r="M17" s="184"/>
      <c r="N17" s="183"/>
      <c r="O17" s="184"/>
      <c r="P17" s="183"/>
      <c r="Q17" s="184"/>
      <c r="R17" s="183"/>
      <c r="S17" s="184"/>
      <c r="T17" s="183"/>
      <c r="U17" s="194"/>
    </row>
    <row r="18" spans="2:30" ht="19.5" customHeight="1" thickBot="1">
      <c r="B18" s="215"/>
      <c r="C18" s="186"/>
      <c r="D18" s="185"/>
      <c r="E18" s="186"/>
      <c r="F18" s="185"/>
      <c r="G18" s="186"/>
      <c r="H18" s="185"/>
      <c r="I18" s="186"/>
      <c r="J18" s="185"/>
      <c r="K18" s="186"/>
      <c r="L18" s="208"/>
      <c r="M18" s="199"/>
      <c r="N18" s="185"/>
      <c r="O18" s="186"/>
      <c r="P18" s="185"/>
      <c r="Q18" s="186"/>
      <c r="R18" s="185"/>
      <c r="S18" s="186"/>
      <c r="T18" s="185"/>
      <c r="U18" s="165"/>
      <c r="AD18" s="4"/>
    </row>
    <row r="19" spans="2:30" ht="19.5" customHeight="1" thickBot="1">
      <c r="B19" s="283" t="s">
        <v>262</v>
      </c>
      <c r="C19" s="206"/>
      <c r="D19" s="284" t="s">
        <v>263</v>
      </c>
      <c r="E19" s="285"/>
      <c r="F19" s="221">
        <v>41.405000000000001</v>
      </c>
      <c r="G19" s="206"/>
      <c r="H19" s="221"/>
      <c r="I19" s="206"/>
      <c r="J19" s="205">
        <f t="shared" ref="J19:J26" si="4">IF(F19="","",F19-H19)</f>
        <v>41.405000000000001</v>
      </c>
      <c r="K19" s="217"/>
      <c r="L19" s="344" t="s">
        <v>392</v>
      </c>
      <c r="M19" s="345"/>
      <c r="N19" s="286">
        <v>1</v>
      </c>
      <c r="O19" s="285"/>
      <c r="P19" s="243" t="e">
        <f t="shared" ref="P19:P26" si="5">IF($D19="","",IF(OR($D19="外気床",$D19="その他床"),0,IF(OR($D19="屋根",$D19="天井"),J19*L19*0.034)))</f>
        <v>#VALUE!</v>
      </c>
      <c r="Q19" s="117"/>
      <c r="R19" s="205" t="e">
        <f>IF(D19="","",IF(共通条件・結果!$AA$7="８地域","-",IF($D19="　","",IF(OR($D19="外気床",$D19="その他床"),0,IF(OR($D19="屋根",$D19="天井"),J19*L19*0.034)))))</f>
        <v>#VALUE!</v>
      </c>
      <c r="S19" s="206"/>
      <c r="T19" s="243" t="e">
        <f t="shared" ref="T19:T26" si="6">IF(F19="","",J19*L19*N19)</f>
        <v>#VALUE!</v>
      </c>
      <c r="U19" s="134"/>
      <c r="AD19" s="61"/>
    </row>
    <row r="20" spans="2:30" ht="19.5" customHeight="1" thickBot="1">
      <c r="B20" s="269" t="s">
        <v>264</v>
      </c>
      <c r="C20" s="171"/>
      <c r="D20" s="175" t="s">
        <v>265</v>
      </c>
      <c r="E20" s="171"/>
      <c r="F20" s="175">
        <v>10.879</v>
      </c>
      <c r="G20" s="171"/>
      <c r="H20" s="175"/>
      <c r="I20" s="171"/>
      <c r="J20" s="172">
        <f t="shared" si="4"/>
        <v>10.879</v>
      </c>
      <c r="K20" s="227"/>
      <c r="L20" s="344" t="s">
        <v>393</v>
      </c>
      <c r="M20" s="345"/>
      <c r="N20" s="289">
        <v>1</v>
      </c>
      <c r="O20" s="171"/>
      <c r="P20" s="172">
        <f t="shared" si="5"/>
        <v>0</v>
      </c>
      <c r="Q20" s="171"/>
      <c r="R20" s="172">
        <f>IF(D20="","",IF(共通条件・結果!$AA$7="８地域","-",IF($D20="　","",IF(OR($D20="外気床",$D20="その他床"),0,IF(OR($D20="屋根",$D20="天井"),J20*L20*0.034)))))</f>
        <v>0</v>
      </c>
      <c r="S20" s="171"/>
      <c r="T20" s="172" t="e">
        <f t="shared" si="6"/>
        <v>#VALUE!</v>
      </c>
      <c r="U20" s="173"/>
      <c r="AD20" s="61"/>
    </row>
    <row r="21" spans="2:30" ht="19.5" customHeight="1" thickBot="1">
      <c r="B21" s="269" t="s">
        <v>266</v>
      </c>
      <c r="C21" s="171"/>
      <c r="D21" s="175" t="s">
        <v>267</v>
      </c>
      <c r="E21" s="171"/>
      <c r="F21" s="175">
        <v>24.966000000000001</v>
      </c>
      <c r="G21" s="171"/>
      <c r="H21" s="175"/>
      <c r="I21" s="171"/>
      <c r="J21" s="172">
        <f t="shared" si="4"/>
        <v>24.966000000000001</v>
      </c>
      <c r="K21" s="227"/>
      <c r="L21" s="348" t="s">
        <v>394</v>
      </c>
      <c r="M21" s="349"/>
      <c r="N21" s="289">
        <v>0.7</v>
      </c>
      <c r="O21" s="171"/>
      <c r="P21" s="172">
        <f t="shared" si="5"/>
        <v>0</v>
      </c>
      <c r="Q21" s="171"/>
      <c r="R21" s="172">
        <f>IF(D21="","",IF(共通条件・結果!$AA$7="８地域","-",IF($D21="　","",IF(OR($D21="外気床",$D21="その他床"),0,IF(OR($D21="屋根",$D21="天井"),J21*L21*0.034)))))</f>
        <v>0</v>
      </c>
      <c r="S21" s="171"/>
      <c r="T21" s="172" t="e">
        <f t="shared" si="6"/>
        <v>#VALUE!</v>
      </c>
      <c r="U21" s="173"/>
      <c r="AD21" s="62"/>
    </row>
    <row r="22" spans="2:30" ht="19.5" customHeight="1">
      <c r="B22" s="269"/>
      <c r="C22" s="171"/>
      <c r="D22" s="175"/>
      <c r="E22" s="171"/>
      <c r="F22" s="175"/>
      <c r="G22" s="171"/>
      <c r="H22" s="175"/>
      <c r="I22" s="171"/>
      <c r="J22" s="172" t="str">
        <f t="shared" si="4"/>
        <v/>
      </c>
      <c r="K22" s="171"/>
      <c r="L22" s="201"/>
      <c r="M22" s="204"/>
      <c r="N22" s="270"/>
      <c r="O22" s="171"/>
      <c r="P22" s="172" t="str">
        <f t="shared" si="5"/>
        <v/>
      </c>
      <c r="Q22" s="171"/>
      <c r="R22" s="172" t="str">
        <f>IF(D22="","",IF(共通条件・結果!$AA$7="８地域","-",IF($D22="　","",IF(OR($D22="外気床",$D22="その他床"),0,IF(OR($D22="屋根",$D22="天井"),J22*L22*0.034)))))</f>
        <v/>
      </c>
      <c r="S22" s="171"/>
      <c r="T22" s="172" t="str">
        <f t="shared" si="6"/>
        <v/>
      </c>
      <c r="U22" s="173"/>
      <c r="AD22" s="62"/>
    </row>
    <row r="23" spans="2:30" ht="19.5" customHeight="1">
      <c r="B23" s="269"/>
      <c r="C23" s="171"/>
      <c r="D23" s="175"/>
      <c r="E23" s="171"/>
      <c r="F23" s="175"/>
      <c r="G23" s="171"/>
      <c r="H23" s="175"/>
      <c r="I23" s="171"/>
      <c r="J23" s="172" t="str">
        <f t="shared" si="4"/>
        <v/>
      </c>
      <c r="K23" s="171"/>
      <c r="L23" s="175"/>
      <c r="M23" s="171"/>
      <c r="N23" s="270"/>
      <c r="O23" s="171"/>
      <c r="P23" s="172" t="str">
        <f t="shared" si="5"/>
        <v/>
      </c>
      <c r="Q23" s="171"/>
      <c r="R23" s="172" t="str">
        <f>IF(D23="","",IF(共通条件・結果!$AA$7="８地域","-",IF($D23="　","",IF(OR($D23="外気床",$D23="その他床"),0,IF(OR($D23="屋根",$D23="天井"),J23*L23*0.034)))))</f>
        <v/>
      </c>
      <c r="S23" s="171"/>
      <c r="T23" s="172" t="str">
        <f t="shared" si="6"/>
        <v/>
      </c>
      <c r="U23" s="173"/>
      <c r="AD23" s="62"/>
    </row>
    <row r="24" spans="2:30" ht="19.5" customHeight="1">
      <c r="B24" s="269"/>
      <c r="C24" s="171"/>
      <c r="D24" s="175"/>
      <c r="E24" s="171"/>
      <c r="F24" s="175"/>
      <c r="G24" s="171"/>
      <c r="H24" s="175"/>
      <c r="I24" s="171"/>
      <c r="J24" s="172" t="str">
        <f t="shared" si="4"/>
        <v/>
      </c>
      <c r="K24" s="171"/>
      <c r="L24" s="175"/>
      <c r="M24" s="171"/>
      <c r="N24" s="270"/>
      <c r="O24" s="171"/>
      <c r="P24" s="172" t="str">
        <f t="shared" si="5"/>
        <v/>
      </c>
      <c r="Q24" s="171"/>
      <c r="R24" s="172" t="str">
        <f>IF(D24="","",IF(共通条件・結果!$AA$7="８地域","-",IF($D24="　","",IF(OR($D24="外気床",$D24="その他床"),0,IF(OR($D24="屋根",$D24="天井"),J24*L24*0.034)))))</f>
        <v/>
      </c>
      <c r="S24" s="171"/>
      <c r="T24" s="172" t="str">
        <f t="shared" si="6"/>
        <v/>
      </c>
      <c r="U24" s="173"/>
      <c r="AD24" s="62"/>
    </row>
    <row r="25" spans="2:30" ht="19.5" customHeight="1">
      <c r="B25" s="269"/>
      <c r="C25" s="171"/>
      <c r="D25" s="175"/>
      <c r="E25" s="171"/>
      <c r="F25" s="175"/>
      <c r="G25" s="171"/>
      <c r="H25" s="175"/>
      <c r="I25" s="171"/>
      <c r="J25" s="172" t="str">
        <f t="shared" si="4"/>
        <v/>
      </c>
      <c r="K25" s="171"/>
      <c r="L25" s="175"/>
      <c r="M25" s="171"/>
      <c r="N25" s="270"/>
      <c r="O25" s="171"/>
      <c r="P25" s="271" t="str">
        <f t="shared" si="5"/>
        <v/>
      </c>
      <c r="Q25" s="272"/>
      <c r="R25" s="172" t="str">
        <f>IF(D25="","",IF(共通条件・結果!$AA$7="８地域","-",IF($D25="　","",IF(OR($D25="外気床",$D25="その他床"),0,IF(OR($D25="屋根",$D25="天井"),J25*L25*0.034)))))</f>
        <v/>
      </c>
      <c r="S25" s="171"/>
      <c r="T25" s="172" t="str">
        <f t="shared" si="6"/>
        <v/>
      </c>
      <c r="U25" s="173"/>
      <c r="AD25" s="62"/>
    </row>
    <row r="26" spans="2:30" ht="19.5" customHeight="1">
      <c r="B26" s="274"/>
      <c r="C26" s="275"/>
      <c r="D26" s="231"/>
      <c r="E26" s="199"/>
      <c r="F26" s="276"/>
      <c r="G26" s="275"/>
      <c r="H26" s="276"/>
      <c r="I26" s="275"/>
      <c r="J26" s="271" t="str">
        <f t="shared" si="4"/>
        <v/>
      </c>
      <c r="K26" s="272"/>
      <c r="L26" s="231"/>
      <c r="M26" s="199"/>
      <c r="N26" s="277"/>
      <c r="O26" s="199"/>
      <c r="P26" s="210" t="str">
        <f t="shared" si="5"/>
        <v/>
      </c>
      <c r="Q26" s="192"/>
      <c r="R26" s="210" t="str">
        <f>IF(D26="","",IF(共通条件・結果!$AA$7="８地域","-",IF($D26="　","",IF(OR($D26="外気床",$D26="その他床"),0,IF(OR($D26="屋根",$D26="天井"),J26*L26*0.034)))))</f>
        <v/>
      </c>
      <c r="S26" s="192"/>
      <c r="T26" s="271" t="str">
        <f t="shared" si="6"/>
        <v/>
      </c>
      <c r="U26" s="273"/>
      <c r="AD26" s="62"/>
    </row>
    <row r="27" spans="2:30" ht="19.5" customHeight="1">
      <c r="B27" s="225" t="s">
        <v>268</v>
      </c>
      <c r="C27" s="122"/>
      <c r="D27" s="122"/>
      <c r="E27" s="122"/>
      <c r="F27" s="122"/>
      <c r="G27" s="122"/>
      <c r="H27" s="122"/>
      <c r="I27" s="122"/>
      <c r="J27" s="122"/>
      <c r="K27" s="122"/>
      <c r="L27" s="122"/>
      <c r="M27" s="122"/>
      <c r="N27" s="122"/>
      <c r="O27" s="213"/>
      <c r="P27" s="212" t="e">
        <f>SUM(P19:Q26)</f>
        <v>#VALUE!</v>
      </c>
      <c r="Q27" s="213"/>
      <c r="R27" s="212" t="e">
        <f>IF(共通条件・結果!AA7="８地域","-",SUM(R19:S26))</f>
        <v>#VALUE!</v>
      </c>
      <c r="S27" s="213"/>
      <c r="T27" s="212" t="e">
        <f>SUM(T19:U26)</f>
        <v>#VALUE!</v>
      </c>
      <c r="U27" s="123"/>
    </row>
    <row r="28" spans="2:30" ht="19.5" customHeight="1">
      <c r="B28" s="2" t="s">
        <v>269</v>
      </c>
      <c r="C28" s="2"/>
      <c r="D28" s="2"/>
      <c r="E28" s="2"/>
      <c r="F28" s="2"/>
      <c r="G28" s="2"/>
      <c r="H28" s="2"/>
      <c r="I28" s="2"/>
      <c r="J28" s="2"/>
      <c r="K28" s="2"/>
      <c r="L28" s="2"/>
      <c r="M28" s="2"/>
      <c r="N28" s="2"/>
      <c r="O28" s="2"/>
      <c r="P28" s="2"/>
      <c r="Q28" s="2"/>
    </row>
    <row r="29" spans="2:30" ht="19.5" customHeight="1">
      <c r="B29" s="2"/>
      <c r="C29" s="2"/>
      <c r="D29" s="2"/>
      <c r="E29" s="2"/>
      <c r="F29" s="2"/>
      <c r="G29" s="2"/>
      <c r="H29" s="2"/>
      <c r="I29" s="2"/>
      <c r="J29" s="2"/>
      <c r="K29" s="2"/>
      <c r="L29" s="2"/>
      <c r="M29" s="2"/>
      <c r="N29" s="2"/>
      <c r="O29" s="2"/>
      <c r="P29" s="2"/>
      <c r="Q29" s="2"/>
    </row>
    <row r="30" spans="2:30" ht="19.5" customHeight="1">
      <c r="B30" s="5"/>
      <c r="C30" s="2"/>
      <c r="D30" s="2"/>
      <c r="E30" s="2"/>
      <c r="F30" s="2"/>
      <c r="G30" s="2"/>
      <c r="H30" s="2"/>
      <c r="I30" s="2"/>
      <c r="J30" s="2"/>
      <c r="K30" s="2"/>
      <c r="L30" s="2"/>
      <c r="M30" s="2"/>
      <c r="N30" s="2"/>
      <c r="O30" s="2"/>
      <c r="P30" s="2"/>
      <c r="Q30" s="2"/>
      <c r="R30" s="2"/>
      <c r="S30" s="2"/>
      <c r="T30" s="2"/>
      <c r="U30" s="2"/>
      <c r="V30" s="2"/>
      <c r="W30" s="2"/>
      <c r="X30" s="2"/>
      <c r="Y30" s="2"/>
      <c r="Z30" s="2"/>
      <c r="AA30" s="2"/>
      <c r="AB30" s="2"/>
      <c r="AC30" s="2"/>
    </row>
    <row r="31" spans="2:30" ht="19.5" customHeight="1">
      <c r="B31" s="5" t="s">
        <v>270</v>
      </c>
      <c r="C31" s="2"/>
      <c r="D31" s="2"/>
      <c r="E31" s="2"/>
      <c r="F31" s="2"/>
      <c r="G31" s="2"/>
      <c r="H31" s="2"/>
      <c r="I31" s="2"/>
      <c r="J31" s="2"/>
      <c r="K31" s="2"/>
      <c r="L31" s="2"/>
      <c r="M31" s="2"/>
      <c r="N31" s="2"/>
      <c r="O31" s="2"/>
      <c r="P31" s="2"/>
      <c r="Q31" s="2"/>
      <c r="R31" s="2"/>
      <c r="S31" s="50"/>
      <c r="T31" s="50"/>
      <c r="U31" s="50"/>
      <c r="V31" s="50"/>
      <c r="W31" s="50"/>
      <c r="X31" s="50"/>
      <c r="Y31" s="50"/>
      <c r="Z31" s="2"/>
      <c r="AA31" s="2"/>
      <c r="AB31" s="2"/>
      <c r="AC31" s="2"/>
    </row>
    <row r="32" spans="2:30" ht="19.5" customHeight="1">
      <c r="B32" s="278" t="s">
        <v>271</v>
      </c>
      <c r="C32" s="134"/>
      <c r="D32" s="144" t="s">
        <v>118</v>
      </c>
      <c r="E32" s="119"/>
      <c r="F32" s="119"/>
      <c r="G32" s="119"/>
      <c r="H32" s="119"/>
      <c r="I32" s="119"/>
      <c r="J32" s="120"/>
      <c r="K32" s="45"/>
      <c r="L32" s="63"/>
      <c r="M32" s="63"/>
      <c r="N32" s="45"/>
      <c r="O32" s="46"/>
      <c r="P32" s="279">
        <f>T32+Y32</f>
        <v>77.25</v>
      </c>
      <c r="Q32" s="119"/>
      <c r="R32" s="45" t="s">
        <v>272</v>
      </c>
      <c r="S32" s="46" t="s">
        <v>273</v>
      </c>
      <c r="T32" s="280">
        <f>D8*F8+D9*F9+D10*F10+D11*F11+D12*F12</f>
        <v>0</v>
      </c>
      <c r="U32" s="119"/>
      <c r="V32" s="64" t="s">
        <v>120</v>
      </c>
      <c r="W32" s="125" t="s">
        <v>274</v>
      </c>
      <c r="X32" s="119"/>
      <c r="Y32" s="288">
        <f>SUM(J19:K26)</f>
        <v>77.25</v>
      </c>
      <c r="Z32" s="119"/>
      <c r="AA32" s="65" t="s">
        <v>123</v>
      </c>
      <c r="AB32" s="2"/>
      <c r="AC32" s="2"/>
    </row>
    <row r="33" spans="2:29" ht="19.5" customHeight="1">
      <c r="B33" s="214"/>
      <c r="C33" s="194"/>
      <c r="D33" s="146" t="s">
        <v>124</v>
      </c>
      <c r="E33" s="130"/>
      <c r="F33" s="130"/>
      <c r="G33" s="130"/>
      <c r="H33" s="130"/>
      <c r="I33" s="130"/>
      <c r="J33" s="131"/>
      <c r="K33" s="49"/>
      <c r="L33" s="49"/>
      <c r="M33" s="49"/>
      <c r="N33" s="49"/>
      <c r="O33" s="49"/>
      <c r="P33" s="49"/>
      <c r="Q33" s="49"/>
      <c r="R33" s="49"/>
      <c r="S33" s="49"/>
      <c r="T33" s="49"/>
      <c r="U33" s="49"/>
      <c r="V33" s="49"/>
      <c r="W33" s="239" t="e">
        <f>N13+P27</f>
        <v>#VALUE!</v>
      </c>
      <c r="X33" s="130"/>
      <c r="Y33" s="130"/>
      <c r="Z33" s="240" t="s">
        <v>125</v>
      </c>
      <c r="AA33" s="131"/>
      <c r="AB33" s="2"/>
      <c r="AC33" s="2"/>
    </row>
    <row r="34" spans="2:29" ht="19.5" customHeight="1">
      <c r="B34" s="214"/>
      <c r="C34" s="194"/>
      <c r="D34" s="146" t="s">
        <v>126</v>
      </c>
      <c r="E34" s="130"/>
      <c r="F34" s="130"/>
      <c r="G34" s="130"/>
      <c r="H34" s="130"/>
      <c r="I34" s="130"/>
      <c r="J34" s="131"/>
      <c r="K34" s="49"/>
      <c r="L34" s="49"/>
      <c r="M34" s="49"/>
      <c r="N34" s="49"/>
      <c r="O34" s="49"/>
      <c r="P34" s="49"/>
      <c r="Q34" s="49"/>
      <c r="R34" s="49"/>
      <c r="S34" s="49"/>
      <c r="T34" s="49"/>
      <c r="U34" s="49"/>
      <c r="V34" s="49"/>
      <c r="W34" s="239" t="e">
        <f>IF(共通条件・結果!AA7="８地域","-",P13+R27)</f>
        <v>#VALUE!</v>
      </c>
      <c r="X34" s="130"/>
      <c r="Y34" s="130"/>
      <c r="Z34" s="240" t="s">
        <v>125</v>
      </c>
      <c r="AA34" s="131"/>
      <c r="AB34" s="2"/>
      <c r="AC34" s="2"/>
    </row>
    <row r="35" spans="2:29" ht="19.5" customHeight="1">
      <c r="B35" s="215"/>
      <c r="C35" s="165"/>
      <c r="D35" s="109" t="s">
        <v>127</v>
      </c>
      <c r="E35" s="110"/>
      <c r="F35" s="110"/>
      <c r="G35" s="110"/>
      <c r="H35" s="110"/>
      <c r="I35" s="110"/>
      <c r="J35" s="111"/>
      <c r="K35" s="50"/>
      <c r="L35" s="50"/>
      <c r="M35" s="50"/>
      <c r="N35" s="50"/>
      <c r="O35" s="50"/>
      <c r="P35" s="50"/>
      <c r="Q35" s="50"/>
      <c r="R35" s="50"/>
      <c r="S35" s="50"/>
      <c r="T35" s="50"/>
      <c r="U35" s="50"/>
      <c r="V35" s="50"/>
      <c r="W35" s="237" t="e">
        <f>R13+T27</f>
        <v>#VALUE!</v>
      </c>
      <c r="X35" s="110"/>
      <c r="Y35" s="110"/>
      <c r="Z35" s="66" t="s">
        <v>128</v>
      </c>
      <c r="AA35" s="67"/>
      <c r="AB35" s="2"/>
      <c r="AC35" s="2"/>
    </row>
    <row r="36" spans="2:29" ht="19.5" customHeight="1"/>
    <row r="37" spans="2:29" ht="19.5" customHeight="1"/>
    <row r="38" spans="2:29" ht="19.5" customHeight="1"/>
    <row r="39" spans="2:29" ht="19.5" customHeight="1"/>
    <row r="40" spans="2:29" ht="19.5" customHeight="1"/>
    <row r="41" spans="2:29" ht="19.5" customHeight="1"/>
    <row r="42" spans="2:29" ht="19.5" customHeight="1"/>
    <row r="43" spans="2:29" ht="19.5" customHeight="1"/>
    <row r="44" spans="2:29" ht="19.5" customHeight="1"/>
    <row r="45" spans="2:29" ht="19.5" customHeight="1"/>
    <row r="46" spans="2:29" ht="19.5" customHeight="1"/>
    <row r="47" spans="2:29" ht="19.5" customHeight="1"/>
    <row r="48" spans="2:29"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9.5" customHeight="1"/>
    <row r="64"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row r="140" ht="19.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168">
    <mergeCell ref="B22:C22"/>
    <mergeCell ref="D22:E22"/>
    <mergeCell ref="F22:G22"/>
    <mergeCell ref="H22:I22"/>
    <mergeCell ref="J22:K22"/>
    <mergeCell ref="L22:M22"/>
    <mergeCell ref="N22:O22"/>
    <mergeCell ref="P23:Q23"/>
    <mergeCell ref="R23:S23"/>
    <mergeCell ref="B23:C23"/>
    <mergeCell ref="D23:E23"/>
    <mergeCell ref="F23:G23"/>
    <mergeCell ref="H23:I23"/>
    <mergeCell ref="J23:K23"/>
    <mergeCell ref="L23:M23"/>
    <mergeCell ref="N23:O23"/>
    <mergeCell ref="B20:C20"/>
    <mergeCell ref="D20:E20"/>
    <mergeCell ref="F20:G20"/>
    <mergeCell ref="H20:I20"/>
    <mergeCell ref="J20:K20"/>
    <mergeCell ref="L20:M20"/>
    <mergeCell ref="N20:O20"/>
    <mergeCell ref="P21:Q21"/>
    <mergeCell ref="R21:S21"/>
    <mergeCell ref="B21:C21"/>
    <mergeCell ref="D21:E21"/>
    <mergeCell ref="F21:G21"/>
    <mergeCell ref="H21:I21"/>
    <mergeCell ref="J21:K21"/>
    <mergeCell ref="L21:M21"/>
    <mergeCell ref="N21:O21"/>
    <mergeCell ref="J8:K8"/>
    <mergeCell ref="P5:Q7"/>
    <mergeCell ref="R5:S7"/>
    <mergeCell ref="P9:Q9"/>
    <mergeCell ref="R9:S9"/>
    <mergeCell ref="B9:C9"/>
    <mergeCell ref="D9:E9"/>
    <mergeCell ref="F9:G9"/>
    <mergeCell ref="H9:I9"/>
    <mergeCell ref="J9:K9"/>
    <mergeCell ref="L9:M9"/>
    <mergeCell ref="N9:O9"/>
    <mergeCell ref="B2:AA2"/>
    <mergeCell ref="B5:C7"/>
    <mergeCell ref="D5:G6"/>
    <mergeCell ref="H5:I7"/>
    <mergeCell ref="J5:K7"/>
    <mergeCell ref="L5:M7"/>
    <mergeCell ref="N5:O7"/>
    <mergeCell ref="B10:C10"/>
    <mergeCell ref="D10:E10"/>
    <mergeCell ref="F10:G10"/>
    <mergeCell ref="H10:I10"/>
    <mergeCell ref="J10:K10"/>
    <mergeCell ref="L10:M10"/>
    <mergeCell ref="N10:O10"/>
    <mergeCell ref="L8:M8"/>
    <mergeCell ref="N8:O8"/>
    <mergeCell ref="P8:Q8"/>
    <mergeCell ref="R8:S8"/>
    <mergeCell ref="D7:E7"/>
    <mergeCell ref="F7:G7"/>
    <mergeCell ref="B8:C8"/>
    <mergeCell ref="D8:E8"/>
    <mergeCell ref="F8:G8"/>
    <mergeCell ref="H8:I8"/>
    <mergeCell ref="P11:Q11"/>
    <mergeCell ref="R11:S11"/>
    <mergeCell ref="B11:C11"/>
    <mergeCell ref="D11:E11"/>
    <mergeCell ref="F11:G11"/>
    <mergeCell ref="H11:I11"/>
    <mergeCell ref="J11:K11"/>
    <mergeCell ref="L11:M11"/>
    <mergeCell ref="N11:O11"/>
    <mergeCell ref="W32:X32"/>
    <mergeCell ref="Y32:Z32"/>
    <mergeCell ref="W33:Y33"/>
    <mergeCell ref="Z33:AA33"/>
    <mergeCell ref="W34:Y34"/>
    <mergeCell ref="Z34:AA34"/>
    <mergeCell ref="W35:Y35"/>
    <mergeCell ref="P10:Q10"/>
    <mergeCell ref="R10:S10"/>
    <mergeCell ref="P12:Q12"/>
    <mergeCell ref="R12:S12"/>
    <mergeCell ref="P20:Q20"/>
    <mergeCell ref="R20:S20"/>
    <mergeCell ref="T20:U20"/>
    <mergeCell ref="T21:U21"/>
    <mergeCell ref="P22:Q22"/>
    <mergeCell ref="R22:S22"/>
    <mergeCell ref="T22:U22"/>
    <mergeCell ref="T23:U23"/>
    <mergeCell ref="P19:Q19"/>
    <mergeCell ref="R19:S19"/>
    <mergeCell ref="T19:U19"/>
    <mergeCell ref="T16:U18"/>
    <mergeCell ref="P26:Q26"/>
    <mergeCell ref="B19:C19"/>
    <mergeCell ref="D19:E19"/>
    <mergeCell ref="F19:G19"/>
    <mergeCell ref="H19:I19"/>
    <mergeCell ref="J19:K19"/>
    <mergeCell ref="L19:M19"/>
    <mergeCell ref="N19:O19"/>
    <mergeCell ref="P16:Q18"/>
    <mergeCell ref="R16:S18"/>
    <mergeCell ref="B16:C18"/>
    <mergeCell ref="D16:E18"/>
    <mergeCell ref="F16:G18"/>
    <mergeCell ref="H16:I18"/>
    <mergeCell ref="J16:K18"/>
    <mergeCell ref="L16:M18"/>
    <mergeCell ref="N16:O18"/>
    <mergeCell ref="B13:M13"/>
    <mergeCell ref="N13:O13"/>
    <mergeCell ref="P13:Q13"/>
    <mergeCell ref="R13:S13"/>
    <mergeCell ref="B12:C12"/>
    <mergeCell ref="D12:E12"/>
    <mergeCell ref="F12:G12"/>
    <mergeCell ref="H12:I12"/>
    <mergeCell ref="J12:K12"/>
    <mergeCell ref="L12:M12"/>
    <mergeCell ref="N12:O12"/>
    <mergeCell ref="D33:J33"/>
    <mergeCell ref="D34:J34"/>
    <mergeCell ref="B27:O27"/>
    <mergeCell ref="P27:Q27"/>
    <mergeCell ref="R27:S27"/>
    <mergeCell ref="T27:U27"/>
    <mergeCell ref="B32:C35"/>
    <mergeCell ref="D32:J32"/>
    <mergeCell ref="P32:Q32"/>
    <mergeCell ref="D35:J35"/>
    <mergeCell ref="T32:U32"/>
    <mergeCell ref="R26:S26"/>
    <mergeCell ref="T26:U26"/>
    <mergeCell ref="B26:C26"/>
    <mergeCell ref="D26:E26"/>
    <mergeCell ref="F26:G26"/>
    <mergeCell ref="H26:I26"/>
    <mergeCell ref="J26:K26"/>
    <mergeCell ref="L26:M26"/>
    <mergeCell ref="N26:O26"/>
    <mergeCell ref="P25:Q25"/>
    <mergeCell ref="R25:S25"/>
    <mergeCell ref="T25:U25"/>
    <mergeCell ref="B25:C25"/>
    <mergeCell ref="D25:E25"/>
    <mergeCell ref="F25:G25"/>
    <mergeCell ref="H25:I25"/>
    <mergeCell ref="J25:K25"/>
    <mergeCell ref="L25:M25"/>
    <mergeCell ref="N25:O25"/>
    <mergeCell ref="P24:Q24"/>
    <mergeCell ref="R24:S24"/>
    <mergeCell ref="T24:U24"/>
    <mergeCell ref="B24:C24"/>
    <mergeCell ref="D24:E24"/>
    <mergeCell ref="F24:G24"/>
    <mergeCell ref="H24:I24"/>
    <mergeCell ref="J24:K24"/>
    <mergeCell ref="L24:M24"/>
    <mergeCell ref="N24:O24"/>
  </mergeCells>
  <phoneticPr fontId="31"/>
  <conditionalFormatting sqref="B19:I26">
    <cfRule type="expression" dxfId="21" priority="1" stopIfTrue="1">
      <formula>$AE$2&lt;&gt;2</formula>
    </cfRule>
  </conditionalFormatting>
  <conditionalFormatting sqref="B8:M12">
    <cfRule type="expression" dxfId="20" priority="2" stopIfTrue="1">
      <formula>$AE$2&lt;&gt;2</formula>
    </cfRule>
  </conditionalFormatting>
  <conditionalFormatting sqref="J19:K26">
    <cfRule type="expression" dxfId="19" priority="3">
      <formula>$AE$2&lt;&gt;2</formula>
    </cfRule>
  </conditionalFormatting>
  <conditionalFormatting sqref="L19:O26">
    <cfRule type="expression" dxfId="18" priority="4" stopIfTrue="1">
      <formula>$AE$2&lt;&gt;2</formula>
    </cfRule>
  </conditionalFormatting>
  <conditionalFormatting sqref="N8:S12">
    <cfRule type="expression" dxfId="17" priority="5">
      <formula>$AE$2&lt;&gt;2</formula>
    </cfRule>
  </conditionalFormatting>
  <conditionalFormatting sqref="P32:Q32">
    <cfRule type="expression" dxfId="16" priority="6">
      <formula>$AE$2&lt;&gt;2</formula>
    </cfRule>
  </conditionalFormatting>
  <conditionalFormatting sqref="P19:U27">
    <cfRule type="expression" dxfId="15" priority="7">
      <formula>$AE$2&lt;&gt;2</formula>
    </cfRule>
  </conditionalFormatting>
  <conditionalFormatting sqref="T32:U32">
    <cfRule type="expression" dxfId="14" priority="8">
      <formula>$AE$2&lt;&gt;2</formula>
    </cfRule>
  </conditionalFormatting>
  <conditionalFormatting sqref="W33:Y35">
    <cfRule type="expression" dxfId="13" priority="9">
      <formula>$AE$2&lt;&gt;2</formula>
    </cfRule>
  </conditionalFormatting>
  <conditionalFormatting sqref="Y32:Z32">
    <cfRule type="expression" dxfId="12" priority="10">
      <formula>$AE$2&lt;&gt;2</formula>
    </cfRule>
  </conditionalFormatting>
  <dataValidations count="3">
    <dataValidation type="list" allowBlank="1" showErrorMessage="1" sqref="D19:D26" xr:uid="{00000000-0002-0000-0900-000000000000}">
      <formula1>"屋根,天井,外気床,その他床"</formula1>
    </dataValidation>
    <dataValidation type="list" allowBlank="1" showErrorMessage="1" sqref="L8:L12" xr:uid="{00000000-0002-0000-0900-000001000000}">
      <formula1>"雨戸,ｼｬｯﾀｰ,障子"</formula1>
    </dataValidation>
    <dataValidation type="list" allowBlank="1" showErrorMessage="1" sqref="N19:N26" xr:uid="{00000000-0002-0000-0900-000002000000}">
      <formula1>"1.0,0.7"</formula1>
    </dataValidation>
  </dataValidations>
  <pageMargins left="0.70866141732283472" right="0.70866141732283472" top="0.74803149606299213" bottom="0.74803149606299213" header="0" footer="0"/>
  <pageSetup paperSize="9" scale="83" orientation="portrait"/>
  <headerFooter>
    <oddHeader>&amp;Rver. 2.5</oddHeader>
    <oddFooter>&amp;Cⓒ　2022 hyoukakyoukai.All right reserved</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99FF"/>
  </sheetPr>
  <dimension ref="A1:BO1000"/>
  <sheetViews>
    <sheetView workbookViewId="0"/>
  </sheetViews>
  <sheetFormatPr baseColWidth="10" defaultColWidth="14.5" defaultRowHeight="15" customHeight="1"/>
  <cols>
    <col min="1" max="1" width="0.6640625" customWidth="1"/>
    <col min="2" max="3" width="4.1640625" customWidth="1"/>
    <col min="4" max="29" width="3.6640625" customWidth="1"/>
    <col min="30" max="30" width="4.1640625" customWidth="1"/>
    <col min="31" max="32" width="4.1640625" hidden="1" customWidth="1"/>
    <col min="33" max="33" width="8" hidden="1" customWidth="1"/>
    <col min="34" max="42" width="4.1640625" hidden="1" customWidth="1"/>
    <col min="43" max="45" width="4.1640625" customWidth="1"/>
    <col min="46" max="54" width="3.6640625" customWidth="1"/>
    <col min="55" max="56" width="9" customWidth="1"/>
    <col min="57" max="67" width="8.83203125" customWidth="1"/>
  </cols>
  <sheetData>
    <row r="1" spans="1:67" ht="3.75" customHeight="1">
      <c r="AE1" s="6"/>
      <c r="AF1" s="6"/>
      <c r="AG1" s="6"/>
      <c r="AH1" s="6"/>
      <c r="AI1" s="6"/>
      <c r="AJ1" s="6"/>
      <c r="AK1" s="6"/>
      <c r="AL1" s="6"/>
      <c r="AM1" s="6"/>
      <c r="AN1" s="6"/>
      <c r="AO1" s="6"/>
      <c r="AP1" s="6"/>
      <c r="AQ1" s="6"/>
      <c r="AR1" s="6"/>
      <c r="AS1" s="6"/>
      <c r="AT1" s="6"/>
      <c r="AU1" s="6"/>
      <c r="AV1" s="6"/>
      <c r="AW1" s="6"/>
      <c r="AX1" s="6"/>
      <c r="AY1" s="6"/>
      <c r="AZ1" s="6"/>
      <c r="BA1" s="6"/>
      <c r="BB1" s="6"/>
      <c r="BC1" s="6"/>
      <c r="BD1" s="6"/>
    </row>
    <row r="2" spans="1:67" ht="30" customHeight="1">
      <c r="B2" s="249" t="s">
        <v>275</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E2" s="8">
        <f>共通条件・結果!AE2</f>
        <v>2</v>
      </c>
      <c r="AF2" s="6"/>
      <c r="AG2" s="8" t="s">
        <v>276</v>
      </c>
      <c r="AH2" s="6"/>
      <c r="AI2" s="6"/>
      <c r="AJ2" s="6"/>
      <c r="AK2" s="6"/>
      <c r="AL2" s="6"/>
      <c r="AM2" s="6"/>
      <c r="AN2" s="6"/>
      <c r="AO2" s="6"/>
      <c r="AP2" s="6"/>
      <c r="AQ2" s="6"/>
      <c r="AR2" s="6"/>
      <c r="AS2" s="6"/>
      <c r="AT2" s="6"/>
      <c r="AU2" s="6"/>
      <c r="AV2" s="6"/>
      <c r="AW2" s="6"/>
      <c r="AX2" s="6"/>
      <c r="AY2" s="6"/>
      <c r="AZ2" s="6"/>
      <c r="BA2" s="6"/>
      <c r="BB2" s="6"/>
      <c r="BC2" s="6"/>
      <c r="BD2" s="6"/>
    </row>
    <row r="3" spans="1:67" ht="27" customHeight="1">
      <c r="A3" s="37"/>
      <c r="B3" s="68" t="s">
        <v>277</v>
      </c>
      <c r="C3" s="37"/>
      <c r="D3" s="37"/>
      <c r="E3" s="37"/>
      <c r="F3" s="37"/>
      <c r="G3" s="37"/>
      <c r="H3" s="37"/>
      <c r="I3" s="37"/>
      <c r="J3" s="69" t="s">
        <v>56</v>
      </c>
      <c r="K3" s="298" t="s">
        <v>278</v>
      </c>
      <c r="L3" s="130"/>
      <c r="M3" s="130"/>
      <c r="N3" s="136"/>
      <c r="O3" s="70"/>
      <c r="P3" s="298" t="s">
        <v>279</v>
      </c>
      <c r="Q3" s="130"/>
      <c r="R3" s="130"/>
      <c r="S3" s="136"/>
      <c r="T3" s="37"/>
      <c r="U3" s="37"/>
      <c r="V3" s="37"/>
      <c r="W3" s="37"/>
      <c r="X3" s="37"/>
      <c r="Y3" s="37"/>
      <c r="Z3" s="37"/>
      <c r="AA3" s="37"/>
      <c r="AB3" s="37"/>
      <c r="AC3" s="37"/>
      <c r="AD3" s="37"/>
      <c r="AE3" s="2" t="s">
        <v>1</v>
      </c>
      <c r="AF3" s="34"/>
      <c r="AG3" s="71">
        <v>2</v>
      </c>
      <c r="AH3" s="34"/>
      <c r="AI3" s="34"/>
      <c r="AJ3" s="34"/>
      <c r="AK3" s="34"/>
      <c r="AL3" s="34"/>
      <c r="AM3" s="34"/>
      <c r="AN3" s="34"/>
      <c r="AO3" s="34"/>
      <c r="AP3" s="34"/>
      <c r="AQ3" s="34"/>
      <c r="AR3" s="34"/>
      <c r="AS3" s="34"/>
      <c r="AT3" s="34"/>
      <c r="AU3" s="34"/>
      <c r="AV3" s="34"/>
      <c r="AW3" s="34"/>
      <c r="AX3" s="34"/>
      <c r="AY3" s="34"/>
      <c r="AZ3" s="34"/>
      <c r="BA3" s="34"/>
      <c r="BB3" s="34"/>
      <c r="BC3" s="34"/>
      <c r="BD3" s="34"/>
      <c r="BE3" s="37"/>
      <c r="BF3" s="37"/>
      <c r="BG3" s="37"/>
      <c r="BH3" s="37"/>
      <c r="BI3" s="37"/>
      <c r="BJ3" s="37"/>
      <c r="BK3" s="37"/>
      <c r="BL3" s="37"/>
      <c r="BM3" s="37"/>
      <c r="BN3" s="37"/>
      <c r="BO3" s="37"/>
    </row>
    <row r="4" spans="1:67" ht="19.5" customHeight="1">
      <c r="A4" s="37"/>
      <c r="B4" s="5" t="s">
        <v>280</v>
      </c>
      <c r="C4" s="2"/>
      <c r="D4" s="2"/>
      <c r="E4" s="2"/>
      <c r="F4" s="2"/>
      <c r="G4" s="2"/>
      <c r="H4" s="2"/>
      <c r="I4" s="2"/>
      <c r="J4" s="72"/>
      <c r="K4" s="72"/>
      <c r="L4" s="72"/>
      <c r="M4" s="72"/>
      <c r="N4" s="72"/>
      <c r="O4" s="72"/>
      <c r="P4" s="72"/>
      <c r="Q4" s="72"/>
      <c r="R4" s="72"/>
      <c r="S4" s="72"/>
      <c r="T4" s="37"/>
      <c r="U4" s="37"/>
      <c r="V4" s="37"/>
      <c r="W4" s="37"/>
      <c r="X4" s="37"/>
      <c r="Y4" s="37"/>
      <c r="Z4" s="37"/>
      <c r="AA4" s="37"/>
      <c r="AB4" s="37"/>
      <c r="AC4" s="37"/>
      <c r="AD4" s="37"/>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7"/>
      <c r="BF4" s="37"/>
      <c r="BG4" s="37"/>
      <c r="BH4" s="37"/>
      <c r="BI4" s="37"/>
      <c r="BJ4" s="37"/>
      <c r="BK4" s="37"/>
      <c r="BL4" s="37"/>
      <c r="BM4" s="37"/>
      <c r="BN4" s="37"/>
      <c r="BO4" s="37"/>
    </row>
    <row r="5" spans="1:67" ht="19.5" customHeight="1">
      <c r="A5" s="37"/>
      <c r="B5" s="287" t="s">
        <v>281</v>
      </c>
      <c r="C5" s="117"/>
      <c r="D5" s="132" t="s">
        <v>282</v>
      </c>
      <c r="E5" s="116"/>
      <c r="F5" s="116"/>
      <c r="G5" s="117"/>
      <c r="H5" s="299" t="s">
        <v>283</v>
      </c>
      <c r="I5" s="134"/>
      <c r="J5" s="72"/>
      <c r="K5" s="72"/>
      <c r="L5" s="72"/>
      <c r="M5" s="72"/>
      <c r="N5" s="72"/>
      <c r="O5" s="72"/>
      <c r="P5" s="72"/>
      <c r="Q5" s="72"/>
      <c r="R5" s="72"/>
      <c r="S5" s="72"/>
      <c r="T5" s="37"/>
      <c r="U5" s="37"/>
      <c r="V5" s="37"/>
      <c r="W5" s="37"/>
      <c r="X5" s="37"/>
      <c r="Y5" s="37"/>
      <c r="Z5" s="37"/>
      <c r="AA5" s="37"/>
      <c r="AB5" s="37"/>
      <c r="AC5" s="37"/>
      <c r="AD5" s="37"/>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7"/>
      <c r="BF5" s="37"/>
      <c r="BG5" s="37"/>
      <c r="BH5" s="37"/>
      <c r="BI5" s="37"/>
      <c r="BJ5" s="37"/>
      <c r="BK5" s="37"/>
      <c r="BL5" s="37"/>
      <c r="BM5" s="37"/>
      <c r="BN5" s="37"/>
      <c r="BO5" s="37"/>
    </row>
    <row r="6" spans="1:67" ht="19.5" customHeight="1">
      <c r="A6" s="37"/>
      <c r="B6" s="215"/>
      <c r="C6" s="186"/>
      <c r="D6" s="185"/>
      <c r="E6" s="156"/>
      <c r="F6" s="156"/>
      <c r="G6" s="186"/>
      <c r="H6" s="185"/>
      <c r="I6" s="165"/>
      <c r="J6" s="37"/>
      <c r="K6" s="37"/>
      <c r="L6" s="37"/>
      <c r="M6" s="37"/>
      <c r="N6" s="37"/>
      <c r="O6" s="37"/>
      <c r="P6" s="37"/>
      <c r="Q6" s="37"/>
      <c r="R6" s="37"/>
      <c r="S6" s="37"/>
      <c r="T6" s="37"/>
      <c r="U6" s="37"/>
      <c r="V6" s="37"/>
      <c r="W6" s="37"/>
      <c r="X6" s="37"/>
      <c r="Y6" s="37"/>
      <c r="Z6" s="37"/>
      <c r="AA6" s="37"/>
      <c r="AB6" s="37"/>
      <c r="AC6" s="37"/>
      <c r="AD6" s="37"/>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7"/>
      <c r="BF6" s="37"/>
      <c r="BG6" s="37"/>
      <c r="BH6" s="37"/>
      <c r="BI6" s="37"/>
      <c r="BJ6" s="37"/>
      <c r="BK6" s="37"/>
      <c r="BL6" s="37"/>
      <c r="BM6" s="37"/>
      <c r="BN6" s="37"/>
      <c r="BO6" s="37"/>
    </row>
    <row r="7" spans="1:67" ht="19.5" customHeight="1">
      <c r="A7" s="37"/>
      <c r="B7" s="300" t="s">
        <v>284</v>
      </c>
      <c r="C7" s="126"/>
      <c r="D7" s="301" t="s">
        <v>285</v>
      </c>
      <c r="E7" s="119"/>
      <c r="F7" s="119"/>
      <c r="G7" s="126"/>
      <c r="H7" s="301">
        <v>2.33</v>
      </c>
      <c r="I7" s="120"/>
      <c r="J7" s="37"/>
      <c r="K7" s="37"/>
      <c r="L7" s="37"/>
      <c r="M7" s="37"/>
      <c r="N7" s="37"/>
      <c r="O7" s="37"/>
      <c r="P7" s="37"/>
      <c r="Q7" s="37"/>
      <c r="R7" s="37"/>
      <c r="S7" s="37"/>
      <c r="T7" s="37"/>
      <c r="U7" s="37"/>
      <c r="V7" s="37"/>
      <c r="W7" s="37"/>
      <c r="X7" s="37"/>
      <c r="Y7" s="37"/>
      <c r="Z7" s="37"/>
      <c r="AA7" s="37"/>
      <c r="AB7" s="37"/>
      <c r="AC7" s="37"/>
      <c r="AD7" s="37"/>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7"/>
      <c r="BF7" s="37"/>
      <c r="BG7" s="37"/>
      <c r="BH7" s="37"/>
      <c r="BI7" s="37"/>
      <c r="BJ7" s="37"/>
      <c r="BK7" s="37"/>
      <c r="BL7" s="37"/>
      <c r="BM7" s="37"/>
      <c r="BN7" s="37"/>
      <c r="BO7" s="37"/>
    </row>
    <row r="8" spans="1:67" ht="19.5" customHeight="1">
      <c r="A8" s="37"/>
      <c r="B8" s="302" t="s">
        <v>286</v>
      </c>
      <c r="C8" s="136"/>
      <c r="D8" s="303" t="s">
        <v>287</v>
      </c>
      <c r="E8" s="304"/>
      <c r="F8" s="304"/>
      <c r="G8" s="305"/>
      <c r="H8" s="306">
        <v>3.41</v>
      </c>
      <c r="I8" s="131"/>
      <c r="J8" s="37"/>
      <c r="K8" s="37"/>
      <c r="L8" s="37"/>
      <c r="M8" s="37"/>
      <c r="N8" s="37"/>
      <c r="O8" s="37"/>
      <c r="P8" s="37"/>
      <c r="Q8" s="37"/>
      <c r="R8" s="37"/>
      <c r="S8" s="37"/>
      <c r="T8" s="37"/>
      <c r="U8" s="37"/>
      <c r="V8" s="37"/>
      <c r="W8" s="37"/>
      <c r="X8" s="37"/>
      <c r="Y8" s="37"/>
      <c r="Z8" s="37"/>
      <c r="AA8" s="37"/>
      <c r="AB8" s="37"/>
      <c r="AC8" s="37"/>
      <c r="AD8" s="37"/>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7"/>
      <c r="BF8" s="37"/>
      <c r="BG8" s="37"/>
      <c r="BH8" s="37"/>
      <c r="BI8" s="37"/>
      <c r="BJ8" s="37"/>
      <c r="BK8" s="37"/>
      <c r="BL8" s="37"/>
      <c r="BM8" s="37"/>
      <c r="BN8" s="37"/>
      <c r="BO8" s="37"/>
    </row>
    <row r="9" spans="1:67" ht="19.5" customHeight="1">
      <c r="A9" s="37"/>
      <c r="B9" s="302" t="s">
        <v>288</v>
      </c>
      <c r="C9" s="136"/>
      <c r="D9" s="303" t="s">
        <v>285</v>
      </c>
      <c r="E9" s="304"/>
      <c r="F9" s="304"/>
      <c r="G9" s="305"/>
      <c r="H9" s="306"/>
      <c r="I9" s="131"/>
      <c r="J9" s="37"/>
      <c r="K9" s="37"/>
      <c r="L9" s="37"/>
      <c r="M9" s="37"/>
      <c r="N9" s="37"/>
      <c r="O9" s="37"/>
      <c r="P9" s="37"/>
      <c r="Q9" s="37"/>
      <c r="R9" s="37"/>
      <c r="S9" s="37"/>
      <c r="T9" s="37"/>
      <c r="U9" s="37"/>
      <c r="V9" s="37"/>
      <c r="W9" s="37"/>
      <c r="X9" s="37"/>
      <c r="Y9" s="37"/>
      <c r="Z9" s="37"/>
      <c r="AA9" s="37"/>
      <c r="AB9" s="37"/>
      <c r="AC9" s="37"/>
      <c r="AD9" s="37"/>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7"/>
      <c r="BF9" s="37"/>
      <c r="BG9" s="37"/>
      <c r="BH9" s="37"/>
      <c r="BI9" s="37"/>
      <c r="BJ9" s="37"/>
      <c r="BK9" s="37"/>
      <c r="BL9" s="37"/>
      <c r="BM9" s="37"/>
      <c r="BN9" s="37"/>
      <c r="BO9" s="37"/>
    </row>
    <row r="10" spans="1:67" ht="19.5" customHeight="1">
      <c r="A10" s="37"/>
      <c r="B10" s="302" t="s">
        <v>289</v>
      </c>
      <c r="C10" s="136"/>
      <c r="D10" s="303" t="s">
        <v>287</v>
      </c>
      <c r="E10" s="304"/>
      <c r="F10" s="304"/>
      <c r="G10" s="305"/>
      <c r="H10" s="306"/>
      <c r="I10" s="131"/>
      <c r="J10" s="37"/>
      <c r="K10" s="37"/>
      <c r="L10" s="37"/>
      <c r="M10" s="37"/>
      <c r="N10" s="37"/>
      <c r="O10" s="37"/>
      <c r="P10" s="37"/>
      <c r="Q10" s="37"/>
      <c r="R10" s="37"/>
      <c r="S10" s="37"/>
      <c r="T10" s="37"/>
      <c r="U10" s="37"/>
      <c r="V10" s="37"/>
      <c r="W10" s="37"/>
      <c r="X10" s="37"/>
      <c r="Y10" s="37"/>
      <c r="Z10" s="37"/>
      <c r="AA10" s="37"/>
      <c r="AB10" s="37"/>
      <c r="AC10" s="37"/>
      <c r="AD10" s="37"/>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7"/>
      <c r="BF10" s="37"/>
      <c r="BG10" s="37"/>
      <c r="BH10" s="37"/>
      <c r="BI10" s="37"/>
      <c r="BJ10" s="37"/>
      <c r="BK10" s="37"/>
      <c r="BL10" s="37"/>
      <c r="BM10" s="37"/>
      <c r="BN10" s="37"/>
      <c r="BO10" s="37"/>
    </row>
    <row r="11" spans="1:67" ht="19.5" customHeight="1">
      <c r="A11" s="37"/>
      <c r="B11" s="316"/>
      <c r="C11" s="313"/>
      <c r="D11" s="311"/>
      <c r="E11" s="312"/>
      <c r="F11" s="312"/>
      <c r="G11" s="313"/>
      <c r="H11" s="311"/>
      <c r="I11" s="314"/>
      <c r="J11" s="37"/>
      <c r="K11" s="37"/>
      <c r="L11" s="37"/>
      <c r="M11" s="37"/>
      <c r="N11" s="37"/>
      <c r="O11" s="37"/>
      <c r="P11" s="37"/>
      <c r="Q11" s="37"/>
      <c r="R11" s="37"/>
      <c r="S11" s="37"/>
      <c r="T11" s="37"/>
      <c r="U11" s="37"/>
      <c r="V11" s="37"/>
      <c r="W11" s="37"/>
      <c r="X11" s="37"/>
      <c r="Y11" s="37"/>
      <c r="Z11" s="37"/>
      <c r="AA11" s="37"/>
      <c r="AB11" s="37"/>
      <c r="AC11" s="37"/>
      <c r="AD11" s="37"/>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7"/>
      <c r="BF11" s="37"/>
      <c r="BG11" s="37"/>
      <c r="BH11" s="37"/>
      <c r="BI11" s="37"/>
      <c r="BJ11" s="37"/>
      <c r="BK11" s="37"/>
      <c r="BL11" s="37"/>
      <c r="BM11" s="37"/>
      <c r="BN11" s="37"/>
      <c r="BO11" s="37"/>
    </row>
    <row r="12" spans="1:67" ht="19.5" customHeight="1">
      <c r="A12" s="37"/>
      <c r="B12" s="302"/>
      <c r="C12" s="136"/>
      <c r="D12" s="306"/>
      <c r="E12" s="130"/>
      <c r="F12" s="130"/>
      <c r="G12" s="136"/>
      <c r="H12" s="306"/>
      <c r="I12" s="131"/>
      <c r="J12" s="37"/>
      <c r="K12" s="37"/>
      <c r="L12" s="37"/>
      <c r="M12" s="37"/>
      <c r="N12" s="37"/>
      <c r="O12" s="37"/>
      <c r="P12" s="37"/>
      <c r="Q12" s="37"/>
      <c r="R12" s="37"/>
      <c r="S12" s="37"/>
      <c r="T12" s="37"/>
      <c r="U12" s="37"/>
      <c r="V12" s="37"/>
      <c r="W12" s="37"/>
      <c r="X12" s="37"/>
      <c r="Y12" s="37"/>
      <c r="Z12" s="37"/>
      <c r="AA12" s="37"/>
      <c r="AB12" s="37"/>
      <c r="AC12" s="37"/>
      <c r="AD12" s="37"/>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7"/>
      <c r="BF12" s="37"/>
      <c r="BG12" s="37"/>
      <c r="BH12" s="37"/>
      <c r="BI12" s="37"/>
      <c r="BJ12" s="37"/>
      <c r="BK12" s="37"/>
      <c r="BL12" s="37"/>
      <c r="BM12" s="37"/>
      <c r="BN12" s="37"/>
      <c r="BO12" s="37"/>
    </row>
    <row r="13" spans="1:67" ht="19.5" customHeight="1">
      <c r="A13" s="37"/>
      <c r="B13" s="302"/>
      <c r="C13" s="136"/>
      <c r="D13" s="306"/>
      <c r="E13" s="130"/>
      <c r="F13" s="130"/>
      <c r="G13" s="136"/>
      <c r="H13" s="306"/>
      <c r="I13" s="131"/>
      <c r="J13" s="37"/>
      <c r="K13" s="37"/>
      <c r="L13" s="37"/>
      <c r="M13" s="37"/>
      <c r="N13" s="37"/>
      <c r="O13" s="37"/>
      <c r="P13" s="37"/>
      <c r="Q13" s="37"/>
      <c r="R13" s="37"/>
      <c r="S13" s="37"/>
      <c r="T13" s="37"/>
      <c r="U13" s="37"/>
      <c r="V13" s="37"/>
      <c r="W13" s="37"/>
      <c r="X13" s="37"/>
      <c r="Y13" s="37"/>
      <c r="Z13" s="37"/>
      <c r="AA13" s="37"/>
      <c r="AB13" s="37"/>
      <c r="AC13" s="37"/>
      <c r="AD13" s="37"/>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7"/>
      <c r="BF13" s="37"/>
      <c r="BG13" s="37"/>
      <c r="BH13" s="37"/>
      <c r="BI13" s="37"/>
      <c r="BJ13" s="37"/>
      <c r="BK13" s="37"/>
      <c r="BL13" s="37"/>
      <c r="BM13" s="37"/>
      <c r="BN13" s="37"/>
      <c r="BO13" s="37"/>
    </row>
    <row r="14" spans="1:67" ht="19.5" customHeight="1">
      <c r="A14" s="37"/>
      <c r="B14" s="317"/>
      <c r="C14" s="309"/>
      <c r="D14" s="307"/>
      <c r="E14" s="308"/>
      <c r="F14" s="308"/>
      <c r="G14" s="309"/>
      <c r="H14" s="307"/>
      <c r="I14" s="310"/>
      <c r="J14" s="37"/>
      <c r="K14" s="37"/>
      <c r="L14" s="37"/>
      <c r="M14" s="37"/>
      <c r="N14" s="37"/>
      <c r="O14" s="37"/>
      <c r="P14" s="37"/>
      <c r="Q14" s="37"/>
      <c r="R14" s="37"/>
      <c r="S14" s="37"/>
      <c r="T14" s="37"/>
      <c r="U14" s="37"/>
      <c r="V14" s="37"/>
      <c r="W14" s="37"/>
      <c r="X14" s="37"/>
      <c r="Y14" s="37"/>
      <c r="Z14" s="37"/>
      <c r="AA14" s="37"/>
      <c r="AB14" s="37"/>
      <c r="AC14" s="37"/>
      <c r="AD14" s="37"/>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7"/>
      <c r="BF14" s="37"/>
      <c r="BG14" s="37"/>
      <c r="BH14" s="37"/>
      <c r="BI14" s="37"/>
      <c r="BJ14" s="37"/>
      <c r="BK14" s="37"/>
      <c r="BL14" s="37"/>
      <c r="BM14" s="37"/>
      <c r="BN14" s="37"/>
      <c r="BO14" s="37"/>
    </row>
    <row r="15" spans="1:67" ht="19.5" customHeight="1">
      <c r="A15" s="37"/>
      <c r="B15" s="225" t="s">
        <v>290</v>
      </c>
      <c r="C15" s="122"/>
      <c r="D15" s="122"/>
      <c r="E15" s="122"/>
      <c r="F15" s="122"/>
      <c r="G15" s="213"/>
      <c r="H15" s="212">
        <f>SUM(H7:I14)</f>
        <v>5.74</v>
      </c>
      <c r="I15" s="123"/>
      <c r="J15" s="37"/>
      <c r="K15" s="37"/>
      <c r="L15" s="37"/>
      <c r="M15" s="37"/>
      <c r="N15" s="37"/>
      <c r="O15" s="37"/>
      <c r="P15" s="37"/>
      <c r="Q15" s="37"/>
      <c r="R15" s="37"/>
      <c r="S15" s="37"/>
      <c r="T15" s="37"/>
      <c r="U15" s="37"/>
      <c r="V15" s="37"/>
      <c r="W15" s="37"/>
      <c r="X15" s="37"/>
      <c r="Y15" s="37"/>
      <c r="Z15" s="37"/>
      <c r="AA15" s="37"/>
      <c r="AB15" s="37"/>
      <c r="AC15" s="37"/>
      <c r="AD15" s="37"/>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7"/>
      <c r="BF15" s="37"/>
      <c r="BG15" s="37"/>
      <c r="BH15" s="37"/>
      <c r="BI15" s="37"/>
      <c r="BJ15" s="37"/>
      <c r="BK15" s="37"/>
      <c r="BL15" s="37"/>
      <c r="BM15" s="37"/>
      <c r="BN15" s="37"/>
      <c r="BO15" s="37"/>
    </row>
    <row r="16" spans="1:67" ht="19.5" customHeight="1">
      <c r="A16" s="37"/>
      <c r="B16" s="2" t="s">
        <v>291</v>
      </c>
      <c r="C16" s="73"/>
      <c r="D16" s="73"/>
      <c r="E16" s="73"/>
      <c r="F16" s="73"/>
      <c r="G16" s="73"/>
      <c r="H16" s="74"/>
      <c r="I16" s="74"/>
      <c r="J16" s="37"/>
      <c r="K16" s="37"/>
      <c r="L16" s="37"/>
      <c r="M16" s="37"/>
      <c r="N16" s="37"/>
      <c r="O16" s="37"/>
      <c r="P16" s="37"/>
      <c r="Q16" s="37"/>
      <c r="R16" s="37"/>
      <c r="S16" s="37"/>
      <c r="T16" s="37"/>
      <c r="U16" s="37"/>
      <c r="V16" s="37"/>
      <c r="W16" s="37"/>
      <c r="X16" s="37"/>
      <c r="Y16" s="37"/>
      <c r="Z16" s="37"/>
      <c r="AA16" s="37"/>
      <c r="AB16" s="37"/>
      <c r="AC16" s="37"/>
      <c r="AD16" s="37"/>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7"/>
      <c r="BF16" s="37"/>
      <c r="BG16" s="37"/>
      <c r="BH16" s="37"/>
      <c r="BI16" s="37"/>
      <c r="BJ16" s="37"/>
      <c r="BK16" s="37"/>
      <c r="BL16" s="37"/>
      <c r="BM16" s="37"/>
      <c r="BN16" s="37"/>
      <c r="BO16" s="37"/>
    </row>
    <row r="17" spans="1:67" ht="19.5" customHeight="1">
      <c r="A17" s="37"/>
      <c r="B17" s="2"/>
      <c r="C17" s="73"/>
      <c r="D17" s="73"/>
      <c r="E17" s="73"/>
      <c r="F17" s="73"/>
      <c r="G17" s="73"/>
      <c r="H17" s="74"/>
      <c r="I17" s="74"/>
      <c r="J17" s="37"/>
      <c r="K17" s="37"/>
      <c r="L17" s="37"/>
      <c r="M17" s="37"/>
      <c r="N17" s="37"/>
      <c r="O17" s="37"/>
      <c r="P17" s="37"/>
      <c r="Q17" s="37"/>
      <c r="R17" s="37"/>
      <c r="S17" s="37"/>
      <c r="T17" s="37"/>
      <c r="U17" s="37"/>
      <c r="V17" s="37"/>
      <c r="W17" s="37"/>
      <c r="X17" s="37"/>
      <c r="Y17" s="37"/>
      <c r="Z17" s="37"/>
      <c r="AA17" s="37"/>
      <c r="AB17" s="37"/>
      <c r="AC17" s="37"/>
      <c r="AD17" s="37"/>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7"/>
      <c r="BF17" s="37"/>
      <c r="BG17" s="37"/>
      <c r="BH17" s="37"/>
      <c r="BI17" s="37"/>
      <c r="BJ17" s="37"/>
      <c r="BK17" s="37"/>
      <c r="BL17" s="37"/>
      <c r="BM17" s="37"/>
      <c r="BN17" s="37"/>
      <c r="BO17" s="37"/>
    </row>
    <row r="18" spans="1:67" ht="19.5" customHeight="1">
      <c r="A18" s="37"/>
      <c r="B18" s="5"/>
      <c r="C18" s="73"/>
      <c r="D18" s="73"/>
      <c r="E18" s="73"/>
      <c r="F18" s="73"/>
      <c r="G18" s="73"/>
      <c r="H18" s="74"/>
      <c r="I18" s="74"/>
      <c r="J18" s="37"/>
      <c r="K18" s="37"/>
      <c r="L18" s="37"/>
      <c r="M18" s="37"/>
      <c r="N18" s="37"/>
      <c r="O18" s="37"/>
      <c r="P18" s="37"/>
      <c r="Q18" s="37"/>
      <c r="R18" s="37"/>
      <c r="S18" s="37"/>
      <c r="T18" s="37"/>
      <c r="U18" s="37"/>
      <c r="V18" s="37"/>
      <c r="W18" s="37"/>
      <c r="X18" s="37"/>
      <c r="Y18" s="37"/>
      <c r="Z18" s="37"/>
      <c r="AA18" s="37"/>
      <c r="AB18" s="37"/>
      <c r="AC18" s="37"/>
      <c r="AD18" s="37"/>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7"/>
      <c r="BF18" s="37"/>
      <c r="BG18" s="37"/>
      <c r="BH18" s="37"/>
      <c r="BI18" s="37"/>
      <c r="BJ18" s="37"/>
      <c r="BK18" s="37"/>
      <c r="BL18" s="37"/>
      <c r="BM18" s="37"/>
      <c r="BN18" s="37"/>
      <c r="BO18" s="37"/>
    </row>
    <row r="19" spans="1:67" ht="19.5" customHeight="1">
      <c r="A19" s="2"/>
      <c r="B19" s="5" t="s">
        <v>292</v>
      </c>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2"/>
      <c r="BF19" s="2"/>
      <c r="BG19" s="2"/>
      <c r="BH19" s="2"/>
      <c r="BI19" s="2"/>
      <c r="BJ19" s="2"/>
      <c r="BK19" s="2"/>
      <c r="BL19" s="2"/>
      <c r="BM19" s="2"/>
      <c r="BN19" s="2"/>
      <c r="BO19" s="2"/>
    </row>
    <row r="20" spans="1:67" ht="19.5" customHeight="1">
      <c r="A20" s="2"/>
      <c r="B20" s="115" t="s">
        <v>281</v>
      </c>
      <c r="C20" s="117"/>
      <c r="D20" s="132" t="s">
        <v>282</v>
      </c>
      <c r="E20" s="116"/>
      <c r="F20" s="116"/>
      <c r="G20" s="117"/>
      <c r="H20" s="182" t="s">
        <v>293</v>
      </c>
      <c r="I20" s="116"/>
      <c r="J20" s="117"/>
      <c r="K20" s="182" t="s">
        <v>294</v>
      </c>
      <c r="L20" s="116"/>
      <c r="M20" s="117"/>
      <c r="N20" s="182" t="s">
        <v>295</v>
      </c>
      <c r="O20" s="116"/>
      <c r="P20" s="117"/>
      <c r="Q20" s="182" t="s">
        <v>81</v>
      </c>
      <c r="R20" s="116"/>
      <c r="S20" s="134"/>
      <c r="T20" s="2"/>
      <c r="U20" s="2"/>
      <c r="V20" s="2"/>
      <c r="W20" s="2"/>
      <c r="X20" s="2"/>
      <c r="Y20" s="2"/>
      <c r="Z20" s="2"/>
      <c r="AA20" s="2"/>
      <c r="AB20" s="2"/>
      <c r="AC20" s="2"/>
      <c r="AD20" s="2"/>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2"/>
      <c r="BF20" s="2"/>
      <c r="BG20" s="2"/>
      <c r="BH20" s="2"/>
      <c r="BI20" s="2"/>
      <c r="BJ20" s="2"/>
      <c r="BK20" s="2"/>
      <c r="BL20" s="2"/>
      <c r="BM20" s="2"/>
      <c r="BN20" s="2"/>
      <c r="BO20" s="2"/>
    </row>
    <row r="21" spans="1:67" ht="19.5" customHeight="1">
      <c r="A21" s="2"/>
      <c r="B21" s="215"/>
      <c r="C21" s="186"/>
      <c r="D21" s="185"/>
      <c r="E21" s="156"/>
      <c r="F21" s="156"/>
      <c r="G21" s="186"/>
      <c r="H21" s="185"/>
      <c r="I21" s="156"/>
      <c r="J21" s="186"/>
      <c r="K21" s="185"/>
      <c r="L21" s="156"/>
      <c r="M21" s="186"/>
      <c r="N21" s="185"/>
      <c r="O21" s="156"/>
      <c r="P21" s="186"/>
      <c r="Q21" s="185"/>
      <c r="R21" s="156"/>
      <c r="S21" s="165"/>
      <c r="T21" s="2"/>
      <c r="U21" s="2"/>
      <c r="V21" s="2"/>
      <c r="W21" s="2"/>
      <c r="X21" s="2"/>
      <c r="Y21" s="2"/>
      <c r="Z21" s="2"/>
      <c r="AA21" s="2"/>
      <c r="AB21" s="2"/>
      <c r="AC21" s="2"/>
      <c r="AD21" s="2"/>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2"/>
      <c r="BF21" s="2"/>
      <c r="BG21" s="2"/>
      <c r="BH21" s="2"/>
      <c r="BI21" s="2"/>
      <c r="BJ21" s="2"/>
      <c r="BK21" s="2"/>
      <c r="BL21" s="2"/>
      <c r="BM21" s="2"/>
      <c r="BN21" s="2"/>
      <c r="BO21" s="2"/>
    </row>
    <row r="22" spans="1:67" ht="19.5" customHeight="1">
      <c r="A22" s="2"/>
      <c r="B22" s="294" t="str">
        <f t="shared" ref="B22:B29" si="0">IF(B7="","",B7)</f>
        <v>1</v>
      </c>
      <c r="C22" s="117"/>
      <c r="D22" s="293" t="str">
        <f t="shared" ref="D22:D29" si="1">IF(D7="","",D7)</f>
        <v>玄関土間</v>
      </c>
      <c r="E22" s="116"/>
      <c r="F22" s="116"/>
      <c r="G22" s="117"/>
      <c r="H22" s="221">
        <v>2.09</v>
      </c>
      <c r="I22" s="217"/>
      <c r="J22" s="206"/>
      <c r="K22" s="221">
        <v>0.69</v>
      </c>
      <c r="L22" s="217"/>
      <c r="M22" s="206"/>
      <c r="N22" s="315">
        <v>0.7</v>
      </c>
      <c r="O22" s="217"/>
      <c r="P22" s="206"/>
      <c r="Q22" s="205">
        <f t="shared" ref="Q22:Q29" si="2">IF(H22="","",K22*H22*AH22)</f>
        <v>1.0094699999999996</v>
      </c>
      <c r="R22" s="217"/>
      <c r="S22" s="207"/>
      <c r="T22" s="2"/>
      <c r="U22" s="2"/>
      <c r="V22" s="2"/>
      <c r="W22" s="2"/>
      <c r="X22" s="2"/>
      <c r="Y22" s="2"/>
      <c r="Z22" s="2"/>
      <c r="AA22" s="2"/>
      <c r="AB22" s="2"/>
      <c r="AC22" s="2"/>
      <c r="AD22" s="2"/>
      <c r="AE22" s="34"/>
      <c r="AF22" s="34"/>
      <c r="AG22" s="34" t="b">
        <v>1</v>
      </c>
      <c r="AH22" s="34">
        <f t="shared" ref="AH22:AH29" si="3">IF(AG22=TRUE,0.7,1)</f>
        <v>0.7</v>
      </c>
      <c r="AI22" s="34"/>
      <c r="AJ22" s="34"/>
      <c r="AK22" s="34"/>
      <c r="AL22" s="34"/>
      <c r="AM22" s="34"/>
      <c r="AN22" s="34"/>
      <c r="AO22" s="34"/>
      <c r="AP22" s="34"/>
      <c r="AQ22" s="34"/>
      <c r="AR22" s="34"/>
      <c r="AS22" s="34"/>
      <c r="AT22" s="34"/>
      <c r="AU22" s="34"/>
      <c r="AV22" s="34"/>
      <c r="AW22" s="34"/>
      <c r="AX22" s="34"/>
      <c r="AY22" s="34"/>
      <c r="AZ22" s="34"/>
      <c r="BA22" s="34"/>
      <c r="BB22" s="34"/>
      <c r="BC22" s="34"/>
      <c r="BD22" s="34"/>
      <c r="BE22" s="2"/>
      <c r="BF22" s="2"/>
      <c r="BG22" s="2"/>
      <c r="BH22" s="2"/>
      <c r="BI22" s="2"/>
      <c r="BJ22" s="2"/>
      <c r="BK22" s="2"/>
      <c r="BL22" s="2"/>
      <c r="BM22" s="2"/>
      <c r="BN22" s="2"/>
      <c r="BO22" s="2"/>
    </row>
    <row r="23" spans="1:67" ht="19.5" customHeight="1">
      <c r="A23" s="2"/>
      <c r="B23" s="295" t="str">
        <f t="shared" si="0"/>
        <v>2</v>
      </c>
      <c r="C23" s="272"/>
      <c r="D23" s="296" t="str">
        <f t="shared" si="1"/>
        <v>その他</v>
      </c>
      <c r="E23" s="227"/>
      <c r="F23" s="227"/>
      <c r="G23" s="171"/>
      <c r="H23" s="175">
        <v>3.69</v>
      </c>
      <c r="I23" s="227"/>
      <c r="J23" s="171"/>
      <c r="K23" s="175">
        <v>0.67</v>
      </c>
      <c r="L23" s="227"/>
      <c r="M23" s="171"/>
      <c r="N23" s="270">
        <v>0.7</v>
      </c>
      <c r="O23" s="227"/>
      <c r="P23" s="171"/>
      <c r="Q23" s="172">
        <f t="shared" si="2"/>
        <v>1.73061</v>
      </c>
      <c r="R23" s="227"/>
      <c r="S23" s="173"/>
      <c r="T23" s="2"/>
      <c r="U23" s="2"/>
      <c r="V23" s="2"/>
      <c r="W23" s="2"/>
      <c r="X23" s="2"/>
      <c r="Y23" s="2"/>
      <c r="Z23" s="2"/>
      <c r="AA23" s="2"/>
      <c r="AB23" s="2"/>
      <c r="AC23" s="2"/>
      <c r="AD23" s="2"/>
      <c r="AE23" s="34"/>
      <c r="AF23" s="34"/>
      <c r="AG23" s="34" t="b">
        <v>1</v>
      </c>
      <c r="AH23" s="34">
        <f t="shared" si="3"/>
        <v>0.7</v>
      </c>
      <c r="AI23" s="34"/>
      <c r="AJ23" s="34"/>
      <c r="AK23" s="34"/>
      <c r="AL23" s="34"/>
      <c r="AM23" s="34"/>
      <c r="AN23" s="34"/>
      <c r="AO23" s="34"/>
      <c r="AP23" s="34"/>
      <c r="AQ23" s="34"/>
      <c r="AR23" s="34"/>
      <c r="AS23" s="34"/>
      <c r="AT23" s="34"/>
      <c r="AU23" s="34"/>
      <c r="AV23" s="34"/>
      <c r="AW23" s="34"/>
      <c r="AX23" s="34"/>
      <c r="AY23" s="34"/>
      <c r="AZ23" s="34"/>
      <c r="BA23" s="34"/>
      <c r="BB23" s="34"/>
      <c r="BC23" s="34"/>
      <c r="BD23" s="34"/>
      <c r="BE23" s="2"/>
      <c r="BF23" s="2"/>
      <c r="BG23" s="2"/>
      <c r="BH23" s="2"/>
      <c r="BI23" s="2"/>
      <c r="BJ23" s="2"/>
      <c r="BK23" s="2"/>
      <c r="BL23" s="2"/>
      <c r="BM23" s="2"/>
      <c r="BN23" s="2"/>
      <c r="BO23" s="2"/>
    </row>
    <row r="24" spans="1:67" ht="19.5" customHeight="1">
      <c r="A24" s="2"/>
      <c r="B24" s="297" t="str">
        <f t="shared" si="0"/>
        <v>3</v>
      </c>
      <c r="C24" s="171"/>
      <c r="D24" s="296" t="str">
        <f t="shared" si="1"/>
        <v>玄関土間</v>
      </c>
      <c r="E24" s="227"/>
      <c r="F24" s="227"/>
      <c r="G24" s="171"/>
      <c r="H24" s="175">
        <v>4.32</v>
      </c>
      <c r="I24" s="227"/>
      <c r="J24" s="171"/>
      <c r="K24" s="175">
        <v>1.74</v>
      </c>
      <c r="L24" s="227"/>
      <c r="M24" s="171"/>
      <c r="N24" s="270">
        <v>1</v>
      </c>
      <c r="O24" s="227"/>
      <c r="P24" s="171"/>
      <c r="Q24" s="172">
        <f t="shared" si="2"/>
        <v>7.5168000000000008</v>
      </c>
      <c r="R24" s="227"/>
      <c r="S24" s="173"/>
      <c r="T24" s="2"/>
      <c r="U24" s="2"/>
      <c r="V24" s="2"/>
      <c r="W24" s="2"/>
      <c r="X24" s="2"/>
      <c r="Y24" s="2"/>
      <c r="Z24" s="2"/>
      <c r="AA24" s="2"/>
      <c r="AB24" s="2"/>
      <c r="AC24" s="2"/>
      <c r="AD24" s="2"/>
      <c r="AE24" s="34"/>
      <c r="AF24" s="34"/>
      <c r="AG24" s="34" t="b">
        <v>0</v>
      </c>
      <c r="AH24" s="34">
        <f t="shared" si="3"/>
        <v>1</v>
      </c>
      <c r="AI24" s="34"/>
      <c r="AJ24" s="34"/>
      <c r="AK24" s="34"/>
      <c r="AL24" s="34"/>
      <c r="AM24" s="34"/>
      <c r="AN24" s="34"/>
      <c r="AO24" s="34"/>
      <c r="AP24" s="34"/>
      <c r="AQ24" s="34"/>
      <c r="AR24" s="34"/>
      <c r="AS24" s="34"/>
      <c r="AT24" s="34"/>
      <c r="AU24" s="34"/>
      <c r="AV24" s="34"/>
      <c r="AW24" s="34"/>
      <c r="AX24" s="34"/>
      <c r="AY24" s="34"/>
      <c r="AZ24" s="34"/>
      <c r="BA24" s="34"/>
      <c r="BB24" s="34"/>
      <c r="BC24" s="34"/>
      <c r="BD24" s="34"/>
      <c r="BE24" s="2"/>
      <c r="BF24" s="2"/>
      <c r="BG24" s="2"/>
      <c r="BH24" s="2"/>
      <c r="BI24" s="2"/>
      <c r="BJ24" s="2"/>
      <c r="BK24" s="2"/>
      <c r="BL24" s="2"/>
      <c r="BM24" s="2"/>
      <c r="BN24" s="2"/>
      <c r="BO24" s="2"/>
    </row>
    <row r="25" spans="1:67" ht="19.5" customHeight="1">
      <c r="A25" s="2"/>
      <c r="B25" s="297" t="str">
        <f t="shared" si="0"/>
        <v>4</v>
      </c>
      <c r="C25" s="171"/>
      <c r="D25" s="296" t="str">
        <f t="shared" si="1"/>
        <v>その他</v>
      </c>
      <c r="E25" s="227"/>
      <c r="F25" s="227"/>
      <c r="G25" s="171"/>
      <c r="H25" s="175">
        <v>3.69</v>
      </c>
      <c r="I25" s="227"/>
      <c r="J25" s="171"/>
      <c r="K25" s="175">
        <v>0.67</v>
      </c>
      <c r="L25" s="227"/>
      <c r="M25" s="171"/>
      <c r="N25" s="270">
        <v>1</v>
      </c>
      <c r="O25" s="227"/>
      <c r="P25" s="171"/>
      <c r="Q25" s="172">
        <f t="shared" si="2"/>
        <v>2.4723000000000002</v>
      </c>
      <c r="R25" s="227"/>
      <c r="S25" s="173"/>
      <c r="T25" s="2"/>
      <c r="U25" s="2"/>
      <c r="V25" s="2"/>
      <c r="W25" s="2"/>
      <c r="X25" s="2"/>
      <c r="Y25" s="2"/>
      <c r="Z25" s="2"/>
      <c r="AA25" s="2"/>
      <c r="AB25" s="2"/>
      <c r="AC25" s="2"/>
      <c r="AD25" s="2"/>
      <c r="AE25" s="34"/>
      <c r="AF25" s="34"/>
      <c r="AG25" s="34" t="b">
        <v>0</v>
      </c>
      <c r="AH25" s="34">
        <f t="shared" si="3"/>
        <v>1</v>
      </c>
      <c r="AI25" s="34"/>
      <c r="AJ25" s="34"/>
      <c r="AK25" s="34"/>
      <c r="AL25" s="34"/>
      <c r="AM25" s="34"/>
      <c r="AN25" s="34"/>
      <c r="AO25" s="34"/>
      <c r="AP25" s="34"/>
      <c r="AQ25" s="34"/>
      <c r="AR25" s="34"/>
      <c r="AS25" s="34"/>
      <c r="AT25" s="34"/>
      <c r="AU25" s="34"/>
      <c r="AV25" s="34"/>
      <c r="AW25" s="34"/>
      <c r="AX25" s="34"/>
      <c r="AY25" s="34"/>
      <c r="AZ25" s="34"/>
      <c r="BA25" s="34"/>
      <c r="BB25" s="34"/>
      <c r="BC25" s="34"/>
      <c r="BD25" s="34"/>
      <c r="BE25" s="2"/>
      <c r="BF25" s="2"/>
      <c r="BG25" s="2"/>
      <c r="BH25" s="2"/>
      <c r="BI25" s="2"/>
      <c r="BJ25" s="2"/>
      <c r="BK25" s="2"/>
      <c r="BL25" s="2"/>
      <c r="BM25" s="2"/>
      <c r="BN25" s="2"/>
      <c r="BO25" s="2"/>
    </row>
    <row r="26" spans="1:67" ht="19.5" customHeight="1">
      <c r="A26" s="2"/>
      <c r="B26" s="297" t="str">
        <f t="shared" si="0"/>
        <v/>
      </c>
      <c r="C26" s="171"/>
      <c r="D26" s="296" t="str">
        <f t="shared" si="1"/>
        <v/>
      </c>
      <c r="E26" s="227"/>
      <c r="F26" s="227"/>
      <c r="G26" s="171"/>
      <c r="H26" s="175"/>
      <c r="I26" s="227"/>
      <c r="J26" s="171"/>
      <c r="K26" s="175"/>
      <c r="L26" s="227"/>
      <c r="M26" s="171"/>
      <c r="N26" s="270"/>
      <c r="O26" s="227"/>
      <c r="P26" s="171"/>
      <c r="Q26" s="172" t="str">
        <f t="shared" si="2"/>
        <v/>
      </c>
      <c r="R26" s="227"/>
      <c r="S26" s="173"/>
      <c r="T26" s="2"/>
      <c r="U26" s="2"/>
      <c r="V26" s="2"/>
      <c r="W26" s="2"/>
      <c r="X26" s="2"/>
      <c r="Y26" s="2"/>
      <c r="Z26" s="2"/>
      <c r="AA26" s="2"/>
      <c r="AB26" s="2"/>
      <c r="AC26" s="2"/>
      <c r="AD26" s="2"/>
      <c r="AE26" s="34"/>
      <c r="AF26" s="34"/>
      <c r="AG26" s="34" t="b">
        <v>0</v>
      </c>
      <c r="AH26" s="34">
        <f t="shared" si="3"/>
        <v>1</v>
      </c>
      <c r="AI26" s="34"/>
      <c r="AJ26" s="34"/>
      <c r="AK26" s="34"/>
      <c r="AL26" s="34"/>
      <c r="AM26" s="34"/>
      <c r="AN26" s="34"/>
      <c r="AO26" s="34"/>
      <c r="AP26" s="34"/>
      <c r="AQ26" s="34"/>
      <c r="AR26" s="34"/>
      <c r="AS26" s="34"/>
      <c r="AT26" s="34"/>
      <c r="AU26" s="34"/>
      <c r="AV26" s="34"/>
      <c r="AW26" s="34"/>
      <c r="AX26" s="34"/>
      <c r="AY26" s="34"/>
      <c r="AZ26" s="34"/>
      <c r="BA26" s="34"/>
      <c r="BB26" s="34"/>
      <c r="BC26" s="34"/>
      <c r="BD26" s="34"/>
      <c r="BE26" s="2"/>
      <c r="BF26" s="2"/>
      <c r="BG26" s="2"/>
      <c r="BH26" s="2"/>
      <c r="BI26" s="2"/>
      <c r="BJ26" s="2"/>
      <c r="BK26" s="2"/>
      <c r="BL26" s="2"/>
      <c r="BM26" s="2"/>
      <c r="BN26" s="2"/>
      <c r="BO26" s="2"/>
    </row>
    <row r="27" spans="1:67" ht="19.5" customHeight="1">
      <c r="A27" s="2"/>
      <c r="B27" s="297" t="str">
        <f t="shared" si="0"/>
        <v/>
      </c>
      <c r="C27" s="171"/>
      <c r="D27" s="296" t="str">
        <f t="shared" si="1"/>
        <v/>
      </c>
      <c r="E27" s="227"/>
      <c r="F27" s="227"/>
      <c r="G27" s="171"/>
      <c r="H27" s="175"/>
      <c r="I27" s="227"/>
      <c r="J27" s="171"/>
      <c r="K27" s="175"/>
      <c r="L27" s="227"/>
      <c r="M27" s="171"/>
      <c r="N27" s="270"/>
      <c r="O27" s="227"/>
      <c r="P27" s="171"/>
      <c r="Q27" s="172" t="str">
        <f t="shared" si="2"/>
        <v/>
      </c>
      <c r="R27" s="227"/>
      <c r="S27" s="173"/>
      <c r="T27" s="75"/>
      <c r="U27" s="75"/>
      <c r="V27" s="2"/>
      <c r="W27" s="2"/>
      <c r="X27" s="2"/>
      <c r="Y27" s="2"/>
      <c r="Z27" s="2"/>
      <c r="AA27" s="2"/>
      <c r="AB27" s="2"/>
      <c r="AC27" s="2"/>
      <c r="AD27" s="2"/>
      <c r="AE27" s="34"/>
      <c r="AF27" s="34"/>
      <c r="AG27" s="34" t="b">
        <v>0</v>
      </c>
      <c r="AH27" s="34">
        <f t="shared" si="3"/>
        <v>1</v>
      </c>
      <c r="AI27" s="34"/>
      <c r="AJ27" s="34"/>
      <c r="AK27" s="34"/>
      <c r="AL27" s="34"/>
      <c r="AM27" s="34"/>
      <c r="AN27" s="34"/>
      <c r="AO27" s="34"/>
      <c r="AP27" s="34"/>
      <c r="AQ27" s="34"/>
      <c r="AR27" s="34"/>
      <c r="AS27" s="34"/>
      <c r="AT27" s="34"/>
      <c r="AU27" s="34"/>
      <c r="AV27" s="34"/>
      <c r="AW27" s="34"/>
      <c r="AX27" s="34"/>
      <c r="AY27" s="34"/>
      <c r="AZ27" s="34"/>
      <c r="BA27" s="34"/>
      <c r="BB27" s="34"/>
      <c r="BC27" s="34"/>
      <c r="BD27" s="34"/>
      <c r="BE27" s="2"/>
      <c r="BF27" s="2"/>
      <c r="BG27" s="2"/>
      <c r="BH27" s="2"/>
      <c r="BI27" s="2"/>
      <c r="BJ27" s="2"/>
      <c r="BK27" s="2"/>
      <c r="BL27" s="2"/>
      <c r="BM27" s="2"/>
      <c r="BN27" s="2"/>
      <c r="BO27" s="2"/>
    </row>
    <row r="28" spans="1:67" ht="19.5" customHeight="1">
      <c r="A28" s="2"/>
      <c r="B28" s="297" t="str">
        <f t="shared" si="0"/>
        <v/>
      </c>
      <c r="C28" s="171"/>
      <c r="D28" s="296" t="str">
        <f t="shared" si="1"/>
        <v/>
      </c>
      <c r="E28" s="227"/>
      <c r="F28" s="227"/>
      <c r="G28" s="171"/>
      <c r="H28" s="175"/>
      <c r="I28" s="227"/>
      <c r="J28" s="171"/>
      <c r="K28" s="175"/>
      <c r="L28" s="227"/>
      <c r="M28" s="171"/>
      <c r="N28" s="270"/>
      <c r="O28" s="227"/>
      <c r="P28" s="171"/>
      <c r="Q28" s="172" t="str">
        <f t="shared" si="2"/>
        <v/>
      </c>
      <c r="R28" s="227"/>
      <c r="S28" s="173"/>
      <c r="T28" s="75"/>
      <c r="U28" s="75"/>
      <c r="V28" s="2"/>
      <c r="W28" s="2"/>
      <c r="X28" s="2"/>
      <c r="Y28" s="2"/>
      <c r="Z28" s="2"/>
      <c r="AA28" s="2"/>
      <c r="AB28" s="2"/>
      <c r="AC28" s="2"/>
      <c r="AD28" s="2"/>
      <c r="AE28" s="34"/>
      <c r="AF28" s="34"/>
      <c r="AG28" s="34" t="b">
        <v>0</v>
      </c>
      <c r="AH28" s="34">
        <f t="shared" si="3"/>
        <v>1</v>
      </c>
      <c r="AI28" s="34"/>
      <c r="AJ28" s="34"/>
      <c r="AK28" s="34"/>
      <c r="AL28" s="34"/>
      <c r="AM28" s="34"/>
      <c r="AN28" s="34"/>
      <c r="AO28" s="34"/>
      <c r="AP28" s="34"/>
      <c r="AQ28" s="34"/>
      <c r="AR28" s="34"/>
      <c r="AS28" s="34"/>
      <c r="AT28" s="34"/>
      <c r="AU28" s="34"/>
      <c r="AV28" s="34"/>
      <c r="AW28" s="34"/>
      <c r="AX28" s="34"/>
      <c r="AY28" s="34"/>
      <c r="AZ28" s="34"/>
      <c r="BA28" s="34"/>
      <c r="BB28" s="34"/>
      <c r="BC28" s="34"/>
      <c r="BD28" s="34"/>
      <c r="BE28" s="2"/>
      <c r="BF28" s="2"/>
      <c r="BG28" s="2"/>
      <c r="BH28" s="2"/>
      <c r="BI28" s="2"/>
      <c r="BJ28" s="2"/>
      <c r="BK28" s="2"/>
      <c r="BL28" s="2"/>
      <c r="BM28" s="2"/>
      <c r="BN28" s="2"/>
      <c r="BO28" s="2"/>
    </row>
    <row r="29" spans="1:67" ht="19.5" customHeight="1">
      <c r="A29" s="2"/>
      <c r="B29" s="321" t="str">
        <f t="shared" si="0"/>
        <v/>
      </c>
      <c r="C29" s="184"/>
      <c r="D29" s="322" t="str">
        <f t="shared" si="1"/>
        <v/>
      </c>
      <c r="E29" s="138"/>
      <c r="F29" s="138"/>
      <c r="G29" s="184"/>
      <c r="H29" s="307"/>
      <c r="I29" s="308"/>
      <c r="J29" s="309"/>
      <c r="K29" s="307"/>
      <c r="L29" s="308"/>
      <c r="M29" s="309"/>
      <c r="N29" s="323"/>
      <c r="O29" s="308"/>
      <c r="P29" s="309"/>
      <c r="Q29" s="324" t="str">
        <f t="shared" si="2"/>
        <v/>
      </c>
      <c r="R29" s="156"/>
      <c r="S29" s="165"/>
      <c r="T29" s="2"/>
      <c r="U29" s="2"/>
      <c r="V29" s="2"/>
      <c r="W29" s="2"/>
      <c r="X29" s="2"/>
      <c r="Y29" s="2"/>
      <c r="Z29" s="2"/>
      <c r="AA29" s="2"/>
      <c r="AB29" s="2"/>
      <c r="AC29" s="2"/>
      <c r="AD29" s="2"/>
      <c r="AE29" s="34"/>
      <c r="AF29" s="34"/>
      <c r="AG29" s="34" t="b">
        <v>0</v>
      </c>
      <c r="AH29" s="34">
        <f t="shared" si="3"/>
        <v>1</v>
      </c>
      <c r="AI29" s="34"/>
      <c r="AJ29" s="34"/>
      <c r="AK29" s="34"/>
      <c r="AL29" s="34"/>
      <c r="AM29" s="34"/>
      <c r="AN29" s="34"/>
      <c r="AO29" s="34"/>
      <c r="AP29" s="34"/>
      <c r="AQ29" s="34"/>
      <c r="AR29" s="34"/>
      <c r="AS29" s="34"/>
      <c r="AT29" s="34"/>
      <c r="AU29" s="34"/>
      <c r="AV29" s="34"/>
      <c r="AW29" s="34"/>
      <c r="AX29" s="34"/>
      <c r="AY29" s="34"/>
      <c r="AZ29" s="34"/>
      <c r="BA29" s="34"/>
      <c r="BB29" s="34"/>
      <c r="BC29" s="34"/>
      <c r="BD29" s="34"/>
      <c r="BE29" s="2"/>
      <c r="BF29" s="2"/>
      <c r="BG29" s="2"/>
      <c r="BH29" s="2"/>
      <c r="BI29" s="2"/>
      <c r="BJ29" s="2"/>
      <c r="BK29" s="2"/>
      <c r="BL29" s="2"/>
      <c r="BM29" s="2"/>
      <c r="BN29" s="2"/>
      <c r="BO29" s="2"/>
    </row>
    <row r="30" spans="1:67" ht="19.5" customHeight="1">
      <c r="A30" s="2"/>
      <c r="B30" s="225" t="s">
        <v>296</v>
      </c>
      <c r="C30" s="122"/>
      <c r="D30" s="122"/>
      <c r="E30" s="122"/>
      <c r="F30" s="122"/>
      <c r="G30" s="122"/>
      <c r="H30" s="212">
        <f>SUM(H22:J29)</f>
        <v>13.79</v>
      </c>
      <c r="I30" s="122"/>
      <c r="J30" s="213"/>
      <c r="K30" s="292" t="s">
        <v>30</v>
      </c>
      <c r="L30" s="122"/>
      <c r="M30" s="213"/>
      <c r="N30" s="318" t="s">
        <v>30</v>
      </c>
      <c r="O30" s="122"/>
      <c r="P30" s="213"/>
      <c r="Q30" s="212">
        <f>SUM(Q22:S29)</f>
        <v>12.729180000000001</v>
      </c>
      <c r="R30" s="122"/>
      <c r="S30" s="123"/>
      <c r="T30" s="2"/>
      <c r="U30" s="2"/>
      <c r="V30" s="2"/>
      <c r="W30" s="2"/>
      <c r="X30" s="2"/>
      <c r="Y30" s="2"/>
      <c r="Z30" s="2"/>
      <c r="AA30" s="2"/>
      <c r="AB30" s="2"/>
      <c r="AC30" s="2"/>
      <c r="AD30" s="2"/>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2"/>
      <c r="BF30" s="2"/>
      <c r="BG30" s="2"/>
      <c r="BH30" s="2"/>
      <c r="BI30" s="2"/>
      <c r="BJ30" s="2"/>
      <c r="BK30" s="2"/>
      <c r="BL30" s="2"/>
      <c r="BM30" s="2"/>
      <c r="BN30" s="2"/>
      <c r="BO30" s="2"/>
    </row>
    <row r="31" spans="1:67" ht="19.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2"/>
      <c r="BF31" s="2"/>
      <c r="BG31" s="2"/>
      <c r="BH31" s="2"/>
      <c r="BI31" s="2"/>
      <c r="BJ31" s="2"/>
      <c r="BK31" s="2"/>
      <c r="BL31" s="2"/>
      <c r="BM31" s="2"/>
      <c r="BN31" s="2"/>
      <c r="BO31" s="2"/>
    </row>
    <row r="32" spans="1:67" ht="19.5" customHeight="1">
      <c r="A32" s="37"/>
      <c r="B32" s="5" t="s">
        <v>297</v>
      </c>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7"/>
      <c r="BF32" s="37"/>
      <c r="BG32" s="37"/>
      <c r="BH32" s="37"/>
      <c r="BI32" s="37"/>
      <c r="BJ32" s="37"/>
      <c r="BK32" s="37"/>
      <c r="BL32" s="37"/>
      <c r="BM32" s="37"/>
      <c r="BN32" s="37"/>
      <c r="BO32" s="37"/>
    </row>
    <row r="33" spans="1:67" ht="19.5" customHeight="1">
      <c r="A33" s="37"/>
      <c r="B33" s="115" t="s">
        <v>107</v>
      </c>
      <c r="C33" s="116"/>
      <c r="D33" s="116"/>
      <c r="E33" s="132" t="s">
        <v>298</v>
      </c>
      <c r="F33" s="116"/>
      <c r="G33" s="117"/>
      <c r="H33" s="182" t="s">
        <v>283</v>
      </c>
      <c r="I33" s="116"/>
      <c r="J33" s="117"/>
      <c r="K33" s="182" t="s">
        <v>299</v>
      </c>
      <c r="L33" s="116"/>
      <c r="M33" s="117"/>
      <c r="N33" s="182" t="s">
        <v>295</v>
      </c>
      <c r="O33" s="116"/>
      <c r="P33" s="117"/>
      <c r="Q33" s="182" t="s">
        <v>300</v>
      </c>
      <c r="R33" s="116"/>
      <c r="S33" s="117"/>
      <c r="T33" s="182" t="s">
        <v>301</v>
      </c>
      <c r="U33" s="116"/>
      <c r="V33" s="117"/>
      <c r="W33" s="182" t="s">
        <v>81</v>
      </c>
      <c r="X33" s="116"/>
      <c r="Y33" s="134"/>
      <c r="Z33" s="2"/>
      <c r="AA33" s="37"/>
      <c r="AB33" s="37"/>
      <c r="AC33" s="37"/>
      <c r="AD33" s="37"/>
      <c r="AE33" s="34" t="s">
        <v>298</v>
      </c>
      <c r="AF33" s="34"/>
      <c r="AG33" s="34"/>
      <c r="AH33" s="34"/>
      <c r="AI33" s="34"/>
      <c r="AJ33" s="325" t="s">
        <v>72</v>
      </c>
      <c r="AK33" s="138"/>
      <c r="AL33" s="34"/>
      <c r="AM33" s="77"/>
      <c r="AN33" s="34"/>
      <c r="AO33" s="34"/>
      <c r="AP33" s="34"/>
      <c r="AQ33" s="34"/>
      <c r="AR33" s="34"/>
      <c r="AS33" s="34"/>
      <c r="AT33" s="34"/>
      <c r="AU33" s="34"/>
      <c r="AV33" s="34"/>
      <c r="AW33" s="34"/>
      <c r="AX33" s="34"/>
      <c r="AY33" s="34"/>
      <c r="AZ33" s="34"/>
      <c r="BA33" s="34"/>
      <c r="BB33" s="34"/>
      <c r="BC33" s="34"/>
      <c r="BD33" s="34"/>
      <c r="BE33" s="37"/>
      <c r="BF33" s="37"/>
      <c r="BG33" s="37"/>
      <c r="BH33" s="37"/>
      <c r="BI33" s="37"/>
      <c r="BJ33" s="37"/>
      <c r="BK33" s="37"/>
      <c r="BL33" s="37"/>
      <c r="BM33" s="37"/>
      <c r="BN33" s="37"/>
      <c r="BO33" s="37"/>
    </row>
    <row r="34" spans="1:67" ht="19.5" customHeight="1">
      <c r="A34" s="37"/>
      <c r="B34" s="215"/>
      <c r="C34" s="156"/>
      <c r="D34" s="156"/>
      <c r="E34" s="185"/>
      <c r="F34" s="156"/>
      <c r="G34" s="186"/>
      <c r="H34" s="185"/>
      <c r="I34" s="156"/>
      <c r="J34" s="186"/>
      <c r="K34" s="185"/>
      <c r="L34" s="156"/>
      <c r="M34" s="186"/>
      <c r="N34" s="185"/>
      <c r="O34" s="156"/>
      <c r="P34" s="186"/>
      <c r="Q34" s="185"/>
      <c r="R34" s="156"/>
      <c r="S34" s="186"/>
      <c r="T34" s="185"/>
      <c r="U34" s="156"/>
      <c r="V34" s="186"/>
      <c r="W34" s="185"/>
      <c r="X34" s="156"/>
      <c r="Y34" s="165"/>
      <c r="Z34" s="2"/>
      <c r="AA34" s="37"/>
      <c r="AB34" s="37"/>
      <c r="AC34" s="37"/>
      <c r="AD34" s="37"/>
      <c r="AE34" s="34"/>
      <c r="AF34" s="34"/>
      <c r="AG34" s="34"/>
      <c r="AH34" s="34"/>
      <c r="AI34" s="34"/>
      <c r="AJ34" s="76" t="s">
        <v>93</v>
      </c>
      <c r="AK34" s="76" t="s">
        <v>94</v>
      </c>
      <c r="AL34" s="34"/>
      <c r="AM34" s="34"/>
      <c r="AN34" s="77" t="s">
        <v>302</v>
      </c>
      <c r="AO34" s="77"/>
      <c r="AP34" s="77" t="s">
        <v>303</v>
      </c>
      <c r="AQ34" s="34"/>
      <c r="AR34" s="34"/>
      <c r="AS34" s="34"/>
      <c r="AT34" s="34"/>
      <c r="AU34" s="34"/>
      <c r="AV34" s="34"/>
      <c r="AW34" s="34"/>
      <c r="AX34" s="34"/>
      <c r="AY34" s="34"/>
      <c r="AZ34" s="34"/>
      <c r="BA34" s="34"/>
      <c r="BB34" s="34"/>
      <c r="BC34" s="34"/>
      <c r="BD34" s="34"/>
      <c r="BE34" s="37"/>
      <c r="BF34" s="37"/>
      <c r="BG34" s="37"/>
      <c r="BH34" s="37"/>
      <c r="BI34" s="37"/>
      <c r="BJ34" s="37"/>
      <c r="BK34" s="37"/>
      <c r="BL34" s="37"/>
      <c r="BM34" s="37"/>
      <c r="BN34" s="37"/>
      <c r="BO34" s="37"/>
    </row>
    <row r="35" spans="1:67" ht="19.5" customHeight="1">
      <c r="A35" s="2"/>
      <c r="B35" s="283" t="s">
        <v>284</v>
      </c>
      <c r="C35" s="217"/>
      <c r="D35" s="262"/>
      <c r="E35" s="221" t="s">
        <v>304</v>
      </c>
      <c r="F35" s="217"/>
      <c r="G35" s="206"/>
      <c r="H35" s="221">
        <v>2.1000000000000001E-2</v>
      </c>
      <c r="I35" s="217"/>
      <c r="J35" s="206"/>
      <c r="K35" s="221">
        <v>16</v>
      </c>
      <c r="L35" s="217"/>
      <c r="M35" s="206"/>
      <c r="N35" s="315">
        <v>0.7</v>
      </c>
      <c r="O35" s="217"/>
      <c r="P35" s="206"/>
      <c r="Q35" s="205">
        <f t="shared" ref="Q35:Q44" si="4">IF(H35="","",IF(AG35=TRUE,0,H35*K35*0.034*AJ35))</f>
        <v>3.895584000000001E-3</v>
      </c>
      <c r="R35" s="217"/>
      <c r="S35" s="206"/>
      <c r="T35" s="172">
        <f t="shared" ref="T35:T44" si="5">IF(H35="","",IF(AG35=TRUE,0,H35*K35*0.034*AK35))</f>
        <v>2.9816640000000006E-3</v>
      </c>
      <c r="U35" s="227"/>
      <c r="V35" s="171"/>
      <c r="W35" s="205">
        <f t="shared" ref="W35:W44" si="6">IF(H35="","",K35*H35*AH35)</f>
        <v>0.33600000000000002</v>
      </c>
      <c r="X35" s="217"/>
      <c r="Y35" s="207"/>
      <c r="Z35" s="2"/>
      <c r="AA35" s="2"/>
      <c r="AB35" s="2"/>
      <c r="AC35" s="2"/>
      <c r="AD35" s="2"/>
      <c r="AE35" s="34" t="s">
        <v>305</v>
      </c>
      <c r="AF35" s="34"/>
      <c r="AG35" s="34" t="b">
        <v>0</v>
      </c>
      <c r="AH35" s="34">
        <f t="shared" ref="AH35:AH44" si="7">IF(AG35=TRUE,0.7,1)</f>
        <v>1</v>
      </c>
      <c r="AI35" s="34"/>
      <c r="AJ35" s="78">
        <f>VLOOKUP(E35,'Ｃ（基礎）'!夏方位係数,2,FALSE)</f>
        <v>0.34100000000000003</v>
      </c>
      <c r="AK35" s="78">
        <f>VLOOKUP(E35,'Ｃ（基礎）'!冬方位係数,2,FALSE)</f>
        <v>0.26100000000000001</v>
      </c>
      <c r="AL35" s="34"/>
      <c r="AM35" s="79" t="s">
        <v>305</v>
      </c>
      <c r="AN35" s="80">
        <f>'Ａ（南）'!$V$4</f>
        <v>0.434</v>
      </c>
      <c r="AO35" s="79" t="s">
        <v>305</v>
      </c>
      <c r="AP35" s="80">
        <f>'Ａ（南）'!$X$4</f>
        <v>0.93600000000000005</v>
      </c>
      <c r="AQ35" s="34"/>
      <c r="AR35" s="34"/>
      <c r="AS35" s="34"/>
      <c r="AT35" s="34"/>
      <c r="AU35" s="34"/>
      <c r="AV35" s="34"/>
      <c r="AW35" s="34"/>
      <c r="AX35" s="34"/>
      <c r="AY35" s="34"/>
      <c r="AZ35" s="34"/>
      <c r="BA35" s="34"/>
      <c r="BB35" s="34"/>
      <c r="BC35" s="34"/>
      <c r="BD35" s="34"/>
      <c r="BE35" s="2"/>
      <c r="BF35" s="2"/>
      <c r="BG35" s="2"/>
      <c r="BH35" s="2"/>
      <c r="BI35" s="2"/>
      <c r="BJ35" s="2"/>
      <c r="BK35" s="2"/>
      <c r="BL35" s="2"/>
      <c r="BM35" s="2"/>
      <c r="BN35" s="2"/>
      <c r="BO35" s="2"/>
    </row>
    <row r="36" spans="1:67" ht="19.5" customHeight="1">
      <c r="A36" s="2"/>
      <c r="B36" s="269" t="s">
        <v>286</v>
      </c>
      <c r="C36" s="227"/>
      <c r="D36" s="167"/>
      <c r="E36" s="175" t="s">
        <v>306</v>
      </c>
      <c r="F36" s="227"/>
      <c r="G36" s="171"/>
      <c r="H36" s="319">
        <v>0.112</v>
      </c>
      <c r="I36" s="320"/>
      <c r="J36" s="272"/>
      <c r="K36" s="175">
        <v>16</v>
      </c>
      <c r="L36" s="227"/>
      <c r="M36" s="171"/>
      <c r="N36" s="270">
        <v>1</v>
      </c>
      <c r="O36" s="227"/>
      <c r="P36" s="171"/>
      <c r="Q36" s="172">
        <f t="shared" si="4"/>
        <v>3.0707712000000002E-2</v>
      </c>
      <c r="R36" s="227"/>
      <c r="S36" s="171"/>
      <c r="T36" s="172">
        <f t="shared" si="5"/>
        <v>3.1865344000000004E-2</v>
      </c>
      <c r="U36" s="227"/>
      <c r="V36" s="171"/>
      <c r="W36" s="172">
        <f t="shared" si="6"/>
        <v>1.792</v>
      </c>
      <c r="X36" s="227"/>
      <c r="Y36" s="173"/>
      <c r="Z36" s="2"/>
      <c r="AA36" s="2"/>
      <c r="AB36" s="2"/>
      <c r="AC36" s="2"/>
      <c r="AD36" s="2"/>
      <c r="AE36" s="34" t="s">
        <v>307</v>
      </c>
      <c r="AF36" s="34"/>
      <c r="AG36" s="34" t="b">
        <v>0</v>
      </c>
      <c r="AH36" s="34">
        <f t="shared" si="7"/>
        <v>1</v>
      </c>
      <c r="AI36" s="34"/>
      <c r="AJ36" s="78">
        <f>VLOOKUP(E36,'Ｃ（基礎）'!夏方位係数,2,FALSE)</f>
        <v>0.504</v>
      </c>
      <c r="AK36" s="78">
        <f>VLOOKUP(E36,'Ｃ（基礎）'!冬方位係数,2,FALSE)</f>
        <v>0.52300000000000002</v>
      </c>
      <c r="AL36" s="34"/>
      <c r="AM36" s="79" t="s">
        <v>307</v>
      </c>
      <c r="AN36" s="80">
        <f>'Ａ（東）'!$V$4</f>
        <v>0.51200000000000001</v>
      </c>
      <c r="AO36" s="79" t="s">
        <v>307</v>
      </c>
      <c r="AP36" s="80">
        <f>'Ａ（東）'!$X$4</f>
        <v>0.57899999999999996</v>
      </c>
      <c r="AQ36" s="34"/>
      <c r="AR36" s="34"/>
      <c r="AS36" s="34"/>
      <c r="AT36" s="34"/>
      <c r="AU36" s="34"/>
      <c r="AV36" s="34"/>
      <c r="AW36" s="34"/>
      <c r="AX36" s="34"/>
      <c r="AY36" s="34"/>
      <c r="AZ36" s="34"/>
      <c r="BA36" s="34"/>
      <c r="BB36" s="34"/>
      <c r="BC36" s="34"/>
      <c r="BD36" s="34"/>
      <c r="BE36" s="2"/>
      <c r="BF36" s="2"/>
      <c r="BG36" s="2"/>
      <c r="BH36" s="2"/>
      <c r="BI36" s="2"/>
      <c r="BJ36" s="2"/>
      <c r="BK36" s="2"/>
      <c r="BL36" s="2"/>
      <c r="BM36" s="2"/>
      <c r="BN36" s="2"/>
      <c r="BO36" s="2"/>
    </row>
    <row r="37" spans="1:67" ht="19.5" customHeight="1">
      <c r="A37" s="2"/>
      <c r="B37" s="269" t="s">
        <v>288</v>
      </c>
      <c r="C37" s="227"/>
      <c r="D37" s="167"/>
      <c r="E37" s="175" t="s">
        <v>305</v>
      </c>
      <c r="F37" s="227"/>
      <c r="G37" s="171"/>
      <c r="H37" s="175">
        <v>2.1000000000000001E-2</v>
      </c>
      <c r="I37" s="227"/>
      <c r="J37" s="171"/>
      <c r="K37" s="175">
        <v>16</v>
      </c>
      <c r="L37" s="227"/>
      <c r="M37" s="171"/>
      <c r="N37" s="270">
        <v>1</v>
      </c>
      <c r="O37" s="227"/>
      <c r="P37" s="171"/>
      <c r="Q37" s="172">
        <f t="shared" si="4"/>
        <v>4.9580160000000009E-3</v>
      </c>
      <c r="R37" s="227"/>
      <c r="S37" s="171"/>
      <c r="T37" s="172">
        <f t="shared" si="5"/>
        <v>1.0692864000000002E-2</v>
      </c>
      <c r="U37" s="227"/>
      <c r="V37" s="171"/>
      <c r="W37" s="172">
        <f t="shared" si="6"/>
        <v>0.33600000000000002</v>
      </c>
      <c r="X37" s="227"/>
      <c r="Y37" s="173"/>
      <c r="Z37" s="2"/>
      <c r="AA37" s="2"/>
      <c r="AB37" s="2"/>
      <c r="AC37" s="2"/>
      <c r="AD37" s="2"/>
      <c r="AE37" s="34" t="s">
        <v>304</v>
      </c>
      <c r="AF37" s="34"/>
      <c r="AG37" s="34" t="b">
        <v>0</v>
      </c>
      <c r="AH37" s="34">
        <f t="shared" si="7"/>
        <v>1</v>
      </c>
      <c r="AI37" s="34"/>
      <c r="AJ37" s="78">
        <f>VLOOKUP(E37,'Ｃ（基礎）'!夏方位係数,2,FALSE)</f>
        <v>0.434</v>
      </c>
      <c r="AK37" s="78">
        <f>VLOOKUP(E37,'Ｃ（基礎）'!冬方位係数,2,FALSE)</f>
        <v>0.93600000000000005</v>
      </c>
      <c r="AL37" s="34"/>
      <c r="AM37" s="79" t="s">
        <v>304</v>
      </c>
      <c r="AN37" s="80">
        <f>'Ａ（北）'!$V$4</f>
        <v>0.34100000000000003</v>
      </c>
      <c r="AO37" s="79" t="s">
        <v>304</v>
      </c>
      <c r="AP37" s="80">
        <f>'Ａ（北）'!$X$4</f>
        <v>0.26100000000000001</v>
      </c>
      <c r="AQ37" s="34"/>
      <c r="AR37" s="34"/>
      <c r="AS37" s="34"/>
      <c r="AT37" s="34"/>
      <c r="AU37" s="34"/>
      <c r="AV37" s="34"/>
      <c r="AW37" s="34"/>
      <c r="AX37" s="34"/>
      <c r="AY37" s="34"/>
      <c r="AZ37" s="34"/>
      <c r="BA37" s="34"/>
      <c r="BB37" s="34"/>
      <c r="BC37" s="34"/>
      <c r="BD37" s="34"/>
      <c r="BE37" s="2"/>
      <c r="BF37" s="2"/>
      <c r="BG37" s="2"/>
      <c r="BH37" s="2"/>
      <c r="BI37" s="2"/>
      <c r="BJ37" s="2"/>
      <c r="BK37" s="2"/>
      <c r="BL37" s="2"/>
      <c r="BM37" s="2"/>
      <c r="BN37" s="2"/>
      <c r="BO37" s="2"/>
    </row>
    <row r="38" spans="1:67" ht="19.5" customHeight="1">
      <c r="A38" s="2"/>
      <c r="B38" s="269" t="s">
        <v>289</v>
      </c>
      <c r="C38" s="227"/>
      <c r="D38" s="167"/>
      <c r="E38" s="175" t="s">
        <v>307</v>
      </c>
      <c r="F38" s="227"/>
      <c r="G38" s="171"/>
      <c r="H38" s="175">
        <v>0.112</v>
      </c>
      <c r="I38" s="227"/>
      <c r="J38" s="171"/>
      <c r="K38" s="175">
        <v>16</v>
      </c>
      <c r="L38" s="227"/>
      <c r="M38" s="171"/>
      <c r="N38" s="270">
        <v>1</v>
      </c>
      <c r="O38" s="227"/>
      <c r="P38" s="171"/>
      <c r="Q38" s="172">
        <f t="shared" si="4"/>
        <v>3.1195136000000002E-2</v>
      </c>
      <c r="R38" s="227"/>
      <c r="S38" s="171"/>
      <c r="T38" s="172">
        <f t="shared" si="5"/>
        <v>3.5277311999999998E-2</v>
      </c>
      <c r="U38" s="227"/>
      <c r="V38" s="171"/>
      <c r="W38" s="172">
        <f t="shared" si="6"/>
        <v>1.792</v>
      </c>
      <c r="X38" s="227"/>
      <c r="Y38" s="173"/>
      <c r="Z38" s="2"/>
      <c r="AA38" s="2"/>
      <c r="AB38" s="2"/>
      <c r="AC38" s="2"/>
      <c r="AD38" s="2"/>
      <c r="AE38" s="34" t="s">
        <v>306</v>
      </c>
      <c r="AF38" s="34"/>
      <c r="AG38" s="34" t="b">
        <v>0</v>
      </c>
      <c r="AH38" s="34">
        <f t="shared" si="7"/>
        <v>1</v>
      </c>
      <c r="AI38" s="34"/>
      <c r="AJ38" s="78">
        <f>VLOOKUP(E38,'Ｃ（基礎）'!夏方位係数,2,FALSE)</f>
        <v>0.51200000000000001</v>
      </c>
      <c r="AK38" s="78">
        <f>VLOOKUP(E38,'Ｃ（基礎）'!冬方位係数,2,FALSE)</f>
        <v>0.57899999999999996</v>
      </c>
      <c r="AL38" s="34"/>
      <c r="AM38" s="79" t="s">
        <v>306</v>
      </c>
      <c r="AN38" s="80">
        <f>'Ａ（西）'!$V$4</f>
        <v>0.504</v>
      </c>
      <c r="AO38" s="79" t="s">
        <v>306</v>
      </c>
      <c r="AP38" s="80">
        <f>'Ａ（西）'!$X$4</f>
        <v>0.52300000000000002</v>
      </c>
      <c r="AQ38" s="34"/>
      <c r="AR38" s="34"/>
      <c r="AS38" s="34"/>
      <c r="AT38" s="34"/>
      <c r="AU38" s="34"/>
      <c r="AV38" s="34"/>
      <c r="AW38" s="34"/>
      <c r="AX38" s="34"/>
      <c r="AY38" s="34"/>
      <c r="AZ38" s="34"/>
      <c r="BA38" s="34"/>
      <c r="BB38" s="34"/>
      <c r="BC38" s="34"/>
      <c r="BD38" s="34"/>
      <c r="BE38" s="2"/>
      <c r="BF38" s="2"/>
      <c r="BG38" s="2"/>
      <c r="BH38" s="2"/>
      <c r="BI38" s="2"/>
      <c r="BJ38" s="2"/>
      <c r="BK38" s="2"/>
      <c r="BL38" s="2"/>
      <c r="BM38" s="2"/>
      <c r="BN38" s="2"/>
      <c r="BO38" s="2"/>
    </row>
    <row r="39" spans="1:67" ht="19.5" customHeight="1">
      <c r="A39" s="2"/>
      <c r="B39" s="269" t="s">
        <v>308</v>
      </c>
      <c r="C39" s="227"/>
      <c r="D39" s="167"/>
      <c r="E39" s="175" t="s">
        <v>304</v>
      </c>
      <c r="F39" s="227"/>
      <c r="G39" s="171"/>
      <c r="H39" s="175">
        <v>0.187</v>
      </c>
      <c r="I39" s="227"/>
      <c r="J39" s="171"/>
      <c r="K39" s="175">
        <v>0.54100000000000004</v>
      </c>
      <c r="L39" s="227"/>
      <c r="M39" s="171"/>
      <c r="N39" s="270">
        <v>1</v>
      </c>
      <c r="O39" s="227"/>
      <c r="P39" s="171"/>
      <c r="Q39" s="172">
        <f t="shared" si="4"/>
        <v>1.1729301980000003E-3</v>
      </c>
      <c r="R39" s="227"/>
      <c r="S39" s="171"/>
      <c r="T39" s="172">
        <f t="shared" si="5"/>
        <v>8.9775595800000016E-4</v>
      </c>
      <c r="U39" s="227"/>
      <c r="V39" s="171"/>
      <c r="W39" s="172">
        <f t="shared" si="6"/>
        <v>0.10116700000000001</v>
      </c>
      <c r="X39" s="227"/>
      <c r="Y39" s="173"/>
      <c r="Z39" s="2"/>
      <c r="AA39" s="2"/>
      <c r="AB39" s="2"/>
      <c r="AC39" s="2"/>
      <c r="AD39" s="2"/>
      <c r="AE39" s="34" t="s">
        <v>309</v>
      </c>
      <c r="AF39" s="34"/>
      <c r="AG39" s="34" t="b">
        <v>0</v>
      </c>
      <c r="AH39" s="34">
        <f t="shared" si="7"/>
        <v>1</v>
      </c>
      <c r="AI39" s="34"/>
      <c r="AJ39" s="78">
        <f>VLOOKUP(E39,'Ｃ（基礎）'!夏方位係数,2,FALSE)</f>
        <v>0.34100000000000003</v>
      </c>
      <c r="AK39" s="78">
        <f>VLOOKUP(E39,'Ｃ（基礎）'!冬方位係数,2,FALSE)</f>
        <v>0.26100000000000001</v>
      </c>
      <c r="AL39" s="34"/>
      <c r="AM39" s="79" t="s">
        <v>309</v>
      </c>
      <c r="AN39" s="80">
        <f>'Ａ（南東）'!$V$4</f>
        <v>0.498</v>
      </c>
      <c r="AO39" s="79" t="s">
        <v>309</v>
      </c>
      <c r="AP39" s="80">
        <f>'Ａ（南東）'!$X$4</f>
        <v>0.83299999999999996</v>
      </c>
      <c r="AQ39" s="34"/>
      <c r="AR39" s="34"/>
      <c r="AS39" s="34"/>
      <c r="AT39" s="34"/>
      <c r="AU39" s="34"/>
      <c r="AV39" s="34"/>
      <c r="AW39" s="34"/>
      <c r="AX39" s="34"/>
      <c r="AY39" s="34"/>
      <c r="AZ39" s="34"/>
      <c r="BA39" s="34"/>
      <c r="BB39" s="34"/>
      <c r="BC39" s="34"/>
      <c r="BD39" s="34"/>
      <c r="BE39" s="2"/>
      <c r="BF39" s="2"/>
      <c r="BG39" s="2"/>
      <c r="BH39" s="2"/>
      <c r="BI39" s="2"/>
      <c r="BJ39" s="2"/>
      <c r="BK39" s="2"/>
      <c r="BL39" s="2"/>
      <c r="BM39" s="2"/>
      <c r="BN39" s="2"/>
      <c r="BO39" s="2"/>
    </row>
    <row r="40" spans="1:67" ht="19.5" customHeight="1">
      <c r="A40" s="2"/>
      <c r="B40" s="269" t="s">
        <v>310</v>
      </c>
      <c r="C40" s="227"/>
      <c r="D40" s="167"/>
      <c r="E40" s="175" t="s">
        <v>306</v>
      </c>
      <c r="F40" s="227"/>
      <c r="G40" s="171"/>
      <c r="H40" s="175">
        <v>0.182</v>
      </c>
      <c r="I40" s="227"/>
      <c r="J40" s="171"/>
      <c r="K40" s="175">
        <v>0.54100000000000004</v>
      </c>
      <c r="L40" s="227"/>
      <c r="M40" s="171"/>
      <c r="N40" s="270">
        <v>0.7</v>
      </c>
      <c r="O40" s="227"/>
      <c r="P40" s="171"/>
      <c r="Q40" s="172">
        <f t="shared" si="4"/>
        <v>1.6872448320000002E-3</v>
      </c>
      <c r="R40" s="227"/>
      <c r="S40" s="171"/>
      <c r="T40" s="172">
        <f t="shared" si="5"/>
        <v>1.7508512840000003E-3</v>
      </c>
      <c r="U40" s="227"/>
      <c r="V40" s="171"/>
      <c r="W40" s="172">
        <f t="shared" si="6"/>
        <v>9.8462000000000008E-2</v>
      </c>
      <c r="X40" s="227"/>
      <c r="Y40" s="173"/>
      <c r="Z40" s="2"/>
      <c r="AA40" s="2"/>
      <c r="AB40" s="2"/>
      <c r="AC40" s="2"/>
      <c r="AD40" s="2"/>
      <c r="AE40" s="34" t="s">
        <v>311</v>
      </c>
      <c r="AF40" s="34"/>
      <c r="AG40" s="34" t="b">
        <v>0</v>
      </c>
      <c r="AH40" s="34">
        <f t="shared" si="7"/>
        <v>1</v>
      </c>
      <c r="AI40" s="34"/>
      <c r="AJ40" s="78">
        <f>VLOOKUP(E40,'Ｃ（基礎）'!夏方位係数,2,FALSE)</f>
        <v>0.504</v>
      </c>
      <c r="AK40" s="78">
        <f>VLOOKUP(E40,'Ｃ（基礎）'!冬方位係数,2,FALSE)</f>
        <v>0.52300000000000002</v>
      </c>
      <c r="AL40" s="34"/>
      <c r="AM40" s="79" t="s">
        <v>311</v>
      </c>
      <c r="AN40" s="80">
        <f>'Ａ（北東）'!$V$4</f>
        <v>0.43099999999999999</v>
      </c>
      <c r="AO40" s="79" t="s">
        <v>311</v>
      </c>
      <c r="AP40" s="80">
        <f>'Ａ（北東）'!$X$4</f>
        <v>0.32500000000000001</v>
      </c>
      <c r="AQ40" s="34"/>
      <c r="AR40" s="34"/>
      <c r="AS40" s="34"/>
      <c r="AT40" s="34"/>
      <c r="AU40" s="34"/>
      <c r="AV40" s="34"/>
      <c r="AW40" s="34"/>
      <c r="AX40" s="34"/>
      <c r="AY40" s="34"/>
      <c r="AZ40" s="34"/>
      <c r="BA40" s="34"/>
      <c r="BB40" s="34"/>
      <c r="BC40" s="34"/>
      <c r="BD40" s="34"/>
      <c r="BE40" s="2"/>
      <c r="BF40" s="2"/>
      <c r="BG40" s="2"/>
      <c r="BH40" s="2"/>
      <c r="BI40" s="2"/>
      <c r="BJ40" s="2"/>
      <c r="BK40" s="2"/>
      <c r="BL40" s="2"/>
      <c r="BM40" s="2"/>
      <c r="BN40" s="2"/>
      <c r="BO40" s="2"/>
    </row>
    <row r="41" spans="1:67" ht="19.5" customHeight="1">
      <c r="A41" s="2"/>
      <c r="B41" s="269" t="s">
        <v>312</v>
      </c>
      <c r="C41" s="227"/>
      <c r="D41" s="167"/>
      <c r="E41" s="175" t="s">
        <v>305</v>
      </c>
      <c r="F41" s="227"/>
      <c r="G41" s="171"/>
      <c r="H41" s="175">
        <v>0.187</v>
      </c>
      <c r="I41" s="227"/>
      <c r="J41" s="171"/>
      <c r="K41" s="175">
        <v>0.54100000000000004</v>
      </c>
      <c r="L41" s="227"/>
      <c r="M41" s="171"/>
      <c r="N41" s="270">
        <v>0.7</v>
      </c>
      <c r="O41" s="227"/>
      <c r="P41" s="171"/>
      <c r="Q41" s="172">
        <f t="shared" si="4"/>
        <v>1.492820252E-3</v>
      </c>
      <c r="R41" s="227"/>
      <c r="S41" s="171"/>
      <c r="T41" s="172">
        <f t="shared" si="5"/>
        <v>3.2195386080000003E-3</v>
      </c>
      <c r="U41" s="227"/>
      <c r="V41" s="171"/>
      <c r="W41" s="172">
        <f t="shared" si="6"/>
        <v>0.10116700000000001</v>
      </c>
      <c r="X41" s="227"/>
      <c r="Y41" s="173"/>
      <c r="Z41" s="2"/>
      <c r="AA41" s="2"/>
      <c r="AB41" s="2"/>
      <c r="AC41" s="2"/>
      <c r="AD41" s="2"/>
      <c r="AE41" s="34" t="s">
        <v>313</v>
      </c>
      <c r="AF41" s="34"/>
      <c r="AG41" s="34" t="b">
        <v>0</v>
      </c>
      <c r="AH41" s="34">
        <f t="shared" si="7"/>
        <v>1</v>
      </c>
      <c r="AI41" s="34"/>
      <c r="AJ41" s="78">
        <f>VLOOKUP(E41,'Ｃ（基礎）'!夏方位係数,2,FALSE)</f>
        <v>0.434</v>
      </c>
      <c r="AK41" s="78">
        <f>VLOOKUP(E41,'Ｃ（基礎）'!冬方位係数,2,FALSE)</f>
        <v>0.93600000000000005</v>
      </c>
      <c r="AL41" s="34"/>
      <c r="AM41" s="79" t="s">
        <v>313</v>
      </c>
      <c r="AN41" s="80">
        <f>'Ａ（北西）'!$V$4</f>
        <v>0.42699999999999999</v>
      </c>
      <c r="AO41" s="79" t="s">
        <v>313</v>
      </c>
      <c r="AP41" s="80">
        <f>'Ａ（北西）'!$X$4</f>
        <v>0.317</v>
      </c>
      <c r="AQ41" s="34"/>
      <c r="AR41" s="34"/>
      <c r="AS41" s="34"/>
      <c r="AT41" s="34"/>
      <c r="AU41" s="34"/>
      <c r="AV41" s="34"/>
      <c r="AW41" s="34"/>
      <c r="AX41" s="34"/>
      <c r="AY41" s="34"/>
      <c r="AZ41" s="34"/>
      <c r="BA41" s="34"/>
      <c r="BB41" s="34"/>
      <c r="BC41" s="34"/>
      <c r="BD41" s="34"/>
      <c r="BE41" s="2"/>
      <c r="BF41" s="2"/>
      <c r="BG41" s="2"/>
      <c r="BH41" s="2"/>
      <c r="BI41" s="2"/>
      <c r="BJ41" s="2"/>
      <c r="BK41" s="2"/>
      <c r="BL41" s="2"/>
      <c r="BM41" s="2"/>
      <c r="BN41" s="2"/>
      <c r="BO41" s="2"/>
    </row>
    <row r="42" spans="1:67" ht="19.5" customHeight="1">
      <c r="A42" s="2"/>
      <c r="B42" s="269" t="s">
        <v>314</v>
      </c>
      <c r="C42" s="227"/>
      <c r="D42" s="167"/>
      <c r="E42" s="175" t="s">
        <v>307</v>
      </c>
      <c r="F42" s="227"/>
      <c r="G42" s="171"/>
      <c r="H42" s="175">
        <v>0.182</v>
      </c>
      <c r="I42" s="227"/>
      <c r="J42" s="171"/>
      <c r="K42" s="175">
        <v>0.54100000000000004</v>
      </c>
      <c r="L42" s="227"/>
      <c r="M42" s="171"/>
      <c r="N42" s="270">
        <v>1</v>
      </c>
      <c r="O42" s="227"/>
      <c r="P42" s="171"/>
      <c r="Q42" s="172">
        <f t="shared" si="4"/>
        <v>1.7140264960000002E-3</v>
      </c>
      <c r="R42" s="227"/>
      <c r="S42" s="171"/>
      <c r="T42" s="172">
        <f t="shared" si="5"/>
        <v>1.9383229320000001E-3</v>
      </c>
      <c r="U42" s="227"/>
      <c r="V42" s="171"/>
      <c r="W42" s="172">
        <f t="shared" si="6"/>
        <v>9.8462000000000008E-2</v>
      </c>
      <c r="X42" s="227"/>
      <c r="Y42" s="173"/>
      <c r="Z42" s="2"/>
      <c r="AA42" s="2"/>
      <c r="AB42" s="2"/>
      <c r="AC42" s="2"/>
      <c r="AD42" s="2"/>
      <c r="AE42" s="34" t="s">
        <v>315</v>
      </c>
      <c r="AF42" s="34"/>
      <c r="AG42" s="34" t="b">
        <v>0</v>
      </c>
      <c r="AH42" s="34">
        <f t="shared" si="7"/>
        <v>1</v>
      </c>
      <c r="AI42" s="34"/>
      <c r="AJ42" s="78">
        <f>VLOOKUP(E42,'Ｃ（基礎）'!夏方位係数,2,FALSE)</f>
        <v>0.51200000000000001</v>
      </c>
      <c r="AK42" s="78">
        <f>VLOOKUP(E42,'Ｃ（基礎）'!冬方位係数,2,FALSE)</f>
        <v>0.57899999999999996</v>
      </c>
      <c r="AL42" s="34"/>
      <c r="AM42" s="79" t="s">
        <v>315</v>
      </c>
      <c r="AN42" s="80">
        <f>'Ａ（南西）'!$V$4</f>
        <v>0.49099999999999999</v>
      </c>
      <c r="AO42" s="79" t="s">
        <v>315</v>
      </c>
      <c r="AP42" s="80">
        <f>'Ａ（南西）'!$X$4</f>
        <v>0.76300000000000001</v>
      </c>
      <c r="AQ42" s="34"/>
      <c r="AR42" s="34"/>
      <c r="AS42" s="34"/>
      <c r="AT42" s="34"/>
      <c r="AU42" s="34"/>
      <c r="AV42" s="34"/>
      <c r="AW42" s="34"/>
      <c r="AX42" s="34"/>
      <c r="AY42" s="34"/>
      <c r="AZ42" s="34"/>
      <c r="BA42" s="34"/>
      <c r="BB42" s="34"/>
      <c r="BC42" s="34"/>
      <c r="BD42" s="34"/>
      <c r="BE42" s="2"/>
      <c r="BF42" s="2"/>
      <c r="BG42" s="2"/>
      <c r="BH42" s="2"/>
      <c r="BI42" s="2"/>
      <c r="BJ42" s="2"/>
      <c r="BK42" s="2"/>
      <c r="BL42" s="2"/>
      <c r="BM42" s="2"/>
      <c r="BN42" s="2"/>
      <c r="BO42" s="2"/>
    </row>
    <row r="43" spans="1:67" ht="19.5" customHeight="1">
      <c r="A43" s="2"/>
      <c r="B43" s="269"/>
      <c r="C43" s="227"/>
      <c r="D43" s="167"/>
      <c r="E43" s="175"/>
      <c r="F43" s="227"/>
      <c r="G43" s="171"/>
      <c r="H43" s="175"/>
      <c r="I43" s="227"/>
      <c r="J43" s="171"/>
      <c r="K43" s="175"/>
      <c r="L43" s="227"/>
      <c r="M43" s="171"/>
      <c r="N43" s="270"/>
      <c r="O43" s="227"/>
      <c r="P43" s="171"/>
      <c r="Q43" s="172" t="str">
        <f t="shared" si="4"/>
        <v/>
      </c>
      <c r="R43" s="227"/>
      <c r="S43" s="171"/>
      <c r="T43" s="172" t="str">
        <f t="shared" si="5"/>
        <v/>
      </c>
      <c r="U43" s="227"/>
      <c r="V43" s="171"/>
      <c r="W43" s="172" t="str">
        <f t="shared" si="6"/>
        <v/>
      </c>
      <c r="X43" s="227"/>
      <c r="Y43" s="173"/>
      <c r="Z43" s="2"/>
      <c r="AA43" s="2"/>
      <c r="AB43" s="2"/>
      <c r="AC43" s="2"/>
      <c r="AD43" s="2"/>
      <c r="AE43" s="34"/>
      <c r="AF43" s="34"/>
      <c r="AG43" s="34" t="b">
        <v>0</v>
      </c>
      <c r="AH43" s="34">
        <f t="shared" si="7"/>
        <v>1</v>
      </c>
      <c r="AI43" s="34"/>
      <c r="AJ43" s="34" t="e">
        <f>VLOOKUP(E43,'Ｃ（基礎）'!夏方位係数,2,FALSE)</f>
        <v>#N/A</v>
      </c>
      <c r="AK43" s="34" t="e">
        <f>VLOOKUP(E43,'Ｃ（基礎）'!冬方位係数,2,FALSE)</f>
        <v>#N/A</v>
      </c>
      <c r="AL43" s="34"/>
      <c r="AM43" s="34"/>
      <c r="AN43" s="34"/>
      <c r="AO43" s="34"/>
      <c r="AP43" s="34"/>
      <c r="AQ43" s="34"/>
      <c r="AR43" s="34"/>
      <c r="AS43" s="34"/>
      <c r="AT43" s="34"/>
      <c r="AU43" s="34"/>
      <c r="AV43" s="34"/>
      <c r="AW43" s="34"/>
      <c r="AX43" s="34"/>
      <c r="AY43" s="34"/>
      <c r="AZ43" s="34"/>
      <c r="BA43" s="34"/>
      <c r="BB43" s="34"/>
      <c r="BC43" s="34"/>
      <c r="BD43" s="34"/>
      <c r="BE43" s="2"/>
      <c r="BF43" s="2"/>
      <c r="BG43" s="2"/>
      <c r="BH43" s="2"/>
      <c r="BI43" s="2"/>
      <c r="BJ43" s="2"/>
      <c r="BK43" s="2"/>
      <c r="BL43" s="2"/>
      <c r="BM43" s="2"/>
      <c r="BN43" s="2"/>
      <c r="BO43" s="2"/>
    </row>
    <row r="44" spans="1:67" ht="19.5" customHeight="1">
      <c r="A44" s="2"/>
      <c r="B44" s="282"/>
      <c r="C44" s="229"/>
      <c r="D44" s="188"/>
      <c r="E44" s="196"/>
      <c r="F44" s="229"/>
      <c r="G44" s="192"/>
      <c r="H44" s="196"/>
      <c r="I44" s="229"/>
      <c r="J44" s="192"/>
      <c r="K44" s="196"/>
      <c r="L44" s="229"/>
      <c r="M44" s="192"/>
      <c r="N44" s="290"/>
      <c r="O44" s="229"/>
      <c r="P44" s="192"/>
      <c r="Q44" s="210" t="str">
        <f t="shared" si="4"/>
        <v/>
      </c>
      <c r="R44" s="229"/>
      <c r="S44" s="192"/>
      <c r="T44" s="210" t="str">
        <f t="shared" si="5"/>
        <v/>
      </c>
      <c r="U44" s="229"/>
      <c r="V44" s="192"/>
      <c r="W44" s="210" t="str">
        <f t="shared" si="6"/>
        <v/>
      </c>
      <c r="X44" s="229"/>
      <c r="Y44" s="211"/>
      <c r="Z44" s="2"/>
      <c r="AA44" s="2"/>
      <c r="AB44" s="2"/>
      <c r="AC44" s="2"/>
      <c r="AD44" s="2"/>
      <c r="AE44" s="34"/>
      <c r="AF44" s="34"/>
      <c r="AG44" s="34" t="b">
        <v>0</v>
      </c>
      <c r="AH44" s="34">
        <f t="shared" si="7"/>
        <v>1</v>
      </c>
      <c r="AI44" s="34"/>
      <c r="AJ44" s="34" t="e">
        <f>VLOOKUP(E44,'Ｃ（基礎）'!夏方位係数,2,FALSE)</f>
        <v>#N/A</v>
      </c>
      <c r="AK44" s="34" t="e">
        <f>VLOOKUP(E44,'Ｃ（基礎）'!冬方位係数,2,FALSE)</f>
        <v>#N/A</v>
      </c>
      <c r="AL44" s="34"/>
      <c r="AM44" s="34"/>
      <c r="AN44" s="34"/>
      <c r="AO44" s="34"/>
      <c r="AP44" s="34"/>
      <c r="AQ44" s="34"/>
      <c r="AR44" s="34"/>
      <c r="AS44" s="34"/>
      <c r="AT44" s="34"/>
      <c r="AU44" s="34"/>
      <c r="AV44" s="34"/>
      <c r="AW44" s="34"/>
      <c r="AX44" s="34"/>
      <c r="AY44" s="34"/>
      <c r="AZ44" s="34"/>
      <c r="BA44" s="34"/>
      <c r="BB44" s="34"/>
      <c r="BC44" s="34"/>
      <c r="BD44" s="34"/>
      <c r="BE44" s="2"/>
      <c r="BF44" s="2"/>
      <c r="BG44" s="2"/>
      <c r="BH44" s="2"/>
      <c r="BI44" s="2"/>
      <c r="BJ44" s="2"/>
      <c r="BK44" s="2"/>
      <c r="BL44" s="2"/>
      <c r="BM44" s="2"/>
      <c r="BN44" s="2"/>
      <c r="BO44" s="2"/>
    </row>
    <row r="45" spans="1:67" ht="19.5" customHeight="1">
      <c r="A45" s="2"/>
      <c r="B45" s="291" t="s">
        <v>316</v>
      </c>
      <c r="C45" s="122"/>
      <c r="D45" s="122"/>
      <c r="E45" s="122"/>
      <c r="F45" s="122"/>
      <c r="G45" s="122"/>
      <c r="H45" s="212">
        <f>SUM(H35:J44)</f>
        <v>1.004</v>
      </c>
      <c r="I45" s="122"/>
      <c r="J45" s="213"/>
      <c r="K45" s="292" t="s">
        <v>30</v>
      </c>
      <c r="L45" s="122"/>
      <c r="M45" s="213"/>
      <c r="N45" s="292" t="s">
        <v>30</v>
      </c>
      <c r="O45" s="122"/>
      <c r="P45" s="213"/>
      <c r="Q45" s="212">
        <f>SUM(Q35:S44)</f>
        <v>7.6823469778000003E-2</v>
      </c>
      <c r="R45" s="122"/>
      <c r="S45" s="213"/>
      <c r="T45" s="212">
        <f>IF(共通条件・結果!AA7="８地域","-",SUM(T35:V44))</f>
        <v>8.8623652782000018E-2</v>
      </c>
      <c r="U45" s="122"/>
      <c r="V45" s="213"/>
      <c r="W45" s="212">
        <f>SUM(W35:Y44)</f>
        <v>4.6552579999999999</v>
      </c>
      <c r="X45" s="122"/>
      <c r="Y45" s="123"/>
      <c r="Z45" s="2"/>
      <c r="AA45" s="2"/>
      <c r="AB45" s="2"/>
      <c r="AC45" s="2"/>
      <c r="AD45" s="2"/>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2"/>
      <c r="BF45" s="2"/>
      <c r="BG45" s="2"/>
      <c r="BH45" s="2"/>
      <c r="BI45" s="2"/>
      <c r="BJ45" s="2"/>
      <c r="BK45" s="2"/>
      <c r="BL45" s="2"/>
      <c r="BM45" s="2"/>
      <c r="BN45" s="2"/>
      <c r="BO45" s="2"/>
    </row>
    <row r="46" spans="1:67" ht="19.5" customHeight="1">
      <c r="A46" s="2"/>
      <c r="B46" s="8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2"/>
      <c r="BF46" s="2"/>
      <c r="BG46" s="2"/>
      <c r="BH46" s="2"/>
      <c r="BI46" s="2"/>
      <c r="BJ46" s="2"/>
      <c r="BK46" s="2"/>
      <c r="BL46" s="2"/>
      <c r="BM46" s="2"/>
      <c r="BN46" s="2"/>
      <c r="BO46" s="2"/>
    </row>
    <row r="47" spans="1:67" ht="19.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2"/>
      <c r="BF47" s="2"/>
      <c r="BG47" s="2"/>
      <c r="BH47" s="2"/>
      <c r="BI47" s="2"/>
      <c r="BJ47" s="2"/>
      <c r="BK47" s="2"/>
      <c r="BL47" s="2"/>
      <c r="BM47" s="2"/>
      <c r="BN47" s="2"/>
      <c r="BO47" s="2"/>
    </row>
    <row r="48" spans="1:67" ht="19.5" customHeight="1">
      <c r="A48" s="37"/>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7"/>
      <c r="BF48" s="37"/>
      <c r="BG48" s="37"/>
      <c r="BH48" s="37"/>
      <c r="BI48" s="37"/>
      <c r="BJ48" s="37"/>
      <c r="BK48" s="37"/>
      <c r="BL48" s="37"/>
      <c r="BM48" s="37"/>
      <c r="BN48" s="37"/>
      <c r="BO48" s="37"/>
    </row>
    <row r="49" spans="1:67" ht="19.5" customHeight="1">
      <c r="A49" s="37"/>
      <c r="B49" s="37"/>
      <c r="C49" s="37"/>
      <c r="D49" s="37"/>
      <c r="E49" s="37"/>
      <c r="F49" s="37"/>
      <c r="G49" s="37"/>
      <c r="H49" s="37"/>
      <c r="I49" s="37"/>
      <c r="J49" s="37"/>
      <c r="K49" s="37"/>
      <c r="L49" s="37"/>
      <c r="M49" s="37"/>
      <c r="N49" s="37"/>
      <c r="O49" s="37"/>
      <c r="P49" s="37"/>
      <c r="Q49" s="37"/>
      <c r="R49" s="37"/>
      <c r="S49" s="37"/>
      <c r="T49" s="37"/>
      <c r="U49" s="37"/>
      <c r="V49" s="37"/>
      <c r="W49" s="37"/>
      <c r="X49" s="37"/>
      <c r="Y49" s="2"/>
      <c r="Z49" s="37"/>
      <c r="AA49" s="37"/>
      <c r="AB49" s="37"/>
      <c r="AC49" s="37"/>
      <c r="AD49" s="37"/>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7"/>
      <c r="BF49" s="37"/>
      <c r="BG49" s="37"/>
      <c r="BH49" s="37"/>
      <c r="BI49" s="37"/>
      <c r="BJ49" s="37"/>
      <c r="BK49" s="37"/>
      <c r="BL49" s="37"/>
      <c r="BM49" s="37"/>
      <c r="BN49" s="37"/>
      <c r="BO49" s="37"/>
    </row>
    <row r="50" spans="1:67" ht="19.5" customHeight="1">
      <c r="A50" s="37"/>
      <c r="B50" s="37"/>
      <c r="C50" s="37"/>
      <c r="D50" s="37"/>
      <c r="E50" s="37"/>
      <c r="F50" s="37"/>
      <c r="G50" s="37"/>
      <c r="H50" s="37"/>
      <c r="I50" s="37"/>
      <c r="J50" s="37"/>
      <c r="K50" s="37"/>
      <c r="L50" s="37"/>
      <c r="M50" s="37"/>
      <c r="N50" s="37"/>
      <c r="O50" s="37"/>
      <c r="P50" s="37"/>
      <c r="Q50" s="37"/>
      <c r="R50" s="37"/>
      <c r="S50" s="37"/>
      <c r="T50" s="37"/>
      <c r="U50" s="37"/>
      <c r="V50" s="37"/>
      <c r="W50" s="37"/>
      <c r="X50" s="37"/>
      <c r="Y50" s="2"/>
      <c r="Z50" s="37"/>
      <c r="AA50" s="37"/>
      <c r="AB50" s="37"/>
      <c r="AC50" s="37"/>
      <c r="AD50" s="37"/>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7"/>
      <c r="BF50" s="37"/>
      <c r="BG50" s="37"/>
      <c r="BH50" s="37"/>
      <c r="BI50" s="37"/>
      <c r="BJ50" s="37"/>
      <c r="BK50" s="37"/>
      <c r="BL50" s="37"/>
      <c r="BM50" s="37"/>
      <c r="BN50" s="37"/>
      <c r="BO50" s="37"/>
    </row>
    <row r="51" spans="1:67" ht="19.5" customHeight="1">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7"/>
      <c r="BF51" s="37"/>
      <c r="BG51" s="37"/>
      <c r="BH51" s="37"/>
      <c r="BI51" s="37"/>
      <c r="BJ51" s="37"/>
      <c r="BK51" s="37"/>
      <c r="BL51" s="37"/>
      <c r="BM51" s="37"/>
      <c r="BN51" s="37"/>
      <c r="BO51" s="37"/>
    </row>
    <row r="52" spans="1:67" ht="19.5" customHeight="1">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7"/>
      <c r="BF52" s="37"/>
      <c r="BG52" s="37"/>
      <c r="BH52" s="37"/>
      <c r="BI52" s="37"/>
      <c r="BJ52" s="37"/>
      <c r="BK52" s="37"/>
      <c r="BL52" s="37"/>
      <c r="BM52" s="37"/>
      <c r="BN52" s="37"/>
      <c r="BO52" s="37"/>
    </row>
    <row r="53" spans="1:67" ht="19.5" customHeight="1">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7"/>
      <c r="BF53" s="37"/>
      <c r="BG53" s="37"/>
      <c r="BH53" s="37"/>
      <c r="BI53" s="37"/>
      <c r="BJ53" s="37"/>
      <c r="BK53" s="37"/>
      <c r="BL53" s="37"/>
      <c r="BM53" s="37"/>
      <c r="BN53" s="37"/>
      <c r="BO53" s="37"/>
    </row>
    <row r="54" spans="1:67" ht="19.5" customHeight="1">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7"/>
      <c r="BF54" s="37"/>
      <c r="BG54" s="37"/>
      <c r="BH54" s="37"/>
      <c r="BI54" s="37"/>
      <c r="BJ54" s="37"/>
      <c r="BK54" s="37"/>
      <c r="BL54" s="37"/>
      <c r="BM54" s="37"/>
      <c r="BN54" s="37"/>
      <c r="BO54" s="37"/>
    </row>
    <row r="55" spans="1:67" ht="19.5" customHeight="1">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7"/>
      <c r="BF55" s="37"/>
      <c r="BG55" s="37"/>
      <c r="BH55" s="37"/>
      <c r="BI55" s="37"/>
      <c r="BJ55" s="37"/>
      <c r="BK55" s="37"/>
      <c r="BL55" s="37"/>
      <c r="BM55" s="37"/>
      <c r="BN55" s="37"/>
      <c r="BO55" s="37"/>
    </row>
    <row r="56" spans="1:67" ht="19.5" customHeight="1">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7"/>
      <c r="BF56" s="37"/>
      <c r="BG56" s="37"/>
      <c r="BH56" s="37"/>
      <c r="BI56" s="37"/>
      <c r="BJ56" s="37"/>
      <c r="BK56" s="37"/>
      <c r="BL56" s="37"/>
      <c r="BM56" s="37"/>
      <c r="BN56" s="37"/>
      <c r="BO56" s="37"/>
    </row>
    <row r="57" spans="1:67" ht="19.5" customHeight="1">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7"/>
      <c r="BF57" s="37"/>
      <c r="BG57" s="37"/>
      <c r="BH57" s="37"/>
      <c r="BI57" s="37"/>
      <c r="BJ57" s="37"/>
      <c r="BK57" s="37"/>
      <c r="BL57" s="37"/>
      <c r="BM57" s="37"/>
      <c r="BN57" s="37"/>
      <c r="BO57" s="37"/>
    </row>
    <row r="58" spans="1:67" ht="19.5" customHeight="1">
      <c r="A58" s="37"/>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7"/>
      <c r="BF58" s="37"/>
      <c r="BG58" s="37"/>
      <c r="BH58" s="37"/>
      <c r="BI58" s="37"/>
      <c r="BJ58" s="37"/>
      <c r="BK58" s="37"/>
      <c r="BL58" s="37"/>
      <c r="BM58" s="37"/>
      <c r="BN58" s="37"/>
      <c r="BO58" s="37"/>
    </row>
    <row r="59" spans="1:67" ht="19.5" customHeight="1">
      <c r="A59" s="37"/>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7"/>
      <c r="BF59" s="37"/>
      <c r="BG59" s="37"/>
      <c r="BH59" s="37"/>
      <c r="BI59" s="37"/>
      <c r="BJ59" s="37"/>
      <c r="BK59" s="37"/>
      <c r="BL59" s="37"/>
      <c r="BM59" s="37"/>
      <c r="BN59" s="37"/>
      <c r="BO59" s="37"/>
    </row>
    <row r="60" spans="1:67" ht="19.5" customHeight="1">
      <c r="A60" s="37"/>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7"/>
      <c r="BF60" s="37"/>
      <c r="BG60" s="37"/>
      <c r="BH60" s="37"/>
      <c r="BI60" s="37"/>
      <c r="BJ60" s="37"/>
      <c r="BK60" s="37"/>
      <c r="BL60" s="37"/>
      <c r="BM60" s="37"/>
      <c r="BN60" s="37"/>
      <c r="BO60" s="37"/>
    </row>
    <row r="61" spans="1:67" ht="19.5" customHeight="1">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7"/>
      <c r="BF61" s="37"/>
      <c r="BG61" s="37"/>
      <c r="BH61" s="37"/>
      <c r="BI61" s="37"/>
      <c r="BJ61" s="37"/>
      <c r="BK61" s="37"/>
      <c r="BL61" s="37"/>
      <c r="BM61" s="37"/>
      <c r="BN61" s="37"/>
      <c r="BO61" s="37"/>
    </row>
    <row r="62" spans="1:67" ht="19.5" customHeight="1">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7"/>
      <c r="BF62" s="37"/>
      <c r="BG62" s="37"/>
      <c r="BH62" s="37"/>
      <c r="BI62" s="37"/>
      <c r="BJ62" s="37"/>
      <c r="BK62" s="37"/>
      <c r="BL62" s="37"/>
      <c r="BM62" s="37"/>
      <c r="BN62" s="37"/>
      <c r="BO62" s="37"/>
    </row>
    <row r="63" spans="1:67" ht="19.5" customHeight="1">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7"/>
      <c r="BF63" s="37"/>
      <c r="BG63" s="37"/>
      <c r="BH63" s="37"/>
      <c r="BI63" s="37"/>
      <c r="BJ63" s="37"/>
      <c r="BK63" s="37"/>
      <c r="BL63" s="37"/>
      <c r="BM63" s="37"/>
      <c r="BN63" s="37"/>
      <c r="BO63" s="37"/>
    </row>
    <row r="64" spans="1:67" ht="19.5" customHeight="1">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7"/>
      <c r="BF64" s="37"/>
      <c r="BG64" s="37"/>
      <c r="BH64" s="37"/>
      <c r="BI64" s="37"/>
      <c r="BJ64" s="37"/>
      <c r="BK64" s="37"/>
      <c r="BL64" s="37"/>
      <c r="BM64" s="37"/>
      <c r="BN64" s="37"/>
      <c r="BO64" s="37"/>
    </row>
    <row r="65" spans="1:67" ht="19.5" customHeight="1">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7"/>
      <c r="BF65" s="37"/>
      <c r="BG65" s="37"/>
      <c r="BH65" s="37"/>
      <c r="BI65" s="37"/>
      <c r="BJ65" s="37"/>
      <c r="BK65" s="37"/>
      <c r="BL65" s="37"/>
      <c r="BM65" s="37"/>
      <c r="BN65" s="37"/>
      <c r="BO65" s="37"/>
    </row>
    <row r="66" spans="1:67" ht="19.5" customHeight="1">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7"/>
      <c r="BF66" s="37"/>
      <c r="BG66" s="37"/>
      <c r="BH66" s="37"/>
      <c r="BI66" s="37"/>
      <c r="BJ66" s="37"/>
      <c r="BK66" s="37"/>
      <c r="BL66" s="37"/>
      <c r="BM66" s="37"/>
      <c r="BN66" s="37"/>
      <c r="BO66" s="37"/>
    </row>
    <row r="67" spans="1:67" ht="19.5" customHeight="1">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7"/>
      <c r="BF67" s="37"/>
      <c r="BG67" s="37"/>
      <c r="BH67" s="37"/>
      <c r="BI67" s="37"/>
      <c r="BJ67" s="37"/>
      <c r="BK67" s="37"/>
      <c r="BL67" s="37"/>
      <c r="BM67" s="37"/>
      <c r="BN67" s="37"/>
      <c r="BO67" s="37"/>
    </row>
    <row r="68" spans="1:67" ht="19.5" customHeight="1">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7"/>
      <c r="BF68" s="37"/>
      <c r="BG68" s="37"/>
      <c r="BH68" s="37"/>
      <c r="BI68" s="37"/>
      <c r="BJ68" s="37"/>
      <c r="BK68" s="37"/>
      <c r="BL68" s="37"/>
      <c r="BM68" s="37"/>
      <c r="BN68" s="37"/>
      <c r="BO68" s="37"/>
    </row>
    <row r="69" spans="1:67" ht="19.5" customHeight="1">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7"/>
      <c r="BF69" s="37"/>
      <c r="BG69" s="37"/>
      <c r="BH69" s="37"/>
      <c r="BI69" s="37"/>
      <c r="BJ69" s="37"/>
      <c r="BK69" s="37"/>
      <c r="BL69" s="37"/>
      <c r="BM69" s="37"/>
      <c r="BN69" s="37"/>
      <c r="BO69" s="37"/>
    </row>
    <row r="70" spans="1:67" ht="19.5" customHeight="1">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7"/>
      <c r="BF70" s="37"/>
      <c r="BG70" s="37"/>
      <c r="BH70" s="37"/>
      <c r="BI70" s="37"/>
      <c r="BJ70" s="37"/>
      <c r="BK70" s="37"/>
      <c r="BL70" s="37"/>
      <c r="BM70" s="37"/>
      <c r="BN70" s="37"/>
      <c r="BO70" s="37"/>
    </row>
    <row r="71" spans="1:67" ht="19.5" customHeight="1">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7"/>
      <c r="BF71" s="37"/>
      <c r="BG71" s="37"/>
      <c r="BH71" s="37"/>
      <c r="BI71" s="37"/>
      <c r="BJ71" s="37"/>
      <c r="BK71" s="37"/>
      <c r="BL71" s="37"/>
      <c r="BM71" s="37"/>
      <c r="BN71" s="37"/>
      <c r="BO71" s="37"/>
    </row>
    <row r="72" spans="1:67" ht="19.5" customHeight="1">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7"/>
      <c r="BF72" s="37"/>
      <c r="BG72" s="37"/>
      <c r="BH72" s="37"/>
      <c r="BI72" s="37"/>
      <c r="BJ72" s="37"/>
      <c r="BK72" s="37"/>
      <c r="BL72" s="37"/>
      <c r="BM72" s="37"/>
      <c r="BN72" s="37"/>
      <c r="BO72" s="37"/>
    </row>
    <row r="73" spans="1:67" ht="19.5" customHeight="1">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7"/>
      <c r="BF73" s="37"/>
      <c r="BG73" s="37"/>
      <c r="BH73" s="37"/>
      <c r="BI73" s="37"/>
      <c r="BJ73" s="37"/>
      <c r="BK73" s="37"/>
      <c r="BL73" s="37"/>
      <c r="BM73" s="37"/>
      <c r="BN73" s="37"/>
      <c r="BO73" s="37"/>
    </row>
    <row r="74" spans="1:67" ht="19.5" customHeight="1">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7"/>
      <c r="BF74" s="37"/>
      <c r="BG74" s="37"/>
      <c r="BH74" s="37"/>
      <c r="BI74" s="37"/>
      <c r="BJ74" s="37"/>
      <c r="BK74" s="37"/>
      <c r="BL74" s="37"/>
      <c r="BM74" s="37"/>
      <c r="BN74" s="37"/>
      <c r="BO74" s="37"/>
    </row>
    <row r="75" spans="1:67" ht="19.5" customHeight="1">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7"/>
      <c r="BF75" s="37"/>
      <c r="BG75" s="37"/>
      <c r="BH75" s="37"/>
      <c r="BI75" s="37"/>
      <c r="BJ75" s="37"/>
      <c r="BK75" s="37"/>
      <c r="BL75" s="37"/>
      <c r="BM75" s="37"/>
      <c r="BN75" s="37"/>
      <c r="BO75" s="37"/>
    </row>
    <row r="76" spans="1:67" ht="19.5" customHeight="1">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7"/>
      <c r="BF76" s="37"/>
      <c r="BG76" s="37"/>
      <c r="BH76" s="37"/>
      <c r="BI76" s="37"/>
      <c r="BJ76" s="37"/>
      <c r="BK76" s="37"/>
      <c r="BL76" s="37"/>
      <c r="BM76" s="37"/>
      <c r="BN76" s="37"/>
      <c r="BO76" s="37"/>
    </row>
    <row r="77" spans="1:67" ht="19.5" customHeight="1">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7"/>
      <c r="BF77" s="37"/>
      <c r="BG77" s="37"/>
      <c r="BH77" s="37"/>
      <c r="BI77" s="37"/>
      <c r="BJ77" s="37"/>
      <c r="BK77" s="37"/>
      <c r="BL77" s="37"/>
      <c r="BM77" s="37"/>
      <c r="BN77" s="37"/>
      <c r="BO77" s="37"/>
    </row>
    <row r="78" spans="1:67" ht="19.5" customHeight="1">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7"/>
      <c r="BF78" s="37"/>
      <c r="BG78" s="37"/>
      <c r="BH78" s="37"/>
      <c r="BI78" s="37"/>
      <c r="BJ78" s="37"/>
      <c r="BK78" s="37"/>
      <c r="BL78" s="37"/>
      <c r="BM78" s="37"/>
      <c r="BN78" s="37"/>
      <c r="BO78" s="37"/>
    </row>
    <row r="79" spans="1:67" ht="19.5" customHeight="1">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7"/>
      <c r="BF79" s="37"/>
      <c r="BG79" s="37"/>
      <c r="BH79" s="37"/>
      <c r="BI79" s="37"/>
      <c r="BJ79" s="37"/>
      <c r="BK79" s="37"/>
      <c r="BL79" s="37"/>
      <c r="BM79" s="37"/>
      <c r="BN79" s="37"/>
      <c r="BO79" s="37"/>
    </row>
    <row r="80" spans="1:67" ht="19.5" customHeight="1">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7"/>
      <c r="BF80" s="37"/>
      <c r="BG80" s="37"/>
      <c r="BH80" s="37"/>
      <c r="BI80" s="37"/>
      <c r="BJ80" s="37"/>
      <c r="BK80" s="37"/>
      <c r="BL80" s="37"/>
      <c r="BM80" s="37"/>
      <c r="BN80" s="37"/>
      <c r="BO80" s="37"/>
    </row>
    <row r="81" spans="1:67" ht="19.5" customHeight="1">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7"/>
      <c r="BF81" s="37"/>
      <c r="BG81" s="37"/>
      <c r="BH81" s="37"/>
      <c r="BI81" s="37"/>
      <c r="BJ81" s="37"/>
      <c r="BK81" s="37"/>
      <c r="BL81" s="37"/>
      <c r="BM81" s="37"/>
      <c r="BN81" s="37"/>
      <c r="BO81" s="37"/>
    </row>
    <row r="82" spans="1:67" ht="19.5" customHeight="1">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7"/>
      <c r="BF82" s="37"/>
      <c r="BG82" s="37"/>
      <c r="BH82" s="37"/>
      <c r="BI82" s="37"/>
      <c r="BJ82" s="37"/>
      <c r="BK82" s="37"/>
      <c r="BL82" s="37"/>
      <c r="BM82" s="37"/>
      <c r="BN82" s="37"/>
      <c r="BO82" s="37"/>
    </row>
    <row r="83" spans="1:67" ht="19.5" customHeight="1">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7"/>
      <c r="BF83" s="37"/>
      <c r="BG83" s="37"/>
      <c r="BH83" s="37"/>
      <c r="BI83" s="37"/>
      <c r="BJ83" s="37"/>
      <c r="BK83" s="37"/>
      <c r="BL83" s="37"/>
      <c r="BM83" s="37"/>
      <c r="BN83" s="37"/>
      <c r="BO83" s="37"/>
    </row>
    <row r="84" spans="1:67" ht="19.5" customHeight="1">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7"/>
      <c r="BF84" s="37"/>
      <c r="BG84" s="37"/>
      <c r="BH84" s="37"/>
      <c r="BI84" s="37"/>
      <c r="BJ84" s="37"/>
      <c r="BK84" s="37"/>
      <c r="BL84" s="37"/>
      <c r="BM84" s="37"/>
      <c r="BN84" s="37"/>
      <c r="BO84" s="37"/>
    </row>
    <row r="85" spans="1:67" ht="19.5" customHeight="1">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7"/>
      <c r="BF85" s="37"/>
      <c r="BG85" s="37"/>
      <c r="BH85" s="37"/>
      <c r="BI85" s="37"/>
      <c r="BJ85" s="37"/>
      <c r="BK85" s="37"/>
      <c r="BL85" s="37"/>
      <c r="BM85" s="37"/>
      <c r="BN85" s="37"/>
      <c r="BO85" s="37"/>
    </row>
    <row r="86" spans="1:67" ht="19.5" customHeight="1">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7"/>
      <c r="BF86" s="37"/>
      <c r="BG86" s="37"/>
      <c r="BH86" s="37"/>
      <c r="BI86" s="37"/>
      <c r="BJ86" s="37"/>
      <c r="BK86" s="37"/>
      <c r="BL86" s="37"/>
      <c r="BM86" s="37"/>
      <c r="BN86" s="37"/>
      <c r="BO86" s="37"/>
    </row>
    <row r="87" spans="1:67" ht="19.5" customHeight="1">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7"/>
      <c r="BF87" s="37"/>
      <c r="BG87" s="37"/>
      <c r="BH87" s="37"/>
      <c r="BI87" s="37"/>
      <c r="BJ87" s="37"/>
      <c r="BK87" s="37"/>
      <c r="BL87" s="37"/>
      <c r="BM87" s="37"/>
      <c r="BN87" s="37"/>
      <c r="BO87" s="37"/>
    </row>
    <row r="88" spans="1:67" ht="19.5" customHeight="1">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7"/>
      <c r="BF88" s="37"/>
      <c r="BG88" s="37"/>
      <c r="BH88" s="37"/>
      <c r="BI88" s="37"/>
      <c r="BJ88" s="37"/>
      <c r="BK88" s="37"/>
      <c r="BL88" s="37"/>
      <c r="BM88" s="37"/>
      <c r="BN88" s="37"/>
      <c r="BO88" s="37"/>
    </row>
    <row r="89" spans="1:67" ht="19.5" customHeight="1">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7"/>
      <c r="BF89" s="37"/>
      <c r="BG89" s="37"/>
      <c r="BH89" s="37"/>
      <c r="BI89" s="37"/>
      <c r="BJ89" s="37"/>
      <c r="BK89" s="37"/>
      <c r="BL89" s="37"/>
      <c r="BM89" s="37"/>
      <c r="BN89" s="37"/>
      <c r="BO89" s="37"/>
    </row>
    <row r="90" spans="1:67" ht="19.5" customHeight="1">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7"/>
      <c r="BF90" s="37"/>
      <c r="BG90" s="37"/>
      <c r="BH90" s="37"/>
      <c r="BI90" s="37"/>
      <c r="BJ90" s="37"/>
      <c r="BK90" s="37"/>
      <c r="BL90" s="37"/>
      <c r="BM90" s="37"/>
      <c r="BN90" s="37"/>
      <c r="BO90" s="37"/>
    </row>
    <row r="91" spans="1:67" ht="19.5" customHeight="1">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7"/>
      <c r="BF91" s="37"/>
      <c r="BG91" s="37"/>
      <c r="BH91" s="37"/>
      <c r="BI91" s="37"/>
      <c r="BJ91" s="37"/>
      <c r="BK91" s="37"/>
      <c r="BL91" s="37"/>
      <c r="BM91" s="37"/>
      <c r="BN91" s="37"/>
      <c r="BO91" s="37"/>
    </row>
    <row r="92" spans="1:67" ht="19.5" customHeight="1">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7"/>
      <c r="BF92" s="37"/>
      <c r="BG92" s="37"/>
      <c r="BH92" s="37"/>
      <c r="BI92" s="37"/>
      <c r="BJ92" s="37"/>
      <c r="BK92" s="37"/>
      <c r="BL92" s="37"/>
      <c r="BM92" s="37"/>
      <c r="BN92" s="37"/>
      <c r="BO92" s="37"/>
    </row>
    <row r="93" spans="1:67" ht="19.5" customHeight="1">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7"/>
      <c r="BF93" s="37"/>
      <c r="BG93" s="37"/>
      <c r="BH93" s="37"/>
      <c r="BI93" s="37"/>
      <c r="BJ93" s="37"/>
      <c r="BK93" s="37"/>
      <c r="BL93" s="37"/>
      <c r="BM93" s="37"/>
      <c r="BN93" s="37"/>
      <c r="BO93" s="37"/>
    </row>
    <row r="94" spans="1:67" ht="19.5" customHeight="1">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7"/>
      <c r="BF94" s="37"/>
      <c r="BG94" s="37"/>
      <c r="BH94" s="37"/>
      <c r="BI94" s="37"/>
      <c r="BJ94" s="37"/>
      <c r="BK94" s="37"/>
      <c r="BL94" s="37"/>
      <c r="BM94" s="37"/>
      <c r="BN94" s="37"/>
      <c r="BO94" s="37"/>
    </row>
    <row r="95" spans="1:67" ht="19.5" customHeight="1">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7"/>
      <c r="BF95" s="37"/>
      <c r="BG95" s="37"/>
      <c r="BH95" s="37"/>
      <c r="BI95" s="37"/>
      <c r="BJ95" s="37"/>
      <c r="BK95" s="37"/>
      <c r="BL95" s="37"/>
      <c r="BM95" s="37"/>
      <c r="BN95" s="37"/>
      <c r="BO95" s="37"/>
    </row>
    <row r="96" spans="1:67" ht="19.5" customHeight="1">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7"/>
      <c r="BF96" s="37"/>
      <c r="BG96" s="37"/>
      <c r="BH96" s="37"/>
      <c r="BI96" s="37"/>
      <c r="BJ96" s="37"/>
      <c r="BK96" s="37"/>
      <c r="BL96" s="37"/>
      <c r="BM96" s="37"/>
      <c r="BN96" s="37"/>
      <c r="BO96" s="37"/>
    </row>
    <row r="97" spans="1:67" ht="19.5" customHeight="1">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c r="BD97" s="34"/>
      <c r="BE97" s="37"/>
      <c r="BF97" s="37"/>
      <c r="BG97" s="37"/>
      <c r="BH97" s="37"/>
      <c r="BI97" s="37"/>
      <c r="BJ97" s="37"/>
      <c r="BK97" s="37"/>
      <c r="BL97" s="37"/>
      <c r="BM97" s="37"/>
      <c r="BN97" s="37"/>
      <c r="BO97" s="37"/>
    </row>
    <row r="98" spans="1:67" ht="19.5" customHeight="1">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c r="BC98" s="34"/>
      <c r="BD98" s="34"/>
      <c r="BE98" s="37"/>
      <c r="BF98" s="37"/>
      <c r="BG98" s="37"/>
      <c r="BH98" s="37"/>
      <c r="BI98" s="37"/>
      <c r="BJ98" s="37"/>
      <c r="BK98" s="37"/>
      <c r="BL98" s="37"/>
      <c r="BM98" s="37"/>
      <c r="BN98" s="37"/>
      <c r="BO98" s="37"/>
    </row>
    <row r="99" spans="1:67" ht="19.5" customHeight="1">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7"/>
      <c r="BF99" s="37"/>
      <c r="BG99" s="37"/>
      <c r="BH99" s="37"/>
      <c r="BI99" s="37"/>
      <c r="BJ99" s="37"/>
      <c r="BK99" s="37"/>
      <c r="BL99" s="37"/>
      <c r="BM99" s="37"/>
      <c r="BN99" s="37"/>
      <c r="BO99" s="37"/>
    </row>
    <row r="100" spans="1:67" ht="19.5" customHeight="1">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7"/>
      <c r="BF100" s="37"/>
      <c r="BG100" s="37"/>
      <c r="BH100" s="37"/>
      <c r="BI100" s="37"/>
      <c r="BJ100" s="37"/>
      <c r="BK100" s="37"/>
      <c r="BL100" s="37"/>
      <c r="BM100" s="37"/>
      <c r="BN100" s="37"/>
      <c r="BO100" s="37"/>
    </row>
    <row r="101" spans="1:67" ht="19.5" customHeight="1">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7"/>
      <c r="BF101" s="37"/>
      <c r="BG101" s="37"/>
      <c r="BH101" s="37"/>
      <c r="BI101" s="37"/>
      <c r="BJ101" s="37"/>
      <c r="BK101" s="37"/>
      <c r="BL101" s="37"/>
      <c r="BM101" s="37"/>
      <c r="BN101" s="37"/>
      <c r="BO101" s="37"/>
    </row>
    <row r="102" spans="1:67" ht="19.5" customHeight="1">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7"/>
      <c r="BF102" s="37"/>
      <c r="BG102" s="37"/>
      <c r="BH102" s="37"/>
      <c r="BI102" s="37"/>
      <c r="BJ102" s="37"/>
      <c r="BK102" s="37"/>
      <c r="BL102" s="37"/>
      <c r="BM102" s="37"/>
      <c r="BN102" s="37"/>
      <c r="BO102" s="37"/>
    </row>
    <row r="103" spans="1:67" ht="19.5" customHeight="1">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A103" s="34"/>
      <c r="BB103" s="34"/>
      <c r="BC103" s="34"/>
      <c r="BD103" s="34"/>
      <c r="BE103" s="37"/>
      <c r="BF103" s="37"/>
      <c r="BG103" s="37"/>
      <c r="BH103" s="37"/>
      <c r="BI103" s="37"/>
      <c r="BJ103" s="37"/>
      <c r="BK103" s="37"/>
      <c r="BL103" s="37"/>
      <c r="BM103" s="37"/>
      <c r="BN103" s="37"/>
      <c r="BO103" s="37"/>
    </row>
    <row r="104" spans="1:67" ht="19.5" customHeight="1">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7"/>
      <c r="BF104" s="37"/>
      <c r="BG104" s="37"/>
      <c r="BH104" s="37"/>
      <c r="BI104" s="37"/>
      <c r="BJ104" s="37"/>
      <c r="BK104" s="37"/>
      <c r="BL104" s="37"/>
      <c r="BM104" s="37"/>
      <c r="BN104" s="37"/>
      <c r="BO104" s="37"/>
    </row>
    <row r="105" spans="1:67" ht="19.5" customHeight="1">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7"/>
      <c r="BF105" s="37"/>
      <c r="BG105" s="37"/>
      <c r="BH105" s="37"/>
      <c r="BI105" s="37"/>
      <c r="BJ105" s="37"/>
      <c r="BK105" s="37"/>
      <c r="BL105" s="37"/>
      <c r="BM105" s="37"/>
      <c r="BN105" s="37"/>
      <c r="BO105" s="37"/>
    </row>
    <row r="106" spans="1:67" ht="19.5" customHeight="1">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4"/>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7"/>
      <c r="BF106" s="37"/>
      <c r="BG106" s="37"/>
      <c r="BH106" s="37"/>
      <c r="BI106" s="37"/>
      <c r="BJ106" s="37"/>
      <c r="BK106" s="37"/>
      <c r="BL106" s="37"/>
      <c r="BM106" s="37"/>
      <c r="BN106" s="37"/>
      <c r="BO106" s="37"/>
    </row>
    <row r="107" spans="1:67" ht="19.5" customHeight="1">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7"/>
      <c r="BF107" s="37"/>
      <c r="BG107" s="37"/>
      <c r="BH107" s="37"/>
      <c r="BI107" s="37"/>
      <c r="BJ107" s="37"/>
      <c r="BK107" s="37"/>
      <c r="BL107" s="37"/>
      <c r="BM107" s="37"/>
      <c r="BN107" s="37"/>
      <c r="BO107" s="37"/>
    </row>
    <row r="108" spans="1:67" ht="19.5" customHeight="1">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A108" s="34"/>
      <c r="BB108" s="34"/>
      <c r="BC108" s="34"/>
      <c r="BD108" s="34"/>
      <c r="BE108" s="37"/>
      <c r="BF108" s="37"/>
      <c r="BG108" s="37"/>
      <c r="BH108" s="37"/>
      <c r="BI108" s="37"/>
      <c r="BJ108" s="37"/>
      <c r="BK108" s="37"/>
      <c r="BL108" s="37"/>
      <c r="BM108" s="37"/>
      <c r="BN108" s="37"/>
      <c r="BO108" s="37"/>
    </row>
    <row r="109" spans="1:67" ht="19.5" customHeight="1">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7"/>
      <c r="BF109" s="37"/>
      <c r="BG109" s="37"/>
      <c r="BH109" s="37"/>
      <c r="BI109" s="37"/>
      <c r="BJ109" s="37"/>
      <c r="BK109" s="37"/>
      <c r="BL109" s="37"/>
      <c r="BM109" s="37"/>
      <c r="BN109" s="37"/>
      <c r="BO109" s="37"/>
    </row>
    <row r="110" spans="1:67" ht="19.5" customHeight="1">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7"/>
      <c r="BF110" s="37"/>
      <c r="BG110" s="37"/>
      <c r="BH110" s="37"/>
      <c r="BI110" s="37"/>
      <c r="BJ110" s="37"/>
      <c r="BK110" s="37"/>
      <c r="BL110" s="37"/>
      <c r="BM110" s="37"/>
      <c r="BN110" s="37"/>
      <c r="BO110" s="37"/>
    </row>
    <row r="111" spans="1:67" ht="19.5" customHeight="1">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4"/>
      <c r="AF111" s="34"/>
      <c r="AG111" s="34"/>
      <c r="AH111" s="34"/>
      <c r="AI111" s="34"/>
      <c r="AJ111" s="34"/>
      <c r="AK111" s="34"/>
      <c r="AL111" s="34"/>
      <c r="AM111" s="34"/>
      <c r="AN111" s="34"/>
      <c r="AO111" s="34"/>
      <c r="AP111" s="34"/>
      <c r="AQ111" s="34"/>
      <c r="AR111" s="34"/>
      <c r="AS111" s="34"/>
      <c r="AT111" s="34"/>
      <c r="AU111" s="34"/>
      <c r="AV111" s="34"/>
      <c r="AW111" s="34"/>
      <c r="AX111" s="34"/>
      <c r="AY111" s="34"/>
      <c r="AZ111" s="34"/>
      <c r="BA111" s="34"/>
      <c r="BB111" s="34"/>
      <c r="BC111" s="34"/>
      <c r="BD111" s="34"/>
      <c r="BE111" s="37"/>
      <c r="BF111" s="37"/>
      <c r="BG111" s="37"/>
      <c r="BH111" s="37"/>
      <c r="BI111" s="37"/>
      <c r="BJ111" s="37"/>
      <c r="BK111" s="37"/>
      <c r="BL111" s="37"/>
      <c r="BM111" s="37"/>
      <c r="BN111" s="37"/>
      <c r="BO111" s="37"/>
    </row>
    <row r="112" spans="1:67" ht="19.5" customHeight="1">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4"/>
      <c r="AF112" s="34"/>
      <c r="AG112" s="34"/>
      <c r="AH112" s="34"/>
      <c r="AI112" s="34"/>
      <c r="AJ112" s="34"/>
      <c r="AK112" s="34"/>
      <c r="AL112" s="34"/>
      <c r="AM112" s="34"/>
      <c r="AN112" s="34"/>
      <c r="AO112" s="34"/>
      <c r="AP112" s="34"/>
      <c r="AQ112" s="34"/>
      <c r="AR112" s="34"/>
      <c r="AS112" s="34"/>
      <c r="AT112" s="34"/>
      <c r="AU112" s="34"/>
      <c r="AV112" s="34"/>
      <c r="AW112" s="34"/>
      <c r="AX112" s="34"/>
      <c r="AY112" s="34"/>
      <c r="AZ112" s="34"/>
      <c r="BA112" s="34"/>
      <c r="BB112" s="34"/>
      <c r="BC112" s="34"/>
      <c r="BD112" s="34"/>
      <c r="BE112" s="37"/>
      <c r="BF112" s="37"/>
      <c r="BG112" s="37"/>
      <c r="BH112" s="37"/>
      <c r="BI112" s="37"/>
      <c r="BJ112" s="37"/>
      <c r="BK112" s="37"/>
      <c r="BL112" s="37"/>
      <c r="BM112" s="37"/>
      <c r="BN112" s="37"/>
      <c r="BO112" s="37"/>
    </row>
    <row r="113" spans="1:67" ht="19.5" customHeight="1">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4"/>
      <c r="AF113" s="34"/>
      <c r="AG113" s="34"/>
      <c r="AH113" s="34"/>
      <c r="AI113" s="34"/>
      <c r="AJ113" s="34"/>
      <c r="AK113" s="34"/>
      <c r="AL113" s="34"/>
      <c r="AM113" s="34"/>
      <c r="AN113" s="34"/>
      <c r="AO113" s="34"/>
      <c r="AP113" s="34"/>
      <c r="AQ113" s="34"/>
      <c r="AR113" s="34"/>
      <c r="AS113" s="34"/>
      <c r="AT113" s="34"/>
      <c r="AU113" s="34"/>
      <c r="AV113" s="34"/>
      <c r="AW113" s="34"/>
      <c r="AX113" s="34"/>
      <c r="AY113" s="34"/>
      <c r="AZ113" s="34"/>
      <c r="BA113" s="34"/>
      <c r="BB113" s="34"/>
      <c r="BC113" s="34"/>
      <c r="BD113" s="34"/>
      <c r="BE113" s="37"/>
      <c r="BF113" s="37"/>
      <c r="BG113" s="37"/>
      <c r="BH113" s="37"/>
      <c r="BI113" s="37"/>
      <c r="BJ113" s="37"/>
      <c r="BK113" s="37"/>
      <c r="BL113" s="37"/>
      <c r="BM113" s="37"/>
      <c r="BN113" s="37"/>
      <c r="BO113" s="37"/>
    </row>
    <row r="114" spans="1:67" ht="19.5" customHeight="1">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4"/>
      <c r="AF114" s="34"/>
      <c r="AG114" s="34"/>
      <c r="AH114" s="34"/>
      <c r="AI114" s="34"/>
      <c r="AJ114" s="34"/>
      <c r="AK114" s="34"/>
      <c r="AL114" s="34"/>
      <c r="AM114" s="34"/>
      <c r="AN114" s="34"/>
      <c r="AO114" s="34"/>
      <c r="AP114" s="34"/>
      <c r="AQ114" s="34"/>
      <c r="AR114" s="34"/>
      <c r="AS114" s="34"/>
      <c r="AT114" s="34"/>
      <c r="AU114" s="34"/>
      <c r="AV114" s="34"/>
      <c r="AW114" s="34"/>
      <c r="AX114" s="34"/>
      <c r="AY114" s="34"/>
      <c r="AZ114" s="34"/>
      <c r="BA114" s="34"/>
      <c r="BB114" s="34"/>
      <c r="BC114" s="34"/>
      <c r="BD114" s="34"/>
      <c r="BE114" s="37"/>
      <c r="BF114" s="37"/>
      <c r="BG114" s="37"/>
      <c r="BH114" s="37"/>
      <c r="BI114" s="37"/>
      <c r="BJ114" s="37"/>
      <c r="BK114" s="37"/>
      <c r="BL114" s="37"/>
      <c r="BM114" s="37"/>
      <c r="BN114" s="37"/>
      <c r="BO114" s="37"/>
    </row>
    <row r="115" spans="1:67" ht="19.5" customHeight="1">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4"/>
      <c r="AF115" s="34"/>
      <c r="AG115" s="34"/>
      <c r="AH115" s="34"/>
      <c r="AI115" s="34"/>
      <c r="AJ115" s="34"/>
      <c r="AK115" s="34"/>
      <c r="AL115" s="34"/>
      <c r="AM115" s="34"/>
      <c r="AN115" s="34"/>
      <c r="AO115" s="34"/>
      <c r="AP115" s="34"/>
      <c r="AQ115" s="34"/>
      <c r="AR115" s="34"/>
      <c r="AS115" s="34"/>
      <c r="AT115" s="34"/>
      <c r="AU115" s="34"/>
      <c r="AV115" s="34"/>
      <c r="AW115" s="34"/>
      <c r="AX115" s="34"/>
      <c r="AY115" s="34"/>
      <c r="AZ115" s="34"/>
      <c r="BA115" s="34"/>
      <c r="BB115" s="34"/>
      <c r="BC115" s="34"/>
      <c r="BD115" s="34"/>
      <c r="BE115" s="37"/>
      <c r="BF115" s="37"/>
      <c r="BG115" s="37"/>
      <c r="BH115" s="37"/>
      <c r="BI115" s="37"/>
      <c r="BJ115" s="37"/>
      <c r="BK115" s="37"/>
      <c r="BL115" s="37"/>
      <c r="BM115" s="37"/>
      <c r="BN115" s="37"/>
      <c r="BO115" s="37"/>
    </row>
    <row r="116" spans="1:67" ht="19.5" customHeight="1">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4"/>
      <c r="AF116" s="34"/>
      <c r="AG116" s="34"/>
      <c r="AH116" s="34"/>
      <c r="AI116" s="34"/>
      <c r="AJ116" s="34"/>
      <c r="AK116" s="34"/>
      <c r="AL116" s="34"/>
      <c r="AM116" s="34"/>
      <c r="AN116" s="34"/>
      <c r="AO116" s="34"/>
      <c r="AP116" s="34"/>
      <c r="AQ116" s="34"/>
      <c r="AR116" s="34"/>
      <c r="AS116" s="34"/>
      <c r="AT116" s="34"/>
      <c r="AU116" s="34"/>
      <c r="AV116" s="34"/>
      <c r="AW116" s="34"/>
      <c r="AX116" s="34"/>
      <c r="AY116" s="34"/>
      <c r="AZ116" s="34"/>
      <c r="BA116" s="34"/>
      <c r="BB116" s="34"/>
      <c r="BC116" s="34"/>
      <c r="BD116" s="34"/>
      <c r="BE116" s="37"/>
      <c r="BF116" s="37"/>
      <c r="BG116" s="37"/>
      <c r="BH116" s="37"/>
      <c r="BI116" s="37"/>
      <c r="BJ116" s="37"/>
      <c r="BK116" s="37"/>
      <c r="BL116" s="37"/>
      <c r="BM116" s="37"/>
      <c r="BN116" s="37"/>
      <c r="BO116" s="37"/>
    </row>
    <row r="117" spans="1:67" ht="19.5" customHeight="1">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4"/>
      <c r="AF117" s="34"/>
      <c r="AG117" s="34"/>
      <c r="AH117" s="34"/>
      <c r="AI117" s="34"/>
      <c r="AJ117" s="34"/>
      <c r="AK117" s="34"/>
      <c r="AL117" s="34"/>
      <c r="AM117" s="34"/>
      <c r="AN117" s="34"/>
      <c r="AO117" s="34"/>
      <c r="AP117" s="34"/>
      <c r="AQ117" s="34"/>
      <c r="AR117" s="34"/>
      <c r="AS117" s="34"/>
      <c r="AT117" s="34"/>
      <c r="AU117" s="34"/>
      <c r="AV117" s="34"/>
      <c r="AW117" s="34"/>
      <c r="AX117" s="34"/>
      <c r="AY117" s="34"/>
      <c r="AZ117" s="34"/>
      <c r="BA117" s="34"/>
      <c r="BB117" s="34"/>
      <c r="BC117" s="34"/>
      <c r="BD117" s="34"/>
      <c r="BE117" s="37"/>
      <c r="BF117" s="37"/>
      <c r="BG117" s="37"/>
      <c r="BH117" s="37"/>
      <c r="BI117" s="37"/>
      <c r="BJ117" s="37"/>
      <c r="BK117" s="37"/>
      <c r="BL117" s="37"/>
      <c r="BM117" s="37"/>
      <c r="BN117" s="37"/>
      <c r="BO117" s="37"/>
    </row>
    <row r="118" spans="1:67" ht="19.5" customHeight="1">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c r="BC118" s="34"/>
      <c r="BD118" s="34"/>
      <c r="BE118" s="37"/>
      <c r="BF118" s="37"/>
      <c r="BG118" s="37"/>
      <c r="BH118" s="37"/>
      <c r="BI118" s="37"/>
      <c r="BJ118" s="37"/>
      <c r="BK118" s="37"/>
      <c r="BL118" s="37"/>
      <c r="BM118" s="37"/>
      <c r="BN118" s="37"/>
      <c r="BO118" s="37"/>
    </row>
    <row r="119" spans="1:67" ht="19.5" customHeight="1">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4"/>
      <c r="AF119" s="34"/>
      <c r="AG119" s="34"/>
      <c r="AH119" s="34"/>
      <c r="AI119" s="34"/>
      <c r="AJ119" s="34"/>
      <c r="AK119" s="34"/>
      <c r="AL119" s="34"/>
      <c r="AM119" s="34"/>
      <c r="AN119" s="34"/>
      <c r="AO119" s="34"/>
      <c r="AP119" s="34"/>
      <c r="AQ119" s="34"/>
      <c r="AR119" s="34"/>
      <c r="AS119" s="34"/>
      <c r="AT119" s="34"/>
      <c r="AU119" s="34"/>
      <c r="AV119" s="34"/>
      <c r="AW119" s="34"/>
      <c r="AX119" s="34"/>
      <c r="AY119" s="34"/>
      <c r="AZ119" s="34"/>
      <c r="BA119" s="34"/>
      <c r="BB119" s="34"/>
      <c r="BC119" s="34"/>
      <c r="BD119" s="34"/>
      <c r="BE119" s="37"/>
      <c r="BF119" s="37"/>
      <c r="BG119" s="37"/>
      <c r="BH119" s="37"/>
      <c r="BI119" s="37"/>
      <c r="BJ119" s="37"/>
      <c r="BK119" s="37"/>
      <c r="BL119" s="37"/>
      <c r="BM119" s="37"/>
      <c r="BN119" s="37"/>
      <c r="BO119" s="37"/>
    </row>
    <row r="120" spans="1:67" ht="19.5" customHeight="1">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4"/>
      <c r="AF120" s="34"/>
      <c r="AG120" s="34"/>
      <c r="AH120" s="34"/>
      <c r="AI120" s="34"/>
      <c r="AJ120" s="34"/>
      <c r="AK120" s="34"/>
      <c r="AL120" s="34"/>
      <c r="AM120" s="34"/>
      <c r="AN120" s="34"/>
      <c r="AO120" s="34"/>
      <c r="AP120" s="34"/>
      <c r="AQ120" s="34"/>
      <c r="AR120" s="34"/>
      <c r="AS120" s="34"/>
      <c r="AT120" s="34"/>
      <c r="AU120" s="34"/>
      <c r="AV120" s="34"/>
      <c r="AW120" s="34"/>
      <c r="AX120" s="34"/>
      <c r="AY120" s="34"/>
      <c r="AZ120" s="34"/>
      <c r="BA120" s="34"/>
      <c r="BB120" s="34"/>
      <c r="BC120" s="34"/>
      <c r="BD120" s="34"/>
      <c r="BE120" s="37"/>
      <c r="BF120" s="37"/>
      <c r="BG120" s="37"/>
      <c r="BH120" s="37"/>
      <c r="BI120" s="37"/>
      <c r="BJ120" s="37"/>
      <c r="BK120" s="37"/>
      <c r="BL120" s="37"/>
      <c r="BM120" s="37"/>
      <c r="BN120" s="37"/>
      <c r="BO120" s="37"/>
    </row>
    <row r="121" spans="1:67" ht="19.5" customHeight="1">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4"/>
      <c r="AF121" s="34"/>
      <c r="AG121" s="34"/>
      <c r="AH121" s="34"/>
      <c r="AI121" s="34"/>
      <c r="AJ121" s="34"/>
      <c r="AK121" s="34"/>
      <c r="AL121" s="34"/>
      <c r="AM121" s="34"/>
      <c r="AN121" s="34"/>
      <c r="AO121" s="34"/>
      <c r="AP121" s="34"/>
      <c r="AQ121" s="34"/>
      <c r="AR121" s="34"/>
      <c r="AS121" s="34"/>
      <c r="AT121" s="34"/>
      <c r="AU121" s="34"/>
      <c r="AV121" s="34"/>
      <c r="AW121" s="34"/>
      <c r="AX121" s="34"/>
      <c r="AY121" s="34"/>
      <c r="AZ121" s="34"/>
      <c r="BA121" s="34"/>
      <c r="BB121" s="34"/>
      <c r="BC121" s="34"/>
      <c r="BD121" s="34"/>
      <c r="BE121" s="37"/>
      <c r="BF121" s="37"/>
      <c r="BG121" s="37"/>
      <c r="BH121" s="37"/>
      <c r="BI121" s="37"/>
      <c r="BJ121" s="37"/>
      <c r="BK121" s="37"/>
      <c r="BL121" s="37"/>
      <c r="BM121" s="37"/>
      <c r="BN121" s="37"/>
      <c r="BO121" s="37"/>
    </row>
    <row r="122" spans="1:67" ht="19.5" customHeight="1">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c r="BD122" s="34"/>
      <c r="BE122" s="37"/>
      <c r="BF122" s="37"/>
      <c r="BG122" s="37"/>
      <c r="BH122" s="37"/>
      <c r="BI122" s="37"/>
      <c r="BJ122" s="37"/>
      <c r="BK122" s="37"/>
      <c r="BL122" s="37"/>
      <c r="BM122" s="37"/>
      <c r="BN122" s="37"/>
      <c r="BO122" s="37"/>
    </row>
    <row r="123" spans="1:67" ht="19.5" customHeight="1">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4"/>
      <c r="AF123" s="34"/>
      <c r="AG123" s="34"/>
      <c r="AH123" s="34"/>
      <c r="AI123" s="34"/>
      <c r="AJ123" s="34"/>
      <c r="AK123" s="34"/>
      <c r="AL123" s="34"/>
      <c r="AM123" s="34"/>
      <c r="AN123" s="34"/>
      <c r="AO123" s="34"/>
      <c r="AP123" s="34"/>
      <c r="AQ123" s="34"/>
      <c r="AR123" s="34"/>
      <c r="AS123" s="34"/>
      <c r="AT123" s="34"/>
      <c r="AU123" s="34"/>
      <c r="AV123" s="34"/>
      <c r="AW123" s="34"/>
      <c r="AX123" s="34"/>
      <c r="AY123" s="34"/>
      <c r="AZ123" s="34"/>
      <c r="BA123" s="34"/>
      <c r="BB123" s="34"/>
      <c r="BC123" s="34"/>
      <c r="BD123" s="34"/>
      <c r="BE123" s="37"/>
      <c r="BF123" s="37"/>
      <c r="BG123" s="37"/>
      <c r="BH123" s="37"/>
      <c r="BI123" s="37"/>
      <c r="BJ123" s="37"/>
      <c r="BK123" s="37"/>
      <c r="BL123" s="37"/>
      <c r="BM123" s="37"/>
      <c r="BN123" s="37"/>
      <c r="BO123" s="37"/>
    </row>
    <row r="124" spans="1:67" ht="19.5" customHeight="1">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4"/>
      <c r="AF124" s="34"/>
      <c r="AG124" s="34"/>
      <c r="AH124" s="34"/>
      <c r="AI124" s="34"/>
      <c r="AJ124" s="34"/>
      <c r="AK124" s="34"/>
      <c r="AL124" s="34"/>
      <c r="AM124" s="34"/>
      <c r="AN124" s="34"/>
      <c r="AO124" s="34"/>
      <c r="AP124" s="34"/>
      <c r="AQ124" s="34"/>
      <c r="AR124" s="34"/>
      <c r="AS124" s="34"/>
      <c r="AT124" s="34"/>
      <c r="AU124" s="34"/>
      <c r="AV124" s="34"/>
      <c r="AW124" s="34"/>
      <c r="AX124" s="34"/>
      <c r="AY124" s="34"/>
      <c r="AZ124" s="34"/>
      <c r="BA124" s="34"/>
      <c r="BB124" s="34"/>
      <c r="BC124" s="34"/>
      <c r="BD124" s="34"/>
      <c r="BE124" s="37"/>
      <c r="BF124" s="37"/>
      <c r="BG124" s="37"/>
      <c r="BH124" s="37"/>
      <c r="BI124" s="37"/>
      <c r="BJ124" s="37"/>
      <c r="BK124" s="37"/>
      <c r="BL124" s="37"/>
      <c r="BM124" s="37"/>
      <c r="BN124" s="37"/>
      <c r="BO124" s="37"/>
    </row>
    <row r="125" spans="1:67" ht="19.5" customHeight="1">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4"/>
      <c r="AF125" s="34"/>
      <c r="AG125" s="34"/>
      <c r="AH125" s="34"/>
      <c r="AI125" s="34"/>
      <c r="AJ125" s="34"/>
      <c r="AK125" s="34"/>
      <c r="AL125" s="34"/>
      <c r="AM125" s="34"/>
      <c r="AN125" s="34"/>
      <c r="AO125" s="34"/>
      <c r="AP125" s="34"/>
      <c r="AQ125" s="34"/>
      <c r="AR125" s="34"/>
      <c r="AS125" s="34"/>
      <c r="AT125" s="34"/>
      <c r="AU125" s="34"/>
      <c r="AV125" s="34"/>
      <c r="AW125" s="34"/>
      <c r="AX125" s="34"/>
      <c r="AY125" s="34"/>
      <c r="AZ125" s="34"/>
      <c r="BA125" s="34"/>
      <c r="BB125" s="34"/>
      <c r="BC125" s="34"/>
      <c r="BD125" s="34"/>
      <c r="BE125" s="37"/>
      <c r="BF125" s="37"/>
      <c r="BG125" s="37"/>
      <c r="BH125" s="37"/>
      <c r="BI125" s="37"/>
      <c r="BJ125" s="37"/>
      <c r="BK125" s="37"/>
      <c r="BL125" s="37"/>
      <c r="BM125" s="37"/>
      <c r="BN125" s="37"/>
      <c r="BO125" s="37"/>
    </row>
    <row r="126" spans="1:67" ht="19.5" customHeight="1">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4"/>
      <c r="AF126" s="34"/>
      <c r="AG126" s="34"/>
      <c r="AH126" s="34"/>
      <c r="AI126" s="34"/>
      <c r="AJ126" s="34"/>
      <c r="AK126" s="34"/>
      <c r="AL126" s="34"/>
      <c r="AM126" s="34"/>
      <c r="AN126" s="34"/>
      <c r="AO126" s="34"/>
      <c r="AP126" s="34"/>
      <c r="AQ126" s="34"/>
      <c r="AR126" s="34"/>
      <c r="AS126" s="34"/>
      <c r="AT126" s="34"/>
      <c r="AU126" s="34"/>
      <c r="AV126" s="34"/>
      <c r="AW126" s="34"/>
      <c r="AX126" s="34"/>
      <c r="AY126" s="34"/>
      <c r="AZ126" s="34"/>
      <c r="BA126" s="34"/>
      <c r="BB126" s="34"/>
      <c r="BC126" s="34"/>
      <c r="BD126" s="34"/>
      <c r="BE126" s="37"/>
      <c r="BF126" s="37"/>
      <c r="BG126" s="37"/>
      <c r="BH126" s="37"/>
      <c r="BI126" s="37"/>
      <c r="BJ126" s="37"/>
      <c r="BK126" s="37"/>
      <c r="BL126" s="37"/>
      <c r="BM126" s="37"/>
      <c r="BN126" s="37"/>
      <c r="BO126" s="37"/>
    </row>
    <row r="127" spans="1:67" ht="19.5" customHeight="1">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4"/>
      <c r="AF127" s="34"/>
      <c r="AG127" s="34"/>
      <c r="AH127" s="34"/>
      <c r="AI127" s="34"/>
      <c r="AJ127" s="34"/>
      <c r="AK127" s="34"/>
      <c r="AL127" s="34"/>
      <c r="AM127" s="34"/>
      <c r="AN127" s="34"/>
      <c r="AO127" s="34"/>
      <c r="AP127" s="34"/>
      <c r="AQ127" s="34"/>
      <c r="AR127" s="34"/>
      <c r="AS127" s="34"/>
      <c r="AT127" s="34"/>
      <c r="AU127" s="34"/>
      <c r="AV127" s="34"/>
      <c r="AW127" s="34"/>
      <c r="AX127" s="34"/>
      <c r="AY127" s="34"/>
      <c r="AZ127" s="34"/>
      <c r="BA127" s="34"/>
      <c r="BB127" s="34"/>
      <c r="BC127" s="34"/>
      <c r="BD127" s="34"/>
      <c r="BE127" s="37"/>
      <c r="BF127" s="37"/>
      <c r="BG127" s="37"/>
      <c r="BH127" s="37"/>
      <c r="BI127" s="37"/>
      <c r="BJ127" s="37"/>
      <c r="BK127" s="37"/>
      <c r="BL127" s="37"/>
      <c r="BM127" s="37"/>
      <c r="BN127" s="37"/>
      <c r="BO127" s="37"/>
    </row>
    <row r="128" spans="1:67" ht="19.5" customHeight="1">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4"/>
      <c r="AF128" s="34"/>
      <c r="AG128" s="34"/>
      <c r="AH128" s="34"/>
      <c r="AI128" s="34"/>
      <c r="AJ128" s="34"/>
      <c r="AK128" s="34"/>
      <c r="AL128" s="34"/>
      <c r="AM128" s="34"/>
      <c r="AN128" s="34"/>
      <c r="AO128" s="34"/>
      <c r="AP128" s="34"/>
      <c r="AQ128" s="34"/>
      <c r="AR128" s="34"/>
      <c r="AS128" s="34"/>
      <c r="AT128" s="34"/>
      <c r="AU128" s="34"/>
      <c r="AV128" s="34"/>
      <c r="AW128" s="34"/>
      <c r="AX128" s="34"/>
      <c r="AY128" s="34"/>
      <c r="AZ128" s="34"/>
      <c r="BA128" s="34"/>
      <c r="BB128" s="34"/>
      <c r="BC128" s="34"/>
      <c r="BD128" s="34"/>
      <c r="BE128" s="37"/>
      <c r="BF128" s="37"/>
      <c r="BG128" s="37"/>
      <c r="BH128" s="37"/>
      <c r="BI128" s="37"/>
      <c r="BJ128" s="37"/>
      <c r="BK128" s="37"/>
      <c r="BL128" s="37"/>
      <c r="BM128" s="37"/>
      <c r="BN128" s="37"/>
      <c r="BO128" s="37"/>
    </row>
    <row r="129" spans="1:67" ht="19.5" customHeight="1">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4"/>
      <c r="AF129" s="34"/>
      <c r="AG129" s="34"/>
      <c r="AH129" s="34"/>
      <c r="AI129" s="34"/>
      <c r="AJ129" s="34"/>
      <c r="AK129" s="34"/>
      <c r="AL129" s="34"/>
      <c r="AM129" s="34"/>
      <c r="AN129" s="34"/>
      <c r="AO129" s="34"/>
      <c r="AP129" s="34"/>
      <c r="AQ129" s="34"/>
      <c r="AR129" s="34"/>
      <c r="AS129" s="34"/>
      <c r="AT129" s="34"/>
      <c r="AU129" s="34"/>
      <c r="AV129" s="34"/>
      <c r="AW129" s="34"/>
      <c r="AX129" s="34"/>
      <c r="AY129" s="34"/>
      <c r="AZ129" s="34"/>
      <c r="BA129" s="34"/>
      <c r="BB129" s="34"/>
      <c r="BC129" s="34"/>
      <c r="BD129" s="34"/>
      <c r="BE129" s="37"/>
      <c r="BF129" s="37"/>
      <c r="BG129" s="37"/>
      <c r="BH129" s="37"/>
      <c r="BI129" s="37"/>
      <c r="BJ129" s="37"/>
      <c r="BK129" s="37"/>
      <c r="BL129" s="37"/>
      <c r="BM129" s="37"/>
      <c r="BN129" s="37"/>
      <c r="BO129" s="37"/>
    </row>
    <row r="130" spans="1:67" ht="19.5" customHeight="1">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4"/>
      <c r="AF130" s="34"/>
      <c r="AG130" s="34"/>
      <c r="AH130" s="34"/>
      <c r="AI130" s="34"/>
      <c r="AJ130" s="34"/>
      <c r="AK130" s="34"/>
      <c r="AL130" s="34"/>
      <c r="AM130" s="34"/>
      <c r="AN130" s="34"/>
      <c r="AO130" s="34"/>
      <c r="AP130" s="34"/>
      <c r="AQ130" s="34"/>
      <c r="AR130" s="34"/>
      <c r="AS130" s="34"/>
      <c r="AT130" s="34"/>
      <c r="AU130" s="34"/>
      <c r="AV130" s="34"/>
      <c r="AW130" s="34"/>
      <c r="AX130" s="34"/>
      <c r="AY130" s="34"/>
      <c r="AZ130" s="34"/>
      <c r="BA130" s="34"/>
      <c r="BB130" s="34"/>
      <c r="BC130" s="34"/>
      <c r="BD130" s="34"/>
      <c r="BE130" s="37"/>
      <c r="BF130" s="37"/>
      <c r="BG130" s="37"/>
      <c r="BH130" s="37"/>
      <c r="BI130" s="37"/>
      <c r="BJ130" s="37"/>
      <c r="BK130" s="37"/>
      <c r="BL130" s="37"/>
      <c r="BM130" s="37"/>
      <c r="BN130" s="37"/>
      <c r="BO130" s="37"/>
    </row>
    <row r="131" spans="1:67" ht="1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4"/>
      <c r="AF131" s="34"/>
      <c r="AG131" s="34"/>
      <c r="AH131" s="34"/>
      <c r="AI131" s="34"/>
      <c r="AJ131" s="34"/>
      <c r="AK131" s="34"/>
      <c r="AL131" s="34"/>
      <c r="AM131" s="34"/>
      <c r="AN131" s="34"/>
      <c r="AO131" s="34"/>
      <c r="AP131" s="34"/>
      <c r="AQ131" s="34"/>
      <c r="AR131" s="34"/>
      <c r="AS131" s="34"/>
      <c r="AT131" s="34"/>
      <c r="AU131" s="34"/>
      <c r="AV131" s="34"/>
      <c r="AW131" s="34"/>
      <c r="AX131" s="34"/>
      <c r="AY131" s="34"/>
      <c r="AZ131" s="34"/>
      <c r="BA131" s="34"/>
      <c r="BB131" s="34"/>
      <c r="BC131" s="34"/>
      <c r="BD131" s="34"/>
      <c r="BE131" s="37"/>
      <c r="BF131" s="37"/>
      <c r="BG131" s="37"/>
      <c r="BH131" s="37"/>
      <c r="BI131" s="37"/>
      <c r="BJ131" s="37"/>
      <c r="BK131" s="37"/>
      <c r="BL131" s="37"/>
      <c r="BM131" s="37"/>
      <c r="BN131" s="37"/>
      <c r="BO131" s="37"/>
    </row>
    <row r="132" spans="1:67" ht="1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4"/>
      <c r="AF132" s="34"/>
      <c r="AG132" s="34"/>
      <c r="AH132" s="34"/>
      <c r="AI132" s="34"/>
      <c r="AJ132" s="34"/>
      <c r="AK132" s="34"/>
      <c r="AL132" s="34"/>
      <c r="AM132" s="34"/>
      <c r="AN132" s="34"/>
      <c r="AO132" s="34"/>
      <c r="AP132" s="34"/>
      <c r="AQ132" s="34"/>
      <c r="AR132" s="34"/>
      <c r="AS132" s="34"/>
      <c r="AT132" s="34"/>
      <c r="AU132" s="34"/>
      <c r="AV132" s="34"/>
      <c r="AW132" s="34"/>
      <c r="AX132" s="34"/>
      <c r="AY132" s="34"/>
      <c r="AZ132" s="34"/>
      <c r="BA132" s="34"/>
      <c r="BB132" s="34"/>
      <c r="BC132" s="34"/>
      <c r="BD132" s="34"/>
      <c r="BE132" s="37"/>
      <c r="BF132" s="37"/>
      <c r="BG132" s="37"/>
      <c r="BH132" s="37"/>
      <c r="BI132" s="37"/>
      <c r="BJ132" s="37"/>
      <c r="BK132" s="37"/>
      <c r="BL132" s="37"/>
      <c r="BM132" s="37"/>
      <c r="BN132" s="37"/>
      <c r="BO132" s="37"/>
    </row>
    <row r="133" spans="1:67" ht="19.5" customHeight="1">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4"/>
      <c r="AF133" s="34"/>
      <c r="AG133" s="34"/>
      <c r="AH133" s="34"/>
      <c r="AI133" s="34"/>
      <c r="AJ133" s="34"/>
      <c r="AK133" s="34"/>
      <c r="AL133" s="34"/>
      <c r="AM133" s="34"/>
      <c r="AN133" s="34"/>
      <c r="AO133" s="34"/>
      <c r="AP133" s="34"/>
      <c r="AQ133" s="34"/>
      <c r="AR133" s="34"/>
      <c r="AS133" s="34"/>
      <c r="AT133" s="34"/>
      <c r="AU133" s="34"/>
      <c r="AV133" s="34"/>
      <c r="AW133" s="34"/>
      <c r="AX133" s="34"/>
      <c r="AY133" s="34"/>
      <c r="AZ133" s="34"/>
      <c r="BA133" s="34"/>
      <c r="BB133" s="34"/>
      <c r="BC133" s="34"/>
      <c r="BD133" s="34"/>
      <c r="BE133" s="37"/>
      <c r="BF133" s="37"/>
      <c r="BG133" s="37"/>
      <c r="BH133" s="37"/>
      <c r="BI133" s="37"/>
      <c r="BJ133" s="37"/>
      <c r="BK133" s="37"/>
      <c r="BL133" s="37"/>
      <c r="BM133" s="37"/>
      <c r="BN133" s="37"/>
      <c r="BO133" s="37"/>
    </row>
    <row r="134" spans="1:67" ht="1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4"/>
      <c r="AF134" s="34"/>
      <c r="AG134" s="34"/>
      <c r="AH134" s="34"/>
      <c r="AI134" s="34"/>
      <c r="AJ134" s="34"/>
      <c r="AK134" s="34"/>
      <c r="AL134" s="34"/>
      <c r="AM134" s="34"/>
      <c r="AN134" s="34"/>
      <c r="AO134" s="34"/>
      <c r="AP134" s="34"/>
      <c r="AQ134" s="34"/>
      <c r="AR134" s="34"/>
      <c r="AS134" s="34"/>
      <c r="AT134" s="34"/>
      <c r="AU134" s="34"/>
      <c r="AV134" s="34"/>
      <c r="AW134" s="34"/>
      <c r="AX134" s="34"/>
      <c r="AY134" s="34"/>
      <c r="AZ134" s="34"/>
      <c r="BA134" s="34"/>
      <c r="BB134" s="34"/>
      <c r="BC134" s="34"/>
      <c r="BD134" s="34"/>
      <c r="BE134" s="37"/>
      <c r="BF134" s="37"/>
      <c r="BG134" s="37"/>
      <c r="BH134" s="37"/>
      <c r="BI134" s="37"/>
      <c r="BJ134" s="37"/>
      <c r="BK134" s="37"/>
      <c r="BL134" s="37"/>
      <c r="BM134" s="37"/>
      <c r="BN134" s="37"/>
      <c r="BO134" s="37"/>
    </row>
    <row r="135" spans="1:67" ht="19.5" customHeight="1">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4"/>
      <c r="AF135" s="34"/>
      <c r="AG135" s="34"/>
      <c r="AH135" s="34"/>
      <c r="AI135" s="34"/>
      <c r="AJ135" s="34"/>
      <c r="AK135" s="34"/>
      <c r="AL135" s="34"/>
      <c r="AM135" s="34"/>
      <c r="AN135" s="34"/>
      <c r="AO135" s="34"/>
      <c r="AP135" s="34"/>
      <c r="AQ135" s="34"/>
      <c r="AR135" s="34"/>
      <c r="AS135" s="34"/>
      <c r="AT135" s="34"/>
      <c r="AU135" s="34"/>
      <c r="AV135" s="34"/>
      <c r="AW135" s="34"/>
      <c r="AX135" s="34"/>
      <c r="AY135" s="34"/>
      <c r="AZ135" s="34"/>
      <c r="BA135" s="34"/>
      <c r="BB135" s="34"/>
      <c r="BC135" s="34"/>
      <c r="BD135" s="34"/>
      <c r="BE135" s="37"/>
      <c r="BF135" s="37"/>
      <c r="BG135" s="37"/>
      <c r="BH135" s="37"/>
      <c r="BI135" s="37"/>
      <c r="BJ135" s="37"/>
      <c r="BK135" s="37"/>
      <c r="BL135" s="37"/>
      <c r="BM135" s="37"/>
      <c r="BN135" s="37"/>
      <c r="BO135" s="37"/>
    </row>
    <row r="136" spans="1:67" ht="19.5" customHeight="1">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4"/>
      <c r="AF136" s="34"/>
      <c r="AG136" s="34"/>
      <c r="AH136" s="34"/>
      <c r="AI136" s="34"/>
      <c r="AJ136" s="34"/>
      <c r="AK136" s="34"/>
      <c r="AL136" s="34"/>
      <c r="AM136" s="34"/>
      <c r="AN136" s="34"/>
      <c r="AO136" s="34"/>
      <c r="AP136" s="34"/>
      <c r="AQ136" s="34"/>
      <c r="AR136" s="34"/>
      <c r="AS136" s="34"/>
      <c r="AT136" s="34"/>
      <c r="AU136" s="34"/>
      <c r="AV136" s="34"/>
      <c r="AW136" s="34"/>
      <c r="AX136" s="34"/>
      <c r="AY136" s="34"/>
      <c r="AZ136" s="34"/>
      <c r="BA136" s="34"/>
      <c r="BB136" s="34"/>
      <c r="BC136" s="34"/>
      <c r="BD136" s="34"/>
      <c r="BE136" s="37"/>
      <c r="BF136" s="37"/>
      <c r="BG136" s="37"/>
      <c r="BH136" s="37"/>
      <c r="BI136" s="37"/>
      <c r="BJ136" s="37"/>
      <c r="BK136" s="37"/>
      <c r="BL136" s="37"/>
      <c r="BM136" s="37"/>
      <c r="BN136" s="37"/>
      <c r="BO136" s="37"/>
    </row>
    <row r="137" spans="1:67" ht="19.5" customHeight="1">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7"/>
      <c r="BF137" s="37"/>
      <c r="BG137" s="37"/>
      <c r="BH137" s="37"/>
      <c r="BI137" s="37"/>
      <c r="BJ137" s="37"/>
      <c r="BK137" s="37"/>
      <c r="BL137" s="37"/>
      <c r="BM137" s="37"/>
      <c r="BN137" s="37"/>
      <c r="BO137" s="37"/>
    </row>
    <row r="138" spans="1:67" ht="19.5" customHeight="1">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7"/>
      <c r="BF138" s="37"/>
      <c r="BG138" s="37"/>
      <c r="BH138" s="37"/>
      <c r="BI138" s="37"/>
      <c r="BJ138" s="37"/>
      <c r="BK138" s="37"/>
      <c r="BL138" s="37"/>
      <c r="BM138" s="37"/>
      <c r="BN138" s="37"/>
      <c r="BO138" s="37"/>
    </row>
    <row r="139" spans="1:67" ht="19.5" customHeight="1">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4"/>
      <c r="AF139" s="34"/>
      <c r="AG139" s="34"/>
      <c r="AH139" s="34"/>
      <c r="AI139" s="34"/>
      <c r="AJ139" s="34"/>
      <c r="AK139" s="34"/>
      <c r="AL139" s="34"/>
      <c r="AM139" s="6"/>
      <c r="AN139" s="6"/>
      <c r="AO139" s="6"/>
      <c r="AP139" s="6"/>
      <c r="AQ139" s="34"/>
      <c r="AR139" s="34"/>
      <c r="AS139" s="34"/>
      <c r="AT139" s="34"/>
      <c r="AU139" s="34"/>
      <c r="AV139" s="34"/>
      <c r="AW139" s="34"/>
      <c r="AX139" s="34"/>
      <c r="AY139" s="34"/>
      <c r="AZ139" s="34"/>
      <c r="BA139" s="34"/>
      <c r="BB139" s="34"/>
      <c r="BC139" s="34"/>
      <c r="BD139" s="34"/>
      <c r="BE139" s="37"/>
      <c r="BF139" s="37"/>
      <c r="BG139" s="37"/>
      <c r="BH139" s="37"/>
      <c r="BI139" s="37"/>
      <c r="BJ139" s="37"/>
      <c r="BK139" s="37"/>
      <c r="BL139" s="37"/>
      <c r="BM139" s="37"/>
      <c r="BN139" s="37"/>
      <c r="BO139" s="37"/>
    </row>
    <row r="140" spans="1:67" ht="19.5" customHeight="1">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4"/>
      <c r="AF140" s="34"/>
      <c r="AG140" s="34"/>
      <c r="AH140" s="34"/>
      <c r="AI140" s="34"/>
      <c r="AJ140" s="34"/>
      <c r="AK140" s="34"/>
      <c r="AL140" s="34"/>
      <c r="AM140" s="6"/>
      <c r="AN140" s="6"/>
      <c r="AO140" s="6"/>
      <c r="AP140" s="6"/>
      <c r="AQ140" s="34"/>
      <c r="AR140" s="34"/>
      <c r="AS140" s="34"/>
      <c r="AT140" s="34"/>
      <c r="AU140" s="34"/>
      <c r="AV140" s="34"/>
      <c r="AW140" s="34"/>
      <c r="AX140" s="34"/>
      <c r="AY140" s="34"/>
      <c r="AZ140" s="34"/>
      <c r="BA140" s="34"/>
      <c r="BB140" s="34"/>
      <c r="BC140" s="34"/>
      <c r="BD140" s="34"/>
      <c r="BE140" s="37"/>
      <c r="BF140" s="37"/>
      <c r="BG140" s="37"/>
      <c r="BH140" s="37"/>
      <c r="BI140" s="37"/>
      <c r="BJ140" s="37"/>
      <c r="BK140" s="37"/>
      <c r="BL140" s="37"/>
      <c r="BM140" s="37"/>
      <c r="BN140" s="37"/>
      <c r="BO140" s="37"/>
    </row>
    <row r="141" spans="1:67" ht="19.5" customHeight="1">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4"/>
      <c r="AF141" s="34"/>
      <c r="AG141" s="34"/>
      <c r="AH141" s="34"/>
      <c r="AI141" s="34"/>
      <c r="AJ141" s="34"/>
      <c r="AK141" s="34"/>
      <c r="AL141" s="34"/>
      <c r="AM141" s="6"/>
      <c r="AN141" s="6"/>
      <c r="AO141" s="6"/>
      <c r="AP141" s="6"/>
      <c r="AQ141" s="34"/>
      <c r="AR141" s="34"/>
      <c r="AS141" s="34"/>
      <c r="AT141" s="34"/>
      <c r="AU141" s="34"/>
      <c r="AV141" s="34"/>
      <c r="AW141" s="34"/>
      <c r="AX141" s="34"/>
      <c r="AY141" s="34"/>
      <c r="AZ141" s="34"/>
      <c r="BA141" s="34"/>
      <c r="BB141" s="34"/>
      <c r="BC141" s="34"/>
      <c r="BD141" s="34"/>
      <c r="BE141" s="37"/>
      <c r="BF141" s="37"/>
      <c r="BG141" s="37"/>
      <c r="BH141" s="37"/>
      <c r="BI141" s="37"/>
      <c r="BJ141" s="37"/>
      <c r="BK141" s="37"/>
      <c r="BL141" s="37"/>
      <c r="BM141" s="37"/>
      <c r="BN141" s="37"/>
      <c r="BO141" s="37"/>
    </row>
    <row r="142" spans="1:67" ht="19.5" customHeight="1">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4"/>
      <c r="AF142" s="34"/>
      <c r="AG142" s="34"/>
      <c r="AH142" s="34"/>
      <c r="AI142" s="34"/>
      <c r="AJ142" s="34"/>
      <c r="AK142" s="34"/>
      <c r="AL142" s="34"/>
      <c r="AM142" s="6"/>
      <c r="AN142" s="6"/>
      <c r="AO142" s="6"/>
      <c r="AP142" s="6"/>
      <c r="AQ142" s="34"/>
      <c r="AR142" s="34"/>
      <c r="AS142" s="34"/>
      <c r="AT142" s="34"/>
      <c r="AU142" s="34"/>
      <c r="AV142" s="34"/>
      <c r="AW142" s="34"/>
      <c r="AX142" s="34"/>
      <c r="AY142" s="34"/>
      <c r="AZ142" s="34"/>
      <c r="BA142" s="34"/>
      <c r="BB142" s="34"/>
      <c r="BC142" s="34"/>
      <c r="BD142" s="34"/>
      <c r="BE142" s="37"/>
      <c r="BF142" s="37"/>
      <c r="BG142" s="37"/>
      <c r="BH142" s="37"/>
      <c r="BI142" s="37"/>
      <c r="BJ142" s="37"/>
      <c r="BK142" s="37"/>
      <c r="BL142" s="37"/>
      <c r="BM142" s="37"/>
      <c r="BN142" s="37"/>
      <c r="BO142" s="37"/>
    </row>
    <row r="143" spans="1:67" ht="19.5" customHeight="1">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4"/>
      <c r="AF143" s="34"/>
      <c r="AG143" s="34"/>
      <c r="AH143" s="34"/>
      <c r="AI143" s="34"/>
      <c r="AJ143" s="34"/>
      <c r="AK143" s="34"/>
      <c r="AL143" s="34"/>
      <c r="AM143" s="6"/>
      <c r="AN143" s="6"/>
      <c r="AO143" s="6"/>
      <c r="AP143" s="6"/>
      <c r="AQ143" s="34"/>
      <c r="AR143" s="34"/>
      <c r="AS143" s="34"/>
      <c r="AT143" s="34"/>
      <c r="AU143" s="34"/>
      <c r="AV143" s="34"/>
      <c r="AW143" s="34"/>
      <c r="AX143" s="34"/>
      <c r="AY143" s="34"/>
      <c r="AZ143" s="34"/>
      <c r="BA143" s="34"/>
      <c r="BB143" s="34"/>
      <c r="BC143" s="34"/>
      <c r="BD143" s="34"/>
      <c r="BE143" s="37"/>
      <c r="BF143" s="37"/>
      <c r="BG143" s="37"/>
      <c r="BH143" s="37"/>
      <c r="BI143" s="37"/>
      <c r="BJ143" s="37"/>
      <c r="BK143" s="37"/>
      <c r="BL143" s="37"/>
      <c r="BM143" s="37"/>
      <c r="BN143" s="37"/>
      <c r="BO143" s="37"/>
    </row>
    <row r="144" spans="1:67" ht="19.5" customHeight="1">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row>
    <row r="145" spans="31:56" ht="19.5" customHeight="1">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row>
    <row r="146" spans="31:56" ht="19.5" customHeight="1">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row>
    <row r="147" spans="31:56" ht="19.5" customHeight="1">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row>
    <row r="148" spans="31:56" ht="19.5" customHeight="1">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row>
    <row r="149" spans="31:56" ht="19.5" customHeight="1">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row>
    <row r="150" spans="31:56" ht="19.5" customHeight="1">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row>
    <row r="151" spans="31:56" ht="19.5" customHeight="1">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row>
    <row r="152" spans="31:56" ht="19.5" customHeight="1">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row>
    <row r="153" spans="31:56" ht="19.5" customHeight="1">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row>
    <row r="154" spans="31:56" ht="19.5" customHeight="1">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row>
    <row r="155" spans="31:56" ht="19.5" customHeight="1">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row>
    <row r="156" spans="31:56" ht="19.5" customHeight="1">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row>
    <row r="157" spans="31:56" ht="19.5" customHeight="1">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row>
    <row r="158" spans="31:56" ht="19.5" customHeight="1">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row>
    <row r="159" spans="31:56" ht="19.5" customHeight="1">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row>
    <row r="160" spans="31:56" ht="13.5" customHeight="1">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row>
    <row r="161" spans="31:56" ht="13.5" customHeight="1">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row>
    <row r="162" spans="31:56" ht="13.5" customHeight="1">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row>
    <row r="163" spans="31:56" ht="13.5" customHeight="1">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row>
    <row r="164" spans="31:56" ht="13.5" customHeight="1">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row>
    <row r="165" spans="31:56" ht="13.5" customHeight="1">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row>
    <row r="166" spans="31:56" ht="13.5" customHeight="1">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row>
    <row r="167" spans="31:56" ht="13.5" customHeight="1">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row>
    <row r="168" spans="31:56" ht="13.5" customHeight="1">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row>
    <row r="169" spans="31:56" ht="13.5" customHeight="1">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row>
    <row r="170" spans="31:56" ht="13.5" customHeight="1">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row>
    <row r="171" spans="31:56" ht="13.5" customHeight="1">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row>
    <row r="172" spans="31:56" ht="13.5" customHeight="1">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row>
    <row r="173" spans="31:56" ht="13.5" customHeight="1">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row>
    <row r="174" spans="31:56" ht="13.5" customHeight="1">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row>
    <row r="175" spans="31:56" ht="13.5" customHeight="1">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row>
    <row r="176" spans="31:56" ht="13.5" customHeight="1">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row>
    <row r="177" spans="31:56" ht="13.5" customHeight="1">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row>
    <row r="178" spans="31:56" ht="13.5" customHeight="1">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row>
    <row r="179" spans="31:56" ht="13.5" customHeight="1">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row>
    <row r="180" spans="31:56" ht="13.5" customHeight="1">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row>
    <row r="181" spans="31:56" ht="13.5" customHeight="1">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row>
    <row r="182" spans="31:56" ht="13.5" customHeight="1">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row>
    <row r="183" spans="31:56" ht="13.5" customHeight="1">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row>
    <row r="184" spans="31:56" ht="13.5" customHeight="1">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row>
    <row r="185" spans="31:56" ht="13.5" customHeight="1">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row>
    <row r="186" spans="31:56" ht="13.5" customHeight="1">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row>
    <row r="187" spans="31:56" ht="13.5" customHeight="1">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row>
    <row r="188" spans="31:56" ht="13.5" customHeight="1">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row>
    <row r="189" spans="31:56" ht="13.5" customHeight="1">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row>
    <row r="190" spans="31:56" ht="13.5" customHeight="1">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row>
    <row r="191" spans="31:56" ht="13.5" customHeight="1">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row>
    <row r="192" spans="31:56" ht="13.5" customHeight="1">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row>
    <row r="193" spans="31:56" ht="13.5" customHeight="1">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row>
    <row r="194" spans="31:56" ht="13.5" customHeight="1">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row>
    <row r="195" spans="31:56" ht="13.5" customHeight="1">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row>
    <row r="196" spans="31:56" ht="13.5" customHeight="1">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row>
    <row r="197" spans="31:56" ht="13.5" customHeight="1">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row>
    <row r="198" spans="31:56" ht="13.5" customHeight="1">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row>
    <row r="199" spans="31:56" ht="13.5" customHeight="1">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row>
    <row r="200" spans="31:56" ht="13.5" customHeight="1">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row>
    <row r="201" spans="31:56" ht="13.5" customHeight="1">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row>
    <row r="202" spans="31:56" ht="13.5" customHeight="1">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row>
    <row r="203" spans="31:56" ht="13.5" customHeight="1">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row>
    <row r="204" spans="31:56" ht="13.5" customHeight="1">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row>
    <row r="205" spans="31:56" ht="13.5" customHeight="1">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row>
    <row r="206" spans="31:56" ht="13.5" customHeight="1">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row>
    <row r="207" spans="31:56" ht="13.5" customHeight="1">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row>
    <row r="208" spans="31:56" ht="13.5" customHeight="1">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row>
    <row r="209" spans="31:56" ht="13.5" customHeight="1">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row>
    <row r="210" spans="31:56" ht="13.5" customHeight="1">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row>
    <row r="211" spans="31:56" ht="13.5" customHeight="1">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row>
    <row r="212" spans="31:56" ht="13.5" customHeight="1">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row>
    <row r="213" spans="31:56" ht="13.5" customHeight="1">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row>
    <row r="214" spans="31:56" ht="13.5" customHeight="1">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row>
    <row r="215" spans="31:56" ht="13.5" customHeight="1">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row>
    <row r="216" spans="31:56" ht="13.5" customHeight="1">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row>
    <row r="217" spans="31:56" ht="13.5" customHeight="1">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row>
    <row r="218" spans="31:56" ht="13.5" customHeight="1">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row>
    <row r="219" spans="31:56" ht="13.5" customHeight="1">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row>
    <row r="220" spans="31:56" ht="13.5" customHeight="1">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row>
    <row r="221" spans="31:56" ht="13.5" customHeight="1">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row>
    <row r="222" spans="31:56" ht="13.5" customHeight="1">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row>
    <row r="223" spans="31:56" ht="13.5" customHeight="1">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row>
    <row r="224" spans="31:56" ht="13.5" customHeight="1">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row>
    <row r="225" spans="31:56" ht="13.5" customHeight="1">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row>
    <row r="226" spans="31:56" ht="13.5" customHeight="1">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row>
    <row r="227" spans="31:56" ht="13.5" customHeight="1">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row>
    <row r="228" spans="31:56" ht="13.5" customHeight="1">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row>
    <row r="229" spans="31:56" ht="13.5" customHeight="1">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row>
    <row r="230" spans="31:56" ht="13.5" customHeight="1">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row>
    <row r="231" spans="31:56" ht="13.5" customHeight="1">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row>
    <row r="232" spans="31:56" ht="13.5" customHeight="1">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row>
    <row r="233" spans="31:56" ht="13.5" customHeight="1">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row>
    <row r="234" spans="31:56" ht="13.5" customHeight="1">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row>
    <row r="235" spans="31:56" ht="13.5" customHeight="1">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row>
    <row r="236" spans="31:56" ht="13.5" customHeight="1">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row>
    <row r="237" spans="31:56" ht="13.5" customHeight="1">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row>
    <row r="238" spans="31:56" ht="13.5" customHeight="1">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row>
    <row r="239" spans="31:56" ht="13.5" customHeight="1">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row>
    <row r="240" spans="31:56" ht="13.5" customHeight="1">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row>
    <row r="241" spans="31:56" ht="13.5" customHeight="1">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row>
    <row r="242" spans="31:56" ht="13.5" customHeight="1">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row>
    <row r="243" spans="31:56" ht="13.5" customHeight="1">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row>
    <row r="244" spans="31:56" ht="13.5" customHeight="1">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row>
    <row r="245" spans="31:56" ht="13.5" customHeight="1">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row>
    <row r="246" spans="31:56" ht="13.5" customHeight="1">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row>
    <row r="247" spans="31:56" ht="13.5" customHeight="1">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row>
    <row r="248" spans="31:56" ht="13.5" customHeight="1">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row>
    <row r="249" spans="31:56" ht="13.5" customHeight="1">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row>
    <row r="250" spans="31:56" ht="13.5" customHeight="1">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row>
    <row r="251" spans="31:56" ht="13.5" customHeight="1">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row>
    <row r="252" spans="31:56" ht="13.5" customHeight="1">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row>
    <row r="253" spans="31:56" ht="13.5" customHeight="1">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row>
    <row r="254" spans="31:56" ht="13.5" customHeight="1">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row>
    <row r="255" spans="31:56" ht="13.5" customHeight="1">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row>
    <row r="256" spans="31:56" ht="13.5" customHeight="1">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row>
    <row r="257" spans="31:56" ht="13.5" customHeight="1">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row>
    <row r="258" spans="31:56" ht="13.5" customHeight="1">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row>
    <row r="259" spans="31:56" ht="13.5" customHeight="1">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row>
    <row r="260" spans="31:56" ht="13.5" customHeight="1">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row>
    <row r="261" spans="31:56" ht="13.5" customHeight="1">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row>
    <row r="262" spans="31:56" ht="13.5" customHeight="1">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row>
    <row r="263" spans="31:56" ht="13.5" customHeight="1">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row>
    <row r="264" spans="31:56" ht="13.5" customHeight="1">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row>
    <row r="265" spans="31:56" ht="13.5" customHeight="1">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row>
    <row r="266" spans="31:56" ht="13.5" customHeight="1">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row>
    <row r="267" spans="31:56" ht="13.5" customHeight="1">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row>
    <row r="268" spans="31:56" ht="13.5" customHeight="1">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row>
    <row r="269" spans="31:56" ht="13.5" customHeight="1">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row>
    <row r="270" spans="31:56" ht="13.5" customHeight="1">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row>
    <row r="271" spans="31:56" ht="13.5" customHeight="1">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row>
    <row r="272" spans="31:56" ht="13.5" customHeight="1">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row>
    <row r="273" spans="31:56" ht="13.5" customHeight="1">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row>
    <row r="274" spans="31:56" ht="13.5" customHeight="1">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row>
    <row r="275" spans="31:56" ht="13.5" customHeight="1">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row>
    <row r="276" spans="31:56" ht="13.5" customHeight="1">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row>
    <row r="277" spans="31:56" ht="13.5" customHeight="1">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row>
    <row r="278" spans="31:56" ht="13.5" customHeight="1">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row>
    <row r="279" spans="31:56" ht="13.5" customHeight="1">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row>
    <row r="280" spans="31:56" ht="13.5" customHeight="1">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row>
    <row r="281" spans="31:56" ht="13.5" customHeight="1">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row>
    <row r="282" spans="31:56" ht="13.5" customHeight="1">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row>
    <row r="283" spans="31:56" ht="13.5" customHeight="1">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row>
    <row r="284" spans="31:56" ht="13.5" customHeight="1">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row>
    <row r="285" spans="31:56" ht="13.5" customHeight="1">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row>
    <row r="286" spans="31:56" ht="13.5" customHeight="1">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row>
    <row r="287" spans="31:56" ht="13.5" customHeight="1">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row>
    <row r="288" spans="31:56" ht="13.5" customHeight="1">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row>
    <row r="289" spans="31:56" ht="13.5" customHeight="1">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row>
    <row r="290" spans="31:56" ht="13.5" customHeight="1">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row>
    <row r="291" spans="31:56" ht="13.5" customHeight="1">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row>
    <row r="292" spans="31:56" ht="13.5" customHeight="1">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row>
    <row r="293" spans="31:56" ht="13.5" customHeight="1">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row>
    <row r="294" spans="31:56" ht="13.5" customHeight="1">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row>
    <row r="295" spans="31:56" ht="13.5" customHeight="1">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row>
    <row r="296" spans="31:56" ht="13.5" customHeight="1">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row>
    <row r="297" spans="31:56" ht="13.5" customHeight="1">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row>
    <row r="298" spans="31:56" ht="13.5" customHeight="1">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row>
    <row r="299" spans="31:56" ht="13.5" customHeight="1">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row>
    <row r="300" spans="31:56" ht="13.5" customHeight="1">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row>
    <row r="301" spans="31:56" ht="13.5" customHeight="1">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row>
    <row r="302" spans="31:56" ht="13.5" customHeight="1">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row>
    <row r="303" spans="31:56" ht="13.5" customHeight="1">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row>
    <row r="304" spans="31:56" ht="13.5" customHeight="1">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row>
    <row r="305" spans="31:56" ht="13.5" customHeight="1">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row>
    <row r="306" spans="31:56" ht="13.5" customHeight="1">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row>
    <row r="307" spans="31:56" ht="13.5" customHeight="1">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row>
    <row r="308" spans="31:56" ht="13.5" customHeight="1">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row>
    <row r="309" spans="31:56" ht="13.5" customHeight="1">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row>
    <row r="310" spans="31:56" ht="13.5" customHeight="1">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row>
    <row r="311" spans="31:56" ht="13.5" customHeight="1">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row>
    <row r="312" spans="31:56" ht="13.5" customHeight="1">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row>
    <row r="313" spans="31:56" ht="13.5" customHeight="1">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row>
    <row r="314" spans="31:56" ht="13.5" customHeight="1">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row>
    <row r="315" spans="31:56" ht="13.5" customHeight="1">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row>
    <row r="316" spans="31:56" ht="13.5" customHeight="1">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row>
    <row r="317" spans="31:56" ht="13.5" customHeight="1">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row>
    <row r="318" spans="31:56" ht="13.5" customHeight="1">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row>
    <row r="319" spans="31:56" ht="13.5" customHeight="1">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row>
    <row r="320" spans="31:56" ht="13.5" customHeight="1">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row>
    <row r="321" spans="31:56" ht="13.5" customHeight="1">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row>
    <row r="322" spans="31:56" ht="13.5" customHeight="1">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row>
    <row r="323" spans="31:56" ht="13.5" customHeight="1">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row>
    <row r="324" spans="31:56" ht="13.5" customHeight="1">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row>
    <row r="325" spans="31:56" ht="13.5" customHeight="1">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row>
    <row r="326" spans="31:56" ht="13.5" customHeight="1">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row>
    <row r="327" spans="31:56" ht="13.5" customHeight="1">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row>
    <row r="328" spans="31:56" ht="13.5" customHeight="1">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row>
    <row r="329" spans="31:56" ht="13.5" customHeight="1">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row>
    <row r="330" spans="31:56" ht="13.5" customHeight="1">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row>
    <row r="331" spans="31:56" ht="13.5" customHeight="1">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row>
    <row r="332" spans="31:56" ht="13.5" customHeight="1">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row>
    <row r="333" spans="31:56" ht="13.5" customHeight="1">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row>
    <row r="334" spans="31:56" ht="13.5" customHeight="1">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row>
    <row r="335" spans="31:56" ht="13.5" customHeight="1">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row>
    <row r="336" spans="31:56" ht="13.5" customHeight="1">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row>
    <row r="337" spans="31:56" ht="13.5" customHeight="1">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row>
    <row r="338" spans="31:56" ht="13.5" customHeight="1">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row>
    <row r="339" spans="31:56" ht="13.5" customHeight="1">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row>
    <row r="340" spans="31:56" ht="13.5" customHeight="1">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row>
    <row r="341" spans="31:56" ht="13.5" customHeight="1">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row>
    <row r="342" spans="31:56" ht="13.5" customHeight="1">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row>
    <row r="343" spans="31:56" ht="13.5" customHeight="1">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row>
    <row r="344" spans="31:56" ht="13.5" customHeight="1">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row>
    <row r="345" spans="31:56" ht="13.5" customHeight="1">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row>
    <row r="346" spans="31:56" ht="13.5" customHeight="1">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row>
    <row r="347" spans="31:56" ht="13.5" customHeight="1">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row>
    <row r="348" spans="31:56" ht="13.5" customHeight="1">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row>
    <row r="349" spans="31:56" ht="13.5" customHeight="1">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row>
    <row r="350" spans="31:56" ht="13.5" customHeight="1">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row>
    <row r="351" spans="31:56" ht="13.5" customHeight="1">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row>
    <row r="352" spans="31:56" ht="13.5" customHeight="1">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row>
    <row r="353" spans="31:56" ht="13.5" customHeight="1">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row>
    <row r="354" spans="31:56" ht="13.5" customHeight="1">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row>
    <row r="355" spans="31:56" ht="13.5" customHeight="1">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row>
    <row r="356" spans="31:56" ht="13.5" customHeight="1">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row>
    <row r="357" spans="31:56" ht="13.5" customHeight="1">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row>
    <row r="358" spans="31:56" ht="13.5" customHeight="1">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row>
    <row r="359" spans="31:56" ht="13.5" customHeight="1">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row>
    <row r="360" spans="31:56" ht="13.5" customHeight="1">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row>
    <row r="361" spans="31:56" ht="13.5" customHeight="1">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row>
    <row r="362" spans="31:56" ht="13.5" customHeight="1">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row>
    <row r="363" spans="31:56" ht="13.5" customHeight="1">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row>
    <row r="364" spans="31:56" ht="13.5" customHeight="1">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row>
    <row r="365" spans="31:56" ht="13.5" customHeight="1">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row>
    <row r="366" spans="31:56" ht="13.5" customHeight="1">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row>
    <row r="367" spans="31:56" ht="13.5" customHeight="1">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row>
    <row r="368" spans="31:56" ht="13.5" customHeight="1">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row>
    <row r="369" spans="31:56" ht="13.5" customHeight="1">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row>
    <row r="370" spans="31:56" ht="13.5" customHeight="1">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row>
    <row r="371" spans="31:56" ht="13.5" customHeight="1">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row>
    <row r="372" spans="31:56" ht="13.5" customHeight="1">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row>
    <row r="373" spans="31:56" ht="13.5" customHeight="1">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row>
    <row r="374" spans="31:56" ht="13.5" customHeight="1">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row>
    <row r="375" spans="31:56" ht="13.5" customHeight="1">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row>
    <row r="376" spans="31:56" ht="13.5" customHeight="1">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row>
    <row r="377" spans="31:56" ht="13.5" customHeight="1">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row>
    <row r="378" spans="31:56" ht="13.5" customHeight="1">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row>
    <row r="379" spans="31:56" ht="13.5" customHeight="1">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row>
    <row r="380" spans="31:56" ht="13.5" customHeight="1">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row>
    <row r="381" spans="31:56" ht="13.5" customHeight="1">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row>
    <row r="382" spans="31:56" ht="13.5" customHeight="1">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row>
    <row r="383" spans="31:56" ht="13.5" customHeight="1">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row>
    <row r="384" spans="31:56" ht="13.5" customHeight="1">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row>
    <row r="385" spans="31:56" ht="13.5" customHeight="1">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row>
    <row r="386" spans="31:56" ht="13.5" customHeight="1">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row>
    <row r="387" spans="31:56" ht="13.5" customHeight="1">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row>
    <row r="388" spans="31:56" ht="13.5" customHeight="1">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row>
    <row r="389" spans="31:56" ht="13.5" customHeight="1">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row>
    <row r="390" spans="31:56" ht="13.5" customHeight="1">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row>
    <row r="391" spans="31:56" ht="13.5" customHeight="1">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row>
    <row r="392" spans="31:56" ht="13.5" customHeight="1">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row>
    <row r="393" spans="31:56" ht="13.5" customHeight="1">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row>
    <row r="394" spans="31:56" ht="13.5" customHeight="1">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row>
    <row r="395" spans="31:56" ht="13.5" customHeight="1">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row>
    <row r="396" spans="31:56" ht="13.5" customHeight="1">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row>
    <row r="397" spans="31:56" ht="13.5" customHeight="1">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row>
    <row r="398" spans="31:56" ht="13.5" customHeight="1">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row>
    <row r="399" spans="31:56" ht="13.5" customHeight="1">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row>
    <row r="400" spans="31:56" ht="13.5" customHeight="1">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row>
    <row r="401" spans="31:56" ht="13.5" customHeight="1">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row>
    <row r="402" spans="31:56" ht="13.5" customHeight="1">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row>
    <row r="403" spans="31:56" ht="13.5" customHeight="1">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row>
    <row r="404" spans="31:56" ht="13.5" customHeight="1">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row>
    <row r="405" spans="31:56" ht="13.5" customHeight="1">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row>
    <row r="406" spans="31:56" ht="13.5" customHeight="1">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row>
    <row r="407" spans="31:56" ht="13.5" customHeight="1">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row>
    <row r="408" spans="31:56" ht="13.5" customHeight="1">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row>
    <row r="409" spans="31:56" ht="13.5" customHeight="1">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row>
    <row r="410" spans="31:56" ht="13.5" customHeight="1">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row>
    <row r="411" spans="31:56" ht="13.5" customHeight="1">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row>
    <row r="412" spans="31:56" ht="13.5" customHeight="1">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row>
    <row r="413" spans="31:56" ht="13.5" customHeight="1">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row>
    <row r="414" spans="31:56" ht="13.5" customHeight="1">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row>
    <row r="415" spans="31:56" ht="13.5" customHeight="1">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row>
    <row r="416" spans="31:56" ht="13.5" customHeight="1">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row>
    <row r="417" spans="31:56" ht="13.5" customHeight="1">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row>
    <row r="418" spans="31:56" ht="13.5" customHeight="1">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row>
    <row r="419" spans="31:56" ht="13.5" customHeight="1">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row>
    <row r="420" spans="31:56" ht="13.5" customHeight="1">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row>
    <row r="421" spans="31:56" ht="13.5" customHeight="1">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row>
    <row r="422" spans="31:56" ht="13.5" customHeight="1">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row>
    <row r="423" spans="31:56" ht="13.5" customHeight="1">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row>
    <row r="424" spans="31:56" ht="13.5" customHeight="1">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row>
    <row r="425" spans="31:56" ht="13.5" customHeight="1">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row>
    <row r="426" spans="31:56" ht="13.5" customHeight="1">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row>
    <row r="427" spans="31:56" ht="13.5" customHeight="1">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row>
    <row r="428" spans="31:56" ht="13.5" customHeight="1">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row>
    <row r="429" spans="31:56" ht="13.5" customHeight="1">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row>
    <row r="430" spans="31:56" ht="13.5" customHeight="1">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row>
    <row r="431" spans="31:56" ht="13.5" customHeight="1">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row>
    <row r="432" spans="31:56" ht="13.5" customHeight="1">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row>
    <row r="433" spans="31:56" ht="13.5" customHeight="1">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row>
    <row r="434" spans="31:56" ht="13.5" customHeight="1">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row>
    <row r="435" spans="31:56" ht="13.5" customHeight="1">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row>
    <row r="436" spans="31:56" ht="13.5" customHeight="1">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row>
    <row r="437" spans="31:56" ht="13.5" customHeight="1">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row>
    <row r="438" spans="31:56" ht="13.5" customHeight="1">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row>
    <row r="439" spans="31:56" ht="13.5" customHeight="1">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row>
    <row r="440" spans="31:56" ht="13.5" customHeight="1">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row>
    <row r="441" spans="31:56" ht="13.5" customHeight="1">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row>
    <row r="442" spans="31:56" ht="13.5" customHeight="1">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row>
    <row r="443" spans="31:56" ht="13.5" customHeight="1">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row>
    <row r="444" spans="31:56" ht="13.5" customHeight="1">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row>
    <row r="445" spans="31:56" ht="13.5" customHeight="1">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row>
    <row r="446" spans="31:56" ht="13.5" customHeight="1">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row>
    <row r="447" spans="31:56" ht="13.5" customHeight="1">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row>
    <row r="448" spans="31:56" ht="13.5" customHeight="1">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row>
    <row r="449" spans="31:56" ht="13.5" customHeight="1">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row>
    <row r="450" spans="31:56" ht="13.5" customHeight="1">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row>
    <row r="451" spans="31:56" ht="13.5" customHeight="1">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row>
    <row r="452" spans="31:56" ht="13.5" customHeight="1">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row>
    <row r="453" spans="31:56" ht="13.5" customHeight="1">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row>
    <row r="454" spans="31:56" ht="13.5" customHeight="1">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row>
    <row r="455" spans="31:56" ht="13.5" customHeight="1">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row>
    <row r="456" spans="31:56" ht="13.5" customHeight="1">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row>
    <row r="457" spans="31:56" ht="13.5" customHeight="1">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row>
    <row r="458" spans="31:56" ht="13.5" customHeight="1">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row>
    <row r="459" spans="31:56" ht="13.5" customHeight="1">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row>
    <row r="460" spans="31:56" ht="13.5" customHeight="1">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row>
    <row r="461" spans="31:56" ht="13.5" customHeight="1">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row>
    <row r="462" spans="31:56" ht="13.5" customHeight="1">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row>
    <row r="463" spans="31:56" ht="13.5" customHeight="1">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row>
    <row r="464" spans="31:56" ht="13.5" customHeight="1">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row>
    <row r="465" spans="31:56" ht="13.5" customHeight="1">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row>
    <row r="466" spans="31:56" ht="13.5" customHeight="1">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row>
    <row r="467" spans="31:56" ht="13.5" customHeight="1">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row>
    <row r="468" spans="31:56" ht="13.5" customHeight="1">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row>
    <row r="469" spans="31:56" ht="13.5" customHeight="1">
      <c r="AE469" s="6"/>
      <c r="AF469" s="6"/>
      <c r="AG469" s="6"/>
      <c r="AH469" s="6"/>
      <c r="AI469" s="6"/>
      <c r="AJ469" s="6"/>
      <c r="AK469" s="6"/>
      <c r="AL469" s="6"/>
      <c r="AM469" s="6"/>
      <c r="AN469" s="6"/>
      <c r="AO469" s="6"/>
      <c r="AP469" s="6"/>
      <c r="AQ469" s="6"/>
      <c r="AR469" s="6"/>
      <c r="AS469" s="6"/>
      <c r="AT469" s="6"/>
      <c r="AU469" s="6"/>
      <c r="AV469" s="6"/>
      <c r="AW469" s="6"/>
      <c r="AX469" s="6"/>
      <c r="AY469" s="6"/>
      <c r="AZ469" s="6"/>
      <c r="BA469" s="6"/>
      <c r="BB469" s="6"/>
      <c r="BC469" s="6"/>
      <c r="BD469" s="6"/>
    </row>
    <row r="470" spans="31:56" ht="13.5" customHeight="1">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row>
    <row r="471" spans="31:56" ht="13.5" customHeight="1">
      <c r="AE471" s="6"/>
      <c r="AF471" s="6"/>
      <c r="AG471" s="6"/>
      <c r="AH471" s="6"/>
      <c r="AI471" s="6"/>
      <c r="AJ471" s="6"/>
      <c r="AK471" s="6"/>
      <c r="AL471" s="6"/>
      <c r="AM471" s="6"/>
      <c r="AN471" s="6"/>
      <c r="AO471" s="6"/>
      <c r="AP471" s="6"/>
      <c r="AQ471" s="6"/>
      <c r="AR471" s="6"/>
      <c r="AS471" s="6"/>
      <c r="AT471" s="6"/>
      <c r="AU471" s="6"/>
      <c r="AV471" s="6"/>
      <c r="AW471" s="6"/>
      <c r="AX471" s="6"/>
      <c r="AY471" s="6"/>
      <c r="AZ471" s="6"/>
      <c r="BA471" s="6"/>
      <c r="BB471" s="6"/>
      <c r="BC471" s="6"/>
      <c r="BD471" s="6"/>
    </row>
    <row r="472" spans="31:56" ht="13.5" customHeight="1">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6"/>
    </row>
    <row r="473" spans="31:56" ht="13.5" customHeight="1">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row>
    <row r="474" spans="31:56" ht="13.5" customHeight="1">
      <c r="AE474" s="6"/>
      <c r="AF474" s="6"/>
      <c r="AG474" s="6"/>
      <c r="AH474" s="6"/>
      <c r="AI474" s="6"/>
      <c r="AJ474" s="6"/>
      <c r="AK474" s="6"/>
      <c r="AL474" s="6"/>
      <c r="AM474" s="6"/>
      <c r="AN474" s="6"/>
      <c r="AO474" s="6"/>
      <c r="AP474" s="6"/>
      <c r="AQ474" s="6"/>
      <c r="AR474" s="6"/>
      <c r="AS474" s="6"/>
      <c r="AT474" s="6"/>
      <c r="AU474" s="6"/>
      <c r="AV474" s="6"/>
      <c r="AW474" s="6"/>
      <c r="AX474" s="6"/>
      <c r="AY474" s="6"/>
      <c r="AZ474" s="6"/>
      <c r="BA474" s="6"/>
      <c r="BB474" s="6"/>
      <c r="BC474" s="6"/>
      <c r="BD474" s="6"/>
    </row>
    <row r="475" spans="31:56" ht="13.5" customHeight="1">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row>
    <row r="476" spans="31:56" ht="13.5" customHeight="1">
      <c r="AE476" s="6"/>
      <c r="AF476" s="6"/>
      <c r="AG476" s="6"/>
      <c r="AH476" s="6"/>
      <c r="AI476" s="6"/>
      <c r="AJ476" s="6"/>
      <c r="AK476" s="6"/>
      <c r="AL476" s="6"/>
      <c r="AM476" s="6"/>
      <c r="AN476" s="6"/>
      <c r="AO476" s="6"/>
      <c r="AP476" s="6"/>
      <c r="AQ476" s="6"/>
      <c r="AR476" s="6"/>
      <c r="AS476" s="6"/>
      <c r="AT476" s="6"/>
      <c r="AU476" s="6"/>
      <c r="AV476" s="6"/>
      <c r="AW476" s="6"/>
      <c r="AX476" s="6"/>
      <c r="AY476" s="6"/>
      <c r="AZ476" s="6"/>
      <c r="BA476" s="6"/>
      <c r="BB476" s="6"/>
      <c r="BC476" s="6"/>
      <c r="BD476" s="6"/>
    </row>
    <row r="477" spans="31:56" ht="13.5" customHeight="1">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row>
    <row r="478" spans="31:56" ht="13.5" customHeight="1">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row>
    <row r="479" spans="31:56" ht="13.5" customHeight="1">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row>
    <row r="480" spans="31:56" ht="13.5" customHeight="1">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row>
    <row r="481" spans="31:56" ht="13.5" customHeight="1">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row>
    <row r="482" spans="31:56" ht="13.5" customHeight="1">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row>
    <row r="483" spans="31:56" ht="13.5" customHeight="1">
      <c r="AE483" s="6"/>
      <c r="AF483" s="6"/>
      <c r="AG483" s="6"/>
      <c r="AH483" s="6"/>
      <c r="AI483" s="6"/>
      <c r="AJ483" s="6"/>
      <c r="AK483" s="6"/>
      <c r="AL483" s="6"/>
      <c r="AM483" s="6"/>
      <c r="AN483" s="6"/>
      <c r="AO483" s="6"/>
      <c r="AP483" s="6"/>
      <c r="AQ483" s="6"/>
      <c r="AR483" s="6"/>
      <c r="AS483" s="6"/>
      <c r="AT483" s="6"/>
      <c r="AU483" s="6"/>
      <c r="AV483" s="6"/>
      <c r="AW483" s="6"/>
      <c r="AX483" s="6"/>
      <c r="AY483" s="6"/>
      <c r="AZ483" s="6"/>
      <c r="BA483" s="6"/>
      <c r="BB483" s="6"/>
      <c r="BC483" s="6"/>
      <c r="BD483" s="6"/>
    </row>
    <row r="484" spans="31:56" ht="13.5" customHeight="1">
      <c r="AE484" s="6"/>
      <c r="AF484" s="6"/>
      <c r="AG484" s="6"/>
      <c r="AH484" s="6"/>
      <c r="AI484" s="6"/>
      <c r="AJ484" s="6"/>
      <c r="AK484" s="6"/>
      <c r="AL484" s="6"/>
      <c r="AM484" s="6"/>
      <c r="AN484" s="6"/>
      <c r="AO484" s="6"/>
      <c r="AP484" s="6"/>
      <c r="AQ484" s="6"/>
      <c r="AR484" s="6"/>
      <c r="AS484" s="6"/>
      <c r="AT484" s="6"/>
      <c r="AU484" s="6"/>
      <c r="AV484" s="6"/>
      <c r="AW484" s="6"/>
      <c r="AX484" s="6"/>
      <c r="AY484" s="6"/>
      <c r="AZ484" s="6"/>
      <c r="BA484" s="6"/>
      <c r="BB484" s="6"/>
      <c r="BC484" s="6"/>
      <c r="BD484" s="6"/>
    </row>
    <row r="485" spans="31:56" ht="13.5" customHeight="1">
      <c r="AE485" s="6"/>
      <c r="AF485" s="6"/>
      <c r="AG485" s="6"/>
      <c r="AH485" s="6"/>
      <c r="AI485" s="6"/>
      <c r="AJ485" s="6"/>
      <c r="AK485" s="6"/>
      <c r="AL485" s="6"/>
      <c r="AM485" s="6"/>
      <c r="AN485" s="6"/>
      <c r="AO485" s="6"/>
      <c r="AP485" s="6"/>
      <c r="AQ485" s="6"/>
      <c r="AR485" s="6"/>
      <c r="AS485" s="6"/>
      <c r="AT485" s="6"/>
      <c r="AU485" s="6"/>
      <c r="AV485" s="6"/>
      <c r="AW485" s="6"/>
      <c r="AX485" s="6"/>
      <c r="AY485" s="6"/>
      <c r="AZ485" s="6"/>
      <c r="BA485" s="6"/>
      <c r="BB485" s="6"/>
      <c r="BC485" s="6"/>
      <c r="BD485" s="6"/>
    </row>
    <row r="486" spans="31:56" ht="13.5" customHeight="1">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row>
    <row r="487" spans="31:56" ht="13.5" customHeight="1">
      <c r="AE487" s="6"/>
      <c r="AF487" s="6"/>
      <c r="AG487" s="6"/>
      <c r="AH487" s="6"/>
      <c r="AI487" s="6"/>
      <c r="AJ487" s="6"/>
      <c r="AK487" s="6"/>
      <c r="AL487" s="6"/>
      <c r="AM487" s="6"/>
      <c r="AN487" s="6"/>
      <c r="AO487" s="6"/>
      <c r="AP487" s="6"/>
      <c r="AQ487" s="6"/>
      <c r="AR487" s="6"/>
      <c r="AS487" s="6"/>
      <c r="AT487" s="6"/>
      <c r="AU487" s="6"/>
      <c r="AV487" s="6"/>
      <c r="AW487" s="6"/>
      <c r="AX487" s="6"/>
      <c r="AY487" s="6"/>
      <c r="AZ487" s="6"/>
      <c r="BA487" s="6"/>
      <c r="BB487" s="6"/>
      <c r="BC487" s="6"/>
      <c r="BD487" s="6"/>
    </row>
    <row r="488" spans="31:56" ht="13.5" customHeight="1">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row>
    <row r="489" spans="31:56" ht="13.5" customHeight="1">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row>
    <row r="490" spans="31:56" ht="13.5" customHeight="1">
      <c r="AE490" s="6"/>
      <c r="AF490" s="6"/>
      <c r="AG490" s="6"/>
      <c r="AH490" s="6"/>
      <c r="AI490" s="6"/>
      <c r="AJ490" s="6"/>
      <c r="AK490" s="6"/>
      <c r="AL490" s="6"/>
      <c r="AM490" s="6"/>
      <c r="AN490" s="6"/>
      <c r="AO490" s="6"/>
      <c r="AP490" s="6"/>
      <c r="AQ490" s="6"/>
      <c r="AR490" s="6"/>
      <c r="AS490" s="6"/>
      <c r="AT490" s="6"/>
      <c r="AU490" s="6"/>
      <c r="AV490" s="6"/>
      <c r="AW490" s="6"/>
      <c r="AX490" s="6"/>
      <c r="AY490" s="6"/>
      <c r="AZ490" s="6"/>
      <c r="BA490" s="6"/>
      <c r="BB490" s="6"/>
      <c r="BC490" s="6"/>
      <c r="BD490" s="6"/>
    </row>
    <row r="491" spans="31:56" ht="13.5" customHeight="1">
      <c r="AE491" s="6"/>
      <c r="AF491" s="6"/>
      <c r="AG491" s="6"/>
      <c r="AH491" s="6"/>
      <c r="AI491" s="6"/>
      <c r="AJ491" s="6"/>
      <c r="AK491" s="6"/>
      <c r="AL491" s="6"/>
      <c r="AM491" s="6"/>
      <c r="AN491" s="6"/>
      <c r="AO491" s="6"/>
      <c r="AP491" s="6"/>
      <c r="AQ491" s="6"/>
      <c r="AR491" s="6"/>
      <c r="AS491" s="6"/>
      <c r="AT491" s="6"/>
      <c r="AU491" s="6"/>
      <c r="AV491" s="6"/>
      <c r="AW491" s="6"/>
      <c r="AX491" s="6"/>
      <c r="AY491" s="6"/>
      <c r="AZ491" s="6"/>
      <c r="BA491" s="6"/>
      <c r="BB491" s="6"/>
      <c r="BC491" s="6"/>
      <c r="BD491" s="6"/>
    </row>
    <row r="492" spans="31:56" ht="13.5" customHeight="1">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row>
    <row r="493" spans="31:56" ht="13.5" customHeight="1">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row>
    <row r="494" spans="31:56" ht="13.5" customHeight="1">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row>
    <row r="495" spans="31:56" ht="13.5" customHeight="1">
      <c r="AE495" s="6"/>
      <c r="AF495" s="6"/>
      <c r="AG495" s="6"/>
      <c r="AH495" s="6"/>
      <c r="AI495" s="6"/>
      <c r="AJ495" s="6"/>
      <c r="AK495" s="6"/>
      <c r="AL495" s="6"/>
      <c r="AM495" s="6"/>
      <c r="AN495" s="6"/>
      <c r="AO495" s="6"/>
      <c r="AP495" s="6"/>
      <c r="AQ495" s="6"/>
      <c r="AR495" s="6"/>
      <c r="AS495" s="6"/>
      <c r="AT495" s="6"/>
      <c r="AU495" s="6"/>
      <c r="AV495" s="6"/>
      <c r="AW495" s="6"/>
      <c r="AX495" s="6"/>
      <c r="AY495" s="6"/>
      <c r="AZ495" s="6"/>
      <c r="BA495" s="6"/>
      <c r="BB495" s="6"/>
      <c r="BC495" s="6"/>
      <c r="BD495" s="6"/>
    </row>
    <row r="496" spans="31:56" ht="13.5" customHeight="1">
      <c r="AE496" s="6"/>
      <c r="AF496" s="6"/>
      <c r="AG496" s="6"/>
      <c r="AH496" s="6"/>
      <c r="AI496" s="6"/>
      <c r="AJ496" s="6"/>
      <c r="AK496" s="6"/>
      <c r="AL496" s="6"/>
      <c r="AM496" s="6"/>
      <c r="AN496" s="6"/>
      <c r="AO496" s="6"/>
      <c r="AP496" s="6"/>
      <c r="AQ496" s="6"/>
      <c r="AR496" s="6"/>
      <c r="AS496" s="6"/>
      <c r="AT496" s="6"/>
      <c r="AU496" s="6"/>
      <c r="AV496" s="6"/>
      <c r="AW496" s="6"/>
      <c r="AX496" s="6"/>
      <c r="AY496" s="6"/>
      <c r="AZ496" s="6"/>
      <c r="BA496" s="6"/>
      <c r="BB496" s="6"/>
      <c r="BC496" s="6"/>
      <c r="BD496" s="6"/>
    </row>
    <row r="497" spans="31:56" ht="13.5" customHeight="1">
      <c r="AE497" s="6"/>
      <c r="AF497" s="6"/>
      <c r="AG497" s="6"/>
      <c r="AH497" s="6"/>
      <c r="AI497" s="6"/>
      <c r="AJ497" s="6"/>
      <c r="AK497" s="6"/>
      <c r="AL497" s="6"/>
      <c r="AM497" s="6"/>
      <c r="AN497" s="6"/>
      <c r="AO497" s="6"/>
      <c r="AP497" s="6"/>
      <c r="AQ497" s="6"/>
      <c r="AR497" s="6"/>
      <c r="AS497" s="6"/>
      <c r="AT497" s="6"/>
      <c r="AU497" s="6"/>
      <c r="AV497" s="6"/>
      <c r="AW497" s="6"/>
      <c r="AX497" s="6"/>
      <c r="AY497" s="6"/>
      <c r="AZ497" s="6"/>
      <c r="BA497" s="6"/>
      <c r="BB497" s="6"/>
      <c r="BC497" s="6"/>
      <c r="BD497" s="6"/>
    </row>
    <row r="498" spans="31:56" ht="13.5" customHeight="1">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6"/>
    </row>
    <row r="499" spans="31:56" ht="13.5" customHeight="1">
      <c r="AE499" s="6"/>
      <c r="AF499" s="6"/>
      <c r="AG499" s="6"/>
      <c r="AH499" s="6"/>
      <c r="AI499" s="6"/>
      <c r="AJ499" s="6"/>
      <c r="AK499" s="6"/>
      <c r="AL499" s="6"/>
      <c r="AM499" s="6"/>
      <c r="AN499" s="6"/>
      <c r="AO499" s="6"/>
      <c r="AP499" s="6"/>
      <c r="AQ499" s="6"/>
      <c r="AR499" s="6"/>
      <c r="AS499" s="6"/>
      <c r="AT499" s="6"/>
      <c r="AU499" s="6"/>
      <c r="AV499" s="6"/>
      <c r="AW499" s="6"/>
      <c r="AX499" s="6"/>
      <c r="AY499" s="6"/>
      <c r="AZ499" s="6"/>
      <c r="BA499" s="6"/>
      <c r="BB499" s="6"/>
      <c r="BC499" s="6"/>
      <c r="BD499" s="6"/>
    </row>
    <row r="500" spans="31:56" ht="13.5" customHeight="1">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row>
    <row r="501" spans="31:56" ht="13.5" customHeight="1">
      <c r="AE501" s="6"/>
      <c r="AF501" s="6"/>
      <c r="AG501" s="6"/>
      <c r="AH501" s="6"/>
      <c r="AI501" s="6"/>
      <c r="AJ501" s="6"/>
      <c r="AK501" s="6"/>
      <c r="AL501" s="6"/>
      <c r="AM501" s="6"/>
      <c r="AN501" s="6"/>
      <c r="AO501" s="6"/>
      <c r="AP501" s="6"/>
      <c r="AQ501" s="6"/>
      <c r="AR501" s="6"/>
      <c r="AS501" s="6"/>
      <c r="AT501" s="6"/>
      <c r="AU501" s="6"/>
      <c r="AV501" s="6"/>
      <c r="AW501" s="6"/>
      <c r="AX501" s="6"/>
      <c r="AY501" s="6"/>
      <c r="AZ501" s="6"/>
      <c r="BA501" s="6"/>
      <c r="BB501" s="6"/>
      <c r="BC501" s="6"/>
      <c r="BD501" s="6"/>
    </row>
    <row r="502" spans="31:56" ht="13.5" customHeight="1">
      <c r="AE502" s="6"/>
      <c r="AF502" s="6"/>
      <c r="AG502" s="6"/>
      <c r="AH502" s="6"/>
      <c r="AI502" s="6"/>
      <c r="AJ502" s="6"/>
      <c r="AK502" s="6"/>
      <c r="AL502" s="6"/>
      <c r="AM502" s="6"/>
      <c r="AN502" s="6"/>
      <c r="AO502" s="6"/>
      <c r="AP502" s="6"/>
      <c r="AQ502" s="6"/>
      <c r="AR502" s="6"/>
      <c r="AS502" s="6"/>
      <c r="AT502" s="6"/>
      <c r="AU502" s="6"/>
      <c r="AV502" s="6"/>
      <c r="AW502" s="6"/>
      <c r="AX502" s="6"/>
      <c r="AY502" s="6"/>
      <c r="AZ502" s="6"/>
      <c r="BA502" s="6"/>
      <c r="BB502" s="6"/>
      <c r="BC502" s="6"/>
      <c r="BD502" s="6"/>
    </row>
    <row r="503" spans="31:56" ht="13.5" customHeight="1">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row>
    <row r="504" spans="31:56" ht="13.5" customHeight="1">
      <c r="AE504" s="6"/>
      <c r="AF504" s="6"/>
      <c r="AG504" s="6"/>
      <c r="AH504" s="6"/>
      <c r="AI504" s="6"/>
      <c r="AJ504" s="6"/>
      <c r="AK504" s="6"/>
      <c r="AL504" s="6"/>
      <c r="AM504" s="6"/>
      <c r="AN504" s="6"/>
      <c r="AO504" s="6"/>
      <c r="AP504" s="6"/>
      <c r="AQ504" s="6"/>
      <c r="AR504" s="6"/>
      <c r="AS504" s="6"/>
      <c r="AT504" s="6"/>
      <c r="AU504" s="6"/>
      <c r="AV504" s="6"/>
      <c r="AW504" s="6"/>
      <c r="AX504" s="6"/>
      <c r="AY504" s="6"/>
      <c r="AZ504" s="6"/>
      <c r="BA504" s="6"/>
      <c r="BB504" s="6"/>
      <c r="BC504" s="6"/>
      <c r="BD504" s="6"/>
    </row>
    <row r="505" spans="31:56" ht="13.5" customHeight="1">
      <c r="AE505" s="6"/>
      <c r="AF505" s="6"/>
      <c r="AG505" s="6"/>
      <c r="AH505" s="6"/>
      <c r="AI505" s="6"/>
      <c r="AJ505" s="6"/>
      <c r="AK505" s="6"/>
      <c r="AL505" s="6"/>
      <c r="AM505" s="6"/>
      <c r="AN505" s="6"/>
      <c r="AO505" s="6"/>
      <c r="AP505" s="6"/>
      <c r="AQ505" s="6"/>
      <c r="AR505" s="6"/>
      <c r="AS505" s="6"/>
      <c r="AT505" s="6"/>
      <c r="AU505" s="6"/>
      <c r="AV505" s="6"/>
      <c r="AW505" s="6"/>
      <c r="AX505" s="6"/>
      <c r="AY505" s="6"/>
      <c r="AZ505" s="6"/>
      <c r="BA505" s="6"/>
      <c r="BB505" s="6"/>
      <c r="BC505" s="6"/>
      <c r="BD505" s="6"/>
    </row>
    <row r="506" spans="31:56" ht="13.5" customHeight="1">
      <c r="AE506" s="6"/>
      <c r="AF506" s="6"/>
      <c r="AG506" s="6"/>
      <c r="AH506" s="6"/>
      <c r="AI506" s="6"/>
      <c r="AJ506" s="6"/>
      <c r="AK506" s="6"/>
      <c r="AL506" s="6"/>
      <c r="AM506" s="6"/>
      <c r="AN506" s="6"/>
      <c r="AO506" s="6"/>
      <c r="AP506" s="6"/>
      <c r="AQ506" s="6"/>
      <c r="AR506" s="6"/>
      <c r="AS506" s="6"/>
      <c r="AT506" s="6"/>
      <c r="AU506" s="6"/>
      <c r="AV506" s="6"/>
      <c r="AW506" s="6"/>
      <c r="AX506" s="6"/>
      <c r="AY506" s="6"/>
      <c r="AZ506" s="6"/>
      <c r="BA506" s="6"/>
      <c r="BB506" s="6"/>
      <c r="BC506" s="6"/>
      <c r="BD506" s="6"/>
    </row>
    <row r="507" spans="31:56" ht="13.5" customHeight="1">
      <c r="AE507" s="6"/>
      <c r="AF507" s="6"/>
      <c r="AG507" s="6"/>
      <c r="AH507" s="6"/>
      <c r="AI507" s="6"/>
      <c r="AJ507" s="6"/>
      <c r="AK507" s="6"/>
      <c r="AL507" s="6"/>
      <c r="AM507" s="6"/>
      <c r="AN507" s="6"/>
      <c r="AO507" s="6"/>
      <c r="AP507" s="6"/>
      <c r="AQ507" s="6"/>
      <c r="AR507" s="6"/>
      <c r="AS507" s="6"/>
      <c r="AT507" s="6"/>
      <c r="AU507" s="6"/>
      <c r="AV507" s="6"/>
      <c r="AW507" s="6"/>
      <c r="AX507" s="6"/>
      <c r="AY507" s="6"/>
      <c r="AZ507" s="6"/>
      <c r="BA507" s="6"/>
      <c r="BB507" s="6"/>
      <c r="BC507" s="6"/>
      <c r="BD507" s="6"/>
    </row>
    <row r="508" spans="31:56" ht="13.5" customHeight="1">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row>
    <row r="509" spans="31:56" ht="13.5" customHeight="1">
      <c r="AE509" s="6"/>
      <c r="AF509" s="6"/>
      <c r="AG509" s="6"/>
      <c r="AH509" s="6"/>
      <c r="AI509" s="6"/>
      <c r="AJ509" s="6"/>
      <c r="AK509" s="6"/>
      <c r="AL509" s="6"/>
      <c r="AM509" s="6"/>
      <c r="AN509" s="6"/>
      <c r="AO509" s="6"/>
      <c r="AP509" s="6"/>
      <c r="AQ509" s="6"/>
      <c r="AR509" s="6"/>
      <c r="AS509" s="6"/>
      <c r="AT509" s="6"/>
      <c r="AU509" s="6"/>
      <c r="AV509" s="6"/>
      <c r="AW509" s="6"/>
      <c r="AX509" s="6"/>
      <c r="AY509" s="6"/>
      <c r="AZ509" s="6"/>
      <c r="BA509" s="6"/>
      <c r="BB509" s="6"/>
      <c r="BC509" s="6"/>
      <c r="BD509" s="6"/>
    </row>
    <row r="510" spans="31:56" ht="13.5" customHeight="1">
      <c r="AE510" s="6"/>
      <c r="AF510" s="6"/>
      <c r="AG510" s="6"/>
      <c r="AH510" s="6"/>
      <c r="AI510" s="6"/>
      <c r="AJ510" s="6"/>
      <c r="AK510" s="6"/>
      <c r="AL510" s="6"/>
      <c r="AM510" s="6"/>
      <c r="AN510" s="6"/>
      <c r="AO510" s="6"/>
      <c r="AP510" s="6"/>
      <c r="AQ510" s="6"/>
      <c r="AR510" s="6"/>
      <c r="AS510" s="6"/>
      <c r="AT510" s="6"/>
      <c r="AU510" s="6"/>
      <c r="AV510" s="6"/>
      <c r="AW510" s="6"/>
      <c r="AX510" s="6"/>
      <c r="AY510" s="6"/>
      <c r="AZ510" s="6"/>
      <c r="BA510" s="6"/>
      <c r="BB510" s="6"/>
      <c r="BC510" s="6"/>
      <c r="BD510" s="6"/>
    </row>
    <row r="511" spans="31:56" ht="13.5" customHeight="1">
      <c r="AE511" s="6"/>
      <c r="AF511" s="6"/>
      <c r="AG511" s="6"/>
      <c r="AH511" s="6"/>
      <c r="AI511" s="6"/>
      <c r="AJ511" s="6"/>
      <c r="AK511" s="6"/>
      <c r="AL511" s="6"/>
      <c r="AM511" s="6"/>
      <c r="AN511" s="6"/>
      <c r="AO511" s="6"/>
      <c r="AP511" s="6"/>
      <c r="AQ511" s="6"/>
      <c r="AR511" s="6"/>
      <c r="AS511" s="6"/>
      <c r="AT511" s="6"/>
      <c r="AU511" s="6"/>
      <c r="AV511" s="6"/>
      <c r="AW511" s="6"/>
      <c r="AX511" s="6"/>
      <c r="AY511" s="6"/>
      <c r="AZ511" s="6"/>
      <c r="BA511" s="6"/>
      <c r="BB511" s="6"/>
      <c r="BC511" s="6"/>
      <c r="BD511" s="6"/>
    </row>
    <row r="512" spans="31:56" ht="13.5" customHeight="1">
      <c r="AE512" s="6"/>
      <c r="AF512" s="6"/>
      <c r="AG512" s="6"/>
      <c r="AH512" s="6"/>
      <c r="AI512" s="6"/>
      <c r="AJ512" s="6"/>
      <c r="AK512" s="6"/>
      <c r="AL512" s="6"/>
      <c r="AM512" s="6"/>
      <c r="AN512" s="6"/>
      <c r="AO512" s="6"/>
      <c r="AP512" s="6"/>
      <c r="AQ512" s="6"/>
      <c r="AR512" s="6"/>
      <c r="AS512" s="6"/>
      <c r="AT512" s="6"/>
      <c r="AU512" s="6"/>
      <c r="AV512" s="6"/>
      <c r="AW512" s="6"/>
      <c r="AX512" s="6"/>
      <c r="AY512" s="6"/>
      <c r="AZ512" s="6"/>
      <c r="BA512" s="6"/>
      <c r="BB512" s="6"/>
      <c r="BC512" s="6"/>
      <c r="BD512" s="6"/>
    </row>
    <row r="513" spans="31:56" ht="13.5" customHeight="1">
      <c r="AE513" s="6"/>
      <c r="AF513" s="6"/>
      <c r="AG513" s="6"/>
      <c r="AH513" s="6"/>
      <c r="AI513" s="6"/>
      <c r="AJ513" s="6"/>
      <c r="AK513" s="6"/>
      <c r="AL513" s="6"/>
      <c r="AM513" s="6"/>
      <c r="AN513" s="6"/>
      <c r="AO513" s="6"/>
      <c r="AP513" s="6"/>
      <c r="AQ513" s="6"/>
      <c r="AR513" s="6"/>
      <c r="AS513" s="6"/>
      <c r="AT513" s="6"/>
      <c r="AU513" s="6"/>
      <c r="AV513" s="6"/>
      <c r="AW513" s="6"/>
      <c r="AX513" s="6"/>
      <c r="AY513" s="6"/>
      <c r="AZ513" s="6"/>
      <c r="BA513" s="6"/>
      <c r="BB513" s="6"/>
      <c r="BC513" s="6"/>
      <c r="BD513" s="6"/>
    </row>
    <row r="514" spans="31:56" ht="13.5" customHeight="1">
      <c r="AE514" s="6"/>
      <c r="AF514" s="6"/>
      <c r="AG514" s="6"/>
      <c r="AH514" s="6"/>
      <c r="AI514" s="6"/>
      <c r="AJ514" s="6"/>
      <c r="AK514" s="6"/>
      <c r="AL514" s="6"/>
      <c r="AM514" s="6"/>
      <c r="AN514" s="6"/>
      <c r="AO514" s="6"/>
      <c r="AP514" s="6"/>
      <c r="AQ514" s="6"/>
      <c r="AR514" s="6"/>
      <c r="AS514" s="6"/>
      <c r="AT514" s="6"/>
      <c r="AU514" s="6"/>
      <c r="AV514" s="6"/>
      <c r="AW514" s="6"/>
      <c r="AX514" s="6"/>
      <c r="AY514" s="6"/>
      <c r="AZ514" s="6"/>
      <c r="BA514" s="6"/>
      <c r="BB514" s="6"/>
      <c r="BC514" s="6"/>
      <c r="BD514" s="6"/>
    </row>
    <row r="515" spans="31:56" ht="13.5" customHeight="1">
      <c r="AE515" s="6"/>
      <c r="AF515" s="6"/>
      <c r="AG515" s="6"/>
      <c r="AH515" s="6"/>
      <c r="AI515" s="6"/>
      <c r="AJ515" s="6"/>
      <c r="AK515" s="6"/>
      <c r="AL515" s="6"/>
      <c r="AM515" s="6"/>
      <c r="AN515" s="6"/>
      <c r="AO515" s="6"/>
      <c r="AP515" s="6"/>
      <c r="AQ515" s="6"/>
      <c r="AR515" s="6"/>
      <c r="AS515" s="6"/>
      <c r="AT515" s="6"/>
      <c r="AU515" s="6"/>
      <c r="AV515" s="6"/>
      <c r="AW515" s="6"/>
      <c r="AX515" s="6"/>
      <c r="AY515" s="6"/>
      <c r="AZ515" s="6"/>
      <c r="BA515" s="6"/>
      <c r="BB515" s="6"/>
      <c r="BC515" s="6"/>
      <c r="BD515" s="6"/>
    </row>
    <row r="516" spans="31:56" ht="13.5" customHeight="1">
      <c r="AE516" s="6"/>
      <c r="AF516" s="6"/>
      <c r="AG516" s="6"/>
      <c r="AH516" s="6"/>
      <c r="AI516" s="6"/>
      <c r="AJ516" s="6"/>
      <c r="AK516" s="6"/>
      <c r="AL516" s="6"/>
      <c r="AM516" s="6"/>
      <c r="AN516" s="6"/>
      <c r="AO516" s="6"/>
      <c r="AP516" s="6"/>
      <c r="AQ516" s="6"/>
      <c r="AR516" s="6"/>
      <c r="AS516" s="6"/>
      <c r="AT516" s="6"/>
      <c r="AU516" s="6"/>
      <c r="AV516" s="6"/>
      <c r="AW516" s="6"/>
      <c r="AX516" s="6"/>
      <c r="AY516" s="6"/>
      <c r="AZ516" s="6"/>
      <c r="BA516" s="6"/>
      <c r="BB516" s="6"/>
      <c r="BC516" s="6"/>
      <c r="BD516" s="6"/>
    </row>
    <row r="517" spans="31:56" ht="13.5" customHeight="1">
      <c r="AE517" s="6"/>
      <c r="AF517" s="6"/>
      <c r="AG517" s="6"/>
      <c r="AH517" s="6"/>
      <c r="AI517" s="6"/>
      <c r="AJ517" s="6"/>
      <c r="AK517" s="6"/>
      <c r="AL517" s="6"/>
      <c r="AM517" s="6"/>
      <c r="AN517" s="6"/>
      <c r="AO517" s="6"/>
      <c r="AP517" s="6"/>
      <c r="AQ517" s="6"/>
      <c r="AR517" s="6"/>
      <c r="AS517" s="6"/>
      <c r="AT517" s="6"/>
      <c r="AU517" s="6"/>
      <c r="AV517" s="6"/>
      <c r="AW517" s="6"/>
      <c r="AX517" s="6"/>
      <c r="AY517" s="6"/>
      <c r="AZ517" s="6"/>
      <c r="BA517" s="6"/>
      <c r="BB517" s="6"/>
      <c r="BC517" s="6"/>
      <c r="BD517" s="6"/>
    </row>
    <row r="518" spans="31:56" ht="13.5" customHeight="1">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row>
    <row r="519" spans="31:56" ht="13.5" customHeight="1">
      <c r="AE519" s="6"/>
      <c r="AF519" s="6"/>
      <c r="AG519" s="6"/>
      <c r="AH519" s="6"/>
      <c r="AI519" s="6"/>
      <c r="AJ519" s="6"/>
      <c r="AK519" s="6"/>
      <c r="AL519" s="6"/>
      <c r="AM519" s="6"/>
      <c r="AN519" s="6"/>
      <c r="AO519" s="6"/>
      <c r="AP519" s="6"/>
      <c r="AQ519" s="6"/>
      <c r="AR519" s="6"/>
      <c r="AS519" s="6"/>
      <c r="AT519" s="6"/>
      <c r="AU519" s="6"/>
      <c r="AV519" s="6"/>
      <c r="AW519" s="6"/>
      <c r="AX519" s="6"/>
      <c r="AY519" s="6"/>
      <c r="AZ519" s="6"/>
      <c r="BA519" s="6"/>
      <c r="BB519" s="6"/>
      <c r="BC519" s="6"/>
      <c r="BD519" s="6"/>
    </row>
    <row r="520" spans="31:56" ht="13.5" customHeight="1">
      <c r="AE520" s="6"/>
      <c r="AF520" s="6"/>
      <c r="AG520" s="6"/>
      <c r="AH520" s="6"/>
      <c r="AI520" s="6"/>
      <c r="AJ520" s="6"/>
      <c r="AK520" s="6"/>
      <c r="AL520" s="6"/>
      <c r="AM520" s="6"/>
      <c r="AN520" s="6"/>
      <c r="AO520" s="6"/>
      <c r="AP520" s="6"/>
      <c r="AQ520" s="6"/>
      <c r="AR520" s="6"/>
      <c r="AS520" s="6"/>
      <c r="AT520" s="6"/>
      <c r="AU520" s="6"/>
      <c r="AV520" s="6"/>
      <c r="AW520" s="6"/>
      <c r="AX520" s="6"/>
      <c r="AY520" s="6"/>
      <c r="AZ520" s="6"/>
      <c r="BA520" s="6"/>
      <c r="BB520" s="6"/>
      <c r="BC520" s="6"/>
      <c r="BD520" s="6"/>
    </row>
    <row r="521" spans="31:56" ht="13.5" customHeight="1">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row>
    <row r="522" spans="31:56" ht="13.5" customHeight="1">
      <c r="AE522" s="6"/>
      <c r="AF522" s="6"/>
      <c r="AG522" s="6"/>
      <c r="AH522" s="6"/>
      <c r="AI522" s="6"/>
      <c r="AJ522" s="6"/>
      <c r="AK522" s="6"/>
      <c r="AL522" s="6"/>
      <c r="AM522" s="6"/>
      <c r="AN522" s="6"/>
      <c r="AO522" s="6"/>
      <c r="AP522" s="6"/>
      <c r="AQ522" s="6"/>
      <c r="AR522" s="6"/>
      <c r="AS522" s="6"/>
      <c r="AT522" s="6"/>
      <c r="AU522" s="6"/>
      <c r="AV522" s="6"/>
      <c r="AW522" s="6"/>
      <c r="AX522" s="6"/>
      <c r="AY522" s="6"/>
      <c r="AZ522" s="6"/>
      <c r="BA522" s="6"/>
      <c r="BB522" s="6"/>
      <c r="BC522" s="6"/>
      <c r="BD522" s="6"/>
    </row>
    <row r="523" spans="31:56" ht="13.5" customHeight="1">
      <c r="AE523" s="6"/>
      <c r="AF523" s="6"/>
      <c r="AG523" s="6"/>
      <c r="AH523" s="6"/>
      <c r="AI523" s="6"/>
      <c r="AJ523" s="6"/>
      <c r="AK523" s="6"/>
      <c r="AL523" s="6"/>
      <c r="AM523" s="6"/>
      <c r="AN523" s="6"/>
      <c r="AO523" s="6"/>
      <c r="AP523" s="6"/>
      <c r="AQ523" s="6"/>
      <c r="AR523" s="6"/>
      <c r="AS523" s="6"/>
      <c r="AT523" s="6"/>
      <c r="AU523" s="6"/>
      <c r="AV523" s="6"/>
      <c r="AW523" s="6"/>
      <c r="AX523" s="6"/>
      <c r="AY523" s="6"/>
      <c r="AZ523" s="6"/>
      <c r="BA523" s="6"/>
      <c r="BB523" s="6"/>
      <c r="BC523" s="6"/>
      <c r="BD523" s="6"/>
    </row>
    <row r="524" spans="31:56" ht="13.5" customHeight="1">
      <c r="AE524" s="6"/>
      <c r="AF524" s="6"/>
      <c r="AG524" s="6"/>
      <c r="AH524" s="6"/>
      <c r="AI524" s="6"/>
      <c r="AJ524" s="6"/>
      <c r="AK524" s="6"/>
      <c r="AL524" s="6"/>
      <c r="AM524" s="6"/>
      <c r="AN524" s="6"/>
      <c r="AO524" s="6"/>
      <c r="AP524" s="6"/>
      <c r="AQ524" s="6"/>
      <c r="AR524" s="6"/>
      <c r="AS524" s="6"/>
      <c r="AT524" s="6"/>
      <c r="AU524" s="6"/>
      <c r="AV524" s="6"/>
      <c r="AW524" s="6"/>
      <c r="AX524" s="6"/>
      <c r="AY524" s="6"/>
      <c r="AZ524" s="6"/>
      <c r="BA524" s="6"/>
      <c r="BB524" s="6"/>
      <c r="BC524" s="6"/>
      <c r="BD524" s="6"/>
    </row>
    <row r="525" spans="31:56" ht="13.5" customHeight="1">
      <c r="AE525" s="6"/>
      <c r="AF525" s="6"/>
      <c r="AG525" s="6"/>
      <c r="AH525" s="6"/>
      <c r="AI525" s="6"/>
      <c r="AJ525" s="6"/>
      <c r="AK525" s="6"/>
      <c r="AL525" s="6"/>
      <c r="AM525" s="6"/>
      <c r="AN525" s="6"/>
      <c r="AO525" s="6"/>
      <c r="AP525" s="6"/>
      <c r="AQ525" s="6"/>
      <c r="AR525" s="6"/>
      <c r="AS525" s="6"/>
      <c r="AT525" s="6"/>
      <c r="AU525" s="6"/>
      <c r="AV525" s="6"/>
      <c r="AW525" s="6"/>
      <c r="AX525" s="6"/>
      <c r="AY525" s="6"/>
      <c r="AZ525" s="6"/>
      <c r="BA525" s="6"/>
      <c r="BB525" s="6"/>
      <c r="BC525" s="6"/>
      <c r="BD525" s="6"/>
    </row>
    <row r="526" spans="31:56" ht="13.5" customHeight="1">
      <c r="AE526" s="6"/>
      <c r="AF526" s="6"/>
      <c r="AG526" s="6"/>
      <c r="AH526" s="6"/>
      <c r="AI526" s="6"/>
      <c r="AJ526" s="6"/>
      <c r="AK526" s="6"/>
      <c r="AL526" s="6"/>
      <c r="AM526" s="6"/>
      <c r="AN526" s="6"/>
      <c r="AO526" s="6"/>
      <c r="AP526" s="6"/>
      <c r="AQ526" s="6"/>
      <c r="AR526" s="6"/>
      <c r="AS526" s="6"/>
      <c r="AT526" s="6"/>
      <c r="AU526" s="6"/>
      <c r="AV526" s="6"/>
      <c r="AW526" s="6"/>
      <c r="AX526" s="6"/>
      <c r="AY526" s="6"/>
      <c r="AZ526" s="6"/>
      <c r="BA526" s="6"/>
      <c r="BB526" s="6"/>
      <c r="BC526" s="6"/>
      <c r="BD526" s="6"/>
    </row>
    <row r="527" spans="31:56" ht="13.5" customHeight="1">
      <c r="AE527" s="6"/>
      <c r="AF527" s="6"/>
      <c r="AG527" s="6"/>
      <c r="AH527" s="6"/>
      <c r="AI527" s="6"/>
      <c r="AJ527" s="6"/>
      <c r="AK527" s="6"/>
      <c r="AL527" s="6"/>
      <c r="AM527" s="6"/>
      <c r="AN527" s="6"/>
      <c r="AO527" s="6"/>
      <c r="AP527" s="6"/>
      <c r="AQ527" s="6"/>
      <c r="AR527" s="6"/>
      <c r="AS527" s="6"/>
      <c r="AT527" s="6"/>
      <c r="AU527" s="6"/>
      <c r="AV527" s="6"/>
      <c r="AW527" s="6"/>
      <c r="AX527" s="6"/>
      <c r="AY527" s="6"/>
      <c r="AZ527" s="6"/>
      <c r="BA527" s="6"/>
      <c r="BB527" s="6"/>
      <c r="BC527" s="6"/>
      <c r="BD527" s="6"/>
    </row>
    <row r="528" spans="31:56" ht="13.5" customHeight="1">
      <c r="AE528" s="6"/>
      <c r="AF528" s="6"/>
      <c r="AG528" s="6"/>
      <c r="AH528" s="6"/>
      <c r="AI528" s="6"/>
      <c r="AJ528" s="6"/>
      <c r="AK528" s="6"/>
      <c r="AL528" s="6"/>
      <c r="AM528" s="6"/>
      <c r="AN528" s="6"/>
      <c r="AO528" s="6"/>
      <c r="AP528" s="6"/>
      <c r="AQ528" s="6"/>
      <c r="AR528" s="6"/>
      <c r="AS528" s="6"/>
      <c r="AT528" s="6"/>
      <c r="AU528" s="6"/>
      <c r="AV528" s="6"/>
      <c r="AW528" s="6"/>
      <c r="AX528" s="6"/>
      <c r="AY528" s="6"/>
      <c r="AZ528" s="6"/>
      <c r="BA528" s="6"/>
      <c r="BB528" s="6"/>
      <c r="BC528" s="6"/>
      <c r="BD528" s="6"/>
    </row>
    <row r="529" spans="31:56" ht="13.5" customHeight="1">
      <c r="AE529" s="6"/>
      <c r="AF529" s="6"/>
      <c r="AG529" s="6"/>
      <c r="AH529" s="6"/>
      <c r="AI529" s="6"/>
      <c r="AJ529" s="6"/>
      <c r="AK529" s="6"/>
      <c r="AL529" s="6"/>
      <c r="AM529" s="6"/>
      <c r="AN529" s="6"/>
      <c r="AO529" s="6"/>
      <c r="AP529" s="6"/>
      <c r="AQ529" s="6"/>
      <c r="AR529" s="6"/>
      <c r="AS529" s="6"/>
      <c r="AT529" s="6"/>
      <c r="AU529" s="6"/>
      <c r="AV529" s="6"/>
      <c r="AW529" s="6"/>
      <c r="AX529" s="6"/>
      <c r="AY529" s="6"/>
      <c r="AZ529" s="6"/>
      <c r="BA529" s="6"/>
      <c r="BB529" s="6"/>
      <c r="BC529" s="6"/>
      <c r="BD529" s="6"/>
    </row>
    <row r="530" spans="31:56" ht="13.5" customHeight="1">
      <c r="AE530" s="6"/>
      <c r="AF530" s="6"/>
      <c r="AG530" s="6"/>
      <c r="AH530" s="6"/>
      <c r="AI530" s="6"/>
      <c r="AJ530" s="6"/>
      <c r="AK530" s="6"/>
      <c r="AL530" s="6"/>
      <c r="AM530" s="6"/>
      <c r="AN530" s="6"/>
      <c r="AO530" s="6"/>
      <c r="AP530" s="6"/>
      <c r="AQ530" s="6"/>
      <c r="AR530" s="6"/>
      <c r="AS530" s="6"/>
      <c r="AT530" s="6"/>
      <c r="AU530" s="6"/>
      <c r="AV530" s="6"/>
      <c r="AW530" s="6"/>
      <c r="AX530" s="6"/>
      <c r="AY530" s="6"/>
      <c r="AZ530" s="6"/>
      <c r="BA530" s="6"/>
      <c r="BB530" s="6"/>
      <c r="BC530" s="6"/>
      <c r="BD530" s="6"/>
    </row>
    <row r="531" spans="31:56" ht="13.5" customHeight="1">
      <c r="AE531" s="6"/>
      <c r="AF531" s="6"/>
      <c r="AG531" s="6"/>
      <c r="AH531" s="6"/>
      <c r="AI531" s="6"/>
      <c r="AJ531" s="6"/>
      <c r="AK531" s="6"/>
      <c r="AL531" s="6"/>
      <c r="AM531" s="6"/>
      <c r="AN531" s="6"/>
      <c r="AO531" s="6"/>
      <c r="AP531" s="6"/>
      <c r="AQ531" s="6"/>
      <c r="AR531" s="6"/>
      <c r="AS531" s="6"/>
      <c r="AT531" s="6"/>
      <c r="AU531" s="6"/>
      <c r="AV531" s="6"/>
      <c r="AW531" s="6"/>
      <c r="AX531" s="6"/>
      <c r="AY531" s="6"/>
      <c r="AZ531" s="6"/>
      <c r="BA531" s="6"/>
      <c r="BB531" s="6"/>
      <c r="BC531" s="6"/>
      <c r="BD531" s="6"/>
    </row>
    <row r="532" spans="31:56" ht="13.5" customHeight="1">
      <c r="AE532" s="6"/>
      <c r="AF532" s="6"/>
      <c r="AG532" s="6"/>
      <c r="AH532" s="6"/>
      <c r="AI532" s="6"/>
      <c r="AJ532" s="6"/>
      <c r="AK532" s="6"/>
      <c r="AL532" s="6"/>
      <c r="AM532" s="6"/>
      <c r="AN532" s="6"/>
      <c r="AO532" s="6"/>
      <c r="AP532" s="6"/>
      <c r="AQ532" s="6"/>
      <c r="AR532" s="6"/>
      <c r="AS532" s="6"/>
      <c r="AT532" s="6"/>
      <c r="AU532" s="6"/>
      <c r="AV532" s="6"/>
      <c r="AW532" s="6"/>
      <c r="AX532" s="6"/>
      <c r="AY532" s="6"/>
      <c r="AZ532" s="6"/>
      <c r="BA532" s="6"/>
      <c r="BB532" s="6"/>
      <c r="BC532" s="6"/>
      <c r="BD532" s="6"/>
    </row>
    <row r="533" spans="31:56" ht="13.5" customHeight="1">
      <c r="AE533" s="6"/>
      <c r="AF533" s="6"/>
      <c r="AG533" s="6"/>
      <c r="AH533" s="6"/>
      <c r="AI533" s="6"/>
      <c r="AJ533" s="6"/>
      <c r="AK533" s="6"/>
      <c r="AL533" s="6"/>
      <c r="AM533" s="6"/>
      <c r="AN533" s="6"/>
      <c r="AO533" s="6"/>
      <c r="AP533" s="6"/>
      <c r="AQ533" s="6"/>
      <c r="AR533" s="6"/>
      <c r="AS533" s="6"/>
      <c r="AT533" s="6"/>
      <c r="AU533" s="6"/>
      <c r="AV533" s="6"/>
      <c r="AW533" s="6"/>
      <c r="AX533" s="6"/>
      <c r="AY533" s="6"/>
      <c r="AZ533" s="6"/>
      <c r="BA533" s="6"/>
      <c r="BB533" s="6"/>
      <c r="BC533" s="6"/>
      <c r="BD533" s="6"/>
    </row>
    <row r="534" spans="31:56" ht="13.5" customHeight="1">
      <c r="AE534" s="6"/>
      <c r="AF534" s="6"/>
      <c r="AG534" s="6"/>
      <c r="AH534" s="6"/>
      <c r="AI534" s="6"/>
      <c r="AJ534" s="6"/>
      <c r="AK534" s="6"/>
      <c r="AL534" s="6"/>
      <c r="AM534" s="6"/>
      <c r="AN534" s="6"/>
      <c r="AO534" s="6"/>
      <c r="AP534" s="6"/>
      <c r="AQ534" s="6"/>
      <c r="AR534" s="6"/>
      <c r="AS534" s="6"/>
      <c r="AT534" s="6"/>
      <c r="AU534" s="6"/>
      <c r="AV534" s="6"/>
      <c r="AW534" s="6"/>
      <c r="AX534" s="6"/>
      <c r="AY534" s="6"/>
      <c r="AZ534" s="6"/>
      <c r="BA534" s="6"/>
      <c r="BB534" s="6"/>
      <c r="BC534" s="6"/>
      <c r="BD534" s="6"/>
    </row>
    <row r="535" spans="31:56" ht="13.5" customHeight="1">
      <c r="AE535" s="6"/>
      <c r="AF535" s="6"/>
      <c r="AG535" s="6"/>
      <c r="AH535" s="6"/>
      <c r="AI535" s="6"/>
      <c r="AJ535" s="6"/>
      <c r="AK535" s="6"/>
      <c r="AL535" s="6"/>
      <c r="AM535" s="6"/>
      <c r="AN535" s="6"/>
      <c r="AO535" s="6"/>
      <c r="AP535" s="6"/>
      <c r="AQ535" s="6"/>
      <c r="AR535" s="6"/>
      <c r="AS535" s="6"/>
      <c r="AT535" s="6"/>
      <c r="AU535" s="6"/>
      <c r="AV535" s="6"/>
      <c r="AW535" s="6"/>
      <c r="AX535" s="6"/>
      <c r="AY535" s="6"/>
      <c r="AZ535" s="6"/>
      <c r="BA535" s="6"/>
      <c r="BB535" s="6"/>
      <c r="BC535" s="6"/>
      <c r="BD535" s="6"/>
    </row>
    <row r="536" spans="31:56" ht="13.5" customHeight="1">
      <c r="AE536" s="6"/>
      <c r="AF536" s="6"/>
      <c r="AG536" s="6"/>
      <c r="AH536" s="6"/>
      <c r="AI536" s="6"/>
      <c r="AJ536" s="6"/>
      <c r="AK536" s="6"/>
      <c r="AL536" s="6"/>
      <c r="AM536" s="6"/>
      <c r="AN536" s="6"/>
      <c r="AO536" s="6"/>
      <c r="AP536" s="6"/>
      <c r="AQ536" s="6"/>
      <c r="AR536" s="6"/>
      <c r="AS536" s="6"/>
      <c r="AT536" s="6"/>
      <c r="AU536" s="6"/>
      <c r="AV536" s="6"/>
      <c r="AW536" s="6"/>
      <c r="AX536" s="6"/>
      <c r="AY536" s="6"/>
      <c r="AZ536" s="6"/>
      <c r="BA536" s="6"/>
      <c r="BB536" s="6"/>
      <c r="BC536" s="6"/>
      <c r="BD536" s="6"/>
    </row>
    <row r="537" spans="31:56" ht="13.5" customHeight="1">
      <c r="AE537" s="6"/>
      <c r="AF537" s="6"/>
      <c r="AG537" s="6"/>
      <c r="AH537" s="6"/>
      <c r="AI537" s="6"/>
      <c r="AJ537" s="6"/>
      <c r="AK537" s="6"/>
      <c r="AL537" s="6"/>
      <c r="AM537" s="6"/>
      <c r="AN537" s="6"/>
      <c r="AO537" s="6"/>
      <c r="AP537" s="6"/>
      <c r="AQ537" s="6"/>
      <c r="AR537" s="6"/>
      <c r="AS537" s="6"/>
      <c r="AT537" s="6"/>
      <c r="AU537" s="6"/>
      <c r="AV537" s="6"/>
      <c r="AW537" s="6"/>
      <c r="AX537" s="6"/>
      <c r="AY537" s="6"/>
      <c r="AZ537" s="6"/>
      <c r="BA537" s="6"/>
      <c r="BB537" s="6"/>
      <c r="BC537" s="6"/>
      <c r="BD537" s="6"/>
    </row>
    <row r="538" spans="31:56" ht="13.5" customHeight="1">
      <c r="AE538" s="6"/>
      <c r="AF538" s="6"/>
      <c r="AG538" s="6"/>
      <c r="AH538" s="6"/>
      <c r="AI538" s="6"/>
      <c r="AJ538" s="6"/>
      <c r="AK538" s="6"/>
      <c r="AL538" s="6"/>
      <c r="AM538" s="6"/>
      <c r="AN538" s="6"/>
      <c r="AO538" s="6"/>
      <c r="AP538" s="6"/>
      <c r="AQ538" s="6"/>
      <c r="AR538" s="6"/>
      <c r="AS538" s="6"/>
      <c r="AT538" s="6"/>
      <c r="AU538" s="6"/>
      <c r="AV538" s="6"/>
      <c r="AW538" s="6"/>
      <c r="AX538" s="6"/>
      <c r="AY538" s="6"/>
      <c r="AZ538" s="6"/>
      <c r="BA538" s="6"/>
      <c r="BB538" s="6"/>
      <c r="BC538" s="6"/>
      <c r="BD538" s="6"/>
    </row>
    <row r="539" spans="31:56" ht="13.5" customHeight="1">
      <c r="AE539" s="6"/>
      <c r="AF539" s="6"/>
      <c r="AG539" s="6"/>
      <c r="AH539" s="6"/>
      <c r="AI539" s="6"/>
      <c r="AJ539" s="6"/>
      <c r="AK539" s="6"/>
      <c r="AL539" s="6"/>
      <c r="AM539" s="6"/>
      <c r="AN539" s="6"/>
      <c r="AO539" s="6"/>
      <c r="AP539" s="6"/>
      <c r="AQ539" s="6"/>
      <c r="AR539" s="6"/>
      <c r="AS539" s="6"/>
      <c r="AT539" s="6"/>
      <c r="AU539" s="6"/>
      <c r="AV539" s="6"/>
      <c r="AW539" s="6"/>
      <c r="AX539" s="6"/>
      <c r="AY539" s="6"/>
      <c r="AZ539" s="6"/>
      <c r="BA539" s="6"/>
      <c r="BB539" s="6"/>
      <c r="BC539" s="6"/>
      <c r="BD539" s="6"/>
    </row>
    <row r="540" spans="31:56" ht="13.5" customHeight="1">
      <c r="AE540" s="6"/>
      <c r="AF540" s="6"/>
      <c r="AG540" s="6"/>
      <c r="AH540" s="6"/>
      <c r="AI540" s="6"/>
      <c r="AJ540" s="6"/>
      <c r="AK540" s="6"/>
      <c r="AL540" s="6"/>
      <c r="AM540" s="6"/>
      <c r="AN540" s="6"/>
      <c r="AO540" s="6"/>
      <c r="AP540" s="6"/>
      <c r="AQ540" s="6"/>
      <c r="AR540" s="6"/>
      <c r="AS540" s="6"/>
      <c r="AT540" s="6"/>
      <c r="AU540" s="6"/>
      <c r="AV540" s="6"/>
      <c r="AW540" s="6"/>
      <c r="AX540" s="6"/>
      <c r="AY540" s="6"/>
      <c r="AZ540" s="6"/>
      <c r="BA540" s="6"/>
      <c r="BB540" s="6"/>
      <c r="BC540" s="6"/>
      <c r="BD540" s="6"/>
    </row>
    <row r="541" spans="31:56" ht="13.5" customHeight="1">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6"/>
    </row>
    <row r="542" spans="31:56" ht="13.5" customHeight="1">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row>
    <row r="543" spans="31:56" ht="13.5" customHeight="1">
      <c r="AE543" s="6"/>
      <c r="AF543" s="6"/>
      <c r="AG543" s="6"/>
      <c r="AH543" s="6"/>
      <c r="AI543" s="6"/>
      <c r="AJ543" s="6"/>
      <c r="AK543" s="6"/>
      <c r="AL543" s="6"/>
      <c r="AM543" s="6"/>
      <c r="AN543" s="6"/>
      <c r="AO543" s="6"/>
      <c r="AP543" s="6"/>
      <c r="AQ543" s="6"/>
      <c r="AR543" s="6"/>
      <c r="AS543" s="6"/>
      <c r="AT543" s="6"/>
      <c r="AU543" s="6"/>
      <c r="AV543" s="6"/>
      <c r="AW543" s="6"/>
      <c r="AX543" s="6"/>
      <c r="AY543" s="6"/>
      <c r="AZ543" s="6"/>
      <c r="BA543" s="6"/>
      <c r="BB543" s="6"/>
      <c r="BC543" s="6"/>
      <c r="BD543" s="6"/>
    </row>
    <row r="544" spans="31:56" ht="13.5" customHeight="1">
      <c r="AE544" s="6"/>
      <c r="AF544" s="6"/>
      <c r="AG544" s="6"/>
      <c r="AH544" s="6"/>
      <c r="AI544" s="6"/>
      <c r="AJ544" s="6"/>
      <c r="AK544" s="6"/>
      <c r="AL544" s="6"/>
      <c r="AM544" s="6"/>
      <c r="AN544" s="6"/>
      <c r="AO544" s="6"/>
      <c r="AP544" s="6"/>
      <c r="AQ544" s="6"/>
      <c r="AR544" s="6"/>
      <c r="AS544" s="6"/>
      <c r="AT544" s="6"/>
      <c r="AU544" s="6"/>
      <c r="AV544" s="6"/>
      <c r="AW544" s="6"/>
      <c r="AX544" s="6"/>
      <c r="AY544" s="6"/>
      <c r="AZ544" s="6"/>
      <c r="BA544" s="6"/>
      <c r="BB544" s="6"/>
      <c r="BC544" s="6"/>
      <c r="BD544" s="6"/>
    </row>
    <row r="545" spans="31:56" ht="13.5" customHeight="1">
      <c r="AE545" s="6"/>
      <c r="AF545" s="6"/>
      <c r="AG545" s="6"/>
      <c r="AH545" s="6"/>
      <c r="AI545" s="6"/>
      <c r="AJ545" s="6"/>
      <c r="AK545" s="6"/>
      <c r="AL545" s="6"/>
      <c r="AM545" s="6"/>
      <c r="AN545" s="6"/>
      <c r="AO545" s="6"/>
      <c r="AP545" s="6"/>
      <c r="AQ545" s="6"/>
      <c r="AR545" s="6"/>
      <c r="AS545" s="6"/>
      <c r="AT545" s="6"/>
      <c r="AU545" s="6"/>
      <c r="AV545" s="6"/>
      <c r="AW545" s="6"/>
      <c r="AX545" s="6"/>
      <c r="AY545" s="6"/>
      <c r="AZ545" s="6"/>
      <c r="BA545" s="6"/>
      <c r="BB545" s="6"/>
      <c r="BC545" s="6"/>
      <c r="BD545" s="6"/>
    </row>
    <row r="546" spans="31:56" ht="13.5" customHeight="1">
      <c r="AE546" s="6"/>
      <c r="AF546" s="6"/>
      <c r="AG546" s="6"/>
      <c r="AH546" s="6"/>
      <c r="AI546" s="6"/>
      <c r="AJ546" s="6"/>
      <c r="AK546" s="6"/>
      <c r="AL546" s="6"/>
      <c r="AM546" s="6"/>
      <c r="AN546" s="6"/>
      <c r="AO546" s="6"/>
      <c r="AP546" s="6"/>
      <c r="AQ546" s="6"/>
      <c r="AR546" s="6"/>
      <c r="AS546" s="6"/>
      <c r="AT546" s="6"/>
      <c r="AU546" s="6"/>
      <c r="AV546" s="6"/>
      <c r="AW546" s="6"/>
      <c r="AX546" s="6"/>
      <c r="AY546" s="6"/>
      <c r="AZ546" s="6"/>
      <c r="BA546" s="6"/>
      <c r="BB546" s="6"/>
      <c r="BC546" s="6"/>
      <c r="BD546" s="6"/>
    </row>
    <row r="547" spans="31:56" ht="13.5" customHeight="1">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row>
    <row r="548" spans="31:56" ht="13.5" customHeight="1">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row>
    <row r="549" spans="31:56" ht="13.5" customHeight="1">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row>
    <row r="550" spans="31:56" ht="13.5" customHeight="1">
      <c r="AE550" s="6"/>
      <c r="AF550" s="6"/>
      <c r="AG550" s="6"/>
      <c r="AH550" s="6"/>
      <c r="AI550" s="6"/>
      <c r="AJ550" s="6"/>
      <c r="AK550" s="6"/>
      <c r="AL550" s="6"/>
      <c r="AM550" s="6"/>
      <c r="AN550" s="6"/>
      <c r="AO550" s="6"/>
      <c r="AP550" s="6"/>
      <c r="AQ550" s="6"/>
      <c r="AR550" s="6"/>
      <c r="AS550" s="6"/>
      <c r="AT550" s="6"/>
      <c r="AU550" s="6"/>
      <c r="AV550" s="6"/>
      <c r="AW550" s="6"/>
      <c r="AX550" s="6"/>
      <c r="AY550" s="6"/>
      <c r="AZ550" s="6"/>
      <c r="BA550" s="6"/>
      <c r="BB550" s="6"/>
      <c r="BC550" s="6"/>
      <c r="BD550" s="6"/>
    </row>
    <row r="551" spans="31:56" ht="13.5" customHeight="1">
      <c r="AE551" s="6"/>
      <c r="AF551" s="6"/>
      <c r="AG551" s="6"/>
      <c r="AH551" s="6"/>
      <c r="AI551" s="6"/>
      <c r="AJ551" s="6"/>
      <c r="AK551" s="6"/>
      <c r="AL551" s="6"/>
      <c r="AM551" s="6"/>
      <c r="AN551" s="6"/>
      <c r="AO551" s="6"/>
      <c r="AP551" s="6"/>
      <c r="AQ551" s="6"/>
      <c r="AR551" s="6"/>
      <c r="AS551" s="6"/>
      <c r="AT551" s="6"/>
      <c r="AU551" s="6"/>
      <c r="AV551" s="6"/>
      <c r="AW551" s="6"/>
      <c r="AX551" s="6"/>
      <c r="AY551" s="6"/>
      <c r="AZ551" s="6"/>
      <c r="BA551" s="6"/>
      <c r="BB551" s="6"/>
      <c r="BC551" s="6"/>
      <c r="BD551" s="6"/>
    </row>
    <row r="552" spans="31:56" ht="13.5" customHeight="1">
      <c r="AE552" s="6"/>
      <c r="AF552" s="6"/>
      <c r="AG552" s="6"/>
      <c r="AH552" s="6"/>
      <c r="AI552" s="6"/>
      <c r="AJ552" s="6"/>
      <c r="AK552" s="6"/>
      <c r="AL552" s="6"/>
      <c r="AM552" s="6"/>
      <c r="AN552" s="6"/>
      <c r="AO552" s="6"/>
      <c r="AP552" s="6"/>
      <c r="AQ552" s="6"/>
      <c r="AR552" s="6"/>
      <c r="AS552" s="6"/>
      <c r="AT552" s="6"/>
      <c r="AU552" s="6"/>
      <c r="AV552" s="6"/>
      <c r="AW552" s="6"/>
      <c r="AX552" s="6"/>
      <c r="AY552" s="6"/>
      <c r="AZ552" s="6"/>
      <c r="BA552" s="6"/>
      <c r="BB552" s="6"/>
      <c r="BC552" s="6"/>
      <c r="BD552" s="6"/>
    </row>
    <row r="553" spans="31:56" ht="13.5" customHeight="1">
      <c r="AE553" s="6"/>
      <c r="AF553" s="6"/>
      <c r="AG553" s="6"/>
      <c r="AH553" s="6"/>
      <c r="AI553" s="6"/>
      <c r="AJ553" s="6"/>
      <c r="AK553" s="6"/>
      <c r="AL553" s="6"/>
      <c r="AM553" s="6"/>
      <c r="AN553" s="6"/>
      <c r="AO553" s="6"/>
      <c r="AP553" s="6"/>
      <c r="AQ553" s="6"/>
      <c r="AR553" s="6"/>
      <c r="AS553" s="6"/>
      <c r="AT553" s="6"/>
      <c r="AU553" s="6"/>
      <c r="AV553" s="6"/>
      <c r="AW553" s="6"/>
      <c r="AX553" s="6"/>
      <c r="AY553" s="6"/>
      <c r="AZ553" s="6"/>
      <c r="BA553" s="6"/>
      <c r="BB553" s="6"/>
      <c r="BC553" s="6"/>
      <c r="BD553" s="6"/>
    </row>
    <row r="554" spans="31:56" ht="13.5" customHeight="1">
      <c r="AE554" s="6"/>
      <c r="AF554" s="6"/>
      <c r="AG554" s="6"/>
      <c r="AH554" s="6"/>
      <c r="AI554" s="6"/>
      <c r="AJ554" s="6"/>
      <c r="AK554" s="6"/>
      <c r="AL554" s="6"/>
      <c r="AM554" s="6"/>
      <c r="AN554" s="6"/>
      <c r="AO554" s="6"/>
      <c r="AP554" s="6"/>
      <c r="AQ554" s="6"/>
      <c r="AR554" s="6"/>
      <c r="AS554" s="6"/>
      <c r="AT554" s="6"/>
      <c r="AU554" s="6"/>
      <c r="AV554" s="6"/>
      <c r="AW554" s="6"/>
      <c r="AX554" s="6"/>
      <c r="AY554" s="6"/>
      <c r="AZ554" s="6"/>
      <c r="BA554" s="6"/>
      <c r="BB554" s="6"/>
      <c r="BC554" s="6"/>
      <c r="BD554" s="6"/>
    </row>
    <row r="555" spans="31:56" ht="13.5" customHeight="1">
      <c r="AE555" s="6"/>
      <c r="AF555" s="6"/>
      <c r="AG555" s="6"/>
      <c r="AH555" s="6"/>
      <c r="AI555" s="6"/>
      <c r="AJ555" s="6"/>
      <c r="AK555" s="6"/>
      <c r="AL555" s="6"/>
      <c r="AM555" s="6"/>
      <c r="AN555" s="6"/>
      <c r="AO555" s="6"/>
      <c r="AP555" s="6"/>
      <c r="AQ555" s="6"/>
      <c r="AR555" s="6"/>
      <c r="AS555" s="6"/>
      <c r="AT555" s="6"/>
      <c r="AU555" s="6"/>
      <c r="AV555" s="6"/>
      <c r="AW555" s="6"/>
      <c r="AX555" s="6"/>
      <c r="AY555" s="6"/>
      <c r="AZ555" s="6"/>
      <c r="BA555" s="6"/>
      <c r="BB555" s="6"/>
      <c r="BC555" s="6"/>
      <c r="BD555" s="6"/>
    </row>
    <row r="556" spans="31:56" ht="13.5" customHeight="1">
      <c r="AE556" s="6"/>
      <c r="AF556" s="6"/>
      <c r="AG556" s="6"/>
      <c r="AH556" s="6"/>
      <c r="AI556" s="6"/>
      <c r="AJ556" s="6"/>
      <c r="AK556" s="6"/>
      <c r="AL556" s="6"/>
      <c r="AM556" s="6"/>
      <c r="AN556" s="6"/>
      <c r="AO556" s="6"/>
      <c r="AP556" s="6"/>
      <c r="AQ556" s="6"/>
      <c r="AR556" s="6"/>
      <c r="AS556" s="6"/>
      <c r="AT556" s="6"/>
      <c r="AU556" s="6"/>
      <c r="AV556" s="6"/>
      <c r="AW556" s="6"/>
      <c r="AX556" s="6"/>
      <c r="AY556" s="6"/>
      <c r="AZ556" s="6"/>
      <c r="BA556" s="6"/>
      <c r="BB556" s="6"/>
      <c r="BC556" s="6"/>
      <c r="BD556" s="6"/>
    </row>
    <row r="557" spans="31:56" ht="13.5" customHeight="1">
      <c r="AE557" s="6"/>
      <c r="AF557" s="6"/>
      <c r="AG557" s="6"/>
      <c r="AH557" s="6"/>
      <c r="AI557" s="6"/>
      <c r="AJ557" s="6"/>
      <c r="AK557" s="6"/>
      <c r="AL557" s="6"/>
      <c r="AM557" s="6"/>
      <c r="AN557" s="6"/>
      <c r="AO557" s="6"/>
      <c r="AP557" s="6"/>
      <c r="AQ557" s="6"/>
      <c r="AR557" s="6"/>
      <c r="AS557" s="6"/>
      <c r="AT557" s="6"/>
      <c r="AU557" s="6"/>
      <c r="AV557" s="6"/>
      <c r="AW557" s="6"/>
      <c r="AX557" s="6"/>
      <c r="AY557" s="6"/>
      <c r="AZ557" s="6"/>
      <c r="BA557" s="6"/>
      <c r="BB557" s="6"/>
      <c r="BC557" s="6"/>
      <c r="BD557" s="6"/>
    </row>
    <row r="558" spans="31:56" ht="13.5" customHeight="1">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row>
    <row r="559" spans="31:56" ht="13.5" customHeight="1">
      <c r="AE559" s="6"/>
      <c r="AF559" s="6"/>
      <c r="AG559" s="6"/>
      <c r="AH559" s="6"/>
      <c r="AI559" s="6"/>
      <c r="AJ559" s="6"/>
      <c r="AK559" s="6"/>
      <c r="AL559" s="6"/>
      <c r="AM559" s="6"/>
      <c r="AN559" s="6"/>
      <c r="AO559" s="6"/>
      <c r="AP559" s="6"/>
      <c r="AQ559" s="6"/>
      <c r="AR559" s="6"/>
      <c r="AS559" s="6"/>
      <c r="AT559" s="6"/>
      <c r="AU559" s="6"/>
      <c r="AV559" s="6"/>
      <c r="AW559" s="6"/>
      <c r="AX559" s="6"/>
      <c r="AY559" s="6"/>
      <c r="AZ559" s="6"/>
      <c r="BA559" s="6"/>
      <c r="BB559" s="6"/>
      <c r="BC559" s="6"/>
      <c r="BD559" s="6"/>
    </row>
    <row r="560" spans="31:56" ht="13.5" customHeight="1">
      <c r="AE560" s="6"/>
      <c r="AF560" s="6"/>
      <c r="AG560" s="6"/>
      <c r="AH560" s="6"/>
      <c r="AI560" s="6"/>
      <c r="AJ560" s="6"/>
      <c r="AK560" s="6"/>
      <c r="AL560" s="6"/>
      <c r="AM560" s="6"/>
      <c r="AN560" s="6"/>
      <c r="AO560" s="6"/>
      <c r="AP560" s="6"/>
      <c r="AQ560" s="6"/>
      <c r="AR560" s="6"/>
      <c r="AS560" s="6"/>
      <c r="AT560" s="6"/>
      <c r="AU560" s="6"/>
      <c r="AV560" s="6"/>
      <c r="AW560" s="6"/>
      <c r="AX560" s="6"/>
      <c r="AY560" s="6"/>
      <c r="AZ560" s="6"/>
      <c r="BA560" s="6"/>
      <c r="BB560" s="6"/>
      <c r="BC560" s="6"/>
      <c r="BD560" s="6"/>
    </row>
    <row r="561" spans="31:56" ht="13.5" customHeight="1">
      <c r="AE561" s="6"/>
      <c r="AF561" s="6"/>
      <c r="AG561" s="6"/>
      <c r="AH561" s="6"/>
      <c r="AI561" s="6"/>
      <c r="AJ561" s="6"/>
      <c r="AK561" s="6"/>
      <c r="AL561" s="6"/>
      <c r="AM561" s="6"/>
      <c r="AN561" s="6"/>
      <c r="AO561" s="6"/>
      <c r="AP561" s="6"/>
      <c r="AQ561" s="6"/>
      <c r="AR561" s="6"/>
      <c r="AS561" s="6"/>
      <c r="AT561" s="6"/>
      <c r="AU561" s="6"/>
      <c r="AV561" s="6"/>
      <c r="AW561" s="6"/>
      <c r="AX561" s="6"/>
      <c r="AY561" s="6"/>
      <c r="AZ561" s="6"/>
      <c r="BA561" s="6"/>
      <c r="BB561" s="6"/>
      <c r="BC561" s="6"/>
      <c r="BD561" s="6"/>
    </row>
    <row r="562" spans="31:56" ht="13.5" customHeight="1">
      <c r="AE562" s="6"/>
      <c r="AF562" s="6"/>
      <c r="AG562" s="6"/>
      <c r="AH562" s="6"/>
      <c r="AI562" s="6"/>
      <c r="AJ562" s="6"/>
      <c r="AK562" s="6"/>
      <c r="AL562" s="6"/>
      <c r="AM562" s="6"/>
      <c r="AN562" s="6"/>
      <c r="AO562" s="6"/>
      <c r="AP562" s="6"/>
      <c r="AQ562" s="6"/>
      <c r="AR562" s="6"/>
      <c r="AS562" s="6"/>
      <c r="AT562" s="6"/>
      <c r="AU562" s="6"/>
      <c r="AV562" s="6"/>
      <c r="AW562" s="6"/>
      <c r="AX562" s="6"/>
      <c r="AY562" s="6"/>
      <c r="AZ562" s="6"/>
      <c r="BA562" s="6"/>
      <c r="BB562" s="6"/>
      <c r="BC562" s="6"/>
      <c r="BD562" s="6"/>
    </row>
    <row r="563" spans="31:56" ht="13.5" customHeight="1">
      <c r="AE563" s="6"/>
      <c r="AF563" s="6"/>
      <c r="AG563" s="6"/>
      <c r="AH563" s="6"/>
      <c r="AI563" s="6"/>
      <c r="AJ563" s="6"/>
      <c r="AK563" s="6"/>
      <c r="AL563" s="6"/>
      <c r="AM563" s="6"/>
      <c r="AN563" s="6"/>
      <c r="AO563" s="6"/>
      <c r="AP563" s="6"/>
      <c r="AQ563" s="6"/>
      <c r="AR563" s="6"/>
      <c r="AS563" s="6"/>
      <c r="AT563" s="6"/>
      <c r="AU563" s="6"/>
      <c r="AV563" s="6"/>
      <c r="AW563" s="6"/>
      <c r="AX563" s="6"/>
      <c r="AY563" s="6"/>
      <c r="AZ563" s="6"/>
      <c r="BA563" s="6"/>
      <c r="BB563" s="6"/>
      <c r="BC563" s="6"/>
      <c r="BD563" s="6"/>
    </row>
    <row r="564" spans="31:56" ht="13.5" customHeight="1">
      <c r="AE564" s="6"/>
      <c r="AF564" s="6"/>
      <c r="AG564" s="6"/>
      <c r="AH564" s="6"/>
      <c r="AI564" s="6"/>
      <c r="AJ564" s="6"/>
      <c r="AK564" s="6"/>
      <c r="AL564" s="6"/>
      <c r="AM564" s="6"/>
      <c r="AN564" s="6"/>
      <c r="AO564" s="6"/>
      <c r="AP564" s="6"/>
      <c r="AQ564" s="6"/>
      <c r="AR564" s="6"/>
      <c r="AS564" s="6"/>
      <c r="AT564" s="6"/>
      <c r="AU564" s="6"/>
      <c r="AV564" s="6"/>
      <c r="AW564" s="6"/>
      <c r="AX564" s="6"/>
      <c r="AY564" s="6"/>
      <c r="AZ564" s="6"/>
      <c r="BA564" s="6"/>
      <c r="BB564" s="6"/>
      <c r="BC564" s="6"/>
      <c r="BD564" s="6"/>
    </row>
    <row r="565" spans="31:56" ht="13.5" customHeight="1">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row>
    <row r="566" spans="31:56" ht="13.5" customHeight="1">
      <c r="AE566" s="6"/>
      <c r="AF566" s="6"/>
      <c r="AG566" s="6"/>
      <c r="AH566" s="6"/>
      <c r="AI566" s="6"/>
      <c r="AJ566" s="6"/>
      <c r="AK566" s="6"/>
      <c r="AL566" s="6"/>
      <c r="AM566" s="6"/>
      <c r="AN566" s="6"/>
      <c r="AO566" s="6"/>
      <c r="AP566" s="6"/>
      <c r="AQ566" s="6"/>
      <c r="AR566" s="6"/>
      <c r="AS566" s="6"/>
      <c r="AT566" s="6"/>
      <c r="AU566" s="6"/>
      <c r="AV566" s="6"/>
      <c r="AW566" s="6"/>
      <c r="AX566" s="6"/>
      <c r="AY566" s="6"/>
      <c r="AZ566" s="6"/>
      <c r="BA566" s="6"/>
      <c r="BB566" s="6"/>
      <c r="BC566" s="6"/>
      <c r="BD566" s="6"/>
    </row>
    <row r="567" spans="31:56" ht="13.5" customHeight="1">
      <c r="AE567" s="6"/>
      <c r="AF567" s="6"/>
      <c r="AG567" s="6"/>
      <c r="AH567" s="6"/>
      <c r="AI567" s="6"/>
      <c r="AJ567" s="6"/>
      <c r="AK567" s="6"/>
      <c r="AL567" s="6"/>
      <c r="AM567" s="6"/>
      <c r="AN567" s="6"/>
      <c r="AO567" s="6"/>
      <c r="AP567" s="6"/>
      <c r="AQ567" s="6"/>
      <c r="AR567" s="6"/>
      <c r="AS567" s="6"/>
      <c r="AT567" s="6"/>
      <c r="AU567" s="6"/>
      <c r="AV567" s="6"/>
      <c r="AW567" s="6"/>
      <c r="AX567" s="6"/>
      <c r="AY567" s="6"/>
      <c r="AZ567" s="6"/>
      <c r="BA567" s="6"/>
      <c r="BB567" s="6"/>
      <c r="BC567" s="6"/>
      <c r="BD567" s="6"/>
    </row>
    <row r="568" spans="31:56" ht="13.5" customHeight="1">
      <c r="AE568" s="6"/>
      <c r="AF568" s="6"/>
      <c r="AG568" s="6"/>
      <c r="AH568" s="6"/>
      <c r="AI568" s="6"/>
      <c r="AJ568" s="6"/>
      <c r="AK568" s="6"/>
      <c r="AL568" s="6"/>
      <c r="AM568" s="6"/>
      <c r="AN568" s="6"/>
      <c r="AO568" s="6"/>
      <c r="AP568" s="6"/>
      <c r="AQ568" s="6"/>
      <c r="AR568" s="6"/>
      <c r="AS568" s="6"/>
      <c r="AT568" s="6"/>
      <c r="AU568" s="6"/>
      <c r="AV568" s="6"/>
      <c r="AW568" s="6"/>
      <c r="AX568" s="6"/>
      <c r="AY568" s="6"/>
      <c r="AZ568" s="6"/>
      <c r="BA568" s="6"/>
      <c r="BB568" s="6"/>
      <c r="BC568" s="6"/>
      <c r="BD568" s="6"/>
    </row>
    <row r="569" spans="31:56" ht="13.5" customHeight="1">
      <c r="AE569" s="6"/>
      <c r="AF569" s="6"/>
      <c r="AG569" s="6"/>
      <c r="AH569" s="6"/>
      <c r="AI569" s="6"/>
      <c r="AJ569" s="6"/>
      <c r="AK569" s="6"/>
      <c r="AL569" s="6"/>
      <c r="AM569" s="6"/>
      <c r="AN569" s="6"/>
      <c r="AO569" s="6"/>
      <c r="AP569" s="6"/>
      <c r="AQ569" s="6"/>
      <c r="AR569" s="6"/>
      <c r="AS569" s="6"/>
      <c r="AT569" s="6"/>
      <c r="AU569" s="6"/>
      <c r="AV569" s="6"/>
      <c r="AW569" s="6"/>
      <c r="AX569" s="6"/>
      <c r="AY569" s="6"/>
      <c r="AZ569" s="6"/>
      <c r="BA569" s="6"/>
      <c r="BB569" s="6"/>
      <c r="BC569" s="6"/>
      <c r="BD569" s="6"/>
    </row>
    <row r="570" spans="31:56" ht="13.5" customHeight="1">
      <c r="AE570" s="6"/>
      <c r="AF570" s="6"/>
      <c r="AG570" s="6"/>
      <c r="AH570" s="6"/>
      <c r="AI570" s="6"/>
      <c r="AJ570" s="6"/>
      <c r="AK570" s="6"/>
      <c r="AL570" s="6"/>
      <c r="AM570" s="6"/>
      <c r="AN570" s="6"/>
      <c r="AO570" s="6"/>
      <c r="AP570" s="6"/>
      <c r="AQ570" s="6"/>
      <c r="AR570" s="6"/>
      <c r="AS570" s="6"/>
      <c r="AT570" s="6"/>
      <c r="AU570" s="6"/>
      <c r="AV570" s="6"/>
      <c r="AW570" s="6"/>
      <c r="AX570" s="6"/>
      <c r="AY570" s="6"/>
      <c r="AZ570" s="6"/>
      <c r="BA570" s="6"/>
      <c r="BB570" s="6"/>
      <c r="BC570" s="6"/>
      <c r="BD570" s="6"/>
    </row>
    <row r="571" spans="31:56" ht="13.5" customHeight="1">
      <c r="AE571" s="6"/>
      <c r="AF571" s="6"/>
      <c r="AG571" s="6"/>
      <c r="AH571" s="6"/>
      <c r="AI571" s="6"/>
      <c r="AJ571" s="6"/>
      <c r="AK571" s="6"/>
      <c r="AL571" s="6"/>
      <c r="AM571" s="6"/>
      <c r="AN571" s="6"/>
      <c r="AO571" s="6"/>
      <c r="AP571" s="6"/>
      <c r="AQ571" s="6"/>
      <c r="AR571" s="6"/>
      <c r="AS571" s="6"/>
      <c r="AT571" s="6"/>
      <c r="AU571" s="6"/>
      <c r="AV571" s="6"/>
      <c r="AW571" s="6"/>
      <c r="AX571" s="6"/>
      <c r="AY571" s="6"/>
      <c r="AZ571" s="6"/>
      <c r="BA571" s="6"/>
      <c r="BB571" s="6"/>
      <c r="BC571" s="6"/>
      <c r="BD571" s="6"/>
    </row>
    <row r="572" spans="31:56" ht="13.5" customHeight="1">
      <c r="AE572" s="6"/>
      <c r="AF572" s="6"/>
      <c r="AG572" s="6"/>
      <c r="AH572" s="6"/>
      <c r="AI572" s="6"/>
      <c r="AJ572" s="6"/>
      <c r="AK572" s="6"/>
      <c r="AL572" s="6"/>
      <c r="AM572" s="6"/>
      <c r="AN572" s="6"/>
      <c r="AO572" s="6"/>
      <c r="AP572" s="6"/>
      <c r="AQ572" s="6"/>
      <c r="AR572" s="6"/>
      <c r="AS572" s="6"/>
      <c r="AT572" s="6"/>
      <c r="AU572" s="6"/>
      <c r="AV572" s="6"/>
      <c r="AW572" s="6"/>
      <c r="AX572" s="6"/>
      <c r="AY572" s="6"/>
      <c r="AZ572" s="6"/>
      <c r="BA572" s="6"/>
      <c r="BB572" s="6"/>
      <c r="BC572" s="6"/>
      <c r="BD572" s="6"/>
    </row>
    <row r="573" spans="31:56" ht="13.5" customHeight="1">
      <c r="AE573" s="6"/>
      <c r="AF573" s="6"/>
      <c r="AG573" s="6"/>
      <c r="AH573" s="6"/>
      <c r="AI573" s="6"/>
      <c r="AJ573" s="6"/>
      <c r="AK573" s="6"/>
      <c r="AL573" s="6"/>
      <c r="AM573" s="6"/>
      <c r="AN573" s="6"/>
      <c r="AO573" s="6"/>
      <c r="AP573" s="6"/>
      <c r="AQ573" s="6"/>
      <c r="AR573" s="6"/>
      <c r="AS573" s="6"/>
      <c r="AT573" s="6"/>
      <c r="AU573" s="6"/>
      <c r="AV573" s="6"/>
      <c r="AW573" s="6"/>
      <c r="AX573" s="6"/>
      <c r="AY573" s="6"/>
      <c r="AZ573" s="6"/>
      <c r="BA573" s="6"/>
      <c r="BB573" s="6"/>
      <c r="BC573" s="6"/>
      <c r="BD573" s="6"/>
    </row>
    <row r="574" spans="31:56" ht="13.5" customHeight="1">
      <c r="AE574" s="6"/>
      <c r="AF574" s="6"/>
      <c r="AG574" s="6"/>
      <c r="AH574" s="6"/>
      <c r="AI574" s="6"/>
      <c r="AJ574" s="6"/>
      <c r="AK574" s="6"/>
      <c r="AL574" s="6"/>
      <c r="AM574" s="6"/>
      <c r="AN574" s="6"/>
      <c r="AO574" s="6"/>
      <c r="AP574" s="6"/>
      <c r="AQ574" s="6"/>
      <c r="AR574" s="6"/>
      <c r="AS574" s="6"/>
      <c r="AT574" s="6"/>
      <c r="AU574" s="6"/>
      <c r="AV574" s="6"/>
      <c r="AW574" s="6"/>
      <c r="AX574" s="6"/>
      <c r="AY574" s="6"/>
      <c r="AZ574" s="6"/>
      <c r="BA574" s="6"/>
      <c r="BB574" s="6"/>
      <c r="BC574" s="6"/>
      <c r="BD574" s="6"/>
    </row>
    <row r="575" spans="31:56" ht="13.5" customHeight="1">
      <c r="AE575" s="6"/>
      <c r="AF575" s="6"/>
      <c r="AG575" s="6"/>
      <c r="AH575" s="6"/>
      <c r="AI575" s="6"/>
      <c r="AJ575" s="6"/>
      <c r="AK575" s="6"/>
      <c r="AL575" s="6"/>
      <c r="AM575" s="6"/>
      <c r="AN575" s="6"/>
      <c r="AO575" s="6"/>
      <c r="AP575" s="6"/>
      <c r="AQ575" s="6"/>
      <c r="AR575" s="6"/>
      <c r="AS575" s="6"/>
      <c r="AT575" s="6"/>
      <c r="AU575" s="6"/>
      <c r="AV575" s="6"/>
      <c r="AW575" s="6"/>
      <c r="AX575" s="6"/>
      <c r="AY575" s="6"/>
      <c r="AZ575" s="6"/>
      <c r="BA575" s="6"/>
      <c r="BB575" s="6"/>
      <c r="BC575" s="6"/>
      <c r="BD575" s="6"/>
    </row>
    <row r="576" spans="31:56" ht="13.5" customHeight="1">
      <c r="AE576" s="6"/>
      <c r="AF576" s="6"/>
      <c r="AG576" s="6"/>
      <c r="AH576" s="6"/>
      <c r="AI576" s="6"/>
      <c r="AJ576" s="6"/>
      <c r="AK576" s="6"/>
      <c r="AL576" s="6"/>
      <c r="AM576" s="6"/>
      <c r="AN576" s="6"/>
      <c r="AO576" s="6"/>
      <c r="AP576" s="6"/>
      <c r="AQ576" s="6"/>
      <c r="AR576" s="6"/>
      <c r="AS576" s="6"/>
      <c r="AT576" s="6"/>
      <c r="AU576" s="6"/>
      <c r="AV576" s="6"/>
      <c r="AW576" s="6"/>
      <c r="AX576" s="6"/>
      <c r="AY576" s="6"/>
      <c r="AZ576" s="6"/>
      <c r="BA576" s="6"/>
      <c r="BB576" s="6"/>
      <c r="BC576" s="6"/>
      <c r="BD576" s="6"/>
    </row>
    <row r="577" spans="31:56" ht="13.5" customHeight="1">
      <c r="AE577" s="6"/>
      <c r="AF577" s="6"/>
      <c r="AG577" s="6"/>
      <c r="AH577" s="6"/>
      <c r="AI577" s="6"/>
      <c r="AJ577" s="6"/>
      <c r="AK577" s="6"/>
      <c r="AL577" s="6"/>
      <c r="AM577" s="6"/>
      <c r="AN577" s="6"/>
      <c r="AO577" s="6"/>
      <c r="AP577" s="6"/>
      <c r="AQ577" s="6"/>
      <c r="AR577" s="6"/>
      <c r="AS577" s="6"/>
      <c r="AT577" s="6"/>
      <c r="AU577" s="6"/>
      <c r="AV577" s="6"/>
      <c r="AW577" s="6"/>
      <c r="AX577" s="6"/>
      <c r="AY577" s="6"/>
      <c r="AZ577" s="6"/>
      <c r="BA577" s="6"/>
      <c r="BB577" s="6"/>
      <c r="BC577" s="6"/>
      <c r="BD577" s="6"/>
    </row>
    <row r="578" spans="31:56" ht="13.5" customHeight="1">
      <c r="AE578" s="6"/>
      <c r="AF578" s="6"/>
      <c r="AG578" s="6"/>
      <c r="AH578" s="6"/>
      <c r="AI578" s="6"/>
      <c r="AJ578" s="6"/>
      <c r="AK578" s="6"/>
      <c r="AL578" s="6"/>
      <c r="AM578" s="6"/>
      <c r="AN578" s="6"/>
      <c r="AO578" s="6"/>
      <c r="AP578" s="6"/>
      <c r="AQ578" s="6"/>
      <c r="AR578" s="6"/>
      <c r="AS578" s="6"/>
      <c r="AT578" s="6"/>
      <c r="AU578" s="6"/>
      <c r="AV578" s="6"/>
      <c r="AW578" s="6"/>
      <c r="AX578" s="6"/>
      <c r="AY578" s="6"/>
      <c r="AZ578" s="6"/>
      <c r="BA578" s="6"/>
      <c r="BB578" s="6"/>
      <c r="BC578" s="6"/>
      <c r="BD578" s="6"/>
    </row>
    <row r="579" spans="31:56" ht="13.5" customHeight="1">
      <c r="AE579" s="6"/>
      <c r="AF579" s="6"/>
      <c r="AG579" s="6"/>
      <c r="AH579" s="6"/>
      <c r="AI579" s="6"/>
      <c r="AJ579" s="6"/>
      <c r="AK579" s="6"/>
      <c r="AL579" s="6"/>
      <c r="AM579" s="6"/>
      <c r="AN579" s="6"/>
      <c r="AO579" s="6"/>
      <c r="AP579" s="6"/>
      <c r="AQ579" s="6"/>
      <c r="AR579" s="6"/>
      <c r="AS579" s="6"/>
      <c r="AT579" s="6"/>
      <c r="AU579" s="6"/>
      <c r="AV579" s="6"/>
      <c r="AW579" s="6"/>
      <c r="AX579" s="6"/>
      <c r="AY579" s="6"/>
      <c r="AZ579" s="6"/>
      <c r="BA579" s="6"/>
      <c r="BB579" s="6"/>
      <c r="BC579" s="6"/>
      <c r="BD579" s="6"/>
    </row>
    <row r="580" spans="31:56" ht="13.5" customHeight="1">
      <c r="AE580" s="6"/>
      <c r="AF580" s="6"/>
      <c r="AG580" s="6"/>
      <c r="AH580" s="6"/>
      <c r="AI580" s="6"/>
      <c r="AJ580" s="6"/>
      <c r="AK580" s="6"/>
      <c r="AL580" s="6"/>
      <c r="AM580" s="6"/>
      <c r="AN580" s="6"/>
      <c r="AO580" s="6"/>
      <c r="AP580" s="6"/>
      <c r="AQ580" s="6"/>
      <c r="AR580" s="6"/>
      <c r="AS580" s="6"/>
      <c r="AT580" s="6"/>
      <c r="AU580" s="6"/>
      <c r="AV580" s="6"/>
      <c r="AW580" s="6"/>
      <c r="AX580" s="6"/>
      <c r="AY580" s="6"/>
      <c r="AZ580" s="6"/>
      <c r="BA580" s="6"/>
      <c r="BB580" s="6"/>
      <c r="BC580" s="6"/>
      <c r="BD580" s="6"/>
    </row>
    <row r="581" spans="31:56" ht="13.5" customHeight="1">
      <c r="AE581" s="6"/>
      <c r="AF581" s="6"/>
      <c r="AG581" s="6"/>
      <c r="AH581" s="6"/>
      <c r="AI581" s="6"/>
      <c r="AJ581" s="6"/>
      <c r="AK581" s="6"/>
      <c r="AL581" s="6"/>
      <c r="AM581" s="6"/>
      <c r="AN581" s="6"/>
      <c r="AO581" s="6"/>
      <c r="AP581" s="6"/>
      <c r="AQ581" s="6"/>
      <c r="AR581" s="6"/>
      <c r="AS581" s="6"/>
      <c r="AT581" s="6"/>
      <c r="AU581" s="6"/>
      <c r="AV581" s="6"/>
      <c r="AW581" s="6"/>
      <c r="AX581" s="6"/>
      <c r="AY581" s="6"/>
      <c r="AZ581" s="6"/>
      <c r="BA581" s="6"/>
      <c r="BB581" s="6"/>
      <c r="BC581" s="6"/>
      <c r="BD581" s="6"/>
    </row>
    <row r="582" spans="31:56" ht="13.5" customHeight="1">
      <c r="AE582" s="6"/>
      <c r="AF582" s="6"/>
      <c r="AG582" s="6"/>
      <c r="AH582" s="6"/>
      <c r="AI582" s="6"/>
      <c r="AJ582" s="6"/>
      <c r="AK582" s="6"/>
      <c r="AL582" s="6"/>
      <c r="AM582" s="6"/>
      <c r="AN582" s="6"/>
      <c r="AO582" s="6"/>
      <c r="AP582" s="6"/>
      <c r="AQ582" s="6"/>
      <c r="AR582" s="6"/>
      <c r="AS582" s="6"/>
      <c r="AT582" s="6"/>
      <c r="AU582" s="6"/>
      <c r="AV582" s="6"/>
      <c r="AW582" s="6"/>
      <c r="AX582" s="6"/>
      <c r="AY582" s="6"/>
      <c r="AZ582" s="6"/>
      <c r="BA582" s="6"/>
      <c r="BB582" s="6"/>
      <c r="BC582" s="6"/>
      <c r="BD582" s="6"/>
    </row>
    <row r="583" spans="31:56" ht="13.5" customHeight="1">
      <c r="AE583" s="6"/>
      <c r="AF583" s="6"/>
      <c r="AG583" s="6"/>
      <c r="AH583" s="6"/>
      <c r="AI583" s="6"/>
      <c r="AJ583" s="6"/>
      <c r="AK583" s="6"/>
      <c r="AL583" s="6"/>
      <c r="AM583" s="6"/>
      <c r="AN583" s="6"/>
      <c r="AO583" s="6"/>
      <c r="AP583" s="6"/>
      <c r="AQ583" s="6"/>
      <c r="AR583" s="6"/>
      <c r="AS583" s="6"/>
      <c r="AT583" s="6"/>
      <c r="AU583" s="6"/>
      <c r="AV583" s="6"/>
      <c r="AW583" s="6"/>
      <c r="AX583" s="6"/>
      <c r="AY583" s="6"/>
      <c r="AZ583" s="6"/>
      <c r="BA583" s="6"/>
      <c r="BB583" s="6"/>
      <c r="BC583" s="6"/>
      <c r="BD583" s="6"/>
    </row>
    <row r="584" spans="31:56" ht="13.5" customHeight="1">
      <c r="AE584" s="6"/>
      <c r="AF584" s="6"/>
      <c r="AG584" s="6"/>
      <c r="AH584" s="6"/>
      <c r="AI584" s="6"/>
      <c r="AJ584" s="6"/>
      <c r="AK584" s="6"/>
      <c r="AL584" s="6"/>
      <c r="AM584" s="6"/>
      <c r="AN584" s="6"/>
      <c r="AO584" s="6"/>
      <c r="AP584" s="6"/>
      <c r="AQ584" s="6"/>
      <c r="AR584" s="6"/>
      <c r="AS584" s="6"/>
      <c r="AT584" s="6"/>
      <c r="AU584" s="6"/>
      <c r="AV584" s="6"/>
      <c r="AW584" s="6"/>
      <c r="AX584" s="6"/>
      <c r="AY584" s="6"/>
      <c r="AZ584" s="6"/>
      <c r="BA584" s="6"/>
      <c r="BB584" s="6"/>
      <c r="BC584" s="6"/>
      <c r="BD584" s="6"/>
    </row>
    <row r="585" spans="31:56" ht="13.5" customHeight="1">
      <c r="AE585" s="6"/>
      <c r="AF585" s="6"/>
      <c r="AG585" s="6"/>
      <c r="AH585" s="6"/>
      <c r="AI585" s="6"/>
      <c r="AJ585" s="6"/>
      <c r="AK585" s="6"/>
      <c r="AL585" s="6"/>
      <c r="AM585" s="6"/>
      <c r="AN585" s="6"/>
      <c r="AO585" s="6"/>
      <c r="AP585" s="6"/>
      <c r="AQ585" s="6"/>
      <c r="AR585" s="6"/>
      <c r="AS585" s="6"/>
      <c r="AT585" s="6"/>
      <c r="AU585" s="6"/>
      <c r="AV585" s="6"/>
      <c r="AW585" s="6"/>
      <c r="AX585" s="6"/>
      <c r="AY585" s="6"/>
      <c r="AZ585" s="6"/>
      <c r="BA585" s="6"/>
      <c r="BB585" s="6"/>
      <c r="BC585" s="6"/>
      <c r="BD585" s="6"/>
    </row>
    <row r="586" spans="31:56" ht="13.5" customHeight="1">
      <c r="AE586" s="6"/>
      <c r="AF586" s="6"/>
      <c r="AG586" s="6"/>
      <c r="AH586" s="6"/>
      <c r="AI586" s="6"/>
      <c r="AJ586" s="6"/>
      <c r="AK586" s="6"/>
      <c r="AL586" s="6"/>
      <c r="AM586" s="6"/>
      <c r="AN586" s="6"/>
      <c r="AO586" s="6"/>
      <c r="AP586" s="6"/>
      <c r="AQ586" s="6"/>
      <c r="AR586" s="6"/>
      <c r="AS586" s="6"/>
      <c r="AT586" s="6"/>
      <c r="AU586" s="6"/>
      <c r="AV586" s="6"/>
      <c r="AW586" s="6"/>
      <c r="AX586" s="6"/>
      <c r="AY586" s="6"/>
      <c r="AZ586" s="6"/>
      <c r="BA586" s="6"/>
      <c r="BB586" s="6"/>
      <c r="BC586" s="6"/>
      <c r="BD586" s="6"/>
    </row>
    <row r="587" spans="31:56" ht="13.5" customHeight="1">
      <c r="AE587" s="6"/>
      <c r="AF587" s="6"/>
      <c r="AG587" s="6"/>
      <c r="AH587" s="6"/>
      <c r="AI587" s="6"/>
      <c r="AJ587" s="6"/>
      <c r="AK587" s="6"/>
      <c r="AL587" s="6"/>
      <c r="AM587" s="6"/>
      <c r="AN587" s="6"/>
      <c r="AO587" s="6"/>
      <c r="AP587" s="6"/>
      <c r="AQ587" s="6"/>
      <c r="AR587" s="6"/>
      <c r="AS587" s="6"/>
      <c r="AT587" s="6"/>
      <c r="AU587" s="6"/>
      <c r="AV587" s="6"/>
      <c r="AW587" s="6"/>
      <c r="AX587" s="6"/>
      <c r="AY587" s="6"/>
      <c r="AZ587" s="6"/>
      <c r="BA587" s="6"/>
      <c r="BB587" s="6"/>
      <c r="BC587" s="6"/>
      <c r="BD587" s="6"/>
    </row>
    <row r="588" spans="31:56" ht="13.5" customHeight="1">
      <c r="AE588" s="6"/>
      <c r="AF588" s="6"/>
      <c r="AG588" s="6"/>
      <c r="AH588" s="6"/>
      <c r="AI588" s="6"/>
      <c r="AJ588" s="6"/>
      <c r="AK588" s="6"/>
      <c r="AL588" s="6"/>
      <c r="AM588" s="6"/>
      <c r="AN588" s="6"/>
      <c r="AO588" s="6"/>
      <c r="AP588" s="6"/>
      <c r="AQ588" s="6"/>
      <c r="AR588" s="6"/>
      <c r="AS588" s="6"/>
      <c r="AT588" s="6"/>
      <c r="AU588" s="6"/>
      <c r="AV588" s="6"/>
      <c r="AW588" s="6"/>
      <c r="AX588" s="6"/>
      <c r="AY588" s="6"/>
      <c r="AZ588" s="6"/>
      <c r="BA588" s="6"/>
      <c r="BB588" s="6"/>
      <c r="BC588" s="6"/>
      <c r="BD588" s="6"/>
    </row>
    <row r="589" spans="31:56" ht="13.5" customHeight="1">
      <c r="AE589" s="6"/>
      <c r="AF589" s="6"/>
      <c r="AG589" s="6"/>
      <c r="AH589" s="6"/>
      <c r="AI589" s="6"/>
      <c r="AJ589" s="6"/>
      <c r="AK589" s="6"/>
      <c r="AL589" s="6"/>
      <c r="AM589" s="6"/>
      <c r="AN589" s="6"/>
      <c r="AO589" s="6"/>
      <c r="AP589" s="6"/>
      <c r="AQ589" s="6"/>
      <c r="AR589" s="6"/>
      <c r="AS589" s="6"/>
      <c r="AT589" s="6"/>
      <c r="AU589" s="6"/>
      <c r="AV589" s="6"/>
      <c r="AW589" s="6"/>
      <c r="AX589" s="6"/>
      <c r="AY589" s="6"/>
      <c r="AZ589" s="6"/>
      <c r="BA589" s="6"/>
      <c r="BB589" s="6"/>
      <c r="BC589" s="6"/>
      <c r="BD589" s="6"/>
    </row>
    <row r="590" spans="31:56" ht="13.5" customHeight="1">
      <c r="AE590" s="6"/>
      <c r="AF590" s="6"/>
      <c r="AG590" s="6"/>
      <c r="AH590" s="6"/>
      <c r="AI590" s="6"/>
      <c r="AJ590" s="6"/>
      <c r="AK590" s="6"/>
      <c r="AL590" s="6"/>
      <c r="AM590" s="6"/>
      <c r="AN590" s="6"/>
      <c r="AO590" s="6"/>
      <c r="AP590" s="6"/>
      <c r="AQ590" s="6"/>
      <c r="AR590" s="6"/>
      <c r="AS590" s="6"/>
      <c r="AT590" s="6"/>
      <c r="AU590" s="6"/>
      <c r="AV590" s="6"/>
      <c r="AW590" s="6"/>
      <c r="AX590" s="6"/>
      <c r="AY590" s="6"/>
      <c r="AZ590" s="6"/>
      <c r="BA590" s="6"/>
      <c r="BB590" s="6"/>
      <c r="BC590" s="6"/>
      <c r="BD590" s="6"/>
    </row>
    <row r="591" spans="31:56" ht="13.5" customHeight="1">
      <c r="AE591" s="6"/>
      <c r="AF591" s="6"/>
      <c r="AG591" s="6"/>
      <c r="AH591" s="6"/>
      <c r="AI591" s="6"/>
      <c r="AJ591" s="6"/>
      <c r="AK591" s="6"/>
      <c r="AL591" s="6"/>
      <c r="AM591" s="6"/>
      <c r="AN591" s="6"/>
      <c r="AO591" s="6"/>
      <c r="AP591" s="6"/>
      <c r="AQ591" s="6"/>
      <c r="AR591" s="6"/>
      <c r="AS591" s="6"/>
      <c r="AT591" s="6"/>
      <c r="AU591" s="6"/>
      <c r="AV591" s="6"/>
      <c r="AW591" s="6"/>
      <c r="AX591" s="6"/>
      <c r="AY591" s="6"/>
      <c r="AZ591" s="6"/>
      <c r="BA591" s="6"/>
      <c r="BB591" s="6"/>
      <c r="BC591" s="6"/>
      <c r="BD591" s="6"/>
    </row>
    <row r="592" spans="31:56" ht="13.5" customHeight="1">
      <c r="AE592" s="6"/>
      <c r="AF592" s="6"/>
      <c r="AG592" s="6"/>
      <c r="AH592" s="6"/>
      <c r="AI592" s="6"/>
      <c r="AJ592" s="6"/>
      <c r="AK592" s="6"/>
      <c r="AL592" s="6"/>
      <c r="AM592" s="6"/>
      <c r="AN592" s="6"/>
      <c r="AO592" s="6"/>
      <c r="AP592" s="6"/>
      <c r="AQ592" s="6"/>
      <c r="AR592" s="6"/>
      <c r="AS592" s="6"/>
      <c r="AT592" s="6"/>
      <c r="AU592" s="6"/>
      <c r="AV592" s="6"/>
      <c r="AW592" s="6"/>
      <c r="AX592" s="6"/>
      <c r="AY592" s="6"/>
      <c r="AZ592" s="6"/>
      <c r="BA592" s="6"/>
      <c r="BB592" s="6"/>
      <c r="BC592" s="6"/>
      <c r="BD592" s="6"/>
    </row>
    <row r="593" spans="31:56" ht="13.5" customHeight="1">
      <c r="AE593" s="6"/>
      <c r="AF593" s="6"/>
      <c r="AG593" s="6"/>
      <c r="AH593" s="6"/>
      <c r="AI593" s="6"/>
      <c r="AJ593" s="6"/>
      <c r="AK593" s="6"/>
      <c r="AL593" s="6"/>
      <c r="AM593" s="6"/>
      <c r="AN593" s="6"/>
      <c r="AO593" s="6"/>
      <c r="AP593" s="6"/>
      <c r="AQ593" s="6"/>
      <c r="AR593" s="6"/>
      <c r="AS593" s="6"/>
      <c r="AT593" s="6"/>
      <c r="AU593" s="6"/>
      <c r="AV593" s="6"/>
      <c r="AW593" s="6"/>
      <c r="AX593" s="6"/>
      <c r="AY593" s="6"/>
      <c r="AZ593" s="6"/>
      <c r="BA593" s="6"/>
      <c r="BB593" s="6"/>
      <c r="BC593" s="6"/>
      <c r="BD593" s="6"/>
    </row>
    <row r="594" spans="31:56" ht="13.5" customHeight="1">
      <c r="AE594" s="6"/>
      <c r="AF594" s="6"/>
      <c r="AG594" s="6"/>
      <c r="AH594" s="6"/>
      <c r="AI594" s="6"/>
      <c r="AJ594" s="6"/>
      <c r="AK594" s="6"/>
      <c r="AL594" s="6"/>
      <c r="AM594" s="6"/>
      <c r="AN594" s="6"/>
      <c r="AO594" s="6"/>
      <c r="AP594" s="6"/>
      <c r="AQ594" s="6"/>
      <c r="AR594" s="6"/>
      <c r="AS594" s="6"/>
      <c r="AT594" s="6"/>
      <c r="AU594" s="6"/>
      <c r="AV594" s="6"/>
      <c r="AW594" s="6"/>
      <c r="AX594" s="6"/>
      <c r="AY594" s="6"/>
      <c r="AZ594" s="6"/>
      <c r="BA594" s="6"/>
      <c r="BB594" s="6"/>
      <c r="BC594" s="6"/>
      <c r="BD594" s="6"/>
    </row>
    <row r="595" spans="31:56" ht="13.5" customHeight="1">
      <c r="AE595" s="6"/>
      <c r="AF595" s="6"/>
      <c r="AG595" s="6"/>
      <c r="AH595" s="6"/>
      <c r="AI595" s="6"/>
      <c r="AJ595" s="6"/>
      <c r="AK595" s="6"/>
      <c r="AL595" s="6"/>
      <c r="AM595" s="6"/>
      <c r="AN595" s="6"/>
      <c r="AO595" s="6"/>
      <c r="AP595" s="6"/>
      <c r="AQ595" s="6"/>
      <c r="AR595" s="6"/>
      <c r="AS595" s="6"/>
      <c r="AT595" s="6"/>
      <c r="AU595" s="6"/>
      <c r="AV595" s="6"/>
      <c r="AW595" s="6"/>
      <c r="AX595" s="6"/>
      <c r="AY595" s="6"/>
      <c r="AZ595" s="6"/>
      <c r="BA595" s="6"/>
      <c r="BB595" s="6"/>
      <c r="BC595" s="6"/>
      <c r="BD595" s="6"/>
    </row>
    <row r="596" spans="31:56" ht="13.5" customHeight="1">
      <c r="AE596" s="6"/>
      <c r="AF596" s="6"/>
      <c r="AG596" s="6"/>
      <c r="AH596" s="6"/>
      <c r="AI596" s="6"/>
      <c r="AJ596" s="6"/>
      <c r="AK596" s="6"/>
      <c r="AL596" s="6"/>
      <c r="AM596" s="6"/>
      <c r="AN596" s="6"/>
      <c r="AO596" s="6"/>
      <c r="AP596" s="6"/>
      <c r="AQ596" s="6"/>
      <c r="AR596" s="6"/>
      <c r="AS596" s="6"/>
      <c r="AT596" s="6"/>
      <c r="AU596" s="6"/>
      <c r="AV596" s="6"/>
      <c r="AW596" s="6"/>
      <c r="AX596" s="6"/>
      <c r="AY596" s="6"/>
      <c r="AZ596" s="6"/>
      <c r="BA596" s="6"/>
      <c r="BB596" s="6"/>
      <c r="BC596" s="6"/>
      <c r="BD596" s="6"/>
    </row>
    <row r="597" spans="31:56" ht="13.5" customHeight="1">
      <c r="AE597" s="6"/>
      <c r="AF597" s="6"/>
      <c r="AG597" s="6"/>
      <c r="AH597" s="6"/>
      <c r="AI597" s="6"/>
      <c r="AJ597" s="6"/>
      <c r="AK597" s="6"/>
      <c r="AL597" s="6"/>
      <c r="AM597" s="6"/>
      <c r="AN597" s="6"/>
      <c r="AO597" s="6"/>
      <c r="AP597" s="6"/>
      <c r="AQ597" s="6"/>
      <c r="AR597" s="6"/>
      <c r="AS597" s="6"/>
      <c r="AT597" s="6"/>
      <c r="AU597" s="6"/>
      <c r="AV597" s="6"/>
      <c r="AW597" s="6"/>
      <c r="AX597" s="6"/>
      <c r="AY597" s="6"/>
      <c r="AZ597" s="6"/>
      <c r="BA597" s="6"/>
      <c r="BB597" s="6"/>
      <c r="BC597" s="6"/>
      <c r="BD597" s="6"/>
    </row>
    <row r="598" spans="31:56" ht="13.5" customHeight="1">
      <c r="AE598" s="6"/>
      <c r="AF598" s="6"/>
      <c r="AG598" s="6"/>
      <c r="AH598" s="6"/>
      <c r="AI598" s="6"/>
      <c r="AJ598" s="6"/>
      <c r="AK598" s="6"/>
      <c r="AL598" s="6"/>
      <c r="AM598" s="6"/>
      <c r="AN598" s="6"/>
      <c r="AO598" s="6"/>
      <c r="AP598" s="6"/>
      <c r="AQ598" s="6"/>
      <c r="AR598" s="6"/>
      <c r="AS598" s="6"/>
      <c r="AT598" s="6"/>
      <c r="AU598" s="6"/>
      <c r="AV598" s="6"/>
      <c r="AW598" s="6"/>
      <c r="AX598" s="6"/>
      <c r="AY598" s="6"/>
      <c r="AZ598" s="6"/>
      <c r="BA598" s="6"/>
      <c r="BB598" s="6"/>
      <c r="BC598" s="6"/>
      <c r="BD598" s="6"/>
    </row>
    <row r="599" spans="31:56" ht="13.5" customHeight="1">
      <c r="AE599" s="6"/>
      <c r="AF599" s="6"/>
      <c r="AG599" s="6"/>
      <c r="AH599" s="6"/>
      <c r="AI599" s="6"/>
      <c r="AJ599" s="6"/>
      <c r="AK599" s="6"/>
      <c r="AL599" s="6"/>
      <c r="AM599" s="6"/>
      <c r="AN599" s="6"/>
      <c r="AO599" s="6"/>
      <c r="AP599" s="6"/>
      <c r="AQ599" s="6"/>
      <c r="AR599" s="6"/>
      <c r="AS599" s="6"/>
      <c r="AT599" s="6"/>
      <c r="AU599" s="6"/>
      <c r="AV599" s="6"/>
      <c r="AW599" s="6"/>
      <c r="AX599" s="6"/>
      <c r="AY599" s="6"/>
      <c r="AZ599" s="6"/>
      <c r="BA599" s="6"/>
      <c r="BB599" s="6"/>
      <c r="BC599" s="6"/>
      <c r="BD599" s="6"/>
    </row>
    <row r="600" spans="31:56" ht="13.5" customHeight="1">
      <c r="AE600" s="6"/>
      <c r="AF600" s="6"/>
      <c r="AG600" s="6"/>
      <c r="AH600" s="6"/>
      <c r="AI600" s="6"/>
      <c r="AJ600" s="6"/>
      <c r="AK600" s="6"/>
      <c r="AL600" s="6"/>
      <c r="AM600" s="6"/>
      <c r="AN600" s="6"/>
      <c r="AO600" s="6"/>
      <c r="AP600" s="6"/>
      <c r="AQ600" s="6"/>
      <c r="AR600" s="6"/>
      <c r="AS600" s="6"/>
      <c r="AT600" s="6"/>
      <c r="AU600" s="6"/>
      <c r="AV600" s="6"/>
      <c r="AW600" s="6"/>
      <c r="AX600" s="6"/>
      <c r="AY600" s="6"/>
      <c r="AZ600" s="6"/>
      <c r="BA600" s="6"/>
      <c r="BB600" s="6"/>
      <c r="BC600" s="6"/>
      <c r="BD600" s="6"/>
    </row>
    <row r="601" spans="31:56" ht="13.5" customHeight="1">
      <c r="AE601" s="6"/>
      <c r="AF601" s="6"/>
      <c r="AG601" s="6"/>
      <c r="AH601" s="6"/>
      <c r="AI601" s="6"/>
      <c r="AJ601" s="6"/>
      <c r="AK601" s="6"/>
      <c r="AL601" s="6"/>
      <c r="AM601" s="6"/>
      <c r="AN601" s="6"/>
      <c r="AO601" s="6"/>
      <c r="AP601" s="6"/>
      <c r="AQ601" s="6"/>
      <c r="AR601" s="6"/>
      <c r="AS601" s="6"/>
      <c r="AT601" s="6"/>
      <c r="AU601" s="6"/>
      <c r="AV601" s="6"/>
      <c r="AW601" s="6"/>
      <c r="AX601" s="6"/>
      <c r="AY601" s="6"/>
      <c r="AZ601" s="6"/>
      <c r="BA601" s="6"/>
      <c r="BB601" s="6"/>
      <c r="BC601" s="6"/>
      <c r="BD601" s="6"/>
    </row>
    <row r="602" spans="31:56" ht="13.5" customHeight="1">
      <c r="AE602" s="6"/>
      <c r="AF602" s="6"/>
      <c r="AG602" s="6"/>
      <c r="AH602" s="6"/>
      <c r="AI602" s="6"/>
      <c r="AJ602" s="6"/>
      <c r="AK602" s="6"/>
      <c r="AL602" s="6"/>
      <c r="AM602" s="6"/>
      <c r="AN602" s="6"/>
      <c r="AO602" s="6"/>
      <c r="AP602" s="6"/>
      <c r="AQ602" s="6"/>
      <c r="AR602" s="6"/>
      <c r="AS602" s="6"/>
      <c r="AT602" s="6"/>
      <c r="AU602" s="6"/>
      <c r="AV602" s="6"/>
      <c r="AW602" s="6"/>
      <c r="AX602" s="6"/>
      <c r="AY602" s="6"/>
      <c r="AZ602" s="6"/>
      <c r="BA602" s="6"/>
      <c r="BB602" s="6"/>
      <c r="BC602" s="6"/>
      <c r="BD602" s="6"/>
    </row>
    <row r="603" spans="31:56" ht="13.5" customHeight="1">
      <c r="AE603" s="6"/>
      <c r="AF603" s="6"/>
      <c r="AG603" s="6"/>
      <c r="AH603" s="6"/>
      <c r="AI603" s="6"/>
      <c r="AJ603" s="6"/>
      <c r="AK603" s="6"/>
      <c r="AL603" s="6"/>
      <c r="AM603" s="6"/>
      <c r="AN603" s="6"/>
      <c r="AO603" s="6"/>
      <c r="AP603" s="6"/>
      <c r="AQ603" s="6"/>
      <c r="AR603" s="6"/>
      <c r="AS603" s="6"/>
      <c r="AT603" s="6"/>
      <c r="AU603" s="6"/>
      <c r="AV603" s="6"/>
      <c r="AW603" s="6"/>
      <c r="AX603" s="6"/>
      <c r="AY603" s="6"/>
      <c r="AZ603" s="6"/>
      <c r="BA603" s="6"/>
      <c r="BB603" s="6"/>
      <c r="BC603" s="6"/>
      <c r="BD603" s="6"/>
    </row>
    <row r="604" spans="31:56" ht="13.5" customHeight="1">
      <c r="AE604" s="6"/>
      <c r="AF604" s="6"/>
      <c r="AG604" s="6"/>
      <c r="AH604" s="6"/>
      <c r="AI604" s="6"/>
      <c r="AJ604" s="6"/>
      <c r="AK604" s="6"/>
      <c r="AL604" s="6"/>
      <c r="AM604" s="6"/>
      <c r="AN604" s="6"/>
      <c r="AO604" s="6"/>
      <c r="AP604" s="6"/>
      <c r="AQ604" s="6"/>
      <c r="AR604" s="6"/>
      <c r="AS604" s="6"/>
      <c r="AT604" s="6"/>
      <c r="AU604" s="6"/>
      <c r="AV604" s="6"/>
      <c r="AW604" s="6"/>
      <c r="AX604" s="6"/>
      <c r="AY604" s="6"/>
      <c r="AZ604" s="6"/>
      <c r="BA604" s="6"/>
      <c r="BB604" s="6"/>
      <c r="BC604" s="6"/>
      <c r="BD604" s="6"/>
    </row>
    <row r="605" spans="31:56" ht="13.5" customHeight="1">
      <c r="AE605" s="6"/>
      <c r="AF605" s="6"/>
      <c r="AG605" s="6"/>
      <c r="AH605" s="6"/>
      <c r="AI605" s="6"/>
      <c r="AJ605" s="6"/>
      <c r="AK605" s="6"/>
      <c r="AL605" s="6"/>
      <c r="AM605" s="6"/>
      <c r="AN605" s="6"/>
      <c r="AO605" s="6"/>
      <c r="AP605" s="6"/>
      <c r="AQ605" s="6"/>
      <c r="AR605" s="6"/>
      <c r="AS605" s="6"/>
      <c r="AT605" s="6"/>
      <c r="AU605" s="6"/>
      <c r="AV605" s="6"/>
      <c r="AW605" s="6"/>
      <c r="AX605" s="6"/>
      <c r="AY605" s="6"/>
      <c r="AZ605" s="6"/>
      <c r="BA605" s="6"/>
      <c r="BB605" s="6"/>
      <c r="BC605" s="6"/>
      <c r="BD605" s="6"/>
    </row>
    <row r="606" spans="31:56" ht="13.5" customHeight="1">
      <c r="AE606" s="6"/>
      <c r="AF606" s="6"/>
      <c r="AG606" s="6"/>
      <c r="AH606" s="6"/>
      <c r="AI606" s="6"/>
      <c r="AJ606" s="6"/>
      <c r="AK606" s="6"/>
      <c r="AL606" s="6"/>
      <c r="AM606" s="6"/>
      <c r="AN606" s="6"/>
      <c r="AO606" s="6"/>
      <c r="AP606" s="6"/>
      <c r="AQ606" s="6"/>
      <c r="AR606" s="6"/>
      <c r="AS606" s="6"/>
      <c r="AT606" s="6"/>
      <c r="AU606" s="6"/>
      <c r="AV606" s="6"/>
      <c r="AW606" s="6"/>
      <c r="AX606" s="6"/>
      <c r="AY606" s="6"/>
      <c r="AZ606" s="6"/>
      <c r="BA606" s="6"/>
      <c r="BB606" s="6"/>
      <c r="BC606" s="6"/>
      <c r="BD606" s="6"/>
    </row>
    <row r="607" spans="31:56" ht="13.5" customHeight="1">
      <c r="AE607" s="6"/>
      <c r="AF607" s="6"/>
      <c r="AG607" s="6"/>
      <c r="AH607" s="6"/>
      <c r="AI607" s="6"/>
      <c r="AJ607" s="6"/>
      <c r="AK607" s="6"/>
      <c r="AL607" s="6"/>
      <c r="AM607" s="6"/>
      <c r="AN607" s="6"/>
      <c r="AO607" s="6"/>
      <c r="AP607" s="6"/>
      <c r="AQ607" s="6"/>
      <c r="AR607" s="6"/>
      <c r="AS607" s="6"/>
      <c r="AT607" s="6"/>
      <c r="AU607" s="6"/>
      <c r="AV607" s="6"/>
      <c r="AW607" s="6"/>
      <c r="AX607" s="6"/>
      <c r="AY607" s="6"/>
      <c r="AZ607" s="6"/>
      <c r="BA607" s="6"/>
      <c r="BB607" s="6"/>
      <c r="BC607" s="6"/>
      <c r="BD607" s="6"/>
    </row>
    <row r="608" spans="31:56" ht="13.5" customHeight="1">
      <c r="AE608" s="6"/>
      <c r="AF608" s="6"/>
      <c r="AG608" s="6"/>
      <c r="AH608" s="6"/>
      <c r="AI608" s="6"/>
      <c r="AJ608" s="6"/>
      <c r="AK608" s="6"/>
      <c r="AL608" s="6"/>
      <c r="AM608" s="6"/>
      <c r="AN608" s="6"/>
      <c r="AO608" s="6"/>
      <c r="AP608" s="6"/>
      <c r="AQ608" s="6"/>
      <c r="AR608" s="6"/>
      <c r="AS608" s="6"/>
      <c r="AT608" s="6"/>
      <c r="AU608" s="6"/>
      <c r="AV608" s="6"/>
      <c r="AW608" s="6"/>
      <c r="AX608" s="6"/>
      <c r="AY608" s="6"/>
      <c r="AZ608" s="6"/>
      <c r="BA608" s="6"/>
      <c r="BB608" s="6"/>
      <c r="BC608" s="6"/>
      <c r="BD608" s="6"/>
    </row>
    <row r="609" spans="31:56" ht="13.5" customHeight="1">
      <c r="AE609" s="6"/>
      <c r="AF609" s="6"/>
      <c r="AG609" s="6"/>
      <c r="AH609" s="6"/>
      <c r="AI609" s="6"/>
      <c r="AJ609" s="6"/>
      <c r="AK609" s="6"/>
      <c r="AL609" s="6"/>
      <c r="AM609" s="6"/>
      <c r="AN609" s="6"/>
      <c r="AO609" s="6"/>
      <c r="AP609" s="6"/>
      <c r="AQ609" s="6"/>
      <c r="AR609" s="6"/>
      <c r="AS609" s="6"/>
      <c r="AT609" s="6"/>
      <c r="AU609" s="6"/>
      <c r="AV609" s="6"/>
      <c r="AW609" s="6"/>
      <c r="AX609" s="6"/>
      <c r="AY609" s="6"/>
      <c r="AZ609" s="6"/>
      <c r="BA609" s="6"/>
      <c r="BB609" s="6"/>
      <c r="BC609" s="6"/>
      <c r="BD609" s="6"/>
    </row>
    <row r="610" spans="31:56" ht="13.5" customHeight="1">
      <c r="AE610" s="6"/>
      <c r="AF610" s="6"/>
      <c r="AG610" s="6"/>
      <c r="AH610" s="6"/>
      <c r="AI610" s="6"/>
      <c r="AJ610" s="6"/>
      <c r="AK610" s="6"/>
      <c r="AL610" s="6"/>
      <c r="AM610" s="6"/>
      <c r="AN610" s="6"/>
      <c r="AO610" s="6"/>
      <c r="AP610" s="6"/>
      <c r="AQ610" s="6"/>
      <c r="AR610" s="6"/>
      <c r="AS610" s="6"/>
      <c r="AT610" s="6"/>
      <c r="AU610" s="6"/>
      <c r="AV610" s="6"/>
      <c r="AW610" s="6"/>
      <c r="AX610" s="6"/>
      <c r="AY610" s="6"/>
      <c r="AZ610" s="6"/>
      <c r="BA610" s="6"/>
      <c r="BB610" s="6"/>
      <c r="BC610" s="6"/>
      <c r="BD610" s="6"/>
    </row>
    <row r="611" spans="31:56" ht="13.5" customHeight="1">
      <c r="AE611" s="6"/>
      <c r="AF611" s="6"/>
      <c r="AG611" s="6"/>
      <c r="AH611" s="6"/>
      <c r="AI611" s="6"/>
      <c r="AJ611" s="6"/>
      <c r="AK611" s="6"/>
      <c r="AL611" s="6"/>
      <c r="AM611" s="6"/>
      <c r="AN611" s="6"/>
      <c r="AO611" s="6"/>
      <c r="AP611" s="6"/>
      <c r="AQ611" s="6"/>
      <c r="AR611" s="6"/>
      <c r="AS611" s="6"/>
      <c r="AT611" s="6"/>
      <c r="AU611" s="6"/>
      <c r="AV611" s="6"/>
      <c r="AW611" s="6"/>
      <c r="AX611" s="6"/>
      <c r="AY611" s="6"/>
      <c r="AZ611" s="6"/>
      <c r="BA611" s="6"/>
      <c r="BB611" s="6"/>
      <c r="BC611" s="6"/>
      <c r="BD611" s="6"/>
    </row>
    <row r="612" spans="31:56" ht="13.5" customHeight="1">
      <c r="AE612" s="6"/>
      <c r="AF612" s="6"/>
      <c r="AG612" s="6"/>
      <c r="AH612" s="6"/>
      <c r="AI612" s="6"/>
      <c r="AJ612" s="6"/>
      <c r="AK612" s="6"/>
      <c r="AL612" s="6"/>
      <c r="AM612" s="6"/>
      <c r="AN612" s="6"/>
      <c r="AO612" s="6"/>
      <c r="AP612" s="6"/>
      <c r="AQ612" s="6"/>
      <c r="AR612" s="6"/>
      <c r="AS612" s="6"/>
      <c r="AT612" s="6"/>
      <c r="AU612" s="6"/>
      <c r="AV612" s="6"/>
      <c r="AW612" s="6"/>
      <c r="AX612" s="6"/>
      <c r="AY612" s="6"/>
      <c r="AZ612" s="6"/>
      <c r="BA612" s="6"/>
      <c r="BB612" s="6"/>
      <c r="BC612" s="6"/>
      <c r="BD612" s="6"/>
    </row>
    <row r="613" spans="31:56" ht="13.5" customHeight="1">
      <c r="AE613" s="6"/>
      <c r="AF613" s="6"/>
      <c r="AG613" s="6"/>
      <c r="AH613" s="6"/>
      <c r="AI613" s="6"/>
      <c r="AJ613" s="6"/>
      <c r="AK613" s="6"/>
      <c r="AL613" s="6"/>
      <c r="AM613" s="6"/>
      <c r="AN613" s="6"/>
      <c r="AO613" s="6"/>
      <c r="AP613" s="6"/>
      <c r="AQ613" s="6"/>
      <c r="AR613" s="6"/>
      <c r="AS613" s="6"/>
      <c r="AT613" s="6"/>
      <c r="AU613" s="6"/>
      <c r="AV613" s="6"/>
      <c r="AW613" s="6"/>
      <c r="AX613" s="6"/>
      <c r="AY613" s="6"/>
      <c r="AZ613" s="6"/>
      <c r="BA613" s="6"/>
      <c r="BB613" s="6"/>
      <c r="BC613" s="6"/>
      <c r="BD613" s="6"/>
    </row>
    <row r="614" spans="31:56" ht="13.5" customHeight="1">
      <c r="AE614" s="6"/>
      <c r="AF614" s="6"/>
      <c r="AG614" s="6"/>
      <c r="AH614" s="6"/>
      <c r="AI614" s="6"/>
      <c r="AJ614" s="6"/>
      <c r="AK614" s="6"/>
      <c r="AL614" s="6"/>
      <c r="AM614" s="6"/>
      <c r="AN614" s="6"/>
      <c r="AO614" s="6"/>
      <c r="AP614" s="6"/>
      <c r="AQ614" s="6"/>
      <c r="AR614" s="6"/>
      <c r="AS614" s="6"/>
      <c r="AT614" s="6"/>
      <c r="AU614" s="6"/>
      <c r="AV614" s="6"/>
      <c r="AW614" s="6"/>
      <c r="AX614" s="6"/>
      <c r="AY614" s="6"/>
      <c r="AZ614" s="6"/>
      <c r="BA614" s="6"/>
      <c r="BB614" s="6"/>
      <c r="BC614" s="6"/>
      <c r="BD614" s="6"/>
    </row>
    <row r="615" spans="31:56" ht="13.5" customHeight="1">
      <c r="AE615" s="6"/>
      <c r="AF615" s="6"/>
      <c r="AG615" s="6"/>
      <c r="AH615" s="6"/>
      <c r="AI615" s="6"/>
      <c r="AJ615" s="6"/>
      <c r="AK615" s="6"/>
      <c r="AL615" s="6"/>
      <c r="AM615" s="6"/>
      <c r="AN615" s="6"/>
      <c r="AO615" s="6"/>
      <c r="AP615" s="6"/>
      <c r="AQ615" s="6"/>
      <c r="AR615" s="6"/>
      <c r="AS615" s="6"/>
      <c r="AT615" s="6"/>
      <c r="AU615" s="6"/>
      <c r="AV615" s="6"/>
      <c r="AW615" s="6"/>
      <c r="AX615" s="6"/>
      <c r="AY615" s="6"/>
      <c r="AZ615" s="6"/>
      <c r="BA615" s="6"/>
      <c r="BB615" s="6"/>
      <c r="BC615" s="6"/>
      <c r="BD615" s="6"/>
    </row>
    <row r="616" spans="31:56" ht="13.5" customHeight="1">
      <c r="AE616" s="6"/>
      <c r="AF616" s="6"/>
      <c r="AG616" s="6"/>
      <c r="AH616" s="6"/>
      <c r="AI616" s="6"/>
      <c r="AJ616" s="6"/>
      <c r="AK616" s="6"/>
      <c r="AL616" s="6"/>
      <c r="AM616" s="6"/>
      <c r="AN616" s="6"/>
      <c r="AO616" s="6"/>
      <c r="AP616" s="6"/>
      <c r="AQ616" s="6"/>
      <c r="AR616" s="6"/>
      <c r="AS616" s="6"/>
      <c r="AT616" s="6"/>
      <c r="AU616" s="6"/>
      <c r="AV616" s="6"/>
      <c r="AW616" s="6"/>
      <c r="AX616" s="6"/>
      <c r="AY616" s="6"/>
      <c r="AZ616" s="6"/>
      <c r="BA616" s="6"/>
      <c r="BB616" s="6"/>
      <c r="BC616" s="6"/>
      <c r="BD616" s="6"/>
    </row>
    <row r="617" spans="31:56" ht="13.5" customHeight="1">
      <c r="AE617" s="6"/>
      <c r="AF617" s="6"/>
      <c r="AG617" s="6"/>
      <c r="AH617" s="6"/>
      <c r="AI617" s="6"/>
      <c r="AJ617" s="6"/>
      <c r="AK617" s="6"/>
      <c r="AL617" s="6"/>
      <c r="AM617" s="6"/>
      <c r="AN617" s="6"/>
      <c r="AO617" s="6"/>
      <c r="AP617" s="6"/>
      <c r="AQ617" s="6"/>
      <c r="AR617" s="6"/>
      <c r="AS617" s="6"/>
      <c r="AT617" s="6"/>
      <c r="AU617" s="6"/>
      <c r="AV617" s="6"/>
      <c r="AW617" s="6"/>
      <c r="AX617" s="6"/>
      <c r="AY617" s="6"/>
      <c r="AZ617" s="6"/>
      <c r="BA617" s="6"/>
      <c r="BB617" s="6"/>
      <c r="BC617" s="6"/>
      <c r="BD617" s="6"/>
    </row>
    <row r="618" spans="31:56" ht="13.5" customHeight="1">
      <c r="AE618" s="6"/>
      <c r="AF618" s="6"/>
      <c r="AG618" s="6"/>
      <c r="AH618" s="6"/>
      <c r="AI618" s="6"/>
      <c r="AJ618" s="6"/>
      <c r="AK618" s="6"/>
      <c r="AL618" s="6"/>
      <c r="AM618" s="6"/>
      <c r="AN618" s="6"/>
      <c r="AO618" s="6"/>
      <c r="AP618" s="6"/>
      <c r="AQ618" s="6"/>
      <c r="AR618" s="6"/>
      <c r="AS618" s="6"/>
      <c r="AT618" s="6"/>
      <c r="AU618" s="6"/>
      <c r="AV618" s="6"/>
      <c r="AW618" s="6"/>
      <c r="AX618" s="6"/>
      <c r="AY618" s="6"/>
      <c r="AZ618" s="6"/>
      <c r="BA618" s="6"/>
      <c r="BB618" s="6"/>
      <c r="BC618" s="6"/>
      <c r="BD618" s="6"/>
    </row>
    <row r="619" spans="31:56" ht="13.5" customHeight="1">
      <c r="AE619" s="6"/>
      <c r="AF619" s="6"/>
      <c r="AG619" s="6"/>
      <c r="AH619" s="6"/>
      <c r="AI619" s="6"/>
      <c r="AJ619" s="6"/>
      <c r="AK619" s="6"/>
      <c r="AL619" s="6"/>
      <c r="AM619" s="6"/>
      <c r="AN619" s="6"/>
      <c r="AO619" s="6"/>
      <c r="AP619" s="6"/>
      <c r="AQ619" s="6"/>
      <c r="AR619" s="6"/>
      <c r="AS619" s="6"/>
      <c r="AT619" s="6"/>
      <c r="AU619" s="6"/>
      <c r="AV619" s="6"/>
      <c r="AW619" s="6"/>
      <c r="AX619" s="6"/>
      <c r="AY619" s="6"/>
      <c r="AZ619" s="6"/>
      <c r="BA619" s="6"/>
      <c r="BB619" s="6"/>
      <c r="BC619" s="6"/>
      <c r="BD619" s="6"/>
    </row>
    <row r="620" spans="31:56" ht="13.5" customHeight="1">
      <c r="AE620" s="6"/>
      <c r="AF620" s="6"/>
      <c r="AG620" s="6"/>
      <c r="AH620" s="6"/>
      <c r="AI620" s="6"/>
      <c r="AJ620" s="6"/>
      <c r="AK620" s="6"/>
      <c r="AL620" s="6"/>
      <c r="AM620" s="6"/>
      <c r="AN620" s="6"/>
      <c r="AO620" s="6"/>
      <c r="AP620" s="6"/>
      <c r="AQ620" s="6"/>
      <c r="AR620" s="6"/>
      <c r="AS620" s="6"/>
      <c r="AT620" s="6"/>
      <c r="AU620" s="6"/>
      <c r="AV620" s="6"/>
      <c r="AW620" s="6"/>
      <c r="AX620" s="6"/>
      <c r="AY620" s="6"/>
      <c r="AZ620" s="6"/>
      <c r="BA620" s="6"/>
      <c r="BB620" s="6"/>
      <c r="BC620" s="6"/>
      <c r="BD620" s="6"/>
    </row>
    <row r="621" spans="31:56" ht="13.5" customHeight="1">
      <c r="AE621" s="6"/>
      <c r="AF621" s="6"/>
      <c r="AG621" s="6"/>
      <c r="AH621" s="6"/>
      <c r="AI621" s="6"/>
      <c r="AJ621" s="6"/>
      <c r="AK621" s="6"/>
      <c r="AL621" s="6"/>
      <c r="AM621" s="6"/>
      <c r="AN621" s="6"/>
      <c r="AO621" s="6"/>
      <c r="AP621" s="6"/>
      <c r="AQ621" s="6"/>
      <c r="AR621" s="6"/>
      <c r="AS621" s="6"/>
      <c r="AT621" s="6"/>
      <c r="AU621" s="6"/>
      <c r="AV621" s="6"/>
      <c r="AW621" s="6"/>
      <c r="AX621" s="6"/>
      <c r="AY621" s="6"/>
      <c r="AZ621" s="6"/>
      <c r="BA621" s="6"/>
      <c r="BB621" s="6"/>
      <c r="BC621" s="6"/>
      <c r="BD621" s="6"/>
    </row>
    <row r="622" spans="31:56" ht="13.5" customHeight="1">
      <c r="AE622" s="6"/>
      <c r="AF622" s="6"/>
      <c r="AG622" s="6"/>
      <c r="AH622" s="6"/>
      <c r="AI622" s="6"/>
      <c r="AJ622" s="6"/>
      <c r="AK622" s="6"/>
      <c r="AL622" s="6"/>
      <c r="AM622" s="6"/>
      <c r="AN622" s="6"/>
      <c r="AO622" s="6"/>
      <c r="AP622" s="6"/>
      <c r="AQ622" s="6"/>
      <c r="AR622" s="6"/>
      <c r="AS622" s="6"/>
      <c r="AT622" s="6"/>
      <c r="AU622" s="6"/>
      <c r="AV622" s="6"/>
      <c r="AW622" s="6"/>
      <c r="AX622" s="6"/>
      <c r="AY622" s="6"/>
      <c r="AZ622" s="6"/>
      <c r="BA622" s="6"/>
      <c r="BB622" s="6"/>
      <c r="BC622" s="6"/>
      <c r="BD622" s="6"/>
    </row>
    <row r="623" spans="31:56" ht="13.5" customHeight="1">
      <c r="AE623" s="6"/>
      <c r="AF623" s="6"/>
      <c r="AG623" s="6"/>
      <c r="AH623" s="6"/>
      <c r="AI623" s="6"/>
      <c r="AJ623" s="6"/>
      <c r="AK623" s="6"/>
      <c r="AL623" s="6"/>
      <c r="AM623" s="6"/>
      <c r="AN623" s="6"/>
      <c r="AO623" s="6"/>
      <c r="AP623" s="6"/>
      <c r="AQ623" s="6"/>
      <c r="AR623" s="6"/>
      <c r="AS623" s="6"/>
      <c r="AT623" s="6"/>
      <c r="AU623" s="6"/>
      <c r="AV623" s="6"/>
      <c r="AW623" s="6"/>
      <c r="AX623" s="6"/>
      <c r="AY623" s="6"/>
      <c r="AZ623" s="6"/>
      <c r="BA623" s="6"/>
      <c r="BB623" s="6"/>
      <c r="BC623" s="6"/>
      <c r="BD623" s="6"/>
    </row>
    <row r="624" spans="31:56" ht="13.5" customHeight="1">
      <c r="AE624" s="6"/>
      <c r="AF624" s="6"/>
      <c r="AG624" s="6"/>
      <c r="AH624" s="6"/>
      <c r="AI624" s="6"/>
      <c r="AJ624" s="6"/>
      <c r="AK624" s="6"/>
      <c r="AL624" s="6"/>
      <c r="AM624" s="6"/>
      <c r="AN624" s="6"/>
      <c r="AO624" s="6"/>
      <c r="AP624" s="6"/>
      <c r="AQ624" s="6"/>
      <c r="AR624" s="6"/>
      <c r="AS624" s="6"/>
      <c r="AT624" s="6"/>
      <c r="AU624" s="6"/>
      <c r="AV624" s="6"/>
      <c r="AW624" s="6"/>
      <c r="AX624" s="6"/>
      <c r="AY624" s="6"/>
      <c r="AZ624" s="6"/>
      <c r="BA624" s="6"/>
      <c r="BB624" s="6"/>
      <c r="BC624" s="6"/>
      <c r="BD624" s="6"/>
    </row>
    <row r="625" spans="31:56" ht="13.5" customHeight="1">
      <c r="AE625" s="6"/>
      <c r="AF625" s="6"/>
      <c r="AG625" s="6"/>
      <c r="AH625" s="6"/>
      <c r="AI625" s="6"/>
      <c r="AJ625" s="6"/>
      <c r="AK625" s="6"/>
      <c r="AL625" s="6"/>
      <c r="AM625" s="6"/>
      <c r="AN625" s="6"/>
      <c r="AO625" s="6"/>
      <c r="AP625" s="6"/>
      <c r="AQ625" s="6"/>
      <c r="AR625" s="6"/>
      <c r="AS625" s="6"/>
      <c r="AT625" s="6"/>
      <c r="AU625" s="6"/>
      <c r="AV625" s="6"/>
      <c r="AW625" s="6"/>
      <c r="AX625" s="6"/>
      <c r="AY625" s="6"/>
      <c r="AZ625" s="6"/>
      <c r="BA625" s="6"/>
      <c r="BB625" s="6"/>
      <c r="BC625" s="6"/>
      <c r="BD625" s="6"/>
    </row>
    <row r="626" spans="31:56" ht="13.5" customHeight="1">
      <c r="AE626" s="6"/>
      <c r="AF626" s="6"/>
      <c r="AG626" s="6"/>
      <c r="AH626" s="6"/>
      <c r="AI626" s="6"/>
      <c r="AJ626" s="6"/>
      <c r="AK626" s="6"/>
      <c r="AL626" s="6"/>
      <c r="AM626" s="6"/>
      <c r="AN626" s="6"/>
      <c r="AO626" s="6"/>
      <c r="AP626" s="6"/>
      <c r="AQ626" s="6"/>
      <c r="AR626" s="6"/>
      <c r="AS626" s="6"/>
      <c r="AT626" s="6"/>
      <c r="AU626" s="6"/>
      <c r="AV626" s="6"/>
      <c r="AW626" s="6"/>
      <c r="AX626" s="6"/>
      <c r="AY626" s="6"/>
      <c r="AZ626" s="6"/>
      <c r="BA626" s="6"/>
      <c r="BB626" s="6"/>
      <c r="BC626" s="6"/>
      <c r="BD626" s="6"/>
    </row>
    <row r="627" spans="31:56" ht="13.5" customHeight="1">
      <c r="AE627" s="6"/>
      <c r="AF627" s="6"/>
      <c r="AG627" s="6"/>
      <c r="AH627" s="6"/>
      <c r="AI627" s="6"/>
      <c r="AJ627" s="6"/>
      <c r="AK627" s="6"/>
      <c r="AL627" s="6"/>
      <c r="AM627" s="6"/>
      <c r="AN627" s="6"/>
      <c r="AO627" s="6"/>
      <c r="AP627" s="6"/>
      <c r="AQ627" s="6"/>
      <c r="AR627" s="6"/>
      <c r="AS627" s="6"/>
      <c r="AT627" s="6"/>
      <c r="AU627" s="6"/>
      <c r="AV627" s="6"/>
      <c r="AW627" s="6"/>
      <c r="AX627" s="6"/>
      <c r="AY627" s="6"/>
      <c r="AZ627" s="6"/>
      <c r="BA627" s="6"/>
      <c r="BB627" s="6"/>
      <c r="BC627" s="6"/>
      <c r="BD627" s="6"/>
    </row>
    <row r="628" spans="31:56" ht="13.5" customHeight="1">
      <c r="AE628" s="6"/>
      <c r="AF628" s="6"/>
      <c r="AG628" s="6"/>
      <c r="AH628" s="6"/>
      <c r="AI628" s="6"/>
      <c r="AJ628" s="6"/>
      <c r="AK628" s="6"/>
      <c r="AL628" s="6"/>
      <c r="AM628" s="6"/>
      <c r="AN628" s="6"/>
      <c r="AO628" s="6"/>
      <c r="AP628" s="6"/>
      <c r="AQ628" s="6"/>
      <c r="AR628" s="6"/>
      <c r="AS628" s="6"/>
      <c r="AT628" s="6"/>
      <c r="AU628" s="6"/>
      <c r="AV628" s="6"/>
      <c r="AW628" s="6"/>
      <c r="AX628" s="6"/>
      <c r="AY628" s="6"/>
      <c r="AZ628" s="6"/>
      <c r="BA628" s="6"/>
      <c r="BB628" s="6"/>
      <c r="BC628" s="6"/>
      <c r="BD628" s="6"/>
    </row>
    <row r="629" spans="31:56" ht="13.5" customHeight="1">
      <c r="AE629" s="6"/>
      <c r="AF629" s="6"/>
      <c r="AG629" s="6"/>
      <c r="AH629" s="6"/>
      <c r="AI629" s="6"/>
      <c r="AJ629" s="6"/>
      <c r="AK629" s="6"/>
      <c r="AL629" s="6"/>
      <c r="AM629" s="6"/>
      <c r="AN629" s="6"/>
      <c r="AO629" s="6"/>
      <c r="AP629" s="6"/>
      <c r="AQ629" s="6"/>
      <c r="AR629" s="6"/>
      <c r="AS629" s="6"/>
      <c r="AT629" s="6"/>
      <c r="AU629" s="6"/>
      <c r="AV629" s="6"/>
      <c r="AW629" s="6"/>
      <c r="AX629" s="6"/>
      <c r="AY629" s="6"/>
      <c r="AZ629" s="6"/>
      <c r="BA629" s="6"/>
      <c r="BB629" s="6"/>
      <c r="BC629" s="6"/>
      <c r="BD629" s="6"/>
    </row>
    <row r="630" spans="31:56" ht="13.5" customHeight="1">
      <c r="AE630" s="6"/>
      <c r="AF630" s="6"/>
      <c r="AG630" s="6"/>
      <c r="AH630" s="6"/>
      <c r="AI630" s="6"/>
      <c r="AJ630" s="6"/>
      <c r="AK630" s="6"/>
      <c r="AL630" s="6"/>
      <c r="AM630" s="6"/>
      <c r="AN630" s="6"/>
      <c r="AO630" s="6"/>
      <c r="AP630" s="6"/>
      <c r="AQ630" s="6"/>
      <c r="AR630" s="6"/>
      <c r="AS630" s="6"/>
      <c r="AT630" s="6"/>
      <c r="AU630" s="6"/>
      <c r="AV630" s="6"/>
      <c r="AW630" s="6"/>
      <c r="AX630" s="6"/>
      <c r="AY630" s="6"/>
      <c r="AZ630" s="6"/>
      <c r="BA630" s="6"/>
      <c r="BB630" s="6"/>
      <c r="BC630" s="6"/>
      <c r="BD630" s="6"/>
    </row>
    <row r="631" spans="31:56" ht="13.5" customHeight="1">
      <c r="AE631" s="6"/>
      <c r="AF631" s="6"/>
      <c r="AG631" s="6"/>
      <c r="AH631" s="6"/>
      <c r="AI631" s="6"/>
      <c r="AJ631" s="6"/>
      <c r="AK631" s="6"/>
      <c r="AL631" s="6"/>
      <c r="AM631" s="6"/>
      <c r="AN631" s="6"/>
      <c r="AO631" s="6"/>
      <c r="AP631" s="6"/>
      <c r="AQ631" s="6"/>
      <c r="AR631" s="6"/>
      <c r="AS631" s="6"/>
      <c r="AT631" s="6"/>
      <c r="AU631" s="6"/>
      <c r="AV631" s="6"/>
      <c r="AW631" s="6"/>
      <c r="AX631" s="6"/>
      <c r="AY631" s="6"/>
      <c r="AZ631" s="6"/>
      <c r="BA631" s="6"/>
      <c r="BB631" s="6"/>
      <c r="BC631" s="6"/>
      <c r="BD631" s="6"/>
    </row>
    <row r="632" spans="31:56" ht="13.5" customHeight="1">
      <c r="AE632" s="6"/>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row>
    <row r="633" spans="31:56" ht="13.5" customHeight="1">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row>
    <row r="634" spans="31:56" ht="13.5" customHeight="1">
      <c r="AE634" s="6"/>
      <c r="AF634" s="6"/>
      <c r="AG634" s="6"/>
      <c r="AH634" s="6"/>
      <c r="AI634" s="6"/>
      <c r="AJ634" s="6"/>
      <c r="AK634" s="6"/>
      <c r="AL634" s="6"/>
      <c r="AM634" s="6"/>
      <c r="AN634" s="6"/>
      <c r="AO634" s="6"/>
      <c r="AP634" s="6"/>
      <c r="AQ634" s="6"/>
      <c r="AR634" s="6"/>
      <c r="AS634" s="6"/>
      <c r="AT634" s="6"/>
      <c r="AU634" s="6"/>
      <c r="AV634" s="6"/>
      <c r="AW634" s="6"/>
      <c r="AX634" s="6"/>
      <c r="AY634" s="6"/>
      <c r="AZ634" s="6"/>
      <c r="BA634" s="6"/>
      <c r="BB634" s="6"/>
      <c r="BC634" s="6"/>
      <c r="BD634" s="6"/>
    </row>
    <row r="635" spans="31:56" ht="13.5" customHeight="1">
      <c r="AE635" s="6"/>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row>
    <row r="636" spans="31:56" ht="13.5" customHeight="1">
      <c r="AE636" s="6"/>
      <c r="AF636" s="6"/>
      <c r="AG636" s="6"/>
      <c r="AH636" s="6"/>
      <c r="AI636" s="6"/>
      <c r="AJ636" s="6"/>
      <c r="AK636" s="6"/>
      <c r="AL636" s="6"/>
      <c r="AM636" s="6"/>
      <c r="AN636" s="6"/>
      <c r="AO636" s="6"/>
      <c r="AP636" s="6"/>
      <c r="AQ636" s="6"/>
      <c r="AR636" s="6"/>
      <c r="AS636" s="6"/>
      <c r="AT636" s="6"/>
      <c r="AU636" s="6"/>
      <c r="AV636" s="6"/>
      <c r="AW636" s="6"/>
      <c r="AX636" s="6"/>
      <c r="AY636" s="6"/>
      <c r="AZ636" s="6"/>
      <c r="BA636" s="6"/>
      <c r="BB636" s="6"/>
      <c r="BC636" s="6"/>
      <c r="BD636" s="6"/>
    </row>
    <row r="637" spans="31:56" ht="13.5" customHeight="1">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row>
    <row r="638" spans="31:56" ht="13.5" customHeight="1">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row>
    <row r="639" spans="31:56" ht="13.5" customHeight="1">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row>
    <row r="640" spans="31:56" ht="13.5" customHeight="1">
      <c r="AE640" s="6"/>
      <c r="AF640" s="6"/>
      <c r="AG640" s="6"/>
      <c r="AH640" s="6"/>
      <c r="AI640" s="6"/>
      <c r="AJ640" s="6"/>
      <c r="AK640" s="6"/>
      <c r="AL640" s="6"/>
      <c r="AM640" s="6"/>
      <c r="AN640" s="6"/>
      <c r="AO640" s="6"/>
      <c r="AP640" s="6"/>
      <c r="AQ640" s="6"/>
      <c r="AR640" s="6"/>
      <c r="AS640" s="6"/>
      <c r="AT640" s="6"/>
      <c r="AU640" s="6"/>
      <c r="AV640" s="6"/>
      <c r="AW640" s="6"/>
      <c r="AX640" s="6"/>
      <c r="AY640" s="6"/>
      <c r="AZ640" s="6"/>
      <c r="BA640" s="6"/>
      <c r="BB640" s="6"/>
      <c r="BC640" s="6"/>
      <c r="BD640" s="6"/>
    </row>
    <row r="641" spans="31:56" ht="13.5" customHeight="1">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row>
    <row r="642" spans="31:56" ht="13.5" customHeight="1">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row>
    <row r="643" spans="31:56" ht="13.5" customHeight="1">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row>
    <row r="644" spans="31:56" ht="13.5" customHeight="1">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row>
    <row r="645" spans="31:56" ht="13.5" customHeight="1">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row>
    <row r="646" spans="31:56" ht="13.5" customHeight="1">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row>
    <row r="647" spans="31:56" ht="13.5" customHeight="1">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row>
    <row r="648" spans="31:56" ht="13.5" customHeight="1">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row>
    <row r="649" spans="31:56" ht="13.5" customHeight="1">
      <c r="AE649" s="6"/>
      <c r="AF649" s="6"/>
      <c r="AG649" s="6"/>
      <c r="AH649" s="6"/>
      <c r="AI649" s="6"/>
      <c r="AJ649" s="6"/>
      <c r="AK649" s="6"/>
      <c r="AL649" s="6"/>
      <c r="AM649" s="6"/>
      <c r="AN649" s="6"/>
      <c r="AO649" s="6"/>
      <c r="AP649" s="6"/>
      <c r="AQ649" s="6"/>
      <c r="AR649" s="6"/>
      <c r="AS649" s="6"/>
      <c r="AT649" s="6"/>
      <c r="AU649" s="6"/>
      <c r="AV649" s="6"/>
      <c r="AW649" s="6"/>
      <c r="AX649" s="6"/>
      <c r="AY649" s="6"/>
      <c r="AZ649" s="6"/>
      <c r="BA649" s="6"/>
      <c r="BB649" s="6"/>
      <c r="BC649" s="6"/>
      <c r="BD649" s="6"/>
    </row>
    <row r="650" spans="31:56" ht="13.5" customHeight="1">
      <c r="AE650" s="6"/>
      <c r="AF650" s="6"/>
      <c r="AG650" s="6"/>
      <c r="AH650" s="6"/>
      <c r="AI650" s="6"/>
      <c r="AJ650" s="6"/>
      <c r="AK650" s="6"/>
      <c r="AL650" s="6"/>
      <c r="AM650" s="6"/>
      <c r="AN650" s="6"/>
      <c r="AO650" s="6"/>
      <c r="AP650" s="6"/>
      <c r="AQ650" s="6"/>
      <c r="AR650" s="6"/>
      <c r="AS650" s="6"/>
      <c r="AT650" s="6"/>
      <c r="AU650" s="6"/>
      <c r="AV650" s="6"/>
      <c r="AW650" s="6"/>
      <c r="AX650" s="6"/>
      <c r="AY650" s="6"/>
      <c r="AZ650" s="6"/>
      <c r="BA650" s="6"/>
      <c r="BB650" s="6"/>
      <c r="BC650" s="6"/>
      <c r="BD650" s="6"/>
    </row>
    <row r="651" spans="31:56" ht="13.5" customHeight="1">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c r="BD651" s="6"/>
    </row>
    <row r="652" spans="31:56" ht="13.5" customHeight="1">
      <c r="AE652" s="6"/>
      <c r="AF652" s="6"/>
      <c r="AG652" s="6"/>
      <c r="AH652" s="6"/>
      <c r="AI652" s="6"/>
      <c r="AJ652" s="6"/>
      <c r="AK652" s="6"/>
      <c r="AL652" s="6"/>
      <c r="AM652" s="6"/>
      <c r="AN652" s="6"/>
      <c r="AO652" s="6"/>
      <c r="AP652" s="6"/>
      <c r="AQ652" s="6"/>
      <c r="AR652" s="6"/>
      <c r="AS652" s="6"/>
      <c r="AT652" s="6"/>
      <c r="AU652" s="6"/>
      <c r="AV652" s="6"/>
      <c r="AW652" s="6"/>
      <c r="AX652" s="6"/>
      <c r="AY652" s="6"/>
      <c r="AZ652" s="6"/>
      <c r="BA652" s="6"/>
      <c r="BB652" s="6"/>
      <c r="BC652" s="6"/>
      <c r="BD652" s="6"/>
    </row>
    <row r="653" spans="31:56" ht="13.5" customHeight="1">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row>
    <row r="654" spans="31:56" ht="13.5" customHeight="1">
      <c r="AE654" s="6"/>
      <c r="AF654" s="6"/>
      <c r="AG654" s="6"/>
      <c r="AH654" s="6"/>
      <c r="AI654" s="6"/>
      <c r="AJ654" s="6"/>
      <c r="AK654" s="6"/>
      <c r="AL654" s="6"/>
      <c r="AM654" s="6"/>
      <c r="AN654" s="6"/>
      <c r="AO654" s="6"/>
      <c r="AP654" s="6"/>
      <c r="AQ654" s="6"/>
      <c r="AR654" s="6"/>
      <c r="AS654" s="6"/>
      <c r="AT654" s="6"/>
      <c r="AU654" s="6"/>
      <c r="AV654" s="6"/>
      <c r="AW654" s="6"/>
      <c r="AX654" s="6"/>
      <c r="AY654" s="6"/>
      <c r="AZ654" s="6"/>
      <c r="BA654" s="6"/>
      <c r="BB654" s="6"/>
      <c r="BC654" s="6"/>
      <c r="BD654" s="6"/>
    </row>
    <row r="655" spans="31:56" ht="13.5" customHeight="1">
      <c r="AE655" s="6"/>
      <c r="AF655" s="6"/>
      <c r="AG655" s="6"/>
      <c r="AH655" s="6"/>
      <c r="AI655" s="6"/>
      <c r="AJ655" s="6"/>
      <c r="AK655" s="6"/>
      <c r="AL655" s="6"/>
      <c r="AM655" s="6"/>
      <c r="AN655" s="6"/>
      <c r="AO655" s="6"/>
      <c r="AP655" s="6"/>
      <c r="AQ655" s="6"/>
      <c r="AR655" s="6"/>
      <c r="AS655" s="6"/>
      <c r="AT655" s="6"/>
      <c r="AU655" s="6"/>
      <c r="AV655" s="6"/>
      <c r="AW655" s="6"/>
      <c r="AX655" s="6"/>
      <c r="AY655" s="6"/>
      <c r="AZ655" s="6"/>
      <c r="BA655" s="6"/>
      <c r="BB655" s="6"/>
      <c r="BC655" s="6"/>
      <c r="BD655" s="6"/>
    </row>
    <row r="656" spans="31:56" ht="13.5" customHeight="1">
      <c r="AE656" s="6"/>
      <c r="AF656" s="6"/>
      <c r="AG656" s="6"/>
      <c r="AH656" s="6"/>
      <c r="AI656" s="6"/>
      <c r="AJ656" s="6"/>
      <c r="AK656" s="6"/>
      <c r="AL656" s="6"/>
      <c r="AM656" s="6"/>
      <c r="AN656" s="6"/>
      <c r="AO656" s="6"/>
      <c r="AP656" s="6"/>
      <c r="AQ656" s="6"/>
      <c r="AR656" s="6"/>
      <c r="AS656" s="6"/>
      <c r="AT656" s="6"/>
      <c r="AU656" s="6"/>
      <c r="AV656" s="6"/>
      <c r="AW656" s="6"/>
      <c r="AX656" s="6"/>
      <c r="AY656" s="6"/>
      <c r="AZ656" s="6"/>
      <c r="BA656" s="6"/>
      <c r="BB656" s="6"/>
      <c r="BC656" s="6"/>
      <c r="BD656" s="6"/>
    </row>
    <row r="657" spans="31:56" ht="13.5" customHeight="1">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row>
    <row r="658" spans="31:56" ht="13.5" customHeight="1">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row>
    <row r="659" spans="31:56" ht="13.5" customHeight="1">
      <c r="AE659" s="6"/>
      <c r="AF659" s="6"/>
      <c r="AG659" s="6"/>
      <c r="AH659" s="6"/>
      <c r="AI659" s="6"/>
      <c r="AJ659" s="6"/>
      <c r="AK659" s="6"/>
      <c r="AL659" s="6"/>
      <c r="AM659" s="6"/>
      <c r="AN659" s="6"/>
      <c r="AO659" s="6"/>
      <c r="AP659" s="6"/>
      <c r="AQ659" s="6"/>
      <c r="AR659" s="6"/>
      <c r="AS659" s="6"/>
      <c r="AT659" s="6"/>
      <c r="AU659" s="6"/>
      <c r="AV659" s="6"/>
      <c r="AW659" s="6"/>
      <c r="AX659" s="6"/>
      <c r="AY659" s="6"/>
      <c r="AZ659" s="6"/>
      <c r="BA659" s="6"/>
      <c r="BB659" s="6"/>
      <c r="BC659" s="6"/>
      <c r="BD659" s="6"/>
    </row>
    <row r="660" spans="31:56" ht="13.5" customHeight="1">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row>
    <row r="661" spans="31:56" ht="13.5" customHeight="1">
      <c r="AE661" s="6"/>
      <c r="AF661" s="6"/>
      <c r="AG661" s="6"/>
      <c r="AH661" s="6"/>
      <c r="AI661" s="6"/>
      <c r="AJ661" s="6"/>
      <c r="AK661" s="6"/>
      <c r="AL661" s="6"/>
      <c r="AM661" s="6"/>
      <c r="AN661" s="6"/>
      <c r="AO661" s="6"/>
      <c r="AP661" s="6"/>
      <c r="AQ661" s="6"/>
      <c r="AR661" s="6"/>
      <c r="AS661" s="6"/>
      <c r="AT661" s="6"/>
      <c r="AU661" s="6"/>
      <c r="AV661" s="6"/>
      <c r="AW661" s="6"/>
      <c r="AX661" s="6"/>
      <c r="AY661" s="6"/>
      <c r="AZ661" s="6"/>
      <c r="BA661" s="6"/>
      <c r="BB661" s="6"/>
      <c r="BC661" s="6"/>
      <c r="BD661" s="6"/>
    </row>
    <row r="662" spans="31:56" ht="13.5" customHeight="1">
      <c r="AE662" s="6"/>
      <c r="AF662" s="6"/>
      <c r="AG662" s="6"/>
      <c r="AH662" s="6"/>
      <c r="AI662" s="6"/>
      <c r="AJ662" s="6"/>
      <c r="AK662" s="6"/>
      <c r="AL662" s="6"/>
      <c r="AM662" s="6"/>
      <c r="AN662" s="6"/>
      <c r="AO662" s="6"/>
      <c r="AP662" s="6"/>
      <c r="AQ662" s="6"/>
      <c r="AR662" s="6"/>
      <c r="AS662" s="6"/>
      <c r="AT662" s="6"/>
      <c r="AU662" s="6"/>
      <c r="AV662" s="6"/>
      <c r="AW662" s="6"/>
      <c r="AX662" s="6"/>
      <c r="AY662" s="6"/>
      <c r="AZ662" s="6"/>
      <c r="BA662" s="6"/>
      <c r="BB662" s="6"/>
      <c r="BC662" s="6"/>
      <c r="BD662" s="6"/>
    </row>
    <row r="663" spans="31:56" ht="13.5" customHeight="1">
      <c r="AE663" s="6"/>
      <c r="AF663" s="6"/>
      <c r="AG663" s="6"/>
      <c r="AH663" s="6"/>
      <c r="AI663" s="6"/>
      <c r="AJ663" s="6"/>
      <c r="AK663" s="6"/>
      <c r="AL663" s="6"/>
      <c r="AM663" s="6"/>
      <c r="AN663" s="6"/>
      <c r="AO663" s="6"/>
      <c r="AP663" s="6"/>
      <c r="AQ663" s="6"/>
      <c r="AR663" s="6"/>
      <c r="AS663" s="6"/>
      <c r="AT663" s="6"/>
      <c r="AU663" s="6"/>
      <c r="AV663" s="6"/>
      <c r="AW663" s="6"/>
      <c r="AX663" s="6"/>
      <c r="AY663" s="6"/>
      <c r="AZ663" s="6"/>
      <c r="BA663" s="6"/>
      <c r="BB663" s="6"/>
      <c r="BC663" s="6"/>
      <c r="BD663" s="6"/>
    </row>
    <row r="664" spans="31:56" ht="13.5" customHeight="1">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row>
    <row r="665" spans="31:56" ht="13.5" customHeight="1">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row>
    <row r="666" spans="31:56" ht="13.5" customHeight="1">
      <c r="AE666" s="6"/>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row>
    <row r="667" spans="31:56" ht="13.5" customHeight="1">
      <c r="AE667" s="6"/>
      <c r="AF667" s="6"/>
      <c r="AG667" s="6"/>
      <c r="AH667" s="6"/>
      <c r="AI667" s="6"/>
      <c r="AJ667" s="6"/>
      <c r="AK667" s="6"/>
      <c r="AL667" s="6"/>
      <c r="AM667" s="6"/>
      <c r="AN667" s="6"/>
      <c r="AO667" s="6"/>
      <c r="AP667" s="6"/>
      <c r="AQ667" s="6"/>
      <c r="AR667" s="6"/>
      <c r="AS667" s="6"/>
      <c r="AT667" s="6"/>
      <c r="AU667" s="6"/>
      <c r="AV667" s="6"/>
      <c r="AW667" s="6"/>
      <c r="AX667" s="6"/>
      <c r="AY667" s="6"/>
      <c r="AZ667" s="6"/>
      <c r="BA667" s="6"/>
      <c r="BB667" s="6"/>
      <c r="BC667" s="6"/>
      <c r="BD667" s="6"/>
    </row>
    <row r="668" spans="31:56" ht="13.5" customHeight="1">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row>
    <row r="669" spans="31:56" ht="13.5" customHeight="1">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row>
    <row r="670" spans="31:56" ht="13.5" customHeight="1">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row>
    <row r="671" spans="31:56" ht="13.5" customHeight="1">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row>
    <row r="672" spans="31:56" ht="13.5" customHeight="1">
      <c r="AE672" s="6"/>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row>
    <row r="673" spans="31:56" ht="13.5" customHeight="1">
      <c r="AE673" s="6"/>
      <c r="AF673" s="6"/>
      <c r="AG673" s="6"/>
      <c r="AH673" s="6"/>
      <c r="AI673" s="6"/>
      <c r="AJ673" s="6"/>
      <c r="AK673" s="6"/>
      <c r="AL673" s="6"/>
      <c r="AM673" s="6"/>
      <c r="AN673" s="6"/>
      <c r="AO673" s="6"/>
      <c r="AP673" s="6"/>
      <c r="AQ673" s="6"/>
      <c r="AR673" s="6"/>
      <c r="AS673" s="6"/>
      <c r="AT673" s="6"/>
      <c r="AU673" s="6"/>
      <c r="AV673" s="6"/>
      <c r="AW673" s="6"/>
      <c r="AX673" s="6"/>
      <c r="AY673" s="6"/>
      <c r="AZ673" s="6"/>
      <c r="BA673" s="6"/>
      <c r="BB673" s="6"/>
      <c r="BC673" s="6"/>
      <c r="BD673" s="6"/>
    </row>
    <row r="674" spans="31:56" ht="13.5" customHeight="1">
      <c r="AE674" s="6"/>
      <c r="AF674" s="6"/>
      <c r="AG674" s="6"/>
      <c r="AH674" s="6"/>
      <c r="AI674" s="6"/>
      <c r="AJ674" s="6"/>
      <c r="AK674" s="6"/>
      <c r="AL674" s="6"/>
      <c r="AM674" s="6"/>
      <c r="AN674" s="6"/>
      <c r="AO674" s="6"/>
      <c r="AP674" s="6"/>
      <c r="AQ674" s="6"/>
      <c r="AR674" s="6"/>
      <c r="AS674" s="6"/>
      <c r="AT674" s="6"/>
      <c r="AU674" s="6"/>
      <c r="AV674" s="6"/>
      <c r="AW674" s="6"/>
      <c r="AX674" s="6"/>
      <c r="AY674" s="6"/>
      <c r="AZ674" s="6"/>
      <c r="BA674" s="6"/>
      <c r="BB674" s="6"/>
      <c r="BC674" s="6"/>
      <c r="BD674" s="6"/>
    </row>
    <row r="675" spans="31:56" ht="13.5" customHeight="1">
      <c r="AE675" s="6"/>
      <c r="AF675" s="6"/>
      <c r="AG675" s="6"/>
      <c r="AH675" s="6"/>
      <c r="AI675" s="6"/>
      <c r="AJ675" s="6"/>
      <c r="AK675" s="6"/>
      <c r="AL675" s="6"/>
      <c r="AM675" s="6"/>
      <c r="AN675" s="6"/>
      <c r="AO675" s="6"/>
      <c r="AP675" s="6"/>
      <c r="AQ675" s="6"/>
      <c r="AR675" s="6"/>
      <c r="AS675" s="6"/>
      <c r="AT675" s="6"/>
      <c r="AU675" s="6"/>
      <c r="AV675" s="6"/>
      <c r="AW675" s="6"/>
      <c r="AX675" s="6"/>
      <c r="AY675" s="6"/>
      <c r="AZ675" s="6"/>
      <c r="BA675" s="6"/>
      <c r="BB675" s="6"/>
      <c r="BC675" s="6"/>
      <c r="BD675" s="6"/>
    </row>
    <row r="676" spans="31:56" ht="13.5" customHeight="1">
      <c r="AE676" s="6"/>
      <c r="AF676" s="6"/>
      <c r="AG676" s="6"/>
      <c r="AH676" s="6"/>
      <c r="AI676" s="6"/>
      <c r="AJ676" s="6"/>
      <c r="AK676" s="6"/>
      <c r="AL676" s="6"/>
      <c r="AM676" s="6"/>
      <c r="AN676" s="6"/>
      <c r="AO676" s="6"/>
      <c r="AP676" s="6"/>
      <c r="AQ676" s="6"/>
      <c r="AR676" s="6"/>
      <c r="AS676" s="6"/>
      <c r="AT676" s="6"/>
      <c r="AU676" s="6"/>
      <c r="AV676" s="6"/>
      <c r="AW676" s="6"/>
      <c r="AX676" s="6"/>
      <c r="AY676" s="6"/>
      <c r="AZ676" s="6"/>
      <c r="BA676" s="6"/>
      <c r="BB676" s="6"/>
      <c r="BC676" s="6"/>
      <c r="BD676" s="6"/>
    </row>
    <row r="677" spans="31:56" ht="13.5" customHeight="1">
      <c r="AE677" s="6"/>
      <c r="AF677" s="6"/>
      <c r="AG677" s="6"/>
      <c r="AH677" s="6"/>
      <c r="AI677" s="6"/>
      <c r="AJ677" s="6"/>
      <c r="AK677" s="6"/>
      <c r="AL677" s="6"/>
      <c r="AM677" s="6"/>
      <c r="AN677" s="6"/>
      <c r="AO677" s="6"/>
      <c r="AP677" s="6"/>
      <c r="AQ677" s="6"/>
      <c r="AR677" s="6"/>
      <c r="AS677" s="6"/>
      <c r="AT677" s="6"/>
      <c r="AU677" s="6"/>
      <c r="AV677" s="6"/>
      <c r="AW677" s="6"/>
      <c r="AX677" s="6"/>
      <c r="AY677" s="6"/>
      <c r="AZ677" s="6"/>
      <c r="BA677" s="6"/>
      <c r="BB677" s="6"/>
      <c r="BC677" s="6"/>
      <c r="BD677" s="6"/>
    </row>
    <row r="678" spans="31:56" ht="13.5" customHeight="1">
      <c r="AE678" s="6"/>
      <c r="AF678" s="6"/>
      <c r="AG678" s="6"/>
      <c r="AH678" s="6"/>
      <c r="AI678" s="6"/>
      <c r="AJ678" s="6"/>
      <c r="AK678" s="6"/>
      <c r="AL678" s="6"/>
      <c r="AM678" s="6"/>
      <c r="AN678" s="6"/>
      <c r="AO678" s="6"/>
      <c r="AP678" s="6"/>
      <c r="AQ678" s="6"/>
      <c r="AR678" s="6"/>
      <c r="AS678" s="6"/>
      <c r="AT678" s="6"/>
      <c r="AU678" s="6"/>
      <c r="AV678" s="6"/>
      <c r="AW678" s="6"/>
      <c r="AX678" s="6"/>
      <c r="AY678" s="6"/>
      <c r="AZ678" s="6"/>
      <c r="BA678" s="6"/>
      <c r="BB678" s="6"/>
      <c r="BC678" s="6"/>
      <c r="BD678" s="6"/>
    </row>
    <row r="679" spans="31:56" ht="13.5" customHeight="1">
      <c r="AE679" s="6"/>
      <c r="AF679" s="6"/>
      <c r="AG679" s="6"/>
      <c r="AH679" s="6"/>
      <c r="AI679" s="6"/>
      <c r="AJ679" s="6"/>
      <c r="AK679" s="6"/>
      <c r="AL679" s="6"/>
      <c r="AM679" s="6"/>
      <c r="AN679" s="6"/>
      <c r="AO679" s="6"/>
      <c r="AP679" s="6"/>
      <c r="AQ679" s="6"/>
      <c r="AR679" s="6"/>
      <c r="AS679" s="6"/>
      <c r="AT679" s="6"/>
      <c r="AU679" s="6"/>
      <c r="AV679" s="6"/>
      <c r="AW679" s="6"/>
      <c r="AX679" s="6"/>
      <c r="AY679" s="6"/>
      <c r="AZ679" s="6"/>
      <c r="BA679" s="6"/>
      <c r="BB679" s="6"/>
      <c r="BC679" s="6"/>
      <c r="BD679" s="6"/>
    </row>
    <row r="680" spans="31:56" ht="13.5" customHeight="1">
      <c r="AE680" s="6"/>
      <c r="AF680" s="6"/>
      <c r="AG680" s="6"/>
      <c r="AH680" s="6"/>
      <c r="AI680" s="6"/>
      <c r="AJ680" s="6"/>
      <c r="AK680" s="6"/>
      <c r="AL680" s="6"/>
      <c r="AM680" s="6"/>
      <c r="AN680" s="6"/>
      <c r="AO680" s="6"/>
      <c r="AP680" s="6"/>
      <c r="AQ680" s="6"/>
      <c r="AR680" s="6"/>
      <c r="AS680" s="6"/>
      <c r="AT680" s="6"/>
      <c r="AU680" s="6"/>
      <c r="AV680" s="6"/>
      <c r="AW680" s="6"/>
      <c r="AX680" s="6"/>
      <c r="AY680" s="6"/>
      <c r="AZ680" s="6"/>
      <c r="BA680" s="6"/>
      <c r="BB680" s="6"/>
      <c r="BC680" s="6"/>
      <c r="BD680" s="6"/>
    </row>
    <row r="681" spans="31:56" ht="13.5" customHeight="1">
      <c r="AE681" s="6"/>
      <c r="AF681" s="6"/>
      <c r="AG681" s="6"/>
      <c r="AH681" s="6"/>
      <c r="AI681" s="6"/>
      <c r="AJ681" s="6"/>
      <c r="AK681" s="6"/>
      <c r="AL681" s="6"/>
      <c r="AM681" s="6"/>
      <c r="AN681" s="6"/>
      <c r="AO681" s="6"/>
      <c r="AP681" s="6"/>
      <c r="AQ681" s="6"/>
      <c r="AR681" s="6"/>
      <c r="AS681" s="6"/>
      <c r="AT681" s="6"/>
      <c r="AU681" s="6"/>
      <c r="AV681" s="6"/>
      <c r="AW681" s="6"/>
      <c r="AX681" s="6"/>
      <c r="AY681" s="6"/>
      <c r="AZ681" s="6"/>
      <c r="BA681" s="6"/>
      <c r="BB681" s="6"/>
      <c r="BC681" s="6"/>
      <c r="BD681" s="6"/>
    </row>
    <row r="682" spans="31:56" ht="13.5" customHeight="1">
      <c r="AE682" s="6"/>
      <c r="AF682" s="6"/>
      <c r="AG682" s="6"/>
      <c r="AH682" s="6"/>
      <c r="AI682" s="6"/>
      <c r="AJ682" s="6"/>
      <c r="AK682" s="6"/>
      <c r="AL682" s="6"/>
      <c r="AM682" s="6"/>
      <c r="AN682" s="6"/>
      <c r="AO682" s="6"/>
      <c r="AP682" s="6"/>
      <c r="AQ682" s="6"/>
      <c r="AR682" s="6"/>
      <c r="AS682" s="6"/>
      <c r="AT682" s="6"/>
      <c r="AU682" s="6"/>
      <c r="AV682" s="6"/>
      <c r="AW682" s="6"/>
      <c r="AX682" s="6"/>
      <c r="AY682" s="6"/>
      <c r="AZ682" s="6"/>
      <c r="BA682" s="6"/>
      <c r="BB682" s="6"/>
      <c r="BC682" s="6"/>
      <c r="BD682" s="6"/>
    </row>
    <row r="683" spans="31:56" ht="13.5" customHeight="1">
      <c r="AE683" s="6"/>
      <c r="AF683" s="6"/>
      <c r="AG683" s="6"/>
      <c r="AH683" s="6"/>
      <c r="AI683" s="6"/>
      <c r="AJ683" s="6"/>
      <c r="AK683" s="6"/>
      <c r="AL683" s="6"/>
      <c r="AM683" s="6"/>
      <c r="AN683" s="6"/>
      <c r="AO683" s="6"/>
      <c r="AP683" s="6"/>
      <c r="AQ683" s="6"/>
      <c r="AR683" s="6"/>
      <c r="AS683" s="6"/>
      <c r="AT683" s="6"/>
      <c r="AU683" s="6"/>
      <c r="AV683" s="6"/>
      <c r="AW683" s="6"/>
      <c r="AX683" s="6"/>
      <c r="AY683" s="6"/>
      <c r="AZ683" s="6"/>
      <c r="BA683" s="6"/>
      <c r="BB683" s="6"/>
      <c r="BC683" s="6"/>
      <c r="BD683" s="6"/>
    </row>
    <row r="684" spans="31:56" ht="13.5" customHeight="1">
      <c r="AE684" s="6"/>
      <c r="AF684" s="6"/>
      <c r="AG684" s="6"/>
      <c r="AH684" s="6"/>
      <c r="AI684" s="6"/>
      <c r="AJ684" s="6"/>
      <c r="AK684" s="6"/>
      <c r="AL684" s="6"/>
      <c r="AM684" s="6"/>
      <c r="AN684" s="6"/>
      <c r="AO684" s="6"/>
      <c r="AP684" s="6"/>
      <c r="AQ684" s="6"/>
      <c r="AR684" s="6"/>
      <c r="AS684" s="6"/>
      <c r="AT684" s="6"/>
      <c r="AU684" s="6"/>
      <c r="AV684" s="6"/>
      <c r="AW684" s="6"/>
      <c r="AX684" s="6"/>
      <c r="AY684" s="6"/>
      <c r="AZ684" s="6"/>
      <c r="BA684" s="6"/>
      <c r="BB684" s="6"/>
      <c r="BC684" s="6"/>
      <c r="BD684" s="6"/>
    </row>
    <row r="685" spans="31:56" ht="13.5" customHeight="1">
      <c r="AE685" s="6"/>
      <c r="AF685" s="6"/>
      <c r="AG685" s="6"/>
      <c r="AH685" s="6"/>
      <c r="AI685" s="6"/>
      <c r="AJ685" s="6"/>
      <c r="AK685" s="6"/>
      <c r="AL685" s="6"/>
      <c r="AM685" s="6"/>
      <c r="AN685" s="6"/>
      <c r="AO685" s="6"/>
      <c r="AP685" s="6"/>
      <c r="AQ685" s="6"/>
      <c r="AR685" s="6"/>
      <c r="AS685" s="6"/>
      <c r="AT685" s="6"/>
      <c r="AU685" s="6"/>
      <c r="AV685" s="6"/>
      <c r="AW685" s="6"/>
      <c r="AX685" s="6"/>
      <c r="AY685" s="6"/>
      <c r="AZ685" s="6"/>
      <c r="BA685" s="6"/>
      <c r="BB685" s="6"/>
      <c r="BC685" s="6"/>
      <c r="BD685" s="6"/>
    </row>
    <row r="686" spans="31:56" ht="13.5" customHeight="1">
      <c r="AE686" s="6"/>
      <c r="AF686" s="6"/>
      <c r="AG686" s="6"/>
      <c r="AH686" s="6"/>
      <c r="AI686" s="6"/>
      <c r="AJ686" s="6"/>
      <c r="AK686" s="6"/>
      <c r="AL686" s="6"/>
      <c r="AM686" s="6"/>
      <c r="AN686" s="6"/>
      <c r="AO686" s="6"/>
      <c r="AP686" s="6"/>
      <c r="AQ686" s="6"/>
      <c r="AR686" s="6"/>
      <c r="AS686" s="6"/>
      <c r="AT686" s="6"/>
      <c r="AU686" s="6"/>
      <c r="AV686" s="6"/>
      <c r="AW686" s="6"/>
      <c r="AX686" s="6"/>
      <c r="AY686" s="6"/>
      <c r="AZ686" s="6"/>
      <c r="BA686" s="6"/>
      <c r="BB686" s="6"/>
      <c r="BC686" s="6"/>
      <c r="BD686" s="6"/>
    </row>
    <row r="687" spans="31:56" ht="13.5" customHeight="1">
      <c r="AE687" s="6"/>
      <c r="AF687" s="6"/>
      <c r="AG687" s="6"/>
      <c r="AH687" s="6"/>
      <c r="AI687" s="6"/>
      <c r="AJ687" s="6"/>
      <c r="AK687" s="6"/>
      <c r="AL687" s="6"/>
      <c r="AM687" s="6"/>
      <c r="AN687" s="6"/>
      <c r="AO687" s="6"/>
      <c r="AP687" s="6"/>
      <c r="AQ687" s="6"/>
      <c r="AR687" s="6"/>
      <c r="AS687" s="6"/>
      <c r="AT687" s="6"/>
      <c r="AU687" s="6"/>
      <c r="AV687" s="6"/>
      <c r="AW687" s="6"/>
      <c r="AX687" s="6"/>
      <c r="AY687" s="6"/>
      <c r="AZ687" s="6"/>
      <c r="BA687" s="6"/>
      <c r="BB687" s="6"/>
      <c r="BC687" s="6"/>
      <c r="BD687" s="6"/>
    </row>
    <row r="688" spans="31:56" ht="13.5" customHeight="1">
      <c r="AE688" s="6"/>
      <c r="AF688" s="6"/>
      <c r="AG688" s="6"/>
      <c r="AH688" s="6"/>
      <c r="AI688" s="6"/>
      <c r="AJ688" s="6"/>
      <c r="AK688" s="6"/>
      <c r="AL688" s="6"/>
      <c r="AM688" s="6"/>
      <c r="AN688" s="6"/>
      <c r="AO688" s="6"/>
      <c r="AP688" s="6"/>
      <c r="AQ688" s="6"/>
      <c r="AR688" s="6"/>
      <c r="AS688" s="6"/>
      <c r="AT688" s="6"/>
      <c r="AU688" s="6"/>
      <c r="AV688" s="6"/>
      <c r="AW688" s="6"/>
      <c r="AX688" s="6"/>
      <c r="AY688" s="6"/>
      <c r="AZ688" s="6"/>
      <c r="BA688" s="6"/>
      <c r="BB688" s="6"/>
      <c r="BC688" s="6"/>
      <c r="BD688" s="6"/>
    </row>
    <row r="689" spans="31:56" ht="13.5" customHeight="1">
      <c r="AE689" s="6"/>
      <c r="AF689" s="6"/>
      <c r="AG689" s="6"/>
      <c r="AH689" s="6"/>
      <c r="AI689" s="6"/>
      <c r="AJ689" s="6"/>
      <c r="AK689" s="6"/>
      <c r="AL689" s="6"/>
      <c r="AM689" s="6"/>
      <c r="AN689" s="6"/>
      <c r="AO689" s="6"/>
      <c r="AP689" s="6"/>
      <c r="AQ689" s="6"/>
      <c r="AR689" s="6"/>
      <c r="AS689" s="6"/>
      <c r="AT689" s="6"/>
      <c r="AU689" s="6"/>
      <c r="AV689" s="6"/>
      <c r="AW689" s="6"/>
      <c r="AX689" s="6"/>
      <c r="AY689" s="6"/>
      <c r="AZ689" s="6"/>
      <c r="BA689" s="6"/>
      <c r="BB689" s="6"/>
      <c r="BC689" s="6"/>
      <c r="BD689" s="6"/>
    </row>
    <row r="690" spans="31:56" ht="13.5" customHeight="1">
      <c r="AE690" s="6"/>
      <c r="AF690" s="6"/>
      <c r="AG690" s="6"/>
      <c r="AH690" s="6"/>
      <c r="AI690" s="6"/>
      <c r="AJ690" s="6"/>
      <c r="AK690" s="6"/>
      <c r="AL690" s="6"/>
      <c r="AM690" s="6"/>
      <c r="AN690" s="6"/>
      <c r="AO690" s="6"/>
      <c r="AP690" s="6"/>
      <c r="AQ690" s="6"/>
      <c r="AR690" s="6"/>
      <c r="AS690" s="6"/>
      <c r="AT690" s="6"/>
      <c r="AU690" s="6"/>
      <c r="AV690" s="6"/>
      <c r="AW690" s="6"/>
      <c r="AX690" s="6"/>
      <c r="AY690" s="6"/>
      <c r="AZ690" s="6"/>
      <c r="BA690" s="6"/>
      <c r="BB690" s="6"/>
      <c r="BC690" s="6"/>
      <c r="BD690" s="6"/>
    </row>
    <row r="691" spans="31:56" ht="13.5" customHeight="1">
      <c r="AE691" s="6"/>
      <c r="AF691" s="6"/>
      <c r="AG691" s="6"/>
      <c r="AH691" s="6"/>
      <c r="AI691" s="6"/>
      <c r="AJ691" s="6"/>
      <c r="AK691" s="6"/>
      <c r="AL691" s="6"/>
      <c r="AM691" s="6"/>
      <c r="AN691" s="6"/>
      <c r="AO691" s="6"/>
      <c r="AP691" s="6"/>
      <c r="AQ691" s="6"/>
      <c r="AR691" s="6"/>
      <c r="AS691" s="6"/>
      <c r="AT691" s="6"/>
      <c r="AU691" s="6"/>
      <c r="AV691" s="6"/>
      <c r="AW691" s="6"/>
      <c r="AX691" s="6"/>
      <c r="AY691" s="6"/>
      <c r="AZ691" s="6"/>
      <c r="BA691" s="6"/>
      <c r="BB691" s="6"/>
      <c r="BC691" s="6"/>
      <c r="BD691" s="6"/>
    </row>
    <row r="692" spans="31:56" ht="13.5" customHeight="1">
      <c r="AE692" s="6"/>
      <c r="AF692" s="6"/>
      <c r="AG692" s="6"/>
      <c r="AH692" s="6"/>
      <c r="AI692" s="6"/>
      <c r="AJ692" s="6"/>
      <c r="AK692" s="6"/>
      <c r="AL692" s="6"/>
      <c r="AM692" s="6"/>
      <c r="AN692" s="6"/>
      <c r="AO692" s="6"/>
      <c r="AP692" s="6"/>
      <c r="AQ692" s="6"/>
      <c r="AR692" s="6"/>
      <c r="AS692" s="6"/>
      <c r="AT692" s="6"/>
      <c r="AU692" s="6"/>
      <c r="AV692" s="6"/>
      <c r="AW692" s="6"/>
      <c r="AX692" s="6"/>
      <c r="AY692" s="6"/>
      <c r="AZ692" s="6"/>
      <c r="BA692" s="6"/>
      <c r="BB692" s="6"/>
      <c r="BC692" s="6"/>
      <c r="BD692" s="6"/>
    </row>
    <row r="693" spans="31:56" ht="13.5" customHeight="1">
      <c r="AE693" s="6"/>
      <c r="AF693" s="6"/>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row>
    <row r="694" spans="31:56" ht="13.5" customHeight="1">
      <c r="AE694" s="6"/>
      <c r="AF694" s="6"/>
      <c r="AG694" s="6"/>
      <c r="AH694" s="6"/>
      <c r="AI694" s="6"/>
      <c r="AJ694" s="6"/>
      <c r="AK694" s="6"/>
      <c r="AL694" s="6"/>
      <c r="AM694" s="6"/>
      <c r="AN694" s="6"/>
      <c r="AO694" s="6"/>
      <c r="AP694" s="6"/>
      <c r="AQ694" s="6"/>
      <c r="AR694" s="6"/>
      <c r="AS694" s="6"/>
      <c r="AT694" s="6"/>
      <c r="AU694" s="6"/>
      <c r="AV694" s="6"/>
      <c r="AW694" s="6"/>
      <c r="AX694" s="6"/>
      <c r="AY694" s="6"/>
      <c r="AZ694" s="6"/>
      <c r="BA694" s="6"/>
      <c r="BB694" s="6"/>
      <c r="BC694" s="6"/>
      <c r="BD694" s="6"/>
    </row>
    <row r="695" spans="31:56" ht="13.5" customHeight="1">
      <c r="AE695" s="6"/>
      <c r="AF695" s="6"/>
      <c r="AG695" s="6"/>
      <c r="AH695" s="6"/>
      <c r="AI695" s="6"/>
      <c r="AJ695" s="6"/>
      <c r="AK695" s="6"/>
      <c r="AL695" s="6"/>
      <c r="AM695" s="6"/>
      <c r="AN695" s="6"/>
      <c r="AO695" s="6"/>
      <c r="AP695" s="6"/>
      <c r="AQ695" s="6"/>
      <c r="AR695" s="6"/>
      <c r="AS695" s="6"/>
      <c r="AT695" s="6"/>
      <c r="AU695" s="6"/>
      <c r="AV695" s="6"/>
      <c r="AW695" s="6"/>
      <c r="AX695" s="6"/>
      <c r="AY695" s="6"/>
      <c r="AZ695" s="6"/>
      <c r="BA695" s="6"/>
      <c r="BB695" s="6"/>
      <c r="BC695" s="6"/>
      <c r="BD695" s="6"/>
    </row>
    <row r="696" spans="31:56" ht="13.5" customHeight="1">
      <c r="AE696" s="6"/>
      <c r="AF696" s="6"/>
      <c r="AG696" s="6"/>
      <c r="AH696" s="6"/>
      <c r="AI696" s="6"/>
      <c r="AJ696" s="6"/>
      <c r="AK696" s="6"/>
      <c r="AL696" s="6"/>
      <c r="AM696" s="6"/>
      <c r="AN696" s="6"/>
      <c r="AO696" s="6"/>
      <c r="AP696" s="6"/>
      <c r="AQ696" s="6"/>
      <c r="AR696" s="6"/>
      <c r="AS696" s="6"/>
      <c r="AT696" s="6"/>
      <c r="AU696" s="6"/>
      <c r="AV696" s="6"/>
      <c r="AW696" s="6"/>
      <c r="AX696" s="6"/>
      <c r="AY696" s="6"/>
      <c r="AZ696" s="6"/>
      <c r="BA696" s="6"/>
      <c r="BB696" s="6"/>
      <c r="BC696" s="6"/>
      <c r="BD696" s="6"/>
    </row>
    <row r="697" spans="31:56" ht="13.5" customHeight="1">
      <c r="AE697" s="6"/>
      <c r="AF697" s="6"/>
      <c r="AG697" s="6"/>
      <c r="AH697" s="6"/>
      <c r="AI697" s="6"/>
      <c r="AJ697" s="6"/>
      <c r="AK697" s="6"/>
      <c r="AL697" s="6"/>
      <c r="AM697" s="6"/>
      <c r="AN697" s="6"/>
      <c r="AO697" s="6"/>
      <c r="AP697" s="6"/>
      <c r="AQ697" s="6"/>
      <c r="AR697" s="6"/>
      <c r="AS697" s="6"/>
      <c r="AT697" s="6"/>
      <c r="AU697" s="6"/>
      <c r="AV697" s="6"/>
      <c r="AW697" s="6"/>
      <c r="AX697" s="6"/>
      <c r="AY697" s="6"/>
      <c r="AZ697" s="6"/>
      <c r="BA697" s="6"/>
      <c r="BB697" s="6"/>
      <c r="BC697" s="6"/>
      <c r="BD697" s="6"/>
    </row>
    <row r="698" spans="31:56" ht="13.5" customHeight="1">
      <c r="AE698" s="6"/>
      <c r="AF698" s="6"/>
      <c r="AG698" s="6"/>
      <c r="AH698" s="6"/>
      <c r="AI698" s="6"/>
      <c r="AJ698" s="6"/>
      <c r="AK698" s="6"/>
      <c r="AL698" s="6"/>
      <c r="AM698" s="6"/>
      <c r="AN698" s="6"/>
      <c r="AO698" s="6"/>
      <c r="AP698" s="6"/>
      <c r="AQ698" s="6"/>
      <c r="AR698" s="6"/>
      <c r="AS698" s="6"/>
      <c r="AT698" s="6"/>
      <c r="AU698" s="6"/>
      <c r="AV698" s="6"/>
      <c r="AW698" s="6"/>
      <c r="AX698" s="6"/>
      <c r="AY698" s="6"/>
      <c r="AZ698" s="6"/>
      <c r="BA698" s="6"/>
      <c r="BB698" s="6"/>
      <c r="BC698" s="6"/>
      <c r="BD698" s="6"/>
    </row>
    <row r="699" spans="31:56" ht="13.5" customHeight="1">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row>
    <row r="700" spans="31:56" ht="13.5" customHeight="1">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row>
    <row r="701" spans="31:56" ht="13.5" customHeight="1">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row>
    <row r="702" spans="31:56" ht="13.5" customHeight="1">
      <c r="AE702" s="6"/>
      <c r="AF702" s="6"/>
      <c r="AG702" s="6"/>
      <c r="AH702" s="6"/>
      <c r="AI702" s="6"/>
      <c r="AJ702" s="6"/>
      <c r="AK702" s="6"/>
      <c r="AL702" s="6"/>
      <c r="AM702" s="6"/>
      <c r="AN702" s="6"/>
      <c r="AO702" s="6"/>
      <c r="AP702" s="6"/>
      <c r="AQ702" s="6"/>
      <c r="AR702" s="6"/>
      <c r="AS702" s="6"/>
      <c r="AT702" s="6"/>
      <c r="AU702" s="6"/>
      <c r="AV702" s="6"/>
      <c r="AW702" s="6"/>
      <c r="AX702" s="6"/>
      <c r="AY702" s="6"/>
      <c r="AZ702" s="6"/>
      <c r="BA702" s="6"/>
      <c r="BB702" s="6"/>
      <c r="BC702" s="6"/>
      <c r="BD702" s="6"/>
    </row>
    <row r="703" spans="31:56" ht="13.5" customHeight="1">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row>
    <row r="704" spans="31:56" ht="13.5" customHeight="1">
      <c r="AE704" s="6"/>
      <c r="AF704" s="6"/>
      <c r="AG704" s="6"/>
      <c r="AH704" s="6"/>
      <c r="AI704" s="6"/>
      <c r="AJ704" s="6"/>
      <c r="AK704" s="6"/>
      <c r="AL704" s="6"/>
      <c r="AM704" s="6"/>
      <c r="AN704" s="6"/>
      <c r="AO704" s="6"/>
      <c r="AP704" s="6"/>
      <c r="AQ704" s="6"/>
      <c r="AR704" s="6"/>
      <c r="AS704" s="6"/>
      <c r="AT704" s="6"/>
      <c r="AU704" s="6"/>
      <c r="AV704" s="6"/>
      <c r="AW704" s="6"/>
      <c r="AX704" s="6"/>
      <c r="AY704" s="6"/>
      <c r="AZ704" s="6"/>
      <c r="BA704" s="6"/>
      <c r="BB704" s="6"/>
      <c r="BC704" s="6"/>
      <c r="BD704" s="6"/>
    </row>
    <row r="705" spans="31:56" ht="13.5" customHeight="1">
      <c r="AE705" s="6"/>
      <c r="AF705" s="6"/>
      <c r="AG705" s="6"/>
      <c r="AH705" s="6"/>
      <c r="AI705" s="6"/>
      <c r="AJ705" s="6"/>
      <c r="AK705" s="6"/>
      <c r="AL705" s="6"/>
      <c r="AM705" s="6"/>
      <c r="AN705" s="6"/>
      <c r="AO705" s="6"/>
      <c r="AP705" s="6"/>
      <c r="AQ705" s="6"/>
      <c r="AR705" s="6"/>
      <c r="AS705" s="6"/>
      <c r="AT705" s="6"/>
      <c r="AU705" s="6"/>
      <c r="AV705" s="6"/>
      <c r="AW705" s="6"/>
      <c r="AX705" s="6"/>
      <c r="AY705" s="6"/>
      <c r="AZ705" s="6"/>
      <c r="BA705" s="6"/>
      <c r="BB705" s="6"/>
      <c r="BC705" s="6"/>
      <c r="BD705" s="6"/>
    </row>
    <row r="706" spans="31:56" ht="13.5" customHeight="1">
      <c r="AE706" s="6"/>
      <c r="AF706" s="6"/>
      <c r="AG706" s="6"/>
      <c r="AH706" s="6"/>
      <c r="AI706" s="6"/>
      <c r="AJ706" s="6"/>
      <c r="AK706" s="6"/>
      <c r="AL706" s="6"/>
      <c r="AM706" s="6"/>
      <c r="AN706" s="6"/>
      <c r="AO706" s="6"/>
      <c r="AP706" s="6"/>
      <c r="AQ706" s="6"/>
      <c r="AR706" s="6"/>
      <c r="AS706" s="6"/>
      <c r="AT706" s="6"/>
      <c r="AU706" s="6"/>
      <c r="AV706" s="6"/>
      <c r="AW706" s="6"/>
      <c r="AX706" s="6"/>
      <c r="AY706" s="6"/>
      <c r="AZ706" s="6"/>
      <c r="BA706" s="6"/>
      <c r="BB706" s="6"/>
      <c r="BC706" s="6"/>
      <c r="BD706" s="6"/>
    </row>
    <row r="707" spans="31:56" ht="13.5" customHeight="1">
      <c r="AE707" s="6"/>
      <c r="AF707" s="6"/>
      <c r="AG707" s="6"/>
      <c r="AH707" s="6"/>
      <c r="AI707" s="6"/>
      <c r="AJ707" s="6"/>
      <c r="AK707" s="6"/>
      <c r="AL707" s="6"/>
      <c r="AM707" s="6"/>
      <c r="AN707" s="6"/>
      <c r="AO707" s="6"/>
      <c r="AP707" s="6"/>
      <c r="AQ707" s="6"/>
      <c r="AR707" s="6"/>
      <c r="AS707" s="6"/>
      <c r="AT707" s="6"/>
      <c r="AU707" s="6"/>
      <c r="AV707" s="6"/>
      <c r="AW707" s="6"/>
      <c r="AX707" s="6"/>
      <c r="AY707" s="6"/>
      <c r="AZ707" s="6"/>
      <c r="BA707" s="6"/>
      <c r="BB707" s="6"/>
      <c r="BC707" s="6"/>
      <c r="BD707" s="6"/>
    </row>
    <row r="708" spans="31:56" ht="13.5" customHeight="1">
      <c r="AE708" s="6"/>
      <c r="AF708" s="6"/>
      <c r="AG708" s="6"/>
      <c r="AH708" s="6"/>
      <c r="AI708" s="6"/>
      <c r="AJ708" s="6"/>
      <c r="AK708" s="6"/>
      <c r="AL708" s="6"/>
      <c r="AM708" s="6"/>
      <c r="AN708" s="6"/>
      <c r="AO708" s="6"/>
      <c r="AP708" s="6"/>
      <c r="AQ708" s="6"/>
      <c r="AR708" s="6"/>
      <c r="AS708" s="6"/>
      <c r="AT708" s="6"/>
      <c r="AU708" s="6"/>
      <c r="AV708" s="6"/>
      <c r="AW708" s="6"/>
      <c r="AX708" s="6"/>
      <c r="AY708" s="6"/>
      <c r="AZ708" s="6"/>
      <c r="BA708" s="6"/>
      <c r="BB708" s="6"/>
      <c r="BC708" s="6"/>
      <c r="BD708" s="6"/>
    </row>
    <row r="709" spans="31:56" ht="13.5" customHeight="1">
      <c r="AE709" s="6"/>
      <c r="AF709" s="6"/>
      <c r="AG709" s="6"/>
      <c r="AH709" s="6"/>
      <c r="AI709" s="6"/>
      <c r="AJ709" s="6"/>
      <c r="AK709" s="6"/>
      <c r="AL709" s="6"/>
      <c r="AM709" s="6"/>
      <c r="AN709" s="6"/>
      <c r="AO709" s="6"/>
      <c r="AP709" s="6"/>
      <c r="AQ709" s="6"/>
      <c r="AR709" s="6"/>
      <c r="AS709" s="6"/>
      <c r="AT709" s="6"/>
      <c r="AU709" s="6"/>
      <c r="AV709" s="6"/>
      <c r="AW709" s="6"/>
      <c r="AX709" s="6"/>
      <c r="AY709" s="6"/>
      <c r="AZ709" s="6"/>
      <c r="BA709" s="6"/>
      <c r="BB709" s="6"/>
      <c r="BC709" s="6"/>
      <c r="BD709" s="6"/>
    </row>
    <row r="710" spans="31:56" ht="13.5" customHeight="1">
      <c r="AE710" s="6"/>
      <c r="AF710" s="6"/>
      <c r="AG710" s="6"/>
      <c r="AH710" s="6"/>
      <c r="AI710" s="6"/>
      <c r="AJ710" s="6"/>
      <c r="AK710" s="6"/>
      <c r="AL710" s="6"/>
      <c r="AM710" s="6"/>
      <c r="AN710" s="6"/>
      <c r="AO710" s="6"/>
      <c r="AP710" s="6"/>
      <c r="AQ710" s="6"/>
      <c r="AR710" s="6"/>
      <c r="AS710" s="6"/>
      <c r="AT710" s="6"/>
      <c r="AU710" s="6"/>
      <c r="AV710" s="6"/>
      <c r="AW710" s="6"/>
      <c r="AX710" s="6"/>
      <c r="AY710" s="6"/>
      <c r="AZ710" s="6"/>
      <c r="BA710" s="6"/>
      <c r="BB710" s="6"/>
      <c r="BC710" s="6"/>
      <c r="BD710" s="6"/>
    </row>
    <row r="711" spans="31:56" ht="13.5" customHeight="1">
      <c r="AE711" s="6"/>
      <c r="AF711" s="6"/>
      <c r="AG711" s="6"/>
      <c r="AH711" s="6"/>
      <c r="AI711" s="6"/>
      <c r="AJ711" s="6"/>
      <c r="AK711" s="6"/>
      <c r="AL711" s="6"/>
      <c r="AM711" s="6"/>
      <c r="AN711" s="6"/>
      <c r="AO711" s="6"/>
      <c r="AP711" s="6"/>
      <c r="AQ711" s="6"/>
      <c r="AR711" s="6"/>
      <c r="AS711" s="6"/>
      <c r="AT711" s="6"/>
      <c r="AU711" s="6"/>
      <c r="AV711" s="6"/>
      <c r="AW711" s="6"/>
      <c r="AX711" s="6"/>
      <c r="AY711" s="6"/>
      <c r="AZ711" s="6"/>
      <c r="BA711" s="6"/>
      <c r="BB711" s="6"/>
      <c r="BC711" s="6"/>
      <c r="BD711" s="6"/>
    </row>
    <row r="712" spans="31:56" ht="13.5" customHeight="1">
      <c r="AE712" s="6"/>
      <c r="AF712" s="6"/>
      <c r="AG712" s="6"/>
      <c r="AH712" s="6"/>
      <c r="AI712" s="6"/>
      <c r="AJ712" s="6"/>
      <c r="AK712" s="6"/>
      <c r="AL712" s="6"/>
      <c r="AM712" s="6"/>
      <c r="AN712" s="6"/>
      <c r="AO712" s="6"/>
      <c r="AP712" s="6"/>
      <c r="AQ712" s="6"/>
      <c r="AR712" s="6"/>
      <c r="AS712" s="6"/>
      <c r="AT712" s="6"/>
      <c r="AU712" s="6"/>
      <c r="AV712" s="6"/>
      <c r="AW712" s="6"/>
      <c r="AX712" s="6"/>
      <c r="AY712" s="6"/>
      <c r="AZ712" s="6"/>
      <c r="BA712" s="6"/>
      <c r="BB712" s="6"/>
      <c r="BC712" s="6"/>
      <c r="BD712" s="6"/>
    </row>
    <row r="713" spans="31:56" ht="13.5" customHeight="1">
      <c r="AE713" s="6"/>
      <c r="AF713" s="6"/>
      <c r="AG713" s="6"/>
      <c r="AH713" s="6"/>
      <c r="AI713" s="6"/>
      <c r="AJ713" s="6"/>
      <c r="AK713" s="6"/>
      <c r="AL713" s="6"/>
      <c r="AM713" s="6"/>
      <c r="AN713" s="6"/>
      <c r="AO713" s="6"/>
      <c r="AP713" s="6"/>
      <c r="AQ713" s="6"/>
      <c r="AR713" s="6"/>
      <c r="AS713" s="6"/>
      <c r="AT713" s="6"/>
      <c r="AU713" s="6"/>
      <c r="AV713" s="6"/>
      <c r="AW713" s="6"/>
      <c r="AX713" s="6"/>
      <c r="AY713" s="6"/>
      <c r="AZ713" s="6"/>
      <c r="BA713" s="6"/>
      <c r="BB713" s="6"/>
      <c r="BC713" s="6"/>
      <c r="BD713" s="6"/>
    </row>
    <row r="714" spans="31:56" ht="13.5" customHeight="1">
      <c r="AE714" s="6"/>
      <c r="AF714" s="6"/>
      <c r="AG714" s="6"/>
      <c r="AH714" s="6"/>
      <c r="AI714" s="6"/>
      <c r="AJ714" s="6"/>
      <c r="AK714" s="6"/>
      <c r="AL714" s="6"/>
      <c r="AM714" s="6"/>
      <c r="AN714" s="6"/>
      <c r="AO714" s="6"/>
      <c r="AP714" s="6"/>
      <c r="AQ714" s="6"/>
      <c r="AR714" s="6"/>
      <c r="AS714" s="6"/>
      <c r="AT714" s="6"/>
      <c r="AU714" s="6"/>
      <c r="AV714" s="6"/>
      <c r="AW714" s="6"/>
      <c r="AX714" s="6"/>
      <c r="AY714" s="6"/>
      <c r="AZ714" s="6"/>
      <c r="BA714" s="6"/>
      <c r="BB714" s="6"/>
      <c r="BC714" s="6"/>
      <c r="BD714" s="6"/>
    </row>
    <row r="715" spans="31:56" ht="13.5" customHeight="1">
      <c r="AE715" s="6"/>
      <c r="AF715" s="6"/>
      <c r="AG715" s="6"/>
      <c r="AH715" s="6"/>
      <c r="AI715" s="6"/>
      <c r="AJ715" s="6"/>
      <c r="AK715" s="6"/>
      <c r="AL715" s="6"/>
      <c r="AM715" s="6"/>
      <c r="AN715" s="6"/>
      <c r="AO715" s="6"/>
      <c r="AP715" s="6"/>
      <c r="AQ715" s="6"/>
      <c r="AR715" s="6"/>
      <c r="AS715" s="6"/>
      <c r="AT715" s="6"/>
      <c r="AU715" s="6"/>
      <c r="AV715" s="6"/>
      <c r="AW715" s="6"/>
      <c r="AX715" s="6"/>
      <c r="AY715" s="6"/>
      <c r="AZ715" s="6"/>
      <c r="BA715" s="6"/>
      <c r="BB715" s="6"/>
      <c r="BC715" s="6"/>
      <c r="BD715" s="6"/>
    </row>
    <row r="716" spans="31:56" ht="13.5" customHeight="1">
      <c r="AE716" s="6"/>
      <c r="AF716" s="6"/>
      <c r="AG716" s="6"/>
      <c r="AH716" s="6"/>
      <c r="AI716" s="6"/>
      <c r="AJ716" s="6"/>
      <c r="AK716" s="6"/>
      <c r="AL716" s="6"/>
      <c r="AM716" s="6"/>
      <c r="AN716" s="6"/>
      <c r="AO716" s="6"/>
      <c r="AP716" s="6"/>
      <c r="AQ716" s="6"/>
      <c r="AR716" s="6"/>
      <c r="AS716" s="6"/>
      <c r="AT716" s="6"/>
      <c r="AU716" s="6"/>
      <c r="AV716" s="6"/>
      <c r="AW716" s="6"/>
      <c r="AX716" s="6"/>
      <c r="AY716" s="6"/>
      <c r="AZ716" s="6"/>
      <c r="BA716" s="6"/>
      <c r="BB716" s="6"/>
      <c r="BC716" s="6"/>
      <c r="BD716" s="6"/>
    </row>
    <row r="717" spans="31:56" ht="13.5" customHeight="1">
      <c r="AE717" s="6"/>
      <c r="AF717" s="6"/>
      <c r="AG717" s="6"/>
      <c r="AH717" s="6"/>
      <c r="AI717" s="6"/>
      <c r="AJ717" s="6"/>
      <c r="AK717" s="6"/>
      <c r="AL717" s="6"/>
      <c r="AM717" s="6"/>
      <c r="AN717" s="6"/>
      <c r="AO717" s="6"/>
      <c r="AP717" s="6"/>
      <c r="AQ717" s="6"/>
      <c r="AR717" s="6"/>
      <c r="AS717" s="6"/>
      <c r="AT717" s="6"/>
      <c r="AU717" s="6"/>
      <c r="AV717" s="6"/>
      <c r="AW717" s="6"/>
      <c r="AX717" s="6"/>
      <c r="AY717" s="6"/>
      <c r="AZ717" s="6"/>
      <c r="BA717" s="6"/>
      <c r="BB717" s="6"/>
      <c r="BC717" s="6"/>
      <c r="BD717" s="6"/>
    </row>
    <row r="718" spans="31:56" ht="13.5" customHeight="1">
      <c r="AE718" s="6"/>
      <c r="AF718" s="6"/>
      <c r="AG718" s="6"/>
      <c r="AH718" s="6"/>
      <c r="AI718" s="6"/>
      <c r="AJ718" s="6"/>
      <c r="AK718" s="6"/>
      <c r="AL718" s="6"/>
      <c r="AM718" s="6"/>
      <c r="AN718" s="6"/>
      <c r="AO718" s="6"/>
      <c r="AP718" s="6"/>
      <c r="AQ718" s="6"/>
      <c r="AR718" s="6"/>
      <c r="AS718" s="6"/>
      <c r="AT718" s="6"/>
      <c r="AU718" s="6"/>
      <c r="AV718" s="6"/>
      <c r="AW718" s="6"/>
      <c r="AX718" s="6"/>
      <c r="AY718" s="6"/>
      <c r="AZ718" s="6"/>
      <c r="BA718" s="6"/>
      <c r="BB718" s="6"/>
      <c r="BC718" s="6"/>
      <c r="BD718" s="6"/>
    </row>
    <row r="719" spans="31:56" ht="13.5" customHeight="1">
      <c r="AE719" s="6"/>
      <c r="AF719" s="6"/>
      <c r="AG719" s="6"/>
      <c r="AH719" s="6"/>
      <c r="AI719" s="6"/>
      <c r="AJ719" s="6"/>
      <c r="AK719" s="6"/>
      <c r="AL719" s="6"/>
      <c r="AM719" s="6"/>
      <c r="AN719" s="6"/>
      <c r="AO719" s="6"/>
      <c r="AP719" s="6"/>
      <c r="AQ719" s="6"/>
      <c r="AR719" s="6"/>
      <c r="AS719" s="6"/>
      <c r="AT719" s="6"/>
      <c r="AU719" s="6"/>
      <c r="AV719" s="6"/>
      <c r="AW719" s="6"/>
      <c r="AX719" s="6"/>
      <c r="AY719" s="6"/>
      <c r="AZ719" s="6"/>
      <c r="BA719" s="6"/>
      <c r="BB719" s="6"/>
      <c r="BC719" s="6"/>
      <c r="BD719" s="6"/>
    </row>
    <row r="720" spans="31:56" ht="13.5" customHeight="1">
      <c r="AE720" s="6"/>
      <c r="AF720" s="6"/>
      <c r="AG720" s="6"/>
      <c r="AH720" s="6"/>
      <c r="AI720" s="6"/>
      <c r="AJ720" s="6"/>
      <c r="AK720" s="6"/>
      <c r="AL720" s="6"/>
      <c r="AM720" s="6"/>
      <c r="AN720" s="6"/>
      <c r="AO720" s="6"/>
      <c r="AP720" s="6"/>
      <c r="AQ720" s="6"/>
      <c r="AR720" s="6"/>
      <c r="AS720" s="6"/>
      <c r="AT720" s="6"/>
      <c r="AU720" s="6"/>
      <c r="AV720" s="6"/>
      <c r="AW720" s="6"/>
      <c r="AX720" s="6"/>
      <c r="AY720" s="6"/>
      <c r="AZ720" s="6"/>
      <c r="BA720" s="6"/>
      <c r="BB720" s="6"/>
      <c r="BC720" s="6"/>
      <c r="BD720" s="6"/>
    </row>
    <row r="721" spans="31:56" ht="13.5" customHeight="1">
      <c r="AE721" s="6"/>
      <c r="AF721" s="6"/>
      <c r="AG721" s="6"/>
      <c r="AH721" s="6"/>
      <c r="AI721" s="6"/>
      <c r="AJ721" s="6"/>
      <c r="AK721" s="6"/>
      <c r="AL721" s="6"/>
      <c r="AM721" s="6"/>
      <c r="AN721" s="6"/>
      <c r="AO721" s="6"/>
      <c r="AP721" s="6"/>
      <c r="AQ721" s="6"/>
      <c r="AR721" s="6"/>
      <c r="AS721" s="6"/>
      <c r="AT721" s="6"/>
      <c r="AU721" s="6"/>
      <c r="AV721" s="6"/>
      <c r="AW721" s="6"/>
      <c r="AX721" s="6"/>
      <c r="AY721" s="6"/>
      <c r="AZ721" s="6"/>
      <c r="BA721" s="6"/>
      <c r="BB721" s="6"/>
      <c r="BC721" s="6"/>
      <c r="BD721" s="6"/>
    </row>
    <row r="722" spans="31:56" ht="13.5" customHeight="1">
      <c r="AE722" s="6"/>
      <c r="AF722" s="6"/>
      <c r="AG722" s="6"/>
      <c r="AH722" s="6"/>
      <c r="AI722" s="6"/>
      <c r="AJ722" s="6"/>
      <c r="AK722" s="6"/>
      <c r="AL722" s="6"/>
      <c r="AM722" s="6"/>
      <c r="AN722" s="6"/>
      <c r="AO722" s="6"/>
      <c r="AP722" s="6"/>
      <c r="AQ722" s="6"/>
      <c r="AR722" s="6"/>
      <c r="AS722" s="6"/>
      <c r="AT722" s="6"/>
      <c r="AU722" s="6"/>
      <c r="AV722" s="6"/>
      <c r="AW722" s="6"/>
      <c r="AX722" s="6"/>
      <c r="AY722" s="6"/>
      <c r="AZ722" s="6"/>
      <c r="BA722" s="6"/>
      <c r="BB722" s="6"/>
      <c r="BC722" s="6"/>
      <c r="BD722" s="6"/>
    </row>
    <row r="723" spans="31:56" ht="13.5" customHeight="1">
      <c r="AE723" s="6"/>
      <c r="AF723" s="6"/>
      <c r="AG723" s="6"/>
      <c r="AH723" s="6"/>
      <c r="AI723" s="6"/>
      <c r="AJ723" s="6"/>
      <c r="AK723" s="6"/>
      <c r="AL723" s="6"/>
      <c r="AM723" s="6"/>
      <c r="AN723" s="6"/>
      <c r="AO723" s="6"/>
      <c r="AP723" s="6"/>
      <c r="AQ723" s="6"/>
      <c r="AR723" s="6"/>
      <c r="AS723" s="6"/>
      <c r="AT723" s="6"/>
      <c r="AU723" s="6"/>
      <c r="AV723" s="6"/>
      <c r="AW723" s="6"/>
      <c r="AX723" s="6"/>
      <c r="AY723" s="6"/>
      <c r="AZ723" s="6"/>
      <c r="BA723" s="6"/>
      <c r="BB723" s="6"/>
      <c r="BC723" s="6"/>
      <c r="BD723" s="6"/>
    </row>
    <row r="724" spans="31:56" ht="13.5" customHeight="1">
      <c r="AE724" s="6"/>
      <c r="AF724" s="6"/>
      <c r="AG724" s="6"/>
      <c r="AH724" s="6"/>
      <c r="AI724" s="6"/>
      <c r="AJ724" s="6"/>
      <c r="AK724" s="6"/>
      <c r="AL724" s="6"/>
      <c r="AM724" s="6"/>
      <c r="AN724" s="6"/>
      <c r="AO724" s="6"/>
      <c r="AP724" s="6"/>
      <c r="AQ724" s="6"/>
      <c r="AR724" s="6"/>
      <c r="AS724" s="6"/>
      <c r="AT724" s="6"/>
      <c r="AU724" s="6"/>
      <c r="AV724" s="6"/>
      <c r="AW724" s="6"/>
      <c r="AX724" s="6"/>
      <c r="AY724" s="6"/>
      <c r="AZ724" s="6"/>
      <c r="BA724" s="6"/>
      <c r="BB724" s="6"/>
      <c r="BC724" s="6"/>
      <c r="BD724" s="6"/>
    </row>
    <row r="725" spans="31:56" ht="13.5" customHeight="1">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row>
    <row r="726" spans="31:56" ht="13.5" customHeight="1">
      <c r="AE726" s="6"/>
      <c r="AF726" s="6"/>
      <c r="AG726" s="6"/>
      <c r="AH726" s="6"/>
      <c r="AI726" s="6"/>
      <c r="AJ726" s="6"/>
      <c r="AK726" s="6"/>
      <c r="AL726" s="6"/>
      <c r="AM726" s="6"/>
      <c r="AN726" s="6"/>
      <c r="AO726" s="6"/>
      <c r="AP726" s="6"/>
      <c r="AQ726" s="6"/>
      <c r="AR726" s="6"/>
      <c r="AS726" s="6"/>
      <c r="AT726" s="6"/>
      <c r="AU726" s="6"/>
      <c r="AV726" s="6"/>
      <c r="AW726" s="6"/>
      <c r="AX726" s="6"/>
      <c r="AY726" s="6"/>
      <c r="AZ726" s="6"/>
      <c r="BA726" s="6"/>
      <c r="BB726" s="6"/>
      <c r="BC726" s="6"/>
      <c r="BD726" s="6"/>
    </row>
    <row r="727" spans="31:56" ht="13.5" customHeight="1">
      <c r="AE727" s="6"/>
      <c r="AF727" s="6"/>
      <c r="AG727" s="6"/>
      <c r="AH727" s="6"/>
      <c r="AI727" s="6"/>
      <c r="AJ727" s="6"/>
      <c r="AK727" s="6"/>
      <c r="AL727" s="6"/>
      <c r="AM727" s="6"/>
      <c r="AN727" s="6"/>
      <c r="AO727" s="6"/>
      <c r="AP727" s="6"/>
      <c r="AQ727" s="6"/>
      <c r="AR727" s="6"/>
      <c r="AS727" s="6"/>
      <c r="AT727" s="6"/>
      <c r="AU727" s="6"/>
      <c r="AV727" s="6"/>
      <c r="AW727" s="6"/>
      <c r="AX727" s="6"/>
      <c r="AY727" s="6"/>
      <c r="AZ727" s="6"/>
      <c r="BA727" s="6"/>
      <c r="BB727" s="6"/>
      <c r="BC727" s="6"/>
      <c r="BD727" s="6"/>
    </row>
    <row r="728" spans="31:56" ht="13.5" customHeight="1">
      <c r="AE728" s="6"/>
      <c r="AF728" s="6"/>
      <c r="AG728" s="6"/>
      <c r="AH728" s="6"/>
      <c r="AI728" s="6"/>
      <c r="AJ728" s="6"/>
      <c r="AK728" s="6"/>
      <c r="AL728" s="6"/>
      <c r="AM728" s="6"/>
      <c r="AN728" s="6"/>
      <c r="AO728" s="6"/>
      <c r="AP728" s="6"/>
      <c r="AQ728" s="6"/>
      <c r="AR728" s="6"/>
      <c r="AS728" s="6"/>
      <c r="AT728" s="6"/>
      <c r="AU728" s="6"/>
      <c r="AV728" s="6"/>
      <c r="AW728" s="6"/>
      <c r="AX728" s="6"/>
      <c r="AY728" s="6"/>
      <c r="AZ728" s="6"/>
      <c r="BA728" s="6"/>
      <c r="BB728" s="6"/>
      <c r="BC728" s="6"/>
      <c r="BD728" s="6"/>
    </row>
    <row r="729" spans="31:56" ht="13.5" customHeight="1">
      <c r="AE729" s="6"/>
      <c r="AF729" s="6"/>
      <c r="AG729" s="6"/>
      <c r="AH729" s="6"/>
      <c r="AI729" s="6"/>
      <c r="AJ729" s="6"/>
      <c r="AK729" s="6"/>
      <c r="AL729" s="6"/>
      <c r="AM729" s="6"/>
      <c r="AN729" s="6"/>
      <c r="AO729" s="6"/>
      <c r="AP729" s="6"/>
      <c r="AQ729" s="6"/>
      <c r="AR729" s="6"/>
      <c r="AS729" s="6"/>
      <c r="AT729" s="6"/>
      <c r="AU729" s="6"/>
      <c r="AV729" s="6"/>
      <c r="AW729" s="6"/>
      <c r="AX729" s="6"/>
      <c r="AY729" s="6"/>
      <c r="AZ729" s="6"/>
      <c r="BA729" s="6"/>
      <c r="BB729" s="6"/>
      <c r="BC729" s="6"/>
      <c r="BD729" s="6"/>
    </row>
    <row r="730" spans="31:56" ht="13.5" customHeight="1">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row>
    <row r="731" spans="31:56" ht="13.5" customHeight="1">
      <c r="AE731" s="6"/>
      <c r="AF731" s="6"/>
      <c r="AG731" s="6"/>
      <c r="AH731" s="6"/>
      <c r="AI731" s="6"/>
      <c r="AJ731" s="6"/>
      <c r="AK731" s="6"/>
      <c r="AL731" s="6"/>
      <c r="AM731" s="6"/>
      <c r="AN731" s="6"/>
      <c r="AO731" s="6"/>
      <c r="AP731" s="6"/>
      <c r="AQ731" s="6"/>
      <c r="AR731" s="6"/>
      <c r="AS731" s="6"/>
      <c r="AT731" s="6"/>
      <c r="AU731" s="6"/>
      <c r="AV731" s="6"/>
      <c r="AW731" s="6"/>
      <c r="AX731" s="6"/>
      <c r="AY731" s="6"/>
      <c r="AZ731" s="6"/>
      <c r="BA731" s="6"/>
      <c r="BB731" s="6"/>
      <c r="BC731" s="6"/>
      <c r="BD731" s="6"/>
    </row>
    <row r="732" spans="31:56" ht="13.5" customHeight="1">
      <c r="AE732" s="6"/>
      <c r="AF732" s="6"/>
      <c r="AG732" s="6"/>
      <c r="AH732" s="6"/>
      <c r="AI732" s="6"/>
      <c r="AJ732" s="6"/>
      <c r="AK732" s="6"/>
      <c r="AL732" s="6"/>
      <c r="AM732" s="6"/>
      <c r="AN732" s="6"/>
      <c r="AO732" s="6"/>
      <c r="AP732" s="6"/>
      <c r="AQ732" s="6"/>
      <c r="AR732" s="6"/>
      <c r="AS732" s="6"/>
      <c r="AT732" s="6"/>
      <c r="AU732" s="6"/>
      <c r="AV732" s="6"/>
      <c r="AW732" s="6"/>
      <c r="AX732" s="6"/>
      <c r="AY732" s="6"/>
      <c r="AZ732" s="6"/>
      <c r="BA732" s="6"/>
      <c r="BB732" s="6"/>
      <c r="BC732" s="6"/>
      <c r="BD732" s="6"/>
    </row>
    <row r="733" spans="31:56" ht="13.5" customHeight="1">
      <c r="AE733" s="6"/>
      <c r="AF733" s="6"/>
      <c r="AG733" s="6"/>
      <c r="AH733" s="6"/>
      <c r="AI733" s="6"/>
      <c r="AJ733" s="6"/>
      <c r="AK733" s="6"/>
      <c r="AL733" s="6"/>
      <c r="AM733" s="6"/>
      <c r="AN733" s="6"/>
      <c r="AO733" s="6"/>
      <c r="AP733" s="6"/>
      <c r="AQ733" s="6"/>
      <c r="AR733" s="6"/>
      <c r="AS733" s="6"/>
      <c r="AT733" s="6"/>
      <c r="AU733" s="6"/>
      <c r="AV733" s="6"/>
      <c r="AW733" s="6"/>
      <c r="AX733" s="6"/>
      <c r="AY733" s="6"/>
      <c r="AZ733" s="6"/>
      <c r="BA733" s="6"/>
      <c r="BB733" s="6"/>
      <c r="BC733" s="6"/>
      <c r="BD733" s="6"/>
    </row>
    <row r="734" spans="31:56" ht="13.5" customHeight="1">
      <c r="AE734" s="6"/>
      <c r="AF734" s="6"/>
      <c r="AG734" s="6"/>
      <c r="AH734" s="6"/>
      <c r="AI734" s="6"/>
      <c r="AJ734" s="6"/>
      <c r="AK734" s="6"/>
      <c r="AL734" s="6"/>
      <c r="AM734" s="6"/>
      <c r="AN734" s="6"/>
      <c r="AO734" s="6"/>
      <c r="AP734" s="6"/>
      <c r="AQ734" s="6"/>
      <c r="AR734" s="6"/>
      <c r="AS734" s="6"/>
      <c r="AT734" s="6"/>
      <c r="AU734" s="6"/>
      <c r="AV734" s="6"/>
      <c r="AW734" s="6"/>
      <c r="AX734" s="6"/>
      <c r="AY734" s="6"/>
      <c r="AZ734" s="6"/>
      <c r="BA734" s="6"/>
      <c r="BB734" s="6"/>
      <c r="BC734" s="6"/>
      <c r="BD734" s="6"/>
    </row>
    <row r="735" spans="31:56" ht="13.5" customHeight="1">
      <c r="AE735" s="6"/>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row>
    <row r="736" spans="31:56" ht="13.5" customHeight="1">
      <c r="AE736" s="6"/>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row>
    <row r="737" spans="31:56" ht="13.5" customHeight="1">
      <c r="AE737" s="6"/>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row>
    <row r="738" spans="31:56" ht="13.5" customHeight="1">
      <c r="AE738" s="6"/>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row>
    <row r="739" spans="31:56" ht="13.5" customHeight="1">
      <c r="AE739" s="6"/>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row>
    <row r="740" spans="31:56" ht="13.5" customHeight="1">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row>
    <row r="741" spans="31:56" ht="13.5" customHeight="1">
      <c r="AE741" s="6"/>
      <c r="AF741" s="6"/>
      <c r="AG741" s="6"/>
      <c r="AH741" s="6"/>
      <c r="AI741" s="6"/>
      <c r="AJ741" s="6"/>
      <c r="AK741" s="6"/>
      <c r="AL741" s="6"/>
      <c r="AM741" s="6"/>
      <c r="AN741" s="6"/>
      <c r="AO741" s="6"/>
      <c r="AP741" s="6"/>
      <c r="AQ741" s="6"/>
      <c r="AR741" s="6"/>
      <c r="AS741" s="6"/>
      <c r="AT741" s="6"/>
      <c r="AU741" s="6"/>
      <c r="AV741" s="6"/>
      <c r="AW741" s="6"/>
      <c r="AX741" s="6"/>
      <c r="AY741" s="6"/>
      <c r="AZ741" s="6"/>
      <c r="BA741" s="6"/>
      <c r="BB741" s="6"/>
      <c r="BC741" s="6"/>
      <c r="BD741" s="6"/>
    </row>
    <row r="742" spans="31:56" ht="13.5" customHeight="1">
      <c r="AE742" s="6"/>
      <c r="AF742" s="6"/>
      <c r="AG742" s="6"/>
      <c r="AH742" s="6"/>
      <c r="AI742" s="6"/>
      <c r="AJ742" s="6"/>
      <c r="AK742" s="6"/>
      <c r="AL742" s="6"/>
      <c r="AM742" s="6"/>
      <c r="AN742" s="6"/>
      <c r="AO742" s="6"/>
      <c r="AP742" s="6"/>
      <c r="AQ742" s="6"/>
      <c r="AR742" s="6"/>
      <c r="AS742" s="6"/>
      <c r="AT742" s="6"/>
      <c r="AU742" s="6"/>
      <c r="AV742" s="6"/>
      <c r="AW742" s="6"/>
      <c r="AX742" s="6"/>
      <c r="AY742" s="6"/>
      <c r="AZ742" s="6"/>
      <c r="BA742" s="6"/>
      <c r="BB742" s="6"/>
      <c r="BC742" s="6"/>
      <c r="BD742" s="6"/>
    </row>
    <row r="743" spans="31:56" ht="13.5" customHeight="1">
      <c r="AE743" s="6"/>
      <c r="AF743" s="6"/>
      <c r="AG743" s="6"/>
      <c r="AH743" s="6"/>
      <c r="AI743" s="6"/>
      <c r="AJ743" s="6"/>
      <c r="AK743" s="6"/>
      <c r="AL743" s="6"/>
      <c r="AM743" s="6"/>
      <c r="AN743" s="6"/>
      <c r="AO743" s="6"/>
      <c r="AP743" s="6"/>
      <c r="AQ743" s="6"/>
      <c r="AR743" s="6"/>
      <c r="AS743" s="6"/>
      <c r="AT743" s="6"/>
      <c r="AU743" s="6"/>
      <c r="AV743" s="6"/>
      <c r="AW743" s="6"/>
      <c r="AX743" s="6"/>
      <c r="AY743" s="6"/>
      <c r="AZ743" s="6"/>
      <c r="BA743" s="6"/>
      <c r="BB743" s="6"/>
      <c r="BC743" s="6"/>
      <c r="BD743" s="6"/>
    </row>
    <row r="744" spans="31:56" ht="13.5" customHeight="1">
      <c r="AE744" s="6"/>
      <c r="AF744" s="6"/>
      <c r="AG744" s="6"/>
      <c r="AH744" s="6"/>
      <c r="AI744" s="6"/>
      <c r="AJ744" s="6"/>
      <c r="AK744" s="6"/>
      <c r="AL744" s="6"/>
      <c r="AM744" s="6"/>
      <c r="AN744" s="6"/>
      <c r="AO744" s="6"/>
      <c r="AP744" s="6"/>
      <c r="AQ744" s="6"/>
      <c r="AR744" s="6"/>
      <c r="AS744" s="6"/>
      <c r="AT744" s="6"/>
      <c r="AU744" s="6"/>
      <c r="AV744" s="6"/>
      <c r="AW744" s="6"/>
      <c r="AX744" s="6"/>
      <c r="AY744" s="6"/>
      <c r="AZ744" s="6"/>
      <c r="BA744" s="6"/>
      <c r="BB744" s="6"/>
      <c r="BC744" s="6"/>
      <c r="BD744" s="6"/>
    </row>
    <row r="745" spans="31:56" ht="13.5" customHeight="1">
      <c r="AE745" s="6"/>
      <c r="AF745" s="6"/>
      <c r="AG745" s="6"/>
      <c r="AH745" s="6"/>
      <c r="AI745" s="6"/>
      <c r="AJ745" s="6"/>
      <c r="AK745" s="6"/>
      <c r="AL745" s="6"/>
      <c r="AM745" s="6"/>
      <c r="AN745" s="6"/>
      <c r="AO745" s="6"/>
      <c r="AP745" s="6"/>
      <c r="AQ745" s="6"/>
      <c r="AR745" s="6"/>
      <c r="AS745" s="6"/>
      <c r="AT745" s="6"/>
      <c r="AU745" s="6"/>
      <c r="AV745" s="6"/>
      <c r="AW745" s="6"/>
      <c r="AX745" s="6"/>
      <c r="AY745" s="6"/>
      <c r="AZ745" s="6"/>
      <c r="BA745" s="6"/>
      <c r="BB745" s="6"/>
      <c r="BC745" s="6"/>
      <c r="BD745" s="6"/>
    </row>
    <row r="746" spans="31:56" ht="13.5" customHeight="1">
      <c r="AE746" s="6"/>
      <c r="AF746" s="6"/>
      <c r="AG746" s="6"/>
      <c r="AH746" s="6"/>
      <c r="AI746" s="6"/>
      <c r="AJ746" s="6"/>
      <c r="AK746" s="6"/>
      <c r="AL746" s="6"/>
      <c r="AM746" s="6"/>
      <c r="AN746" s="6"/>
      <c r="AO746" s="6"/>
      <c r="AP746" s="6"/>
      <c r="AQ746" s="6"/>
      <c r="AR746" s="6"/>
      <c r="AS746" s="6"/>
      <c r="AT746" s="6"/>
      <c r="AU746" s="6"/>
      <c r="AV746" s="6"/>
      <c r="AW746" s="6"/>
      <c r="AX746" s="6"/>
      <c r="AY746" s="6"/>
      <c r="AZ746" s="6"/>
      <c r="BA746" s="6"/>
      <c r="BB746" s="6"/>
      <c r="BC746" s="6"/>
      <c r="BD746" s="6"/>
    </row>
    <row r="747" spans="31:56" ht="13.5" customHeight="1">
      <c r="AE747" s="6"/>
      <c r="AF747" s="6"/>
      <c r="AG747" s="6"/>
      <c r="AH747" s="6"/>
      <c r="AI747" s="6"/>
      <c r="AJ747" s="6"/>
      <c r="AK747" s="6"/>
      <c r="AL747" s="6"/>
      <c r="AM747" s="6"/>
      <c r="AN747" s="6"/>
      <c r="AO747" s="6"/>
      <c r="AP747" s="6"/>
      <c r="AQ747" s="6"/>
      <c r="AR747" s="6"/>
      <c r="AS747" s="6"/>
      <c r="AT747" s="6"/>
      <c r="AU747" s="6"/>
      <c r="AV747" s="6"/>
      <c r="AW747" s="6"/>
      <c r="AX747" s="6"/>
      <c r="AY747" s="6"/>
      <c r="AZ747" s="6"/>
      <c r="BA747" s="6"/>
      <c r="BB747" s="6"/>
      <c r="BC747" s="6"/>
      <c r="BD747" s="6"/>
    </row>
    <row r="748" spans="31:56" ht="13.5" customHeight="1">
      <c r="AE748" s="6"/>
      <c r="AF748" s="6"/>
      <c r="AG748" s="6"/>
      <c r="AH748" s="6"/>
      <c r="AI748" s="6"/>
      <c r="AJ748" s="6"/>
      <c r="AK748" s="6"/>
      <c r="AL748" s="6"/>
      <c r="AM748" s="6"/>
      <c r="AN748" s="6"/>
      <c r="AO748" s="6"/>
      <c r="AP748" s="6"/>
      <c r="AQ748" s="6"/>
      <c r="AR748" s="6"/>
      <c r="AS748" s="6"/>
      <c r="AT748" s="6"/>
      <c r="AU748" s="6"/>
      <c r="AV748" s="6"/>
      <c r="AW748" s="6"/>
      <c r="AX748" s="6"/>
      <c r="AY748" s="6"/>
      <c r="AZ748" s="6"/>
      <c r="BA748" s="6"/>
      <c r="BB748" s="6"/>
      <c r="BC748" s="6"/>
      <c r="BD748" s="6"/>
    </row>
    <row r="749" spans="31:56" ht="13.5" customHeight="1">
      <c r="AE749" s="6"/>
      <c r="AF749" s="6"/>
      <c r="AG749" s="6"/>
      <c r="AH749" s="6"/>
      <c r="AI749" s="6"/>
      <c r="AJ749" s="6"/>
      <c r="AK749" s="6"/>
      <c r="AL749" s="6"/>
      <c r="AM749" s="6"/>
      <c r="AN749" s="6"/>
      <c r="AO749" s="6"/>
      <c r="AP749" s="6"/>
      <c r="AQ749" s="6"/>
      <c r="AR749" s="6"/>
      <c r="AS749" s="6"/>
      <c r="AT749" s="6"/>
      <c r="AU749" s="6"/>
      <c r="AV749" s="6"/>
      <c r="AW749" s="6"/>
      <c r="AX749" s="6"/>
      <c r="AY749" s="6"/>
      <c r="AZ749" s="6"/>
      <c r="BA749" s="6"/>
      <c r="BB749" s="6"/>
      <c r="BC749" s="6"/>
      <c r="BD749" s="6"/>
    </row>
    <row r="750" spans="31:56" ht="13.5" customHeight="1">
      <c r="AE750" s="6"/>
      <c r="AF750" s="6"/>
      <c r="AG750" s="6"/>
      <c r="AH750" s="6"/>
      <c r="AI750" s="6"/>
      <c r="AJ750" s="6"/>
      <c r="AK750" s="6"/>
      <c r="AL750" s="6"/>
      <c r="AM750" s="6"/>
      <c r="AN750" s="6"/>
      <c r="AO750" s="6"/>
      <c r="AP750" s="6"/>
      <c r="AQ750" s="6"/>
      <c r="AR750" s="6"/>
      <c r="AS750" s="6"/>
      <c r="AT750" s="6"/>
      <c r="AU750" s="6"/>
      <c r="AV750" s="6"/>
      <c r="AW750" s="6"/>
      <c r="AX750" s="6"/>
      <c r="AY750" s="6"/>
      <c r="AZ750" s="6"/>
      <c r="BA750" s="6"/>
      <c r="BB750" s="6"/>
      <c r="BC750" s="6"/>
      <c r="BD750" s="6"/>
    </row>
    <row r="751" spans="31:56" ht="13.5" customHeight="1">
      <c r="AE751" s="6"/>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row>
    <row r="752" spans="31:56" ht="13.5" customHeight="1">
      <c r="AE752" s="6"/>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row>
    <row r="753" spans="31:56" ht="13.5" customHeight="1">
      <c r="AE753" s="6"/>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row>
    <row r="754" spans="31:56" ht="13.5" customHeight="1">
      <c r="AE754" s="6"/>
      <c r="AF754" s="6"/>
      <c r="AG754" s="6"/>
      <c r="AH754" s="6"/>
      <c r="AI754" s="6"/>
      <c r="AJ754" s="6"/>
      <c r="AK754" s="6"/>
      <c r="AL754" s="6"/>
      <c r="AM754" s="6"/>
      <c r="AN754" s="6"/>
      <c r="AO754" s="6"/>
      <c r="AP754" s="6"/>
      <c r="AQ754" s="6"/>
      <c r="AR754" s="6"/>
      <c r="AS754" s="6"/>
      <c r="AT754" s="6"/>
      <c r="AU754" s="6"/>
      <c r="AV754" s="6"/>
      <c r="AW754" s="6"/>
      <c r="AX754" s="6"/>
      <c r="AY754" s="6"/>
      <c r="AZ754" s="6"/>
      <c r="BA754" s="6"/>
      <c r="BB754" s="6"/>
      <c r="BC754" s="6"/>
      <c r="BD754" s="6"/>
    </row>
    <row r="755" spans="31:56" ht="13.5" customHeight="1">
      <c r="AE755" s="6"/>
      <c r="AF755" s="6"/>
      <c r="AG755" s="6"/>
      <c r="AH755" s="6"/>
      <c r="AI755" s="6"/>
      <c r="AJ755" s="6"/>
      <c r="AK755" s="6"/>
      <c r="AL755" s="6"/>
      <c r="AM755" s="6"/>
      <c r="AN755" s="6"/>
      <c r="AO755" s="6"/>
      <c r="AP755" s="6"/>
      <c r="AQ755" s="6"/>
      <c r="AR755" s="6"/>
      <c r="AS755" s="6"/>
      <c r="AT755" s="6"/>
      <c r="AU755" s="6"/>
      <c r="AV755" s="6"/>
      <c r="AW755" s="6"/>
      <c r="AX755" s="6"/>
      <c r="AY755" s="6"/>
      <c r="AZ755" s="6"/>
      <c r="BA755" s="6"/>
      <c r="BB755" s="6"/>
      <c r="BC755" s="6"/>
      <c r="BD755" s="6"/>
    </row>
    <row r="756" spans="31:56" ht="13.5" customHeight="1">
      <c r="AE756" s="6"/>
      <c r="AF756" s="6"/>
      <c r="AG756" s="6"/>
      <c r="AH756" s="6"/>
      <c r="AI756" s="6"/>
      <c r="AJ756" s="6"/>
      <c r="AK756" s="6"/>
      <c r="AL756" s="6"/>
      <c r="AM756" s="6"/>
      <c r="AN756" s="6"/>
      <c r="AO756" s="6"/>
      <c r="AP756" s="6"/>
      <c r="AQ756" s="6"/>
      <c r="AR756" s="6"/>
      <c r="AS756" s="6"/>
      <c r="AT756" s="6"/>
      <c r="AU756" s="6"/>
      <c r="AV756" s="6"/>
      <c r="AW756" s="6"/>
      <c r="AX756" s="6"/>
      <c r="AY756" s="6"/>
      <c r="AZ756" s="6"/>
      <c r="BA756" s="6"/>
      <c r="BB756" s="6"/>
      <c r="BC756" s="6"/>
      <c r="BD756" s="6"/>
    </row>
    <row r="757" spans="31:56" ht="13.5" customHeight="1">
      <c r="AE757" s="6"/>
      <c r="AF757" s="6"/>
      <c r="AG757" s="6"/>
      <c r="AH757" s="6"/>
      <c r="AI757" s="6"/>
      <c r="AJ757" s="6"/>
      <c r="AK757" s="6"/>
      <c r="AL757" s="6"/>
      <c r="AM757" s="6"/>
      <c r="AN757" s="6"/>
      <c r="AO757" s="6"/>
      <c r="AP757" s="6"/>
      <c r="AQ757" s="6"/>
      <c r="AR757" s="6"/>
      <c r="AS757" s="6"/>
      <c r="AT757" s="6"/>
      <c r="AU757" s="6"/>
      <c r="AV757" s="6"/>
      <c r="AW757" s="6"/>
      <c r="AX757" s="6"/>
      <c r="AY757" s="6"/>
      <c r="AZ757" s="6"/>
      <c r="BA757" s="6"/>
      <c r="BB757" s="6"/>
      <c r="BC757" s="6"/>
      <c r="BD757" s="6"/>
    </row>
    <row r="758" spans="31:56" ht="13.5" customHeight="1">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row>
    <row r="759" spans="31:56" ht="13.5" customHeight="1">
      <c r="AE759" s="6"/>
      <c r="AF759" s="6"/>
      <c r="AG759" s="6"/>
      <c r="AH759" s="6"/>
      <c r="AI759" s="6"/>
      <c r="AJ759" s="6"/>
      <c r="AK759" s="6"/>
      <c r="AL759" s="6"/>
      <c r="AM759" s="6"/>
      <c r="AN759" s="6"/>
      <c r="AO759" s="6"/>
      <c r="AP759" s="6"/>
      <c r="AQ759" s="6"/>
      <c r="AR759" s="6"/>
      <c r="AS759" s="6"/>
      <c r="AT759" s="6"/>
      <c r="AU759" s="6"/>
      <c r="AV759" s="6"/>
      <c r="AW759" s="6"/>
      <c r="AX759" s="6"/>
      <c r="AY759" s="6"/>
      <c r="AZ759" s="6"/>
      <c r="BA759" s="6"/>
      <c r="BB759" s="6"/>
      <c r="BC759" s="6"/>
      <c r="BD759" s="6"/>
    </row>
    <row r="760" spans="31:56" ht="13.5" customHeight="1">
      <c r="AE760" s="6"/>
      <c r="AF760" s="6"/>
      <c r="AG760" s="6"/>
      <c r="AH760" s="6"/>
      <c r="AI760" s="6"/>
      <c r="AJ760" s="6"/>
      <c r="AK760" s="6"/>
      <c r="AL760" s="6"/>
      <c r="AM760" s="6"/>
      <c r="AN760" s="6"/>
      <c r="AO760" s="6"/>
      <c r="AP760" s="6"/>
      <c r="AQ760" s="6"/>
      <c r="AR760" s="6"/>
      <c r="AS760" s="6"/>
      <c r="AT760" s="6"/>
      <c r="AU760" s="6"/>
      <c r="AV760" s="6"/>
      <c r="AW760" s="6"/>
      <c r="AX760" s="6"/>
      <c r="AY760" s="6"/>
      <c r="AZ760" s="6"/>
      <c r="BA760" s="6"/>
      <c r="BB760" s="6"/>
      <c r="BC760" s="6"/>
      <c r="BD760" s="6"/>
    </row>
    <row r="761" spans="31:56" ht="13.5" customHeight="1">
      <c r="AE761" s="6"/>
      <c r="AF761" s="6"/>
      <c r="AG761" s="6"/>
      <c r="AH761" s="6"/>
      <c r="AI761" s="6"/>
      <c r="AJ761" s="6"/>
      <c r="AK761" s="6"/>
      <c r="AL761" s="6"/>
      <c r="AM761" s="6"/>
      <c r="AN761" s="6"/>
      <c r="AO761" s="6"/>
      <c r="AP761" s="6"/>
      <c r="AQ761" s="6"/>
      <c r="AR761" s="6"/>
      <c r="AS761" s="6"/>
      <c r="AT761" s="6"/>
      <c r="AU761" s="6"/>
      <c r="AV761" s="6"/>
      <c r="AW761" s="6"/>
      <c r="AX761" s="6"/>
      <c r="AY761" s="6"/>
      <c r="AZ761" s="6"/>
      <c r="BA761" s="6"/>
      <c r="BB761" s="6"/>
      <c r="BC761" s="6"/>
      <c r="BD761" s="6"/>
    </row>
    <row r="762" spans="31:56" ht="13.5" customHeight="1">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6"/>
    </row>
    <row r="763" spans="31:56" ht="13.5" customHeight="1">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row>
    <row r="764" spans="31:56" ht="13.5" customHeight="1">
      <c r="AE764" s="6"/>
      <c r="AF764" s="6"/>
      <c r="AG764" s="6"/>
      <c r="AH764" s="6"/>
      <c r="AI764" s="6"/>
      <c r="AJ764" s="6"/>
      <c r="AK764" s="6"/>
      <c r="AL764" s="6"/>
      <c r="AM764" s="6"/>
      <c r="AN764" s="6"/>
      <c r="AO764" s="6"/>
      <c r="AP764" s="6"/>
      <c r="AQ764" s="6"/>
      <c r="AR764" s="6"/>
      <c r="AS764" s="6"/>
      <c r="AT764" s="6"/>
      <c r="AU764" s="6"/>
      <c r="AV764" s="6"/>
      <c r="AW764" s="6"/>
      <c r="AX764" s="6"/>
      <c r="AY764" s="6"/>
      <c r="AZ764" s="6"/>
      <c r="BA764" s="6"/>
      <c r="BB764" s="6"/>
      <c r="BC764" s="6"/>
      <c r="BD764" s="6"/>
    </row>
    <row r="765" spans="31:56" ht="13.5" customHeight="1">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6"/>
    </row>
    <row r="766" spans="31:56" ht="13.5" customHeight="1">
      <c r="AE766" s="6"/>
      <c r="AF766" s="6"/>
      <c r="AG766" s="6"/>
      <c r="AH766" s="6"/>
      <c r="AI766" s="6"/>
      <c r="AJ766" s="6"/>
      <c r="AK766" s="6"/>
      <c r="AL766" s="6"/>
      <c r="AM766" s="6"/>
      <c r="AN766" s="6"/>
      <c r="AO766" s="6"/>
      <c r="AP766" s="6"/>
      <c r="AQ766" s="6"/>
      <c r="AR766" s="6"/>
      <c r="AS766" s="6"/>
      <c r="AT766" s="6"/>
      <c r="AU766" s="6"/>
      <c r="AV766" s="6"/>
      <c r="AW766" s="6"/>
      <c r="AX766" s="6"/>
      <c r="AY766" s="6"/>
      <c r="AZ766" s="6"/>
      <c r="BA766" s="6"/>
      <c r="BB766" s="6"/>
      <c r="BC766" s="6"/>
      <c r="BD766" s="6"/>
    </row>
    <row r="767" spans="31:56" ht="13.5" customHeight="1">
      <c r="AE767" s="6"/>
      <c r="AF767" s="6"/>
      <c r="AG767" s="6"/>
      <c r="AH767" s="6"/>
      <c r="AI767" s="6"/>
      <c r="AJ767" s="6"/>
      <c r="AK767" s="6"/>
      <c r="AL767" s="6"/>
      <c r="AM767" s="6"/>
      <c r="AN767" s="6"/>
      <c r="AO767" s="6"/>
      <c r="AP767" s="6"/>
      <c r="AQ767" s="6"/>
      <c r="AR767" s="6"/>
      <c r="AS767" s="6"/>
      <c r="AT767" s="6"/>
      <c r="AU767" s="6"/>
      <c r="AV767" s="6"/>
      <c r="AW767" s="6"/>
      <c r="AX767" s="6"/>
      <c r="AY767" s="6"/>
      <c r="AZ767" s="6"/>
      <c r="BA767" s="6"/>
      <c r="BB767" s="6"/>
      <c r="BC767" s="6"/>
      <c r="BD767" s="6"/>
    </row>
    <row r="768" spans="31:56" ht="13.5" customHeight="1">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row>
    <row r="769" spans="31:56" ht="13.5" customHeight="1">
      <c r="AE769" s="6"/>
      <c r="AF769" s="6"/>
      <c r="AG769" s="6"/>
      <c r="AH769" s="6"/>
      <c r="AI769" s="6"/>
      <c r="AJ769" s="6"/>
      <c r="AK769" s="6"/>
      <c r="AL769" s="6"/>
      <c r="AM769" s="6"/>
      <c r="AN769" s="6"/>
      <c r="AO769" s="6"/>
      <c r="AP769" s="6"/>
      <c r="AQ769" s="6"/>
      <c r="AR769" s="6"/>
      <c r="AS769" s="6"/>
      <c r="AT769" s="6"/>
      <c r="AU769" s="6"/>
      <c r="AV769" s="6"/>
      <c r="AW769" s="6"/>
      <c r="AX769" s="6"/>
      <c r="AY769" s="6"/>
      <c r="AZ769" s="6"/>
      <c r="BA769" s="6"/>
      <c r="BB769" s="6"/>
      <c r="BC769" s="6"/>
      <c r="BD769" s="6"/>
    </row>
    <row r="770" spans="31:56" ht="13.5" customHeight="1">
      <c r="AE770" s="6"/>
      <c r="AF770" s="6"/>
      <c r="AG770" s="6"/>
      <c r="AH770" s="6"/>
      <c r="AI770" s="6"/>
      <c r="AJ770" s="6"/>
      <c r="AK770" s="6"/>
      <c r="AL770" s="6"/>
      <c r="AM770" s="6"/>
      <c r="AN770" s="6"/>
      <c r="AO770" s="6"/>
      <c r="AP770" s="6"/>
      <c r="AQ770" s="6"/>
      <c r="AR770" s="6"/>
      <c r="AS770" s="6"/>
      <c r="AT770" s="6"/>
      <c r="AU770" s="6"/>
      <c r="AV770" s="6"/>
      <c r="AW770" s="6"/>
      <c r="AX770" s="6"/>
      <c r="AY770" s="6"/>
      <c r="AZ770" s="6"/>
      <c r="BA770" s="6"/>
      <c r="BB770" s="6"/>
      <c r="BC770" s="6"/>
      <c r="BD770" s="6"/>
    </row>
    <row r="771" spans="31:56" ht="13.5" customHeight="1">
      <c r="AE771" s="6"/>
      <c r="AF771" s="6"/>
      <c r="AG771" s="6"/>
      <c r="AH771" s="6"/>
      <c r="AI771" s="6"/>
      <c r="AJ771" s="6"/>
      <c r="AK771" s="6"/>
      <c r="AL771" s="6"/>
      <c r="AM771" s="6"/>
      <c r="AN771" s="6"/>
      <c r="AO771" s="6"/>
      <c r="AP771" s="6"/>
      <c r="AQ771" s="6"/>
      <c r="AR771" s="6"/>
      <c r="AS771" s="6"/>
      <c r="AT771" s="6"/>
      <c r="AU771" s="6"/>
      <c r="AV771" s="6"/>
      <c r="AW771" s="6"/>
      <c r="AX771" s="6"/>
      <c r="AY771" s="6"/>
      <c r="AZ771" s="6"/>
      <c r="BA771" s="6"/>
      <c r="BB771" s="6"/>
      <c r="BC771" s="6"/>
      <c r="BD771" s="6"/>
    </row>
    <row r="772" spans="31:56" ht="13.5" customHeight="1">
      <c r="AE772" s="6"/>
      <c r="AF772" s="6"/>
      <c r="AG772" s="6"/>
      <c r="AH772" s="6"/>
      <c r="AI772" s="6"/>
      <c r="AJ772" s="6"/>
      <c r="AK772" s="6"/>
      <c r="AL772" s="6"/>
      <c r="AM772" s="6"/>
      <c r="AN772" s="6"/>
      <c r="AO772" s="6"/>
      <c r="AP772" s="6"/>
      <c r="AQ772" s="6"/>
      <c r="AR772" s="6"/>
      <c r="AS772" s="6"/>
      <c r="AT772" s="6"/>
      <c r="AU772" s="6"/>
      <c r="AV772" s="6"/>
      <c r="AW772" s="6"/>
      <c r="AX772" s="6"/>
      <c r="AY772" s="6"/>
      <c r="AZ772" s="6"/>
      <c r="BA772" s="6"/>
      <c r="BB772" s="6"/>
      <c r="BC772" s="6"/>
      <c r="BD772" s="6"/>
    </row>
    <row r="773" spans="31:56" ht="13.5" customHeight="1">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row>
    <row r="774" spans="31:56" ht="13.5" customHeight="1">
      <c r="AE774" s="6"/>
      <c r="AF774" s="6"/>
      <c r="AG774" s="6"/>
      <c r="AH774" s="6"/>
      <c r="AI774" s="6"/>
      <c r="AJ774" s="6"/>
      <c r="AK774" s="6"/>
      <c r="AL774" s="6"/>
      <c r="AM774" s="6"/>
      <c r="AN774" s="6"/>
      <c r="AO774" s="6"/>
      <c r="AP774" s="6"/>
      <c r="AQ774" s="6"/>
      <c r="AR774" s="6"/>
      <c r="AS774" s="6"/>
      <c r="AT774" s="6"/>
      <c r="AU774" s="6"/>
      <c r="AV774" s="6"/>
      <c r="AW774" s="6"/>
      <c r="AX774" s="6"/>
      <c r="AY774" s="6"/>
      <c r="AZ774" s="6"/>
      <c r="BA774" s="6"/>
      <c r="BB774" s="6"/>
      <c r="BC774" s="6"/>
      <c r="BD774" s="6"/>
    </row>
    <row r="775" spans="31:56" ht="13.5" customHeight="1">
      <c r="AE775" s="6"/>
      <c r="AF775" s="6"/>
      <c r="AG775" s="6"/>
      <c r="AH775" s="6"/>
      <c r="AI775" s="6"/>
      <c r="AJ775" s="6"/>
      <c r="AK775" s="6"/>
      <c r="AL775" s="6"/>
      <c r="AM775" s="6"/>
      <c r="AN775" s="6"/>
      <c r="AO775" s="6"/>
      <c r="AP775" s="6"/>
      <c r="AQ775" s="6"/>
      <c r="AR775" s="6"/>
      <c r="AS775" s="6"/>
      <c r="AT775" s="6"/>
      <c r="AU775" s="6"/>
      <c r="AV775" s="6"/>
      <c r="AW775" s="6"/>
      <c r="AX775" s="6"/>
      <c r="AY775" s="6"/>
      <c r="AZ775" s="6"/>
      <c r="BA775" s="6"/>
      <c r="BB775" s="6"/>
      <c r="BC775" s="6"/>
      <c r="BD775" s="6"/>
    </row>
    <row r="776" spans="31:56" ht="13.5" customHeight="1">
      <c r="AE776" s="6"/>
      <c r="AF776" s="6"/>
      <c r="AG776" s="6"/>
      <c r="AH776" s="6"/>
      <c r="AI776" s="6"/>
      <c r="AJ776" s="6"/>
      <c r="AK776" s="6"/>
      <c r="AL776" s="6"/>
      <c r="AM776" s="6"/>
      <c r="AN776" s="6"/>
      <c r="AO776" s="6"/>
      <c r="AP776" s="6"/>
      <c r="AQ776" s="6"/>
      <c r="AR776" s="6"/>
      <c r="AS776" s="6"/>
      <c r="AT776" s="6"/>
      <c r="AU776" s="6"/>
      <c r="AV776" s="6"/>
      <c r="AW776" s="6"/>
      <c r="AX776" s="6"/>
      <c r="AY776" s="6"/>
      <c r="AZ776" s="6"/>
      <c r="BA776" s="6"/>
      <c r="BB776" s="6"/>
      <c r="BC776" s="6"/>
      <c r="BD776" s="6"/>
    </row>
    <row r="777" spans="31:56" ht="13.5" customHeight="1">
      <c r="AE777" s="6"/>
      <c r="AF777" s="6"/>
      <c r="AG777" s="6"/>
      <c r="AH777" s="6"/>
      <c r="AI777" s="6"/>
      <c r="AJ777" s="6"/>
      <c r="AK777" s="6"/>
      <c r="AL777" s="6"/>
      <c r="AM777" s="6"/>
      <c r="AN777" s="6"/>
      <c r="AO777" s="6"/>
      <c r="AP777" s="6"/>
      <c r="AQ777" s="6"/>
      <c r="AR777" s="6"/>
      <c r="AS777" s="6"/>
      <c r="AT777" s="6"/>
      <c r="AU777" s="6"/>
      <c r="AV777" s="6"/>
      <c r="AW777" s="6"/>
      <c r="AX777" s="6"/>
      <c r="AY777" s="6"/>
      <c r="AZ777" s="6"/>
      <c r="BA777" s="6"/>
      <c r="BB777" s="6"/>
      <c r="BC777" s="6"/>
      <c r="BD777" s="6"/>
    </row>
    <row r="778" spans="31:56" ht="13.5" customHeight="1">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row>
    <row r="779" spans="31:56" ht="13.5" customHeight="1">
      <c r="AE779" s="6"/>
      <c r="AF779" s="6"/>
      <c r="AG779" s="6"/>
      <c r="AH779" s="6"/>
      <c r="AI779" s="6"/>
      <c r="AJ779" s="6"/>
      <c r="AK779" s="6"/>
      <c r="AL779" s="6"/>
      <c r="AM779" s="6"/>
      <c r="AN779" s="6"/>
      <c r="AO779" s="6"/>
      <c r="AP779" s="6"/>
      <c r="AQ779" s="6"/>
      <c r="AR779" s="6"/>
      <c r="AS779" s="6"/>
      <c r="AT779" s="6"/>
      <c r="AU779" s="6"/>
      <c r="AV779" s="6"/>
      <c r="AW779" s="6"/>
      <c r="AX779" s="6"/>
      <c r="AY779" s="6"/>
      <c r="AZ779" s="6"/>
      <c r="BA779" s="6"/>
      <c r="BB779" s="6"/>
      <c r="BC779" s="6"/>
      <c r="BD779" s="6"/>
    </row>
    <row r="780" spans="31:56" ht="13.5" customHeight="1">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row>
    <row r="781" spans="31:56" ht="13.5" customHeight="1">
      <c r="AE781" s="6"/>
      <c r="AF781" s="6"/>
      <c r="AG781" s="6"/>
      <c r="AH781" s="6"/>
      <c r="AI781" s="6"/>
      <c r="AJ781" s="6"/>
      <c r="AK781" s="6"/>
      <c r="AL781" s="6"/>
      <c r="AM781" s="6"/>
      <c r="AN781" s="6"/>
      <c r="AO781" s="6"/>
      <c r="AP781" s="6"/>
      <c r="AQ781" s="6"/>
      <c r="AR781" s="6"/>
      <c r="AS781" s="6"/>
      <c r="AT781" s="6"/>
      <c r="AU781" s="6"/>
      <c r="AV781" s="6"/>
      <c r="AW781" s="6"/>
      <c r="AX781" s="6"/>
      <c r="AY781" s="6"/>
      <c r="AZ781" s="6"/>
      <c r="BA781" s="6"/>
      <c r="BB781" s="6"/>
      <c r="BC781" s="6"/>
      <c r="BD781" s="6"/>
    </row>
    <row r="782" spans="31:56" ht="13.5" customHeight="1">
      <c r="AE782" s="6"/>
      <c r="AF782" s="6"/>
      <c r="AG782" s="6"/>
      <c r="AH782" s="6"/>
      <c r="AI782" s="6"/>
      <c r="AJ782" s="6"/>
      <c r="AK782" s="6"/>
      <c r="AL782" s="6"/>
      <c r="AM782" s="6"/>
      <c r="AN782" s="6"/>
      <c r="AO782" s="6"/>
      <c r="AP782" s="6"/>
      <c r="AQ782" s="6"/>
      <c r="AR782" s="6"/>
      <c r="AS782" s="6"/>
      <c r="AT782" s="6"/>
      <c r="AU782" s="6"/>
      <c r="AV782" s="6"/>
      <c r="AW782" s="6"/>
      <c r="AX782" s="6"/>
      <c r="AY782" s="6"/>
      <c r="AZ782" s="6"/>
      <c r="BA782" s="6"/>
      <c r="BB782" s="6"/>
      <c r="BC782" s="6"/>
      <c r="BD782" s="6"/>
    </row>
    <row r="783" spans="31:56" ht="13.5" customHeight="1">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row>
    <row r="784" spans="31:56" ht="13.5" customHeight="1">
      <c r="AE784" s="6"/>
      <c r="AF784" s="6"/>
      <c r="AG784" s="6"/>
      <c r="AH784" s="6"/>
      <c r="AI784" s="6"/>
      <c r="AJ784" s="6"/>
      <c r="AK784" s="6"/>
      <c r="AL784" s="6"/>
      <c r="AM784" s="6"/>
      <c r="AN784" s="6"/>
      <c r="AO784" s="6"/>
      <c r="AP784" s="6"/>
      <c r="AQ784" s="6"/>
      <c r="AR784" s="6"/>
      <c r="AS784" s="6"/>
      <c r="AT784" s="6"/>
      <c r="AU784" s="6"/>
      <c r="AV784" s="6"/>
      <c r="AW784" s="6"/>
      <c r="AX784" s="6"/>
      <c r="AY784" s="6"/>
      <c r="AZ784" s="6"/>
      <c r="BA784" s="6"/>
      <c r="BB784" s="6"/>
      <c r="BC784" s="6"/>
      <c r="BD784" s="6"/>
    </row>
    <row r="785" spans="31:56" ht="13.5" customHeight="1">
      <c r="AE785" s="6"/>
      <c r="AF785" s="6"/>
      <c r="AG785" s="6"/>
      <c r="AH785" s="6"/>
      <c r="AI785" s="6"/>
      <c r="AJ785" s="6"/>
      <c r="AK785" s="6"/>
      <c r="AL785" s="6"/>
      <c r="AM785" s="6"/>
      <c r="AN785" s="6"/>
      <c r="AO785" s="6"/>
      <c r="AP785" s="6"/>
      <c r="AQ785" s="6"/>
      <c r="AR785" s="6"/>
      <c r="AS785" s="6"/>
      <c r="AT785" s="6"/>
      <c r="AU785" s="6"/>
      <c r="AV785" s="6"/>
      <c r="AW785" s="6"/>
      <c r="AX785" s="6"/>
      <c r="AY785" s="6"/>
      <c r="AZ785" s="6"/>
      <c r="BA785" s="6"/>
      <c r="BB785" s="6"/>
      <c r="BC785" s="6"/>
      <c r="BD785" s="6"/>
    </row>
    <row r="786" spans="31:56" ht="13.5" customHeight="1">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row>
    <row r="787" spans="31:56" ht="13.5" customHeight="1">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row>
    <row r="788" spans="31:56" ht="13.5" customHeight="1">
      <c r="AE788" s="6"/>
      <c r="AF788" s="6"/>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row>
    <row r="789" spans="31:56" ht="13.5" customHeight="1">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row>
    <row r="790" spans="31:56" ht="13.5" customHeight="1">
      <c r="AE790" s="6"/>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row>
    <row r="791" spans="31:56" ht="13.5" customHeight="1">
      <c r="AE791" s="6"/>
      <c r="AF791" s="6"/>
      <c r="AG791" s="6"/>
      <c r="AH791" s="6"/>
      <c r="AI791" s="6"/>
      <c r="AJ791" s="6"/>
      <c r="AK791" s="6"/>
      <c r="AL791" s="6"/>
      <c r="AM791" s="6"/>
      <c r="AN791" s="6"/>
      <c r="AO791" s="6"/>
      <c r="AP791" s="6"/>
      <c r="AQ791" s="6"/>
      <c r="AR791" s="6"/>
      <c r="AS791" s="6"/>
      <c r="AT791" s="6"/>
      <c r="AU791" s="6"/>
      <c r="AV791" s="6"/>
      <c r="AW791" s="6"/>
      <c r="AX791" s="6"/>
      <c r="AY791" s="6"/>
      <c r="AZ791" s="6"/>
      <c r="BA791" s="6"/>
      <c r="BB791" s="6"/>
      <c r="BC791" s="6"/>
      <c r="BD791" s="6"/>
    </row>
    <row r="792" spans="31:56" ht="13.5" customHeight="1">
      <c r="AE792" s="6"/>
      <c r="AF792" s="6"/>
      <c r="AG792" s="6"/>
      <c r="AH792" s="6"/>
      <c r="AI792" s="6"/>
      <c r="AJ792" s="6"/>
      <c r="AK792" s="6"/>
      <c r="AL792" s="6"/>
      <c r="AM792" s="6"/>
      <c r="AN792" s="6"/>
      <c r="AO792" s="6"/>
      <c r="AP792" s="6"/>
      <c r="AQ792" s="6"/>
      <c r="AR792" s="6"/>
      <c r="AS792" s="6"/>
      <c r="AT792" s="6"/>
      <c r="AU792" s="6"/>
      <c r="AV792" s="6"/>
      <c r="AW792" s="6"/>
      <c r="AX792" s="6"/>
      <c r="AY792" s="6"/>
      <c r="AZ792" s="6"/>
      <c r="BA792" s="6"/>
      <c r="BB792" s="6"/>
      <c r="BC792" s="6"/>
      <c r="BD792" s="6"/>
    </row>
    <row r="793" spans="31:56" ht="13.5" customHeight="1">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row>
    <row r="794" spans="31:56" ht="13.5" customHeight="1">
      <c r="AE794" s="6"/>
      <c r="AF794" s="6"/>
      <c r="AG794" s="6"/>
      <c r="AH794" s="6"/>
      <c r="AI794" s="6"/>
      <c r="AJ794" s="6"/>
      <c r="AK794" s="6"/>
      <c r="AL794" s="6"/>
      <c r="AM794" s="6"/>
      <c r="AN794" s="6"/>
      <c r="AO794" s="6"/>
      <c r="AP794" s="6"/>
      <c r="AQ794" s="6"/>
      <c r="AR794" s="6"/>
      <c r="AS794" s="6"/>
      <c r="AT794" s="6"/>
      <c r="AU794" s="6"/>
      <c r="AV794" s="6"/>
      <c r="AW794" s="6"/>
      <c r="AX794" s="6"/>
      <c r="AY794" s="6"/>
      <c r="AZ794" s="6"/>
      <c r="BA794" s="6"/>
      <c r="BB794" s="6"/>
      <c r="BC794" s="6"/>
      <c r="BD794" s="6"/>
    </row>
    <row r="795" spans="31:56" ht="13.5" customHeight="1">
      <c r="AE795" s="6"/>
      <c r="AF795" s="6"/>
      <c r="AG795" s="6"/>
      <c r="AH795" s="6"/>
      <c r="AI795" s="6"/>
      <c r="AJ795" s="6"/>
      <c r="AK795" s="6"/>
      <c r="AL795" s="6"/>
      <c r="AM795" s="6"/>
      <c r="AN795" s="6"/>
      <c r="AO795" s="6"/>
      <c r="AP795" s="6"/>
      <c r="AQ795" s="6"/>
      <c r="AR795" s="6"/>
      <c r="AS795" s="6"/>
      <c r="AT795" s="6"/>
      <c r="AU795" s="6"/>
      <c r="AV795" s="6"/>
      <c r="AW795" s="6"/>
      <c r="AX795" s="6"/>
      <c r="AY795" s="6"/>
      <c r="AZ795" s="6"/>
      <c r="BA795" s="6"/>
      <c r="BB795" s="6"/>
      <c r="BC795" s="6"/>
      <c r="BD795" s="6"/>
    </row>
    <row r="796" spans="31:56" ht="13.5" customHeight="1">
      <c r="AE796" s="6"/>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row>
    <row r="797" spans="31:56" ht="13.5" customHeight="1">
      <c r="AE797" s="6"/>
      <c r="AF797" s="6"/>
      <c r="AG797" s="6"/>
      <c r="AH797" s="6"/>
      <c r="AI797" s="6"/>
      <c r="AJ797" s="6"/>
      <c r="AK797" s="6"/>
      <c r="AL797" s="6"/>
      <c r="AM797" s="6"/>
      <c r="AN797" s="6"/>
      <c r="AO797" s="6"/>
      <c r="AP797" s="6"/>
      <c r="AQ797" s="6"/>
      <c r="AR797" s="6"/>
      <c r="AS797" s="6"/>
      <c r="AT797" s="6"/>
      <c r="AU797" s="6"/>
      <c r="AV797" s="6"/>
      <c r="AW797" s="6"/>
      <c r="AX797" s="6"/>
      <c r="AY797" s="6"/>
      <c r="AZ797" s="6"/>
      <c r="BA797" s="6"/>
      <c r="BB797" s="6"/>
      <c r="BC797" s="6"/>
      <c r="BD797" s="6"/>
    </row>
    <row r="798" spans="31:56" ht="13.5" customHeight="1">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row>
    <row r="799" spans="31:56" ht="13.5" customHeight="1">
      <c r="AE799" s="6"/>
      <c r="AF799" s="6"/>
      <c r="AG799" s="6"/>
      <c r="AH799" s="6"/>
      <c r="AI799" s="6"/>
      <c r="AJ799" s="6"/>
      <c r="AK799" s="6"/>
      <c r="AL799" s="6"/>
      <c r="AM799" s="6"/>
      <c r="AN799" s="6"/>
      <c r="AO799" s="6"/>
      <c r="AP799" s="6"/>
      <c r="AQ799" s="6"/>
      <c r="AR799" s="6"/>
      <c r="AS799" s="6"/>
      <c r="AT799" s="6"/>
      <c r="AU799" s="6"/>
      <c r="AV799" s="6"/>
      <c r="AW799" s="6"/>
      <c r="AX799" s="6"/>
      <c r="AY799" s="6"/>
      <c r="AZ799" s="6"/>
      <c r="BA799" s="6"/>
      <c r="BB799" s="6"/>
      <c r="BC799" s="6"/>
      <c r="BD799" s="6"/>
    </row>
    <row r="800" spans="31:56" ht="13.5" customHeight="1">
      <c r="AE800" s="6"/>
      <c r="AF800" s="6"/>
      <c r="AG800" s="6"/>
      <c r="AH800" s="6"/>
      <c r="AI800" s="6"/>
      <c r="AJ800" s="6"/>
      <c r="AK800" s="6"/>
      <c r="AL800" s="6"/>
      <c r="AM800" s="6"/>
      <c r="AN800" s="6"/>
      <c r="AO800" s="6"/>
      <c r="AP800" s="6"/>
      <c r="AQ800" s="6"/>
      <c r="AR800" s="6"/>
      <c r="AS800" s="6"/>
      <c r="AT800" s="6"/>
      <c r="AU800" s="6"/>
      <c r="AV800" s="6"/>
      <c r="AW800" s="6"/>
      <c r="AX800" s="6"/>
      <c r="AY800" s="6"/>
      <c r="AZ800" s="6"/>
      <c r="BA800" s="6"/>
      <c r="BB800" s="6"/>
      <c r="BC800" s="6"/>
      <c r="BD800" s="6"/>
    </row>
    <row r="801" spans="31:56" ht="13.5" customHeight="1">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row>
    <row r="802" spans="31:56" ht="13.5" customHeight="1">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row>
    <row r="803" spans="31:56" ht="13.5" customHeight="1">
      <c r="AE803" s="6"/>
      <c r="AF803" s="6"/>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row>
    <row r="804" spans="31:56" ht="13.5" customHeight="1">
      <c r="AE804" s="6"/>
      <c r="AF804" s="6"/>
      <c r="AG804" s="6"/>
      <c r="AH804" s="6"/>
      <c r="AI804" s="6"/>
      <c r="AJ804" s="6"/>
      <c r="AK804" s="6"/>
      <c r="AL804" s="6"/>
      <c r="AM804" s="6"/>
      <c r="AN804" s="6"/>
      <c r="AO804" s="6"/>
      <c r="AP804" s="6"/>
      <c r="AQ804" s="6"/>
      <c r="AR804" s="6"/>
      <c r="AS804" s="6"/>
      <c r="AT804" s="6"/>
      <c r="AU804" s="6"/>
      <c r="AV804" s="6"/>
      <c r="AW804" s="6"/>
      <c r="AX804" s="6"/>
      <c r="AY804" s="6"/>
      <c r="AZ804" s="6"/>
      <c r="BA804" s="6"/>
      <c r="BB804" s="6"/>
      <c r="BC804" s="6"/>
      <c r="BD804" s="6"/>
    </row>
    <row r="805" spans="31:56" ht="13.5" customHeight="1">
      <c r="AE805" s="6"/>
      <c r="AF805" s="6"/>
      <c r="AG805" s="6"/>
      <c r="AH805" s="6"/>
      <c r="AI805" s="6"/>
      <c r="AJ805" s="6"/>
      <c r="AK805" s="6"/>
      <c r="AL805" s="6"/>
      <c r="AM805" s="6"/>
      <c r="AN805" s="6"/>
      <c r="AO805" s="6"/>
      <c r="AP805" s="6"/>
      <c r="AQ805" s="6"/>
      <c r="AR805" s="6"/>
      <c r="AS805" s="6"/>
      <c r="AT805" s="6"/>
      <c r="AU805" s="6"/>
      <c r="AV805" s="6"/>
      <c r="AW805" s="6"/>
      <c r="AX805" s="6"/>
      <c r="AY805" s="6"/>
      <c r="AZ805" s="6"/>
      <c r="BA805" s="6"/>
      <c r="BB805" s="6"/>
      <c r="BC805" s="6"/>
      <c r="BD805" s="6"/>
    </row>
    <row r="806" spans="31:56" ht="13.5" customHeight="1">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row>
    <row r="807" spans="31:56" ht="13.5" customHeight="1">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row>
    <row r="808" spans="31:56" ht="13.5" customHeight="1">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row>
    <row r="809" spans="31:56" ht="13.5" customHeight="1">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row>
    <row r="810" spans="31:56" ht="13.5" customHeight="1">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row>
    <row r="811" spans="31:56" ht="13.5" customHeight="1">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row>
    <row r="812" spans="31:56" ht="13.5" customHeight="1">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row>
    <row r="813" spans="31:56" ht="13.5" customHeight="1">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row>
    <row r="814" spans="31:56" ht="13.5" customHeight="1">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row>
    <row r="815" spans="31:56" ht="13.5" customHeight="1">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row>
    <row r="816" spans="31:56" ht="13.5" customHeight="1">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row>
    <row r="817" spans="31:56" ht="13.5" customHeight="1">
      <c r="AE817" s="6"/>
      <c r="AF817" s="6"/>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row>
    <row r="818" spans="31:56" ht="13.5" customHeight="1">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row>
    <row r="819" spans="31:56" ht="13.5" customHeight="1">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row>
    <row r="820" spans="31:56" ht="13.5" customHeight="1">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c r="BD820" s="6"/>
    </row>
    <row r="821" spans="31:56" ht="13.5" customHeight="1">
      <c r="AE821" s="6"/>
      <c r="AF821" s="6"/>
      <c r="AG821" s="6"/>
      <c r="AH821" s="6"/>
      <c r="AI821" s="6"/>
      <c r="AJ821" s="6"/>
      <c r="AK821" s="6"/>
      <c r="AL821" s="6"/>
      <c r="AM821" s="6"/>
      <c r="AN821" s="6"/>
      <c r="AO821" s="6"/>
      <c r="AP821" s="6"/>
      <c r="AQ821" s="6"/>
      <c r="AR821" s="6"/>
      <c r="AS821" s="6"/>
      <c r="AT821" s="6"/>
      <c r="AU821" s="6"/>
      <c r="AV821" s="6"/>
      <c r="AW821" s="6"/>
      <c r="AX821" s="6"/>
      <c r="AY821" s="6"/>
      <c r="AZ821" s="6"/>
      <c r="BA821" s="6"/>
      <c r="BB821" s="6"/>
      <c r="BC821" s="6"/>
      <c r="BD821" s="6"/>
    </row>
    <row r="822" spans="31:56" ht="13.5" customHeight="1">
      <c r="AE822" s="6"/>
      <c r="AF822" s="6"/>
      <c r="AG822" s="6"/>
      <c r="AH822" s="6"/>
      <c r="AI822" s="6"/>
      <c r="AJ822" s="6"/>
      <c r="AK822" s="6"/>
      <c r="AL822" s="6"/>
      <c r="AM822" s="6"/>
      <c r="AN822" s="6"/>
      <c r="AO822" s="6"/>
      <c r="AP822" s="6"/>
      <c r="AQ822" s="6"/>
      <c r="AR822" s="6"/>
      <c r="AS822" s="6"/>
      <c r="AT822" s="6"/>
      <c r="AU822" s="6"/>
      <c r="AV822" s="6"/>
      <c r="AW822" s="6"/>
      <c r="AX822" s="6"/>
      <c r="AY822" s="6"/>
      <c r="AZ822" s="6"/>
      <c r="BA822" s="6"/>
      <c r="BB822" s="6"/>
      <c r="BC822" s="6"/>
      <c r="BD822" s="6"/>
    </row>
    <row r="823" spans="31:56" ht="13.5" customHeight="1">
      <c r="AE823" s="6"/>
      <c r="AF823" s="6"/>
      <c r="AG823" s="6"/>
      <c r="AH823" s="6"/>
      <c r="AI823" s="6"/>
      <c r="AJ823" s="6"/>
      <c r="AK823" s="6"/>
      <c r="AL823" s="6"/>
      <c r="AM823" s="6"/>
      <c r="AN823" s="6"/>
      <c r="AO823" s="6"/>
      <c r="AP823" s="6"/>
      <c r="AQ823" s="6"/>
      <c r="AR823" s="6"/>
      <c r="AS823" s="6"/>
      <c r="AT823" s="6"/>
      <c r="AU823" s="6"/>
      <c r="AV823" s="6"/>
      <c r="AW823" s="6"/>
      <c r="AX823" s="6"/>
      <c r="AY823" s="6"/>
      <c r="AZ823" s="6"/>
      <c r="BA823" s="6"/>
      <c r="BB823" s="6"/>
      <c r="BC823" s="6"/>
      <c r="BD823" s="6"/>
    </row>
    <row r="824" spans="31:56" ht="13.5" customHeight="1">
      <c r="AE824" s="6"/>
      <c r="AF824" s="6"/>
      <c r="AG824" s="6"/>
      <c r="AH824" s="6"/>
      <c r="AI824" s="6"/>
      <c r="AJ824" s="6"/>
      <c r="AK824" s="6"/>
      <c r="AL824" s="6"/>
      <c r="AM824" s="6"/>
      <c r="AN824" s="6"/>
      <c r="AO824" s="6"/>
      <c r="AP824" s="6"/>
      <c r="AQ824" s="6"/>
      <c r="AR824" s="6"/>
      <c r="AS824" s="6"/>
      <c r="AT824" s="6"/>
      <c r="AU824" s="6"/>
      <c r="AV824" s="6"/>
      <c r="AW824" s="6"/>
      <c r="AX824" s="6"/>
      <c r="AY824" s="6"/>
      <c r="AZ824" s="6"/>
      <c r="BA824" s="6"/>
      <c r="BB824" s="6"/>
      <c r="BC824" s="6"/>
      <c r="BD824" s="6"/>
    </row>
    <row r="825" spans="31:56" ht="13.5" customHeight="1">
      <c r="AE825" s="6"/>
      <c r="AF825" s="6"/>
      <c r="AG825" s="6"/>
      <c r="AH825" s="6"/>
      <c r="AI825" s="6"/>
      <c r="AJ825" s="6"/>
      <c r="AK825" s="6"/>
      <c r="AL825" s="6"/>
      <c r="AM825" s="6"/>
      <c r="AN825" s="6"/>
      <c r="AO825" s="6"/>
      <c r="AP825" s="6"/>
      <c r="AQ825" s="6"/>
      <c r="AR825" s="6"/>
      <c r="AS825" s="6"/>
      <c r="AT825" s="6"/>
      <c r="AU825" s="6"/>
      <c r="AV825" s="6"/>
      <c r="AW825" s="6"/>
      <c r="AX825" s="6"/>
      <c r="AY825" s="6"/>
      <c r="AZ825" s="6"/>
      <c r="BA825" s="6"/>
      <c r="BB825" s="6"/>
      <c r="BC825" s="6"/>
      <c r="BD825" s="6"/>
    </row>
    <row r="826" spans="31:56" ht="13.5" customHeight="1">
      <c r="AE826" s="6"/>
      <c r="AF826" s="6"/>
      <c r="AG826" s="6"/>
      <c r="AH826" s="6"/>
      <c r="AI826" s="6"/>
      <c r="AJ826" s="6"/>
      <c r="AK826" s="6"/>
      <c r="AL826" s="6"/>
      <c r="AM826" s="6"/>
      <c r="AN826" s="6"/>
      <c r="AO826" s="6"/>
      <c r="AP826" s="6"/>
      <c r="AQ826" s="6"/>
      <c r="AR826" s="6"/>
      <c r="AS826" s="6"/>
      <c r="AT826" s="6"/>
      <c r="AU826" s="6"/>
      <c r="AV826" s="6"/>
      <c r="AW826" s="6"/>
      <c r="AX826" s="6"/>
      <c r="AY826" s="6"/>
      <c r="AZ826" s="6"/>
      <c r="BA826" s="6"/>
      <c r="BB826" s="6"/>
      <c r="BC826" s="6"/>
      <c r="BD826" s="6"/>
    </row>
    <row r="827" spans="31:56" ht="13.5" customHeight="1">
      <c r="AE827" s="6"/>
      <c r="AF827" s="6"/>
      <c r="AG827" s="6"/>
      <c r="AH827" s="6"/>
      <c r="AI827" s="6"/>
      <c r="AJ827" s="6"/>
      <c r="AK827" s="6"/>
      <c r="AL827" s="6"/>
      <c r="AM827" s="6"/>
      <c r="AN827" s="6"/>
      <c r="AO827" s="6"/>
      <c r="AP827" s="6"/>
      <c r="AQ827" s="6"/>
      <c r="AR827" s="6"/>
      <c r="AS827" s="6"/>
      <c r="AT827" s="6"/>
      <c r="AU827" s="6"/>
      <c r="AV827" s="6"/>
      <c r="AW827" s="6"/>
      <c r="AX827" s="6"/>
      <c r="AY827" s="6"/>
      <c r="AZ827" s="6"/>
      <c r="BA827" s="6"/>
      <c r="BB827" s="6"/>
      <c r="BC827" s="6"/>
      <c r="BD827" s="6"/>
    </row>
    <row r="828" spans="31:56" ht="13.5" customHeight="1">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row>
    <row r="829" spans="31:56" ht="13.5" customHeight="1">
      <c r="AE829" s="6"/>
      <c r="AF829" s="6"/>
      <c r="AG829" s="6"/>
      <c r="AH829" s="6"/>
      <c r="AI829" s="6"/>
      <c r="AJ829" s="6"/>
      <c r="AK829" s="6"/>
      <c r="AL829" s="6"/>
      <c r="AM829" s="6"/>
      <c r="AN829" s="6"/>
      <c r="AO829" s="6"/>
      <c r="AP829" s="6"/>
      <c r="AQ829" s="6"/>
      <c r="AR829" s="6"/>
      <c r="AS829" s="6"/>
      <c r="AT829" s="6"/>
      <c r="AU829" s="6"/>
      <c r="AV829" s="6"/>
      <c r="AW829" s="6"/>
      <c r="AX829" s="6"/>
      <c r="AY829" s="6"/>
      <c r="AZ829" s="6"/>
      <c r="BA829" s="6"/>
      <c r="BB829" s="6"/>
      <c r="BC829" s="6"/>
      <c r="BD829" s="6"/>
    </row>
    <row r="830" spans="31:56" ht="13.5" customHeight="1">
      <c r="AE830" s="6"/>
      <c r="AF830" s="6"/>
      <c r="AG830" s="6"/>
      <c r="AH830" s="6"/>
      <c r="AI830" s="6"/>
      <c r="AJ830" s="6"/>
      <c r="AK830" s="6"/>
      <c r="AL830" s="6"/>
      <c r="AM830" s="6"/>
      <c r="AN830" s="6"/>
      <c r="AO830" s="6"/>
      <c r="AP830" s="6"/>
      <c r="AQ830" s="6"/>
      <c r="AR830" s="6"/>
      <c r="AS830" s="6"/>
      <c r="AT830" s="6"/>
      <c r="AU830" s="6"/>
      <c r="AV830" s="6"/>
      <c r="AW830" s="6"/>
      <c r="AX830" s="6"/>
      <c r="AY830" s="6"/>
      <c r="AZ830" s="6"/>
      <c r="BA830" s="6"/>
      <c r="BB830" s="6"/>
      <c r="BC830" s="6"/>
      <c r="BD830" s="6"/>
    </row>
    <row r="831" spans="31:56" ht="13.5" customHeight="1">
      <c r="AE831" s="6"/>
      <c r="AF831" s="6"/>
      <c r="AG831" s="6"/>
      <c r="AH831" s="6"/>
      <c r="AI831" s="6"/>
      <c r="AJ831" s="6"/>
      <c r="AK831" s="6"/>
      <c r="AL831" s="6"/>
      <c r="AM831" s="6"/>
      <c r="AN831" s="6"/>
      <c r="AO831" s="6"/>
      <c r="AP831" s="6"/>
      <c r="AQ831" s="6"/>
      <c r="AR831" s="6"/>
      <c r="AS831" s="6"/>
      <c r="AT831" s="6"/>
      <c r="AU831" s="6"/>
      <c r="AV831" s="6"/>
      <c r="AW831" s="6"/>
      <c r="AX831" s="6"/>
      <c r="AY831" s="6"/>
      <c r="AZ831" s="6"/>
      <c r="BA831" s="6"/>
      <c r="BB831" s="6"/>
      <c r="BC831" s="6"/>
      <c r="BD831" s="6"/>
    </row>
    <row r="832" spans="31:56" ht="13.5" customHeight="1">
      <c r="AE832" s="6"/>
      <c r="AF832" s="6"/>
      <c r="AG832" s="6"/>
      <c r="AH832" s="6"/>
      <c r="AI832" s="6"/>
      <c r="AJ832" s="6"/>
      <c r="AK832" s="6"/>
      <c r="AL832" s="6"/>
      <c r="AM832" s="6"/>
      <c r="AN832" s="6"/>
      <c r="AO832" s="6"/>
      <c r="AP832" s="6"/>
      <c r="AQ832" s="6"/>
      <c r="AR832" s="6"/>
      <c r="AS832" s="6"/>
      <c r="AT832" s="6"/>
      <c r="AU832" s="6"/>
      <c r="AV832" s="6"/>
      <c r="AW832" s="6"/>
      <c r="AX832" s="6"/>
      <c r="AY832" s="6"/>
      <c r="AZ832" s="6"/>
      <c r="BA832" s="6"/>
      <c r="BB832" s="6"/>
      <c r="BC832" s="6"/>
      <c r="BD832" s="6"/>
    </row>
    <row r="833" spans="31:56" ht="13.5" customHeight="1">
      <c r="AE833" s="6"/>
      <c r="AF833" s="6"/>
      <c r="AG833" s="6"/>
      <c r="AH833" s="6"/>
      <c r="AI833" s="6"/>
      <c r="AJ833" s="6"/>
      <c r="AK833" s="6"/>
      <c r="AL833" s="6"/>
      <c r="AM833" s="6"/>
      <c r="AN833" s="6"/>
      <c r="AO833" s="6"/>
      <c r="AP833" s="6"/>
      <c r="AQ833" s="6"/>
      <c r="AR833" s="6"/>
      <c r="AS833" s="6"/>
      <c r="AT833" s="6"/>
      <c r="AU833" s="6"/>
      <c r="AV833" s="6"/>
      <c r="AW833" s="6"/>
      <c r="AX833" s="6"/>
      <c r="AY833" s="6"/>
      <c r="AZ833" s="6"/>
      <c r="BA833" s="6"/>
      <c r="BB833" s="6"/>
      <c r="BC833" s="6"/>
      <c r="BD833" s="6"/>
    </row>
    <row r="834" spans="31:56" ht="13.5" customHeight="1">
      <c r="AE834" s="6"/>
      <c r="AF834" s="6"/>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row>
    <row r="835" spans="31:56" ht="13.5" customHeight="1">
      <c r="AE835" s="6"/>
      <c r="AF835" s="6"/>
      <c r="AG835" s="6"/>
      <c r="AH835" s="6"/>
      <c r="AI835" s="6"/>
      <c r="AJ835" s="6"/>
      <c r="AK835" s="6"/>
      <c r="AL835" s="6"/>
      <c r="AM835" s="6"/>
      <c r="AN835" s="6"/>
      <c r="AO835" s="6"/>
      <c r="AP835" s="6"/>
      <c r="AQ835" s="6"/>
      <c r="AR835" s="6"/>
      <c r="AS835" s="6"/>
      <c r="AT835" s="6"/>
      <c r="AU835" s="6"/>
      <c r="AV835" s="6"/>
      <c r="AW835" s="6"/>
      <c r="AX835" s="6"/>
      <c r="AY835" s="6"/>
      <c r="AZ835" s="6"/>
      <c r="BA835" s="6"/>
      <c r="BB835" s="6"/>
      <c r="BC835" s="6"/>
      <c r="BD835" s="6"/>
    </row>
    <row r="836" spans="31:56" ht="13.5" customHeight="1">
      <c r="AE836" s="6"/>
      <c r="AF836" s="6"/>
      <c r="AG836" s="6"/>
      <c r="AH836" s="6"/>
      <c r="AI836" s="6"/>
      <c r="AJ836" s="6"/>
      <c r="AK836" s="6"/>
      <c r="AL836" s="6"/>
      <c r="AM836" s="6"/>
      <c r="AN836" s="6"/>
      <c r="AO836" s="6"/>
      <c r="AP836" s="6"/>
      <c r="AQ836" s="6"/>
      <c r="AR836" s="6"/>
      <c r="AS836" s="6"/>
      <c r="AT836" s="6"/>
      <c r="AU836" s="6"/>
      <c r="AV836" s="6"/>
      <c r="AW836" s="6"/>
      <c r="AX836" s="6"/>
      <c r="AY836" s="6"/>
      <c r="AZ836" s="6"/>
      <c r="BA836" s="6"/>
      <c r="BB836" s="6"/>
      <c r="BC836" s="6"/>
      <c r="BD836" s="6"/>
    </row>
    <row r="837" spans="31:56" ht="13.5" customHeight="1">
      <c r="AE837" s="6"/>
      <c r="AF837" s="6"/>
      <c r="AG837" s="6"/>
      <c r="AH837" s="6"/>
      <c r="AI837" s="6"/>
      <c r="AJ837" s="6"/>
      <c r="AK837" s="6"/>
      <c r="AL837" s="6"/>
      <c r="AM837" s="6"/>
      <c r="AN837" s="6"/>
      <c r="AO837" s="6"/>
      <c r="AP837" s="6"/>
      <c r="AQ837" s="6"/>
      <c r="AR837" s="6"/>
      <c r="AS837" s="6"/>
      <c r="AT837" s="6"/>
      <c r="AU837" s="6"/>
      <c r="AV837" s="6"/>
      <c r="AW837" s="6"/>
      <c r="AX837" s="6"/>
      <c r="AY837" s="6"/>
      <c r="AZ837" s="6"/>
      <c r="BA837" s="6"/>
      <c r="BB837" s="6"/>
      <c r="BC837" s="6"/>
      <c r="BD837" s="6"/>
    </row>
    <row r="838" spans="31:56" ht="13.5" customHeight="1">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row>
    <row r="839" spans="31:56" ht="13.5" customHeight="1">
      <c r="AE839" s="6"/>
      <c r="AF839" s="6"/>
      <c r="AG839" s="6"/>
      <c r="AH839" s="6"/>
      <c r="AI839" s="6"/>
      <c r="AJ839" s="6"/>
      <c r="AK839" s="6"/>
      <c r="AL839" s="6"/>
      <c r="AM839" s="6"/>
      <c r="AN839" s="6"/>
      <c r="AO839" s="6"/>
      <c r="AP839" s="6"/>
      <c r="AQ839" s="6"/>
      <c r="AR839" s="6"/>
      <c r="AS839" s="6"/>
      <c r="AT839" s="6"/>
      <c r="AU839" s="6"/>
      <c r="AV839" s="6"/>
      <c r="AW839" s="6"/>
      <c r="AX839" s="6"/>
      <c r="AY839" s="6"/>
      <c r="AZ839" s="6"/>
      <c r="BA839" s="6"/>
      <c r="BB839" s="6"/>
      <c r="BC839" s="6"/>
      <c r="BD839" s="6"/>
    </row>
    <row r="840" spans="31:56" ht="13.5" customHeight="1">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row>
    <row r="841" spans="31:56" ht="13.5" customHeight="1">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row>
    <row r="842" spans="31:56" ht="13.5" customHeight="1">
      <c r="AE842" s="6"/>
      <c r="AF842" s="6"/>
      <c r="AG842" s="6"/>
      <c r="AH842" s="6"/>
      <c r="AI842" s="6"/>
      <c r="AJ842" s="6"/>
      <c r="AK842" s="6"/>
      <c r="AL842" s="6"/>
      <c r="AM842" s="6"/>
      <c r="AN842" s="6"/>
      <c r="AO842" s="6"/>
      <c r="AP842" s="6"/>
      <c r="AQ842" s="6"/>
      <c r="AR842" s="6"/>
      <c r="AS842" s="6"/>
      <c r="AT842" s="6"/>
      <c r="AU842" s="6"/>
      <c r="AV842" s="6"/>
      <c r="AW842" s="6"/>
      <c r="AX842" s="6"/>
      <c r="AY842" s="6"/>
      <c r="AZ842" s="6"/>
      <c r="BA842" s="6"/>
      <c r="BB842" s="6"/>
      <c r="BC842" s="6"/>
      <c r="BD842" s="6"/>
    </row>
    <row r="843" spans="31:56" ht="13.5" customHeight="1">
      <c r="AE843" s="6"/>
      <c r="AF843" s="6"/>
      <c r="AG843" s="6"/>
      <c r="AH843" s="6"/>
      <c r="AI843" s="6"/>
      <c r="AJ843" s="6"/>
      <c r="AK843" s="6"/>
      <c r="AL843" s="6"/>
      <c r="AM843" s="6"/>
      <c r="AN843" s="6"/>
      <c r="AO843" s="6"/>
      <c r="AP843" s="6"/>
      <c r="AQ843" s="6"/>
      <c r="AR843" s="6"/>
      <c r="AS843" s="6"/>
      <c r="AT843" s="6"/>
      <c r="AU843" s="6"/>
      <c r="AV843" s="6"/>
      <c r="AW843" s="6"/>
      <c r="AX843" s="6"/>
      <c r="AY843" s="6"/>
      <c r="AZ843" s="6"/>
      <c r="BA843" s="6"/>
      <c r="BB843" s="6"/>
      <c r="BC843" s="6"/>
      <c r="BD843" s="6"/>
    </row>
    <row r="844" spans="31:56" ht="13.5" customHeight="1">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row>
    <row r="845" spans="31:56" ht="13.5" customHeight="1">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row>
    <row r="846" spans="31:56" ht="13.5" customHeight="1">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row>
    <row r="847" spans="31:56" ht="13.5" customHeight="1">
      <c r="AE847" s="6"/>
      <c r="AF847" s="6"/>
      <c r="AG847" s="6"/>
      <c r="AH847" s="6"/>
      <c r="AI847" s="6"/>
      <c r="AJ847" s="6"/>
      <c r="AK847" s="6"/>
      <c r="AL847" s="6"/>
      <c r="AM847" s="6"/>
      <c r="AN847" s="6"/>
      <c r="AO847" s="6"/>
      <c r="AP847" s="6"/>
      <c r="AQ847" s="6"/>
      <c r="AR847" s="6"/>
      <c r="AS847" s="6"/>
      <c r="AT847" s="6"/>
      <c r="AU847" s="6"/>
      <c r="AV847" s="6"/>
      <c r="AW847" s="6"/>
      <c r="AX847" s="6"/>
      <c r="AY847" s="6"/>
      <c r="AZ847" s="6"/>
      <c r="BA847" s="6"/>
      <c r="BB847" s="6"/>
      <c r="BC847" s="6"/>
      <c r="BD847" s="6"/>
    </row>
    <row r="848" spans="31:56" ht="13.5" customHeight="1">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row>
    <row r="849" spans="31:56" ht="13.5" customHeight="1">
      <c r="AE849" s="6"/>
      <c r="AF849" s="6"/>
      <c r="AG849" s="6"/>
      <c r="AH849" s="6"/>
      <c r="AI849" s="6"/>
      <c r="AJ849" s="6"/>
      <c r="AK849" s="6"/>
      <c r="AL849" s="6"/>
      <c r="AM849" s="6"/>
      <c r="AN849" s="6"/>
      <c r="AO849" s="6"/>
      <c r="AP849" s="6"/>
      <c r="AQ849" s="6"/>
      <c r="AR849" s="6"/>
      <c r="AS849" s="6"/>
      <c r="AT849" s="6"/>
      <c r="AU849" s="6"/>
      <c r="AV849" s="6"/>
      <c r="AW849" s="6"/>
      <c r="AX849" s="6"/>
      <c r="AY849" s="6"/>
      <c r="AZ849" s="6"/>
      <c r="BA849" s="6"/>
      <c r="BB849" s="6"/>
      <c r="BC849" s="6"/>
      <c r="BD849" s="6"/>
    </row>
    <row r="850" spans="31:56" ht="13.5" customHeight="1">
      <c r="AE850" s="6"/>
      <c r="AF850" s="6"/>
      <c r="AG850" s="6"/>
      <c r="AH850" s="6"/>
      <c r="AI850" s="6"/>
      <c r="AJ850" s="6"/>
      <c r="AK850" s="6"/>
      <c r="AL850" s="6"/>
      <c r="AM850" s="6"/>
      <c r="AN850" s="6"/>
      <c r="AO850" s="6"/>
      <c r="AP850" s="6"/>
      <c r="AQ850" s="6"/>
      <c r="AR850" s="6"/>
      <c r="AS850" s="6"/>
      <c r="AT850" s="6"/>
      <c r="AU850" s="6"/>
      <c r="AV850" s="6"/>
      <c r="AW850" s="6"/>
      <c r="AX850" s="6"/>
      <c r="AY850" s="6"/>
      <c r="AZ850" s="6"/>
      <c r="BA850" s="6"/>
      <c r="BB850" s="6"/>
      <c r="BC850" s="6"/>
      <c r="BD850" s="6"/>
    </row>
    <row r="851" spans="31:56" ht="13.5" customHeight="1">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row>
    <row r="852" spans="31:56" ht="13.5" customHeight="1">
      <c r="AE852" s="6"/>
      <c r="AF852" s="6"/>
      <c r="AG852" s="6"/>
      <c r="AH852" s="6"/>
      <c r="AI852" s="6"/>
      <c r="AJ852" s="6"/>
      <c r="AK852" s="6"/>
      <c r="AL852" s="6"/>
      <c r="AM852" s="6"/>
      <c r="AN852" s="6"/>
      <c r="AO852" s="6"/>
      <c r="AP852" s="6"/>
      <c r="AQ852" s="6"/>
      <c r="AR852" s="6"/>
      <c r="AS852" s="6"/>
      <c r="AT852" s="6"/>
      <c r="AU852" s="6"/>
      <c r="AV852" s="6"/>
      <c r="AW852" s="6"/>
      <c r="AX852" s="6"/>
      <c r="AY852" s="6"/>
      <c r="AZ852" s="6"/>
      <c r="BA852" s="6"/>
      <c r="BB852" s="6"/>
      <c r="BC852" s="6"/>
      <c r="BD852" s="6"/>
    </row>
    <row r="853" spans="31:56" ht="13.5" customHeight="1">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row>
    <row r="854" spans="31:56" ht="13.5" customHeight="1">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row>
    <row r="855" spans="31:56" ht="13.5" customHeight="1">
      <c r="AE855" s="6"/>
      <c r="AF855" s="6"/>
      <c r="AG855" s="6"/>
      <c r="AH855" s="6"/>
      <c r="AI855" s="6"/>
      <c r="AJ855" s="6"/>
      <c r="AK855" s="6"/>
      <c r="AL855" s="6"/>
      <c r="AM855" s="6"/>
      <c r="AN855" s="6"/>
      <c r="AO855" s="6"/>
      <c r="AP855" s="6"/>
      <c r="AQ855" s="6"/>
      <c r="AR855" s="6"/>
      <c r="AS855" s="6"/>
      <c r="AT855" s="6"/>
      <c r="AU855" s="6"/>
      <c r="AV855" s="6"/>
      <c r="AW855" s="6"/>
      <c r="AX855" s="6"/>
      <c r="AY855" s="6"/>
      <c r="AZ855" s="6"/>
      <c r="BA855" s="6"/>
      <c r="BB855" s="6"/>
      <c r="BC855" s="6"/>
      <c r="BD855" s="6"/>
    </row>
    <row r="856" spans="31:56" ht="13.5" customHeight="1">
      <c r="AE856" s="6"/>
      <c r="AF856" s="6"/>
      <c r="AG856" s="6"/>
      <c r="AH856" s="6"/>
      <c r="AI856" s="6"/>
      <c r="AJ856" s="6"/>
      <c r="AK856" s="6"/>
      <c r="AL856" s="6"/>
      <c r="AM856" s="6"/>
      <c r="AN856" s="6"/>
      <c r="AO856" s="6"/>
      <c r="AP856" s="6"/>
      <c r="AQ856" s="6"/>
      <c r="AR856" s="6"/>
      <c r="AS856" s="6"/>
      <c r="AT856" s="6"/>
      <c r="AU856" s="6"/>
      <c r="AV856" s="6"/>
      <c r="AW856" s="6"/>
      <c r="AX856" s="6"/>
      <c r="AY856" s="6"/>
      <c r="AZ856" s="6"/>
      <c r="BA856" s="6"/>
      <c r="BB856" s="6"/>
      <c r="BC856" s="6"/>
      <c r="BD856" s="6"/>
    </row>
    <row r="857" spans="31:56" ht="13.5" customHeight="1">
      <c r="AE857" s="6"/>
      <c r="AF857" s="6"/>
      <c r="AG857" s="6"/>
      <c r="AH857" s="6"/>
      <c r="AI857" s="6"/>
      <c r="AJ857" s="6"/>
      <c r="AK857" s="6"/>
      <c r="AL857" s="6"/>
      <c r="AM857" s="6"/>
      <c r="AN857" s="6"/>
      <c r="AO857" s="6"/>
      <c r="AP857" s="6"/>
      <c r="AQ857" s="6"/>
      <c r="AR857" s="6"/>
      <c r="AS857" s="6"/>
      <c r="AT857" s="6"/>
      <c r="AU857" s="6"/>
      <c r="AV857" s="6"/>
      <c r="AW857" s="6"/>
      <c r="AX857" s="6"/>
      <c r="AY857" s="6"/>
      <c r="AZ857" s="6"/>
      <c r="BA857" s="6"/>
      <c r="BB857" s="6"/>
      <c r="BC857" s="6"/>
      <c r="BD857" s="6"/>
    </row>
    <row r="858" spans="31:56" ht="13.5" customHeight="1">
      <c r="AE858" s="6"/>
      <c r="AF858" s="6"/>
      <c r="AG858" s="6"/>
      <c r="AH858" s="6"/>
      <c r="AI858" s="6"/>
      <c r="AJ858" s="6"/>
      <c r="AK858" s="6"/>
      <c r="AL858" s="6"/>
      <c r="AM858" s="6"/>
      <c r="AN858" s="6"/>
      <c r="AO858" s="6"/>
      <c r="AP858" s="6"/>
      <c r="AQ858" s="6"/>
      <c r="AR858" s="6"/>
      <c r="AS858" s="6"/>
      <c r="AT858" s="6"/>
      <c r="AU858" s="6"/>
      <c r="AV858" s="6"/>
      <c r="AW858" s="6"/>
      <c r="AX858" s="6"/>
      <c r="AY858" s="6"/>
      <c r="AZ858" s="6"/>
      <c r="BA858" s="6"/>
      <c r="BB858" s="6"/>
      <c r="BC858" s="6"/>
      <c r="BD858" s="6"/>
    </row>
    <row r="859" spans="31:56" ht="13.5" customHeight="1">
      <c r="AE859" s="6"/>
      <c r="AF859" s="6"/>
      <c r="AG859" s="6"/>
      <c r="AH859" s="6"/>
      <c r="AI859" s="6"/>
      <c r="AJ859" s="6"/>
      <c r="AK859" s="6"/>
      <c r="AL859" s="6"/>
      <c r="AM859" s="6"/>
      <c r="AN859" s="6"/>
      <c r="AO859" s="6"/>
      <c r="AP859" s="6"/>
      <c r="AQ859" s="6"/>
      <c r="AR859" s="6"/>
      <c r="AS859" s="6"/>
      <c r="AT859" s="6"/>
      <c r="AU859" s="6"/>
      <c r="AV859" s="6"/>
      <c r="AW859" s="6"/>
      <c r="AX859" s="6"/>
      <c r="AY859" s="6"/>
      <c r="AZ859" s="6"/>
      <c r="BA859" s="6"/>
      <c r="BB859" s="6"/>
      <c r="BC859" s="6"/>
      <c r="BD859" s="6"/>
    </row>
    <row r="860" spans="31:56" ht="13.5" customHeight="1">
      <c r="AE860" s="6"/>
      <c r="AF860" s="6"/>
      <c r="AG860" s="6"/>
      <c r="AH860" s="6"/>
      <c r="AI860" s="6"/>
      <c r="AJ860" s="6"/>
      <c r="AK860" s="6"/>
      <c r="AL860" s="6"/>
      <c r="AM860" s="6"/>
      <c r="AN860" s="6"/>
      <c r="AO860" s="6"/>
      <c r="AP860" s="6"/>
      <c r="AQ860" s="6"/>
      <c r="AR860" s="6"/>
      <c r="AS860" s="6"/>
      <c r="AT860" s="6"/>
      <c r="AU860" s="6"/>
      <c r="AV860" s="6"/>
      <c r="AW860" s="6"/>
      <c r="AX860" s="6"/>
      <c r="AY860" s="6"/>
      <c r="AZ860" s="6"/>
      <c r="BA860" s="6"/>
      <c r="BB860" s="6"/>
      <c r="BC860" s="6"/>
      <c r="BD860" s="6"/>
    </row>
    <row r="861" spans="31:56" ht="13.5" customHeight="1">
      <c r="AE861" s="6"/>
      <c r="AF861" s="6"/>
      <c r="AG861" s="6"/>
      <c r="AH861" s="6"/>
      <c r="AI861" s="6"/>
      <c r="AJ861" s="6"/>
      <c r="AK861" s="6"/>
      <c r="AL861" s="6"/>
      <c r="AM861" s="6"/>
      <c r="AN861" s="6"/>
      <c r="AO861" s="6"/>
      <c r="AP861" s="6"/>
      <c r="AQ861" s="6"/>
      <c r="AR861" s="6"/>
      <c r="AS861" s="6"/>
      <c r="AT861" s="6"/>
      <c r="AU861" s="6"/>
      <c r="AV861" s="6"/>
      <c r="AW861" s="6"/>
      <c r="AX861" s="6"/>
      <c r="AY861" s="6"/>
      <c r="AZ861" s="6"/>
      <c r="BA861" s="6"/>
      <c r="BB861" s="6"/>
      <c r="BC861" s="6"/>
      <c r="BD861" s="6"/>
    </row>
    <row r="862" spans="31:56" ht="13.5" customHeight="1">
      <c r="AE862" s="6"/>
      <c r="AF862" s="6"/>
      <c r="AG862" s="6"/>
      <c r="AH862" s="6"/>
      <c r="AI862" s="6"/>
      <c r="AJ862" s="6"/>
      <c r="AK862" s="6"/>
      <c r="AL862" s="6"/>
      <c r="AM862" s="6"/>
      <c r="AN862" s="6"/>
      <c r="AO862" s="6"/>
      <c r="AP862" s="6"/>
      <c r="AQ862" s="6"/>
      <c r="AR862" s="6"/>
      <c r="AS862" s="6"/>
      <c r="AT862" s="6"/>
      <c r="AU862" s="6"/>
      <c r="AV862" s="6"/>
      <c r="AW862" s="6"/>
      <c r="AX862" s="6"/>
      <c r="AY862" s="6"/>
      <c r="AZ862" s="6"/>
      <c r="BA862" s="6"/>
      <c r="BB862" s="6"/>
      <c r="BC862" s="6"/>
      <c r="BD862" s="6"/>
    </row>
    <row r="863" spans="31:56" ht="13.5" customHeight="1">
      <c r="AE863" s="6"/>
      <c r="AF863" s="6"/>
      <c r="AG863" s="6"/>
      <c r="AH863" s="6"/>
      <c r="AI863" s="6"/>
      <c r="AJ863" s="6"/>
      <c r="AK863" s="6"/>
      <c r="AL863" s="6"/>
      <c r="AM863" s="6"/>
      <c r="AN863" s="6"/>
      <c r="AO863" s="6"/>
      <c r="AP863" s="6"/>
      <c r="AQ863" s="6"/>
      <c r="AR863" s="6"/>
      <c r="AS863" s="6"/>
      <c r="AT863" s="6"/>
      <c r="AU863" s="6"/>
      <c r="AV863" s="6"/>
      <c r="AW863" s="6"/>
      <c r="AX863" s="6"/>
      <c r="AY863" s="6"/>
      <c r="AZ863" s="6"/>
      <c r="BA863" s="6"/>
      <c r="BB863" s="6"/>
      <c r="BC863" s="6"/>
      <c r="BD863" s="6"/>
    </row>
    <row r="864" spans="31:56" ht="13.5" customHeight="1">
      <c r="AE864" s="6"/>
      <c r="AF864" s="6"/>
      <c r="AG864" s="6"/>
      <c r="AH864" s="6"/>
      <c r="AI864" s="6"/>
      <c r="AJ864" s="6"/>
      <c r="AK864" s="6"/>
      <c r="AL864" s="6"/>
      <c r="AM864" s="6"/>
      <c r="AN864" s="6"/>
      <c r="AO864" s="6"/>
      <c r="AP864" s="6"/>
      <c r="AQ864" s="6"/>
      <c r="AR864" s="6"/>
      <c r="AS864" s="6"/>
      <c r="AT864" s="6"/>
      <c r="AU864" s="6"/>
      <c r="AV864" s="6"/>
      <c r="AW864" s="6"/>
      <c r="AX864" s="6"/>
      <c r="AY864" s="6"/>
      <c r="AZ864" s="6"/>
      <c r="BA864" s="6"/>
      <c r="BB864" s="6"/>
      <c r="BC864" s="6"/>
      <c r="BD864" s="6"/>
    </row>
    <row r="865" spans="31:56" ht="13.5" customHeight="1">
      <c r="AE865" s="6"/>
      <c r="AF865" s="6"/>
      <c r="AG865" s="6"/>
      <c r="AH865" s="6"/>
      <c r="AI865" s="6"/>
      <c r="AJ865" s="6"/>
      <c r="AK865" s="6"/>
      <c r="AL865" s="6"/>
      <c r="AM865" s="6"/>
      <c r="AN865" s="6"/>
      <c r="AO865" s="6"/>
      <c r="AP865" s="6"/>
      <c r="AQ865" s="6"/>
      <c r="AR865" s="6"/>
      <c r="AS865" s="6"/>
      <c r="AT865" s="6"/>
      <c r="AU865" s="6"/>
      <c r="AV865" s="6"/>
      <c r="AW865" s="6"/>
      <c r="AX865" s="6"/>
      <c r="AY865" s="6"/>
      <c r="AZ865" s="6"/>
      <c r="BA865" s="6"/>
      <c r="BB865" s="6"/>
      <c r="BC865" s="6"/>
      <c r="BD865" s="6"/>
    </row>
    <row r="866" spans="31:56" ht="13.5" customHeight="1">
      <c r="AE866" s="6"/>
      <c r="AF866" s="6"/>
      <c r="AG866" s="6"/>
      <c r="AH866" s="6"/>
      <c r="AI866" s="6"/>
      <c r="AJ866" s="6"/>
      <c r="AK866" s="6"/>
      <c r="AL866" s="6"/>
      <c r="AM866" s="6"/>
      <c r="AN866" s="6"/>
      <c r="AO866" s="6"/>
      <c r="AP866" s="6"/>
      <c r="AQ866" s="6"/>
      <c r="AR866" s="6"/>
      <c r="AS866" s="6"/>
      <c r="AT866" s="6"/>
      <c r="AU866" s="6"/>
      <c r="AV866" s="6"/>
      <c r="AW866" s="6"/>
      <c r="AX866" s="6"/>
      <c r="AY866" s="6"/>
      <c r="AZ866" s="6"/>
      <c r="BA866" s="6"/>
      <c r="BB866" s="6"/>
      <c r="BC866" s="6"/>
      <c r="BD866" s="6"/>
    </row>
    <row r="867" spans="31:56" ht="13.5" customHeight="1">
      <c r="AE867" s="6"/>
      <c r="AF867" s="6"/>
      <c r="AG867" s="6"/>
      <c r="AH867" s="6"/>
      <c r="AI867" s="6"/>
      <c r="AJ867" s="6"/>
      <c r="AK867" s="6"/>
      <c r="AL867" s="6"/>
      <c r="AM867" s="6"/>
      <c r="AN867" s="6"/>
      <c r="AO867" s="6"/>
      <c r="AP867" s="6"/>
      <c r="AQ867" s="6"/>
      <c r="AR867" s="6"/>
      <c r="AS867" s="6"/>
      <c r="AT867" s="6"/>
      <c r="AU867" s="6"/>
      <c r="AV867" s="6"/>
      <c r="AW867" s="6"/>
      <c r="AX867" s="6"/>
      <c r="AY867" s="6"/>
      <c r="AZ867" s="6"/>
      <c r="BA867" s="6"/>
      <c r="BB867" s="6"/>
      <c r="BC867" s="6"/>
      <c r="BD867" s="6"/>
    </row>
    <row r="868" spans="31:56" ht="13.5" customHeight="1">
      <c r="AE868" s="6"/>
      <c r="AF868" s="6"/>
      <c r="AG868" s="6"/>
      <c r="AH868" s="6"/>
      <c r="AI868" s="6"/>
      <c r="AJ868" s="6"/>
      <c r="AK868" s="6"/>
      <c r="AL868" s="6"/>
      <c r="AM868" s="6"/>
      <c r="AN868" s="6"/>
      <c r="AO868" s="6"/>
      <c r="AP868" s="6"/>
      <c r="AQ868" s="6"/>
      <c r="AR868" s="6"/>
      <c r="AS868" s="6"/>
      <c r="AT868" s="6"/>
      <c r="AU868" s="6"/>
      <c r="AV868" s="6"/>
      <c r="AW868" s="6"/>
      <c r="AX868" s="6"/>
      <c r="AY868" s="6"/>
      <c r="AZ868" s="6"/>
      <c r="BA868" s="6"/>
      <c r="BB868" s="6"/>
      <c r="BC868" s="6"/>
      <c r="BD868" s="6"/>
    </row>
    <row r="869" spans="31:56" ht="13.5" customHeight="1">
      <c r="AE869" s="6"/>
      <c r="AF869" s="6"/>
      <c r="AG869" s="6"/>
      <c r="AH869" s="6"/>
      <c r="AI869" s="6"/>
      <c r="AJ869" s="6"/>
      <c r="AK869" s="6"/>
      <c r="AL869" s="6"/>
      <c r="AM869" s="6"/>
      <c r="AN869" s="6"/>
      <c r="AO869" s="6"/>
      <c r="AP869" s="6"/>
      <c r="AQ869" s="6"/>
      <c r="AR869" s="6"/>
      <c r="AS869" s="6"/>
      <c r="AT869" s="6"/>
      <c r="AU869" s="6"/>
      <c r="AV869" s="6"/>
      <c r="AW869" s="6"/>
      <c r="AX869" s="6"/>
      <c r="AY869" s="6"/>
      <c r="AZ869" s="6"/>
      <c r="BA869" s="6"/>
      <c r="BB869" s="6"/>
      <c r="BC869" s="6"/>
      <c r="BD869" s="6"/>
    </row>
    <row r="870" spans="31:56" ht="13.5" customHeight="1">
      <c r="AE870" s="6"/>
      <c r="AF870" s="6"/>
      <c r="AG870" s="6"/>
      <c r="AH870" s="6"/>
      <c r="AI870" s="6"/>
      <c r="AJ870" s="6"/>
      <c r="AK870" s="6"/>
      <c r="AL870" s="6"/>
      <c r="AM870" s="6"/>
      <c r="AN870" s="6"/>
      <c r="AO870" s="6"/>
      <c r="AP870" s="6"/>
      <c r="AQ870" s="6"/>
      <c r="AR870" s="6"/>
      <c r="AS870" s="6"/>
      <c r="AT870" s="6"/>
      <c r="AU870" s="6"/>
      <c r="AV870" s="6"/>
      <c r="AW870" s="6"/>
      <c r="AX870" s="6"/>
      <c r="AY870" s="6"/>
      <c r="AZ870" s="6"/>
      <c r="BA870" s="6"/>
      <c r="BB870" s="6"/>
      <c r="BC870" s="6"/>
      <c r="BD870" s="6"/>
    </row>
    <row r="871" spans="31:56" ht="13.5" customHeight="1">
      <c r="AE871" s="6"/>
      <c r="AF871" s="6"/>
      <c r="AG871" s="6"/>
      <c r="AH871" s="6"/>
      <c r="AI871" s="6"/>
      <c r="AJ871" s="6"/>
      <c r="AK871" s="6"/>
      <c r="AL871" s="6"/>
      <c r="AM871" s="6"/>
      <c r="AN871" s="6"/>
      <c r="AO871" s="6"/>
      <c r="AP871" s="6"/>
      <c r="AQ871" s="6"/>
      <c r="AR871" s="6"/>
      <c r="AS871" s="6"/>
      <c r="AT871" s="6"/>
      <c r="AU871" s="6"/>
      <c r="AV871" s="6"/>
      <c r="AW871" s="6"/>
      <c r="AX871" s="6"/>
      <c r="AY871" s="6"/>
      <c r="AZ871" s="6"/>
      <c r="BA871" s="6"/>
      <c r="BB871" s="6"/>
      <c r="BC871" s="6"/>
      <c r="BD871" s="6"/>
    </row>
    <row r="872" spans="31:56" ht="13.5" customHeight="1">
      <c r="AE872" s="6"/>
      <c r="AF872" s="6"/>
      <c r="AG872" s="6"/>
      <c r="AH872" s="6"/>
      <c r="AI872" s="6"/>
      <c r="AJ872" s="6"/>
      <c r="AK872" s="6"/>
      <c r="AL872" s="6"/>
      <c r="AM872" s="6"/>
      <c r="AN872" s="6"/>
      <c r="AO872" s="6"/>
      <c r="AP872" s="6"/>
      <c r="AQ872" s="6"/>
      <c r="AR872" s="6"/>
      <c r="AS872" s="6"/>
      <c r="AT872" s="6"/>
      <c r="AU872" s="6"/>
      <c r="AV872" s="6"/>
      <c r="AW872" s="6"/>
      <c r="AX872" s="6"/>
      <c r="AY872" s="6"/>
      <c r="AZ872" s="6"/>
      <c r="BA872" s="6"/>
      <c r="BB872" s="6"/>
      <c r="BC872" s="6"/>
      <c r="BD872" s="6"/>
    </row>
    <row r="873" spans="31:56" ht="13.5" customHeight="1">
      <c r="AE873" s="6"/>
      <c r="AF873" s="6"/>
      <c r="AG873" s="6"/>
      <c r="AH873" s="6"/>
      <c r="AI873" s="6"/>
      <c r="AJ873" s="6"/>
      <c r="AK873" s="6"/>
      <c r="AL873" s="6"/>
      <c r="AM873" s="6"/>
      <c r="AN873" s="6"/>
      <c r="AO873" s="6"/>
      <c r="AP873" s="6"/>
      <c r="AQ873" s="6"/>
      <c r="AR873" s="6"/>
      <c r="AS873" s="6"/>
      <c r="AT873" s="6"/>
      <c r="AU873" s="6"/>
      <c r="AV873" s="6"/>
      <c r="AW873" s="6"/>
      <c r="AX873" s="6"/>
      <c r="AY873" s="6"/>
      <c r="AZ873" s="6"/>
      <c r="BA873" s="6"/>
      <c r="BB873" s="6"/>
      <c r="BC873" s="6"/>
      <c r="BD873" s="6"/>
    </row>
    <row r="874" spans="31:56" ht="13.5" customHeight="1">
      <c r="AE874" s="6"/>
      <c r="AF874" s="6"/>
      <c r="AG874" s="6"/>
      <c r="AH874" s="6"/>
      <c r="AI874" s="6"/>
      <c r="AJ874" s="6"/>
      <c r="AK874" s="6"/>
      <c r="AL874" s="6"/>
      <c r="AM874" s="6"/>
      <c r="AN874" s="6"/>
      <c r="AO874" s="6"/>
      <c r="AP874" s="6"/>
      <c r="AQ874" s="6"/>
      <c r="AR874" s="6"/>
      <c r="AS874" s="6"/>
      <c r="AT874" s="6"/>
      <c r="AU874" s="6"/>
      <c r="AV874" s="6"/>
      <c r="AW874" s="6"/>
      <c r="AX874" s="6"/>
      <c r="AY874" s="6"/>
      <c r="AZ874" s="6"/>
      <c r="BA874" s="6"/>
      <c r="BB874" s="6"/>
      <c r="BC874" s="6"/>
      <c r="BD874" s="6"/>
    </row>
    <row r="875" spans="31:56" ht="13.5" customHeight="1">
      <c r="AE875" s="6"/>
      <c r="AF875" s="6"/>
      <c r="AG875" s="6"/>
      <c r="AH875" s="6"/>
      <c r="AI875" s="6"/>
      <c r="AJ875" s="6"/>
      <c r="AK875" s="6"/>
      <c r="AL875" s="6"/>
      <c r="AM875" s="6"/>
      <c r="AN875" s="6"/>
      <c r="AO875" s="6"/>
      <c r="AP875" s="6"/>
      <c r="AQ875" s="6"/>
      <c r="AR875" s="6"/>
      <c r="AS875" s="6"/>
      <c r="AT875" s="6"/>
      <c r="AU875" s="6"/>
      <c r="AV875" s="6"/>
      <c r="AW875" s="6"/>
      <c r="AX875" s="6"/>
      <c r="AY875" s="6"/>
      <c r="AZ875" s="6"/>
      <c r="BA875" s="6"/>
      <c r="BB875" s="6"/>
      <c r="BC875" s="6"/>
      <c r="BD875" s="6"/>
    </row>
    <row r="876" spans="31:56" ht="13.5" customHeight="1">
      <c r="AE876" s="6"/>
      <c r="AF876" s="6"/>
      <c r="AG876" s="6"/>
      <c r="AH876" s="6"/>
      <c r="AI876" s="6"/>
      <c r="AJ876" s="6"/>
      <c r="AK876" s="6"/>
      <c r="AL876" s="6"/>
      <c r="AM876" s="6"/>
      <c r="AN876" s="6"/>
      <c r="AO876" s="6"/>
      <c r="AP876" s="6"/>
      <c r="AQ876" s="6"/>
      <c r="AR876" s="6"/>
      <c r="AS876" s="6"/>
      <c r="AT876" s="6"/>
      <c r="AU876" s="6"/>
      <c r="AV876" s="6"/>
      <c r="AW876" s="6"/>
      <c r="AX876" s="6"/>
      <c r="AY876" s="6"/>
      <c r="AZ876" s="6"/>
      <c r="BA876" s="6"/>
      <c r="BB876" s="6"/>
      <c r="BC876" s="6"/>
      <c r="BD876" s="6"/>
    </row>
    <row r="877" spans="31:56" ht="13.5" customHeight="1">
      <c r="AE877" s="6"/>
      <c r="AF877" s="6"/>
      <c r="AG877" s="6"/>
      <c r="AH877" s="6"/>
      <c r="AI877" s="6"/>
      <c r="AJ877" s="6"/>
      <c r="AK877" s="6"/>
      <c r="AL877" s="6"/>
      <c r="AM877" s="6"/>
      <c r="AN877" s="6"/>
      <c r="AO877" s="6"/>
      <c r="AP877" s="6"/>
      <c r="AQ877" s="6"/>
      <c r="AR877" s="6"/>
      <c r="AS877" s="6"/>
      <c r="AT877" s="6"/>
      <c r="AU877" s="6"/>
      <c r="AV877" s="6"/>
      <c r="AW877" s="6"/>
      <c r="AX877" s="6"/>
      <c r="AY877" s="6"/>
      <c r="AZ877" s="6"/>
      <c r="BA877" s="6"/>
      <c r="BB877" s="6"/>
      <c r="BC877" s="6"/>
      <c r="BD877" s="6"/>
    </row>
    <row r="878" spans="31:56" ht="13.5" customHeight="1">
      <c r="AE878" s="6"/>
      <c r="AF878" s="6"/>
      <c r="AG878" s="6"/>
      <c r="AH878" s="6"/>
      <c r="AI878" s="6"/>
      <c r="AJ878" s="6"/>
      <c r="AK878" s="6"/>
      <c r="AL878" s="6"/>
      <c r="AM878" s="6"/>
      <c r="AN878" s="6"/>
      <c r="AO878" s="6"/>
      <c r="AP878" s="6"/>
      <c r="AQ878" s="6"/>
      <c r="AR878" s="6"/>
      <c r="AS878" s="6"/>
      <c r="AT878" s="6"/>
      <c r="AU878" s="6"/>
      <c r="AV878" s="6"/>
      <c r="AW878" s="6"/>
      <c r="AX878" s="6"/>
      <c r="AY878" s="6"/>
      <c r="AZ878" s="6"/>
      <c r="BA878" s="6"/>
      <c r="BB878" s="6"/>
      <c r="BC878" s="6"/>
      <c r="BD878" s="6"/>
    </row>
    <row r="879" spans="31:56" ht="13.5" customHeight="1">
      <c r="AE879" s="6"/>
      <c r="AF879" s="6"/>
      <c r="AG879" s="6"/>
      <c r="AH879" s="6"/>
      <c r="AI879" s="6"/>
      <c r="AJ879" s="6"/>
      <c r="AK879" s="6"/>
      <c r="AL879" s="6"/>
      <c r="AM879" s="6"/>
      <c r="AN879" s="6"/>
      <c r="AO879" s="6"/>
      <c r="AP879" s="6"/>
      <c r="AQ879" s="6"/>
      <c r="AR879" s="6"/>
      <c r="AS879" s="6"/>
      <c r="AT879" s="6"/>
      <c r="AU879" s="6"/>
      <c r="AV879" s="6"/>
      <c r="AW879" s="6"/>
      <c r="AX879" s="6"/>
      <c r="AY879" s="6"/>
      <c r="AZ879" s="6"/>
      <c r="BA879" s="6"/>
      <c r="BB879" s="6"/>
      <c r="BC879" s="6"/>
      <c r="BD879" s="6"/>
    </row>
    <row r="880" spans="31:56" ht="13.5" customHeight="1">
      <c r="AE880" s="6"/>
      <c r="AF880" s="6"/>
      <c r="AG880" s="6"/>
      <c r="AH880" s="6"/>
      <c r="AI880" s="6"/>
      <c r="AJ880" s="6"/>
      <c r="AK880" s="6"/>
      <c r="AL880" s="6"/>
      <c r="AM880" s="6"/>
      <c r="AN880" s="6"/>
      <c r="AO880" s="6"/>
      <c r="AP880" s="6"/>
      <c r="AQ880" s="6"/>
      <c r="AR880" s="6"/>
      <c r="AS880" s="6"/>
      <c r="AT880" s="6"/>
      <c r="AU880" s="6"/>
      <c r="AV880" s="6"/>
      <c r="AW880" s="6"/>
      <c r="AX880" s="6"/>
      <c r="AY880" s="6"/>
      <c r="AZ880" s="6"/>
      <c r="BA880" s="6"/>
      <c r="BB880" s="6"/>
      <c r="BC880" s="6"/>
      <c r="BD880" s="6"/>
    </row>
    <row r="881" spans="31:56" ht="13.5" customHeight="1">
      <c r="AE881" s="6"/>
      <c r="AF881" s="6"/>
      <c r="AG881" s="6"/>
      <c r="AH881" s="6"/>
      <c r="AI881" s="6"/>
      <c r="AJ881" s="6"/>
      <c r="AK881" s="6"/>
      <c r="AL881" s="6"/>
      <c r="AM881" s="6"/>
      <c r="AN881" s="6"/>
      <c r="AO881" s="6"/>
      <c r="AP881" s="6"/>
      <c r="AQ881" s="6"/>
      <c r="AR881" s="6"/>
      <c r="AS881" s="6"/>
      <c r="AT881" s="6"/>
      <c r="AU881" s="6"/>
      <c r="AV881" s="6"/>
      <c r="AW881" s="6"/>
      <c r="AX881" s="6"/>
      <c r="AY881" s="6"/>
      <c r="AZ881" s="6"/>
      <c r="BA881" s="6"/>
      <c r="BB881" s="6"/>
      <c r="BC881" s="6"/>
      <c r="BD881" s="6"/>
    </row>
    <row r="882" spans="31:56" ht="13.5" customHeight="1">
      <c r="AE882" s="6"/>
      <c r="AF882" s="6"/>
      <c r="AG882" s="6"/>
      <c r="AH882" s="6"/>
      <c r="AI882" s="6"/>
      <c r="AJ882" s="6"/>
      <c r="AK882" s="6"/>
      <c r="AL882" s="6"/>
      <c r="AM882" s="6"/>
      <c r="AN882" s="6"/>
      <c r="AO882" s="6"/>
      <c r="AP882" s="6"/>
      <c r="AQ882" s="6"/>
      <c r="AR882" s="6"/>
      <c r="AS882" s="6"/>
      <c r="AT882" s="6"/>
      <c r="AU882" s="6"/>
      <c r="AV882" s="6"/>
      <c r="AW882" s="6"/>
      <c r="AX882" s="6"/>
      <c r="AY882" s="6"/>
      <c r="AZ882" s="6"/>
      <c r="BA882" s="6"/>
      <c r="BB882" s="6"/>
      <c r="BC882" s="6"/>
      <c r="BD882" s="6"/>
    </row>
    <row r="883" spans="31:56" ht="13.5" customHeight="1">
      <c r="AE883" s="6"/>
      <c r="AF883" s="6"/>
      <c r="AG883" s="6"/>
      <c r="AH883" s="6"/>
      <c r="AI883" s="6"/>
      <c r="AJ883" s="6"/>
      <c r="AK883" s="6"/>
      <c r="AL883" s="6"/>
      <c r="AM883" s="6"/>
      <c r="AN883" s="6"/>
      <c r="AO883" s="6"/>
      <c r="AP883" s="6"/>
      <c r="AQ883" s="6"/>
      <c r="AR883" s="6"/>
      <c r="AS883" s="6"/>
      <c r="AT883" s="6"/>
      <c r="AU883" s="6"/>
      <c r="AV883" s="6"/>
      <c r="AW883" s="6"/>
      <c r="AX883" s="6"/>
      <c r="AY883" s="6"/>
      <c r="AZ883" s="6"/>
      <c r="BA883" s="6"/>
      <c r="BB883" s="6"/>
      <c r="BC883" s="6"/>
      <c r="BD883" s="6"/>
    </row>
    <row r="884" spans="31:56" ht="13.5" customHeight="1">
      <c r="AE884" s="6"/>
      <c r="AF884" s="6"/>
      <c r="AG884" s="6"/>
      <c r="AH884" s="6"/>
      <c r="AI884" s="6"/>
      <c r="AJ884" s="6"/>
      <c r="AK884" s="6"/>
      <c r="AL884" s="6"/>
      <c r="AM884" s="6"/>
      <c r="AN884" s="6"/>
      <c r="AO884" s="6"/>
      <c r="AP884" s="6"/>
      <c r="AQ884" s="6"/>
      <c r="AR884" s="6"/>
      <c r="AS884" s="6"/>
      <c r="AT884" s="6"/>
      <c r="AU884" s="6"/>
      <c r="AV884" s="6"/>
      <c r="AW884" s="6"/>
      <c r="AX884" s="6"/>
      <c r="AY884" s="6"/>
      <c r="AZ884" s="6"/>
      <c r="BA884" s="6"/>
      <c r="BB884" s="6"/>
      <c r="BC884" s="6"/>
      <c r="BD884" s="6"/>
    </row>
    <row r="885" spans="31:56" ht="13.5" customHeight="1">
      <c r="AE885" s="6"/>
      <c r="AF885" s="6"/>
      <c r="AG885" s="6"/>
      <c r="AH885" s="6"/>
      <c r="AI885" s="6"/>
      <c r="AJ885" s="6"/>
      <c r="AK885" s="6"/>
      <c r="AL885" s="6"/>
      <c r="AM885" s="6"/>
      <c r="AN885" s="6"/>
      <c r="AO885" s="6"/>
      <c r="AP885" s="6"/>
      <c r="AQ885" s="6"/>
      <c r="AR885" s="6"/>
      <c r="AS885" s="6"/>
      <c r="AT885" s="6"/>
      <c r="AU885" s="6"/>
      <c r="AV885" s="6"/>
      <c r="AW885" s="6"/>
      <c r="AX885" s="6"/>
      <c r="AY885" s="6"/>
      <c r="AZ885" s="6"/>
      <c r="BA885" s="6"/>
      <c r="BB885" s="6"/>
      <c r="BC885" s="6"/>
      <c r="BD885" s="6"/>
    </row>
    <row r="886" spans="31:56" ht="13.5" customHeight="1">
      <c r="AE886" s="6"/>
      <c r="AF886" s="6"/>
      <c r="AG886" s="6"/>
      <c r="AH886" s="6"/>
      <c r="AI886" s="6"/>
      <c r="AJ886" s="6"/>
      <c r="AK886" s="6"/>
      <c r="AL886" s="6"/>
      <c r="AM886" s="6"/>
      <c r="AN886" s="6"/>
      <c r="AO886" s="6"/>
      <c r="AP886" s="6"/>
      <c r="AQ886" s="6"/>
      <c r="AR886" s="6"/>
      <c r="AS886" s="6"/>
      <c r="AT886" s="6"/>
      <c r="AU886" s="6"/>
      <c r="AV886" s="6"/>
      <c r="AW886" s="6"/>
      <c r="AX886" s="6"/>
      <c r="AY886" s="6"/>
      <c r="AZ886" s="6"/>
      <c r="BA886" s="6"/>
      <c r="BB886" s="6"/>
      <c r="BC886" s="6"/>
      <c r="BD886" s="6"/>
    </row>
    <row r="887" spans="31:56" ht="13.5" customHeight="1">
      <c r="AE887" s="6"/>
      <c r="AF887" s="6"/>
      <c r="AG887" s="6"/>
      <c r="AH887" s="6"/>
      <c r="AI887" s="6"/>
      <c r="AJ887" s="6"/>
      <c r="AK887" s="6"/>
      <c r="AL887" s="6"/>
      <c r="AM887" s="6"/>
      <c r="AN887" s="6"/>
      <c r="AO887" s="6"/>
      <c r="AP887" s="6"/>
      <c r="AQ887" s="6"/>
      <c r="AR887" s="6"/>
      <c r="AS887" s="6"/>
      <c r="AT887" s="6"/>
      <c r="AU887" s="6"/>
      <c r="AV887" s="6"/>
      <c r="AW887" s="6"/>
      <c r="AX887" s="6"/>
      <c r="AY887" s="6"/>
      <c r="AZ887" s="6"/>
      <c r="BA887" s="6"/>
      <c r="BB887" s="6"/>
      <c r="BC887" s="6"/>
      <c r="BD887" s="6"/>
    </row>
    <row r="888" spans="31:56" ht="13.5" customHeight="1">
      <c r="AE888" s="6"/>
      <c r="AF888" s="6"/>
      <c r="AG888" s="6"/>
      <c r="AH888" s="6"/>
      <c r="AI888" s="6"/>
      <c r="AJ888" s="6"/>
      <c r="AK888" s="6"/>
      <c r="AL888" s="6"/>
      <c r="AM888" s="6"/>
      <c r="AN888" s="6"/>
      <c r="AO888" s="6"/>
      <c r="AP888" s="6"/>
      <c r="AQ888" s="6"/>
      <c r="AR888" s="6"/>
      <c r="AS888" s="6"/>
      <c r="AT888" s="6"/>
      <c r="AU888" s="6"/>
      <c r="AV888" s="6"/>
      <c r="AW888" s="6"/>
      <c r="AX888" s="6"/>
      <c r="AY888" s="6"/>
      <c r="AZ888" s="6"/>
      <c r="BA888" s="6"/>
      <c r="BB888" s="6"/>
      <c r="BC888" s="6"/>
      <c r="BD888" s="6"/>
    </row>
    <row r="889" spans="31:56" ht="13.5" customHeight="1">
      <c r="AE889" s="6"/>
      <c r="AF889" s="6"/>
      <c r="AG889" s="6"/>
      <c r="AH889" s="6"/>
      <c r="AI889" s="6"/>
      <c r="AJ889" s="6"/>
      <c r="AK889" s="6"/>
      <c r="AL889" s="6"/>
      <c r="AM889" s="6"/>
      <c r="AN889" s="6"/>
      <c r="AO889" s="6"/>
      <c r="AP889" s="6"/>
      <c r="AQ889" s="6"/>
      <c r="AR889" s="6"/>
      <c r="AS889" s="6"/>
      <c r="AT889" s="6"/>
      <c r="AU889" s="6"/>
      <c r="AV889" s="6"/>
      <c r="AW889" s="6"/>
      <c r="AX889" s="6"/>
      <c r="AY889" s="6"/>
      <c r="AZ889" s="6"/>
      <c r="BA889" s="6"/>
      <c r="BB889" s="6"/>
      <c r="BC889" s="6"/>
      <c r="BD889" s="6"/>
    </row>
    <row r="890" spans="31:56" ht="13.5" customHeight="1">
      <c r="AE890" s="6"/>
      <c r="AF890" s="6"/>
      <c r="AG890" s="6"/>
      <c r="AH890" s="6"/>
      <c r="AI890" s="6"/>
      <c r="AJ890" s="6"/>
      <c r="AK890" s="6"/>
      <c r="AL890" s="6"/>
      <c r="AM890" s="6"/>
      <c r="AN890" s="6"/>
      <c r="AO890" s="6"/>
      <c r="AP890" s="6"/>
      <c r="AQ890" s="6"/>
      <c r="AR890" s="6"/>
      <c r="AS890" s="6"/>
      <c r="AT890" s="6"/>
      <c r="AU890" s="6"/>
      <c r="AV890" s="6"/>
      <c r="AW890" s="6"/>
      <c r="AX890" s="6"/>
      <c r="AY890" s="6"/>
      <c r="AZ890" s="6"/>
      <c r="BA890" s="6"/>
      <c r="BB890" s="6"/>
      <c r="BC890" s="6"/>
      <c r="BD890" s="6"/>
    </row>
    <row r="891" spans="31:56" ht="13.5" customHeight="1">
      <c r="AE891" s="6"/>
      <c r="AF891" s="6"/>
      <c r="AG891" s="6"/>
      <c r="AH891" s="6"/>
      <c r="AI891" s="6"/>
      <c r="AJ891" s="6"/>
      <c r="AK891" s="6"/>
      <c r="AL891" s="6"/>
      <c r="AM891" s="6"/>
      <c r="AN891" s="6"/>
      <c r="AO891" s="6"/>
      <c r="AP891" s="6"/>
      <c r="AQ891" s="6"/>
      <c r="AR891" s="6"/>
      <c r="AS891" s="6"/>
      <c r="AT891" s="6"/>
      <c r="AU891" s="6"/>
      <c r="AV891" s="6"/>
      <c r="AW891" s="6"/>
      <c r="AX891" s="6"/>
      <c r="AY891" s="6"/>
      <c r="AZ891" s="6"/>
      <c r="BA891" s="6"/>
      <c r="BB891" s="6"/>
      <c r="BC891" s="6"/>
      <c r="BD891" s="6"/>
    </row>
    <row r="892" spans="31:56" ht="13.5" customHeight="1">
      <c r="AE892" s="6"/>
      <c r="AF892" s="6"/>
      <c r="AG892" s="6"/>
      <c r="AH892" s="6"/>
      <c r="AI892" s="6"/>
      <c r="AJ892" s="6"/>
      <c r="AK892" s="6"/>
      <c r="AL892" s="6"/>
      <c r="AM892" s="6"/>
      <c r="AN892" s="6"/>
      <c r="AO892" s="6"/>
      <c r="AP892" s="6"/>
      <c r="AQ892" s="6"/>
      <c r="AR892" s="6"/>
      <c r="AS892" s="6"/>
      <c r="AT892" s="6"/>
      <c r="AU892" s="6"/>
      <c r="AV892" s="6"/>
      <c r="AW892" s="6"/>
      <c r="AX892" s="6"/>
      <c r="AY892" s="6"/>
      <c r="AZ892" s="6"/>
      <c r="BA892" s="6"/>
      <c r="BB892" s="6"/>
      <c r="BC892" s="6"/>
      <c r="BD892" s="6"/>
    </row>
    <row r="893" spans="31:56" ht="13.5" customHeight="1">
      <c r="AE893" s="6"/>
      <c r="AF893" s="6"/>
      <c r="AG893" s="6"/>
      <c r="AH893" s="6"/>
      <c r="AI893" s="6"/>
      <c r="AJ893" s="6"/>
      <c r="AK893" s="6"/>
      <c r="AL893" s="6"/>
      <c r="AM893" s="6"/>
      <c r="AN893" s="6"/>
      <c r="AO893" s="6"/>
      <c r="AP893" s="6"/>
      <c r="AQ893" s="6"/>
      <c r="AR893" s="6"/>
      <c r="AS893" s="6"/>
      <c r="AT893" s="6"/>
      <c r="AU893" s="6"/>
      <c r="AV893" s="6"/>
      <c r="AW893" s="6"/>
      <c r="AX893" s="6"/>
      <c r="AY893" s="6"/>
      <c r="AZ893" s="6"/>
      <c r="BA893" s="6"/>
      <c r="BB893" s="6"/>
      <c r="BC893" s="6"/>
      <c r="BD893" s="6"/>
    </row>
    <row r="894" spans="31:56" ht="13.5" customHeight="1">
      <c r="AE894" s="6"/>
      <c r="AF894" s="6"/>
      <c r="AG894" s="6"/>
      <c r="AH894" s="6"/>
      <c r="AI894" s="6"/>
      <c r="AJ894" s="6"/>
      <c r="AK894" s="6"/>
      <c r="AL894" s="6"/>
      <c r="AM894" s="6"/>
      <c r="AN894" s="6"/>
      <c r="AO894" s="6"/>
      <c r="AP894" s="6"/>
      <c r="AQ894" s="6"/>
      <c r="AR894" s="6"/>
      <c r="AS894" s="6"/>
      <c r="AT894" s="6"/>
      <c r="AU894" s="6"/>
      <c r="AV894" s="6"/>
      <c r="AW894" s="6"/>
      <c r="AX894" s="6"/>
      <c r="AY894" s="6"/>
      <c r="AZ894" s="6"/>
      <c r="BA894" s="6"/>
      <c r="BB894" s="6"/>
      <c r="BC894" s="6"/>
      <c r="BD894" s="6"/>
    </row>
    <row r="895" spans="31:56" ht="13.5" customHeight="1">
      <c r="AE895" s="6"/>
      <c r="AF895" s="6"/>
      <c r="AG895" s="6"/>
      <c r="AH895" s="6"/>
      <c r="AI895" s="6"/>
      <c r="AJ895" s="6"/>
      <c r="AK895" s="6"/>
      <c r="AL895" s="6"/>
      <c r="AM895" s="6"/>
      <c r="AN895" s="6"/>
      <c r="AO895" s="6"/>
      <c r="AP895" s="6"/>
      <c r="AQ895" s="6"/>
      <c r="AR895" s="6"/>
      <c r="AS895" s="6"/>
      <c r="AT895" s="6"/>
      <c r="AU895" s="6"/>
      <c r="AV895" s="6"/>
      <c r="AW895" s="6"/>
      <c r="AX895" s="6"/>
      <c r="AY895" s="6"/>
      <c r="AZ895" s="6"/>
      <c r="BA895" s="6"/>
      <c r="BB895" s="6"/>
      <c r="BC895" s="6"/>
      <c r="BD895" s="6"/>
    </row>
    <row r="896" spans="31:56" ht="13.5" customHeight="1">
      <c r="AE896" s="6"/>
      <c r="AF896" s="6"/>
      <c r="AG896" s="6"/>
      <c r="AH896" s="6"/>
      <c r="AI896" s="6"/>
      <c r="AJ896" s="6"/>
      <c r="AK896" s="6"/>
      <c r="AL896" s="6"/>
      <c r="AM896" s="6"/>
      <c r="AN896" s="6"/>
      <c r="AO896" s="6"/>
      <c r="AP896" s="6"/>
      <c r="AQ896" s="6"/>
      <c r="AR896" s="6"/>
      <c r="AS896" s="6"/>
      <c r="AT896" s="6"/>
      <c r="AU896" s="6"/>
      <c r="AV896" s="6"/>
      <c r="AW896" s="6"/>
      <c r="AX896" s="6"/>
      <c r="AY896" s="6"/>
      <c r="AZ896" s="6"/>
      <c r="BA896" s="6"/>
      <c r="BB896" s="6"/>
      <c r="BC896" s="6"/>
      <c r="BD896" s="6"/>
    </row>
    <row r="897" spans="31:56" ht="13.5" customHeight="1">
      <c r="AE897" s="6"/>
      <c r="AF897" s="6"/>
      <c r="AG897" s="6"/>
      <c r="AH897" s="6"/>
      <c r="AI897" s="6"/>
      <c r="AJ897" s="6"/>
      <c r="AK897" s="6"/>
      <c r="AL897" s="6"/>
      <c r="AM897" s="6"/>
      <c r="AN897" s="6"/>
      <c r="AO897" s="6"/>
      <c r="AP897" s="6"/>
      <c r="AQ897" s="6"/>
      <c r="AR897" s="6"/>
      <c r="AS897" s="6"/>
      <c r="AT897" s="6"/>
      <c r="AU897" s="6"/>
      <c r="AV897" s="6"/>
      <c r="AW897" s="6"/>
      <c r="AX897" s="6"/>
      <c r="AY897" s="6"/>
      <c r="AZ897" s="6"/>
      <c r="BA897" s="6"/>
      <c r="BB897" s="6"/>
      <c r="BC897" s="6"/>
      <c r="BD897" s="6"/>
    </row>
    <row r="898" spans="31:56" ht="13.5" customHeight="1">
      <c r="AE898" s="6"/>
      <c r="AF898" s="6"/>
      <c r="AG898" s="6"/>
      <c r="AH898" s="6"/>
      <c r="AI898" s="6"/>
      <c r="AJ898" s="6"/>
      <c r="AK898" s="6"/>
      <c r="AL898" s="6"/>
      <c r="AM898" s="6"/>
      <c r="AN898" s="6"/>
      <c r="AO898" s="6"/>
      <c r="AP898" s="6"/>
      <c r="AQ898" s="6"/>
      <c r="AR898" s="6"/>
      <c r="AS898" s="6"/>
      <c r="AT898" s="6"/>
      <c r="AU898" s="6"/>
      <c r="AV898" s="6"/>
      <c r="AW898" s="6"/>
      <c r="AX898" s="6"/>
      <c r="AY898" s="6"/>
      <c r="AZ898" s="6"/>
      <c r="BA898" s="6"/>
      <c r="BB898" s="6"/>
      <c r="BC898" s="6"/>
      <c r="BD898" s="6"/>
    </row>
    <row r="899" spans="31:56" ht="13.5" customHeight="1">
      <c r="AE899" s="6"/>
      <c r="AF899" s="6"/>
      <c r="AG899" s="6"/>
      <c r="AH899" s="6"/>
      <c r="AI899" s="6"/>
      <c r="AJ899" s="6"/>
      <c r="AK899" s="6"/>
      <c r="AL899" s="6"/>
      <c r="AM899" s="6"/>
      <c r="AN899" s="6"/>
      <c r="AO899" s="6"/>
      <c r="AP899" s="6"/>
      <c r="AQ899" s="6"/>
      <c r="AR899" s="6"/>
      <c r="AS899" s="6"/>
      <c r="AT899" s="6"/>
      <c r="AU899" s="6"/>
      <c r="AV899" s="6"/>
      <c r="AW899" s="6"/>
      <c r="AX899" s="6"/>
      <c r="AY899" s="6"/>
      <c r="AZ899" s="6"/>
      <c r="BA899" s="6"/>
      <c r="BB899" s="6"/>
      <c r="BC899" s="6"/>
      <c r="BD899" s="6"/>
    </row>
    <row r="900" spans="31:56" ht="13.5" customHeight="1">
      <c r="AE900" s="6"/>
      <c r="AF900" s="6"/>
      <c r="AG900" s="6"/>
      <c r="AH900" s="6"/>
      <c r="AI900" s="6"/>
      <c r="AJ900" s="6"/>
      <c r="AK900" s="6"/>
      <c r="AL900" s="6"/>
      <c r="AM900" s="6"/>
      <c r="AN900" s="6"/>
      <c r="AO900" s="6"/>
      <c r="AP900" s="6"/>
      <c r="AQ900" s="6"/>
      <c r="AR900" s="6"/>
      <c r="AS900" s="6"/>
      <c r="AT900" s="6"/>
      <c r="AU900" s="6"/>
      <c r="AV900" s="6"/>
      <c r="AW900" s="6"/>
      <c r="AX900" s="6"/>
      <c r="AY900" s="6"/>
      <c r="AZ900" s="6"/>
      <c r="BA900" s="6"/>
      <c r="BB900" s="6"/>
      <c r="BC900" s="6"/>
      <c r="BD900" s="6"/>
    </row>
    <row r="901" spans="31:56" ht="13.5" customHeight="1">
      <c r="AE901" s="6"/>
      <c r="AF901" s="6"/>
      <c r="AG901" s="6"/>
      <c r="AH901" s="6"/>
      <c r="AI901" s="6"/>
      <c r="AJ901" s="6"/>
      <c r="AK901" s="6"/>
      <c r="AL901" s="6"/>
      <c r="AM901" s="6"/>
      <c r="AN901" s="6"/>
      <c r="AO901" s="6"/>
      <c r="AP901" s="6"/>
      <c r="AQ901" s="6"/>
      <c r="AR901" s="6"/>
      <c r="AS901" s="6"/>
      <c r="AT901" s="6"/>
      <c r="AU901" s="6"/>
      <c r="AV901" s="6"/>
      <c r="AW901" s="6"/>
      <c r="AX901" s="6"/>
      <c r="AY901" s="6"/>
      <c r="AZ901" s="6"/>
      <c r="BA901" s="6"/>
      <c r="BB901" s="6"/>
      <c r="BC901" s="6"/>
      <c r="BD901" s="6"/>
    </row>
    <row r="902" spans="31:56" ht="13.5" customHeight="1">
      <c r="AE902" s="6"/>
      <c r="AF902" s="6"/>
      <c r="AG902" s="6"/>
      <c r="AH902" s="6"/>
      <c r="AI902" s="6"/>
      <c r="AJ902" s="6"/>
      <c r="AK902" s="6"/>
      <c r="AL902" s="6"/>
      <c r="AM902" s="6"/>
      <c r="AN902" s="6"/>
      <c r="AO902" s="6"/>
      <c r="AP902" s="6"/>
      <c r="AQ902" s="6"/>
      <c r="AR902" s="6"/>
      <c r="AS902" s="6"/>
      <c r="AT902" s="6"/>
      <c r="AU902" s="6"/>
      <c r="AV902" s="6"/>
      <c r="AW902" s="6"/>
      <c r="AX902" s="6"/>
      <c r="AY902" s="6"/>
      <c r="AZ902" s="6"/>
      <c r="BA902" s="6"/>
      <c r="BB902" s="6"/>
      <c r="BC902" s="6"/>
      <c r="BD902" s="6"/>
    </row>
    <row r="903" spans="31:56" ht="13.5" customHeight="1">
      <c r="AE903" s="6"/>
      <c r="AF903" s="6"/>
      <c r="AG903" s="6"/>
      <c r="AH903" s="6"/>
      <c r="AI903" s="6"/>
      <c r="AJ903" s="6"/>
      <c r="AK903" s="6"/>
      <c r="AL903" s="6"/>
      <c r="AM903" s="6"/>
      <c r="AN903" s="6"/>
      <c r="AO903" s="6"/>
      <c r="AP903" s="6"/>
      <c r="AQ903" s="6"/>
      <c r="AR903" s="6"/>
      <c r="AS903" s="6"/>
      <c r="AT903" s="6"/>
      <c r="AU903" s="6"/>
      <c r="AV903" s="6"/>
      <c r="AW903" s="6"/>
      <c r="AX903" s="6"/>
      <c r="AY903" s="6"/>
      <c r="AZ903" s="6"/>
      <c r="BA903" s="6"/>
      <c r="BB903" s="6"/>
      <c r="BC903" s="6"/>
      <c r="BD903" s="6"/>
    </row>
    <row r="904" spans="31:56" ht="13.5" customHeight="1">
      <c r="AE904" s="6"/>
      <c r="AF904" s="6"/>
      <c r="AG904" s="6"/>
      <c r="AH904" s="6"/>
      <c r="AI904" s="6"/>
      <c r="AJ904" s="6"/>
      <c r="AK904" s="6"/>
      <c r="AL904" s="6"/>
      <c r="AM904" s="6"/>
      <c r="AN904" s="6"/>
      <c r="AO904" s="6"/>
      <c r="AP904" s="6"/>
      <c r="AQ904" s="6"/>
      <c r="AR904" s="6"/>
      <c r="AS904" s="6"/>
      <c r="AT904" s="6"/>
      <c r="AU904" s="6"/>
      <c r="AV904" s="6"/>
      <c r="AW904" s="6"/>
      <c r="AX904" s="6"/>
      <c r="AY904" s="6"/>
      <c r="AZ904" s="6"/>
      <c r="BA904" s="6"/>
      <c r="BB904" s="6"/>
      <c r="BC904" s="6"/>
      <c r="BD904" s="6"/>
    </row>
    <row r="905" spans="31:56" ht="13.5" customHeight="1">
      <c r="AE905" s="6"/>
      <c r="AF905" s="6"/>
      <c r="AG905" s="6"/>
      <c r="AH905" s="6"/>
      <c r="AI905" s="6"/>
      <c r="AJ905" s="6"/>
      <c r="AK905" s="6"/>
      <c r="AL905" s="6"/>
      <c r="AM905" s="6"/>
      <c r="AN905" s="6"/>
      <c r="AO905" s="6"/>
      <c r="AP905" s="6"/>
      <c r="AQ905" s="6"/>
      <c r="AR905" s="6"/>
      <c r="AS905" s="6"/>
      <c r="AT905" s="6"/>
      <c r="AU905" s="6"/>
      <c r="AV905" s="6"/>
      <c r="AW905" s="6"/>
      <c r="AX905" s="6"/>
      <c r="AY905" s="6"/>
      <c r="AZ905" s="6"/>
      <c r="BA905" s="6"/>
      <c r="BB905" s="6"/>
      <c r="BC905" s="6"/>
      <c r="BD905" s="6"/>
    </row>
    <row r="906" spans="31:56" ht="13.5" customHeight="1">
      <c r="AE906" s="6"/>
      <c r="AF906" s="6"/>
      <c r="AG906" s="6"/>
      <c r="AH906" s="6"/>
      <c r="AI906" s="6"/>
      <c r="AJ906" s="6"/>
      <c r="AK906" s="6"/>
      <c r="AL906" s="6"/>
      <c r="AM906" s="6"/>
      <c r="AN906" s="6"/>
      <c r="AO906" s="6"/>
      <c r="AP906" s="6"/>
      <c r="AQ906" s="6"/>
      <c r="AR906" s="6"/>
      <c r="AS906" s="6"/>
      <c r="AT906" s="6"/>
      <c r="AU906" s="6"/>
      <c r="AV906" s="6"/>
      <c r="AW906" s="6"/>
      <c r="AX906" s="6"/>
      <c r="AY906" s="6"/>
      <c r="AZ906" s="6"/>
      <c r="BA906" s="6"/>
      <c r="BB906" s="6"/>
      <c r="BC906" s="6"/>
      <c r="BD906" s="6"/>
    </row>
    <row r="907" spans="31:56" ht="13.5" customHeight="1">
      <c r="AE907" s="6"/>
      <c r="AF907" s="6"/>
      <c r="AG907" s="6"/>
      <c r="AH907" s="6"/>
      <c r="AI907" s="6"/>
      <c r="AJ907" s="6"/>
      <c r="AK907" s="6"/>
      <c r="AL907" s="6"/>
      <c r="AM907" s="6"/>
      <c r="AN907" s="6"/>
      <c r="AO907" s="6"/>
      <c r="AP907" s="6"/>
      <c r="AQ907" s="6"/>
      <c r="AR907" s="6"/>
      <c r="AS907" s="6"/>
      <c r="AT907" s="6"/>
      <c r="AU907" s="6"/>
      <c r="AV907" s="6"/>
      <c r="AW907" s="6"/>
      <c r="AX907" s="6"/>
      <c r="AY907" s="6"/>
      <c r="AZ907" s="6"/>
      <c r="BA907" s="6"/>
      <c r="BB907" s="6"/>
      <c r="BC907" s="6"/>
      <c r="BD907" s="6"/>
    </row>
    <row r="908" spans="31:56" ht="13.5" customHeight="1">
      <c r="AE908" s="6"/>
      <c r="AF908" s="6"/>
      <c r="AG908" s="6"/>
      <c r="AH908" s="6"/>
      <c r="AI908" s="6"/>
      <c r="AJ908" s="6"/>
      <c r="AK908" s="6"/>
      <c r="AL908" s="6"/>
      <c r="AM908" s="6"/>
      <c r="AN908" s="6"/>
      <c r="AO908" s="6"/>
      <c r="AP908" s="6"/>
      <c r="AQ908" s="6"/>
      <c r="AR908" s="6"/>
      <c r="AS908" s="6"/>
      <c r="AT908" s="6"/>
      <c r="AU908" s="6"/>
      <c r="AV908" s="6"/>
      <c r="AW908" s="6"/>
      <c r="AX908" s="6"/>
      <c r="AY908" s="6"/>
      <c r="AZ908" s="6"/>
      <c r="BA908" s="6"/>
      <c r="BB908" s="6"/>
      <c r="BC908" s="6"/>
      <c r="BD908" s="6"/>
    </row>
    <row r="909" spans="31:56" ht="13.5" customHeight="1">
      <c r="AE909" s="6"/>
      <c r="AF909" s="6"/>
      <c r="AG909" s="6"/>
      <c r="AH909" s="6"/>
      <c r="AI909" s="6"/>
      <c r="AJ909" s="6"/>
      <c r="AK909" s="6"/>
      <c r="AL909" s="6"/>
      <c r="AM909" s="6"/>
      <c r="AN909" s="6"/>
      <c r="AO909" s="6"/>
      <c r="AP909" s="6"/>
      <c r="AQ909" s="6"/>
      <c r="AR909" s="6"/>
      <c r="AS909" s="6"/>
      <c r="AT909" s="6"/>
      <c r="AU909" s="6"/>
      <c r="AV909" s="6"/>
      <c r="AW909" s="6"/>
      <c r="AX909" s="6"/>
      <c r="AY909" s="6"/>
      <c r="AZ909" s="6"/>
      <c r="BA909" s="6"/>
      <c r="BB909" s="6"/>
      <c r="BC909" s="6"/>
      <c r="BD909" s="6"/>
    </row>
    <row r="910" spans="31:56" ht="13.5" customHeight="1">
      <c r="AE910" s="6"/>
      <c r="AF910" s="6"/>
      <c r="AG910" s="6"/>
      <c r="AH910" s="6"/>
      <c r="AI910" s="6"/>
      <c r="AJ910" s="6"/>
      <c r="AK910" s="6"/>
      <c r="AL910" s="6"/>
      <c r="AM910" s="6"/>
      <c r="AN910" s="6"/>
      <c r="AO910" s="6"/>
      <c r="AP910" s="6"/>
      <c r="AQ910" s="6"/>
      <c r="AR910" s="6"/>
      <c r="AS910" s="6"/>
      <c r="AT910" s="6"/>
      <c r="AU910" s="6"/>
      <c r="AV910" s="6"/>
      <c r="AW910" s="6"/>
      <c r="AX910" s="6"/>
      <c r="AY910" s="6"/>
      <c r="AZ910" s="6"/>
      <c r="BA910" s="6"/>
      <c r="BB910" s="6"/>
      <c r="BC910" s="6"/>
      <c r="BD910" s="6"/>
    </row>
    <row r="911" spans="31:56" ht="13.5" customHeight="1">
      <c r="AE911" s="6"/>
      <c r="AF911" s="6"/>
      <c r="AG911" s="6"/>
      <c r="AH911" s="6"/>
      <c r="AI911" s="6"/>
      <c r="AJ911" s="6"/>
      <c r="AK911" s="6"/>
      <c r="AL911" s="6"/>
      <c r="AM911" s="6"/>
      <c r="AN911" s="6"/>
      <c r="AO911" s="6"/>
      <c r="AP911" s="6"/>
      <c r="AQ911" s="6"/>
      <c r="AR911" s="6"/>
      <c r="AS911" s="6"/>
      <c r="AT911" s="6"/>
      <c r="AU911" s="6"/>
      <c r="AV911" s="6"/>
      <c r="AW911" s="6"/>
      <c r="AX911" s="6"/>
      <c r="AY911" s="6"/>
      <c r="AZ911" s="6"/>
      <c r="BA911" s="6"/>
      <c r="BB911" s="6"/>
      <c r="BC911" s="6"/>
      <c r="BD911" s="6"/>
    </row>
    <row r="912" spans="31:56" ht="13.5" customHeight="1">
      <c r="AE912" s="6"/>
      <c r="AF912" s="6"/>
      <c r="AG912" s="6"/>
      <c r="AH912" s="6"/>
      <c r="AI912" s="6"/>
      <c r="AJ912" s="6"/>
      <c r="AK912" s="6"/>
      <c r="AL912" s="6"/>
      <c r="AM912" s="6"/>
      <c r="AN912" s="6"/>
      <c r="AO912" s="6"/>
      <c r="AP912" s="6"/>
      <c r="AQ912" s="6"/>
      <c r="AR912" s="6"/>
      <c r="AS912" s="6"/>
      <c r="AT912" s="6"/>
      <c r="AU912" s="6"/>
      <c r="AV912" s="6"/>
      <c r="AW912" s="6"/>
      <c r="AX912" s="6"/>
      <c r="AY912" s="6"/>
      <c r="AZ912" s="6"/>
      <c r="BA912" s="6"/>
      <c r="BB912" s="6"/>
      <c r="BC912" s="6"/>
      <c r="BD912" s="6"/>
    </row>
    <row r="913" spans="31:56" ht="13.5" customHeight="1">
      <c r="AE913" s="6"/>
      <c r="AF913" s="6"/>
      <c r="AG913" s="6"/>
      <c r="AH913" s="6"/>
      <c r="AI913" s="6"/>
      <c r="AJ913" s="6"/>
      <c r="AK913" s="6"/>
      <c r="AL913" s="6"/>
      <c r="AM913" s="6"/>
      <c r="AN913" s="6"/>
      <c r="AO913" s="6"/>
      <c r="AP913" s="6"/>
      <c r="AQ913" s="6"/>
      <c r="AR913" s="6"/>
      <c r="AS913" s="6"/>
      <c r="AT913" s="6"/>
      <c r="AU913" s="6"/>
      <c r="AV913" s="6"/>
      <c r="AW913" s="6"/>
      <c r="AX913" s="6"/>
      <c r="AY913" s="6"/>
      <c r="AZ913" s="6"/>
      <c r="BA913" s="6"/>
      <c r="BB913" s="6"/>
      <c r="BC913" s="6"/>
      <c r="BD913" s="6"/>
    </row>
    <row r="914" spans="31:56" ht="13.5" customHeight="1">
      <c r="AE914" s="6"/>
      <c r="AF914" s="6"/>
      <c r="AG914" s="6"/>
      <c r="AH914" s="6"/>
      <c r="AI914" s="6"/>
      <c r="AJ914" s="6"/>
      <c r="AK914" s="6"/>
      <c r="AL914" s="6"/>
      <c r="AM914" s="6"/>
      <c r="AN914" s="6"/>
      <c r="AO914" s="6"/>
      <c r="AP914" s="6"/>
      <c r="AQ914" s="6"/>
      <c r="AR914" s="6"/>
      <c r="AS914" s="6"/>
      <c r="AT914" s="6"/>
      <c r="AU914" s="6"/>
      <c r="AV914" s="6"/>
      <c r="AW914" s="6"/>
      <c r="AX914" s="6"/>
      <c r="AY914" s="6"/>
      <c r="AZ914" s="6"/>
      <c r="BA914" s="6"/>
      <c r="BB914" s="6"/>
      <c r="BC914" s="6"/>
      <c r="BD914" s="6"/>
    </row>
    <row r="915" spans="31:56" ht="13.5" customHeight="1">
      <c r="AE915" s="6"/>
      <c r="AF915" s="6"/>
      <c r="AG915" s="6"/>
      <c r="AH915" s="6"/>
      <c r="AI915" s="6"/>
      <c r="AJ915" s="6"/>
      <c r="AK915" s="6"/>
      <c r="AL915" s="6"/>
      <c r="AM915" s="6"/>
      <c r="AN915" s="6"/>
      <c r="AO915" s="6"/>
      <c r="AP915" s="6"/>
      <c r="AQ915" s="6"/>
      <c r="AR915" s="6"/>
      <c r="AS915" s="6"/>
      <c r="AT915" s="6"/>
      <c r="AU915" s="6"/>
      <c r="AV915" s="6"/>
      <c r="AW915" s="6"/>
      <c r="AX915" s="6"/>
      <c r="AY915" s="6"/>
      <c r="AZ915" s="6"/>
      <c r="BA915" s="6"/>
      <c r="BB915" s="6"/>
      <c r="BC915" s="6"/>
      <c r="BD915" s="6"/>
    </row>
    <row r="916" spans="31:56" ht="13.5" customHeight="1">
      <c r="AE916" s="6"/>
      <c r="AF916" s="6"/>
      <c r="AG916" s="6"/>
      <c r="AH916" s="6"/>
      <c r="AI916" s="6"/>
      <c r="AJ916" s="6"/>
      <c r="AK916" s="6"/>
      <c r="AL916" s="6"/>
      <c r="AM916" s="6"/>
      <c r="AN916" s="6"/>
      <c r="AO916" s="6"/>
      <c r="AP916" s="6"/>
      <c r="AQ916" s="6"/>
      <c r="AR916" s="6"/>
      <c r="AS916" s="6"/>
      <c r="AT916" s="6"/>
      <c r="AU916" s="6"/>
      <c r="AV916" s="6"/>
      <c r="AW916" s="6"/>
      <c r="AX916" s="6"/>
      <c r="AY916" s="6"/>
      <c r="AZ916" s="6"/>
      <c r="BA916" s="6"/>
      <c r="BB916" s="6"/>
      <c r="BC916" s="6"/>
      <c r="BD916" s="6"/>
    </row>
    <row r="917" spans="31:56" ht="13.5" customHeight="1">
      <c r="AE917" s="6"/>
      <c r="AF917" s="6"/>
      <c r="AG917" s="6"/>
      <c r="AH917" s="6"/>
      <c r="AI917" s="6"/>
      <c r="AJ917" s="6"/>
      <c r="AK917" s="6"/>
      <c r="AL917" s="6"/>
      <c r="AM917" s="6"/>
      <c r="AN917" s="6"/>
      <c r="AO917" s="6"/>
      <c r="AP917" s="6"/>
      <c r="AQ917" s="6"/>
      <c r="AR917" s="6"/>
      <c r="AS917" s="6"/>
      <c r="AT917" s="6"/>
      <c r="AU917" s="6"/>
      <c r="AV917" s="6"/>
      <c r="AW917" s="6"/>
      <c r="AX917" s="6"/>
      <c r="AY917" s="6"/>
      <c r="AZ917" s="6"/>
      <c r="BA917" s="6"/>
      <c r="BB917" s="6"/>
      <c r="BC917" s="6"/>
      <c r="BD917" s="6"/>
    </row>
    <row r="918" spans="31:56" ht="13.5" customHeight="1">
      <c r="AE918" s="6"/>
      <c r="AF918" s="6"/>
      <c r="AG918" s="6"/>
      <c r="AH918" s="6"/>
      <c r="AI918" s="6"/>
      <c r="AJ918" s="6"/>
      <c r="AK918" s="6"/>
      <c r="AL918" s="6"/>
      <c r="AM918" s="6"/>
      <c r="AN918" s="6"/>
      <c r="AO918" s="6"/>
      <c r="AP918" s="6"/>
      <c r="AQ918" s="6"/>
      <c r="AR918" s="6"/>
      <c r="AS918" s="6"/>
      <c r="AT918" s="6"/>
      <c r="AU918" s="6"/>
      <c r="AV918" s="6"/>
      <c r="AW918" s="6"/>
      <c r="AX918" s="6"/>
      <c r="AY918" s="6"/>
      <c r="AZ918" s="6"/>
      <c r="BA918" s="6"/>
      <c r="BB918" s="6"/>
      <c r="BC918" s="6"/>
      <c r="BD918" s="6"/>
    </row>
    <row r="919" spans="31:56" ht="13.5" customHeight="1">
      <c r="AE919" s="6"/>
      <c r="AF919" s="6"/>
      <c r="AG919" s="6"/>
      <c r="AH919" s="6"/>
      <c r="AI919" s="6"/>
      <c r="AJ919" s="6"/>
      <c r="AK919" s="6"/>
      <c r="AL919" s="6"/>
      <c r="AM919" s="6"/>
      <c r="AN919" s="6"/>
      <c r="AO919" s="6"/>
      <c r="AP919" s="6"/>
      <c r="AQ919" s="6"/>
      <c r="AR919" s="6"/>
      <c r="AS919" s="6"/>
      <c r="AT919" s="6"/>
      <c r="AU919" s="6"/>
      <c r="AV919" s="6"/>
      <c r="AW919" s="6"/>
      <c r="AX919" s="6"/>
      <c r="AY919" s="6"/>
      <c r="AZ919" s="6"/>
      <c r="BA919" s="6"/>
      <c r="BB919" s="6"/>
      <c r="BC919" s="6"/>
      <c r="BD919" s="6"/>
    </row>
    <row r="920" spans="31:56" ht="13.5" customHeight="1">
      <c r="AE920" s="6"/>
      <c r="AF920" s="6"/>
      <c r="AG920" s="6"/>
      <c r="AH920" s="6"/>
      <c r="AI920" s="6"/>
      <c r="AJ920" s="6"/>
      <c r="AK920" s="6"/>
      <c r="AL920" s="6"/>
      <c r="AM920" s="6"/>
      <c r="AN920" s="6"/>
      <c r="AO920" s="6"/>
      <c r="AP920" s="6"/>
      <c r="AQ920" s="6"/>
      <c r="AR920" s="6"/>
      <c r="AS920" s="6"/>
      <c r="AT920" s="6"/>
      <c r="AU920" s="6"/>
      <c r="AV920" s="6"/>
      <c r="AW920" s="6"/>
      <c r="AX920" s="6"/>
      <c r="AY920" s="6"/>
      <c r="AZ920" s="6"/>
      <c r="BA920" s="6"/>
      <c r="BB920" s="6"/>
      <c r="BC920" s="6"/>
      <c r="BD920" s="6"/>
    </row>
    <row r="921" spans="31:56" ht="13.5" customHeight="1">
      <c r="AE921" s="6"/>
      <c r="AF921" s="6"/>
      <c r="AG921" s="6"/>
      <c r="AH921" s="6"/>
      <c r="AI921" s="6"/>
      <c r="AJ921" s="6"/>
      <c r="AK921" s="6"/>
      <c r="AL921" s="6"/>
      <c r="AM921" s="6"/>
      <c r="AN921" s="6"/>
      <c r="AO921" s="6"/>
      <c r="AP921" s="6"/>
      <c r="AQ921" s="6"/>
      <c r="AR921" s="6"/>
      <c r="AS921" s="6"/>
      <c r="AT921" s="6"/>
      <c r="AU921" s="6"/>
      <c r="AV921" s="6"/>
      <c r="AW921" s="6"/>
      <c r="AX921" s="6"/>
      <c r="AY921" s="6"/>
      <c r="AZ921" s="6"/>
      <c r="BA921" s="6"/>
      <c r="BB921" s="6"/>
      <c r="BC921" s="6"/>
      <c r="BD921" s="6"/>
    </row>
    <row r="922" spans="31:56" ht="13.5" customHeight="1">
      <c r="AE922" s="6"/>
      <c r="AF922" s="6"/>
      <c r="AG922" s="6"/>
      <c r="AH922" s="6"/>
      <c r="AI922" s="6"/>
      <c r="AJ922" s="6"/>
      <c r="AK922" s="6"/>
      <c r="AL922" s="6"/>
      <c r="AM922" s="6"/>
      <c r="AN922" s="6"/>
      <c r="AO922" s="6"/>
      <c r="AP922" s="6"/>
      <c r="AQ922" s="6"/>
      <c r="AR922" s="6"/>
      <c r="AS922" s="6"/>
      <c r="AT922" s="6"/>
      <c r="AU922" s="6"/>
      <c r="AV922" s="6"/>
      <c r="AW922" s="6"/>
      <c r="AX922" s="6"/>
      <c r="AY922" s="6"/>
      <c r="AZ922" s="6"/>
      <c r="BA922" s="6"/>
      <c r="BB922" s="6"/>
      <c r="BC922" s="6"/>
      <c r="BD922" s="6"/>
    </row>
    <row r="923" spans="31:56" ht="13.5" customHeight="1">
      <c r="AE923" s="6"/>
      <c r="AF923" s="6"/>
      <c r="AG923" s="6"/>
      <c r="AH923" s="6"/>
      <c r="AI923" s="6"/>
      <c r="AJ923" s="6"/>
      <c r="AK923" s="6"/>
      <c r="AL923" s="6"/>
      <c r="AM923" s="6"/>
      <c r="AN923" s="6"/>
      <c r="AO923" s="6"/>
      <c r="AP923" s="6"/>
      <c r="AQ923" s="6"/>
      <c r="AR923" s="6"/>
      <c r="AS923" s="6"/>
      <c r="AT923" s="6"/>
      <c r="AU923" s="6"/>
      <c r="AV923" s="6"/>
      <c r="AW923" s="6"/>
      <c r="AX923" s="6"/>
      <c r="AY923" s="6"/>
      <c r="AZ923" s="6"/>
      <c r="BA923" s="6"/>
      <c r="BB923" s="6"/>
      <c r="BC923" s="6"/>
      <c r="BD923" s="6"/>
    </row>
    <row r="924" spans="31:56" ht="13.5" customHeight="1">
      <c r="AE924" s="6"/>
      <c r="AF924" s="6"/>
      <c r="AG924" s="6"/>
      <c r="AH924" s="6"/>
      <c r="AI924" s="6"/>
      <c r="AJ924" s="6"/>
      <c r="AK924" s="6"/>
      <c r="AL924" s="6"/>
      <c r="AM924" s="6"/>
      <c r="AN924" s="6"/>
      <c r="AO924" s="6"/>
      <c r="AP924" s="6"/>
      <c r="AQ924" s="6"/>
      <c r="AR924" s="6"/>
      <c r="AS924" s="6"/>
      <c r="AT924" s="6"/>
      <c r="AU924" s="6"/>
      <c r="AV924" s="6"/>
      <c r="AW924" s="6"/>
      <c r="AX924" s="6"/>
      <c r="AY924" s="6"/>
      <c r="AZ924" s="6"/>
      <c r="BA924" s="6"/>
      <c r="BB924" s="6"/>
      <c r="BC924" s="6"/>
      <c r="BD924" s="6"/>
    </row>
    <row r="925" spans="31:56" ht="13.5" customHeight="1">
      <c r="AE925" s="6"/>
      <c r="AF925" s="6"/>
      <c r="AG925" s="6"/>
      <c r="AH925" s="6"/>
      <c r="AI925" s="6"/>
      <c r="AJ925" s="6"/>
      <c r="AK925" s="6"/>
      <c r="AL925" s="6"/>
      <c r="AM925" s="6"/>
      <c r="AN925" s="6"/>
      <c r="AO925" s="6"/>
      <c r="AP925" s="6"/>
      <c r="AQ925" s="6"/>
      <c r="AR925" s="6"/>
      <c r="AS925" s="6"/>
      <c r="AT925" s="6"/>
      <c r="AU925" s="6"/>
      <c r="AV925" s="6"/>
      <c r="AW925" s="6"/>
      <c r="AX925" s="6"/>
      <c r="AY925" s="6"/>
      <c r="AZ925" s="6"/>
      <c r="BA925" s="6"/>
      <c r="BB925" s="6"/>
      <c r="BC925" s="6"/>
      <c r="BD925" s="6"/>
    </row>
    <row r="926" spans="31:56" ht="13.5" customHeight="1">
      <c r="AE926" s="6"/>
      <c r="AF926" s="6"/>
      <c r="AG926" s="6"/>
      <c r="AH926" s="6"/>
      <c r="AI926" s="6"/>
      <c r="AJ926" s="6"/>
      <c r="AK926" s="6"/>
      <c r="AL926" s="6"/>
      <c r="AM926" s="6"/>
      <c r="AN926" s="6"/>
      <c r="AO926" s="6"/>
      <c r="AP926" s="6"/>
      <c r="AQ926" s="6"/>
      <c r="AR926" s="6"/>
      <c r="AS926" s="6"/>
      <c r="AT926" s="6"/>
      <c r="AU926" s="6"/>
      <c r="AV926" s="6"/>
      <c r="AW926" s="6"/>
      <c r="AX926" s="6"/>
      <c r="AY926" s="6"/>
      <c r="AZ926" s="6"/>
      <c r="BA926" s="6"/>
      <c r="BB926" s="6"/>
      <c r="BC926" s="6"/>
      <c r="BD926" s="6"/>
    </row>
    <row r="927" spans="31:56" ht="13.5" customHeight="1">
      <c r="AE927" s="6"/>
      <c r="AF927" s="6"/>
      <c r="AG927" s="6"/>
      <c r="AH927" s="6"/>
      <c r="AI927" s="6"/>
      <c r="AJ927" s="6"/>
      <c r="AK927" s="6"/>
      <c r="AL927" s="6"/>
      <c r="AM927" s="6"/>
      <c r="AN927" s="6"/>
      <c r="AO927" s="6"/>
      <c r="AP927" s="6"/>
      <c r="AQ927" s="6"/>
      <c r="AR927" s="6"/>
      <c r="AS927" s="6"/>
      <c r="AT927" s="6"/>
      <c r="AU927" s="6"/>
      <c r="AV927" s="6"/>
      <c r="AW927" s="6"/>
      <c r="AX927" s="6"/>
      <c r="AY927" s="6"/>
      <c r="AZ927" s="6"/>
      <c r="BA927" s="6"/>
      <c r="BB927" s="6"/>
      <c r="BC927" s="6"/>
      <c r="BD927" s="6"/>
    </row>
    <row r="928" spans="31:56" ht="13.5" customHeight="1">
      <c r="AE928" s="6"/>
      <c r="AF928" s="6"/>
      <c r="AG928" s="6"/>
      <c r="AH928" s="6"/>
      <c r="AI928" s="6"/>
      <c r="AJ928" s="6"/>
      <c r="AK928" s="6"/>
      <c r="AL928" s="6"/>
      <c r="AM928" s="6"/>
      <c r="AN928" s="6"/>
      <c r="AO928" s="6"/>
      <c r="AP928" s="6"/>
      <c r="AQ928" s="6"/>
      <c r="AR928" s="6"/>
      <c r="AS928" s="6"/>
      <c r="AT928" s="6"/>
      <c r="AU928" s="6"/>
      <c r="AV928" s="6"/>
      <c r="AW928" s="6"/>
      <c r="AX928" s="6"/>
      <c r="AY928" s="6"/>
      <c r="AZ928" s="6"/>
      <c r="BA928" s="6"/>
      <c r="BB928" s="6"/>
      <c r="BC928" s="6"/>
      <c r="BD928" s="6"/>
    </row>
    <row r="929" spans="31:56" ht="13.5" customHeight="1">
      <c r="AE929" s="6"/>
      <c r="AF929" s="6"/>
      <c r="AG929" s="6"/>
      <c r="AH929" s="6"/>
      <c r="AI929" s="6"/>
      <c r="AJ929" s="6"/>
      <c r="AK929" s="6"/>
      <c r="AL929" s="6"/>
      <c r="AM929" s="6"/>
      <c r="AN929" s="6"/>
      <c r="AO929" s="6"/>
      <c r="AP929" s="6"/>
      <c r="AQ929" s="6"/>
      <c r="AR929" s="6"/>
      <c r="AS929" s="6"/>
      <c r="AT929" s="6"/>
      <c r="AU929" s="6"/>
      <c r="AV929" s="6"/>
      <c r="AW929" s="6"/>
      <c r="AX929" s="6"/>
      <c r="AY929" s="6"/>
      <c r="AZ929" s="6"/>
      <c r="BA929" s="6"/>
      <c r="BB929" s="6"/>
      <c r="BC929" s="6"/>
      <c r="BD929" s="6"/>
    </row>
    <row r="930" spans="31:56" ht="13.5" customHeight="1">
      <c r="AE930" s="6"/>
      <c r="AF930" s="6"/>
      <c r="AG930" s="6"/>
      <c r="AH930" s="6"/>
      <c r="AI930" s="6"/>
      <c r="AJ930" s="6"/>
      <c r="AK930" s="6"/>
      <c r="AL930" s="6"/>
      <c r="AM930" s="6"/>
      <c r="AN930" s="6"/>
      <c r="AO930" s="6"/>
      <c r="AP930" s="6"/>
      <c r="AQ930" s="6"/>
      <c r="AR930" s="6"/>
      <c r="AS930" s="6"/>
      <c r="AT930" s="6"/>
      <c r="AU930" s="6"/>
      <c r="AV930" s="6"/>
      <c r="AW930" s="6"/>
      <c r="AX930" s="6"/>
      <c r="AY930" s="6"/>
      <c r="AZ930" s="6"/>
      <c r="BA930" s="6"/>
      <c r="BB930" s="6"/>
      <c r="BC930" s="6"/>
      <c r="BD930" s="6"/>
    </row>
    <row r="931" spans="31:56" ht="13.5" customHeight="1">
      <c r="AE931" s="6"/>
      <c r="AF931" s="6"/>
      <c r="AG931" s="6"/>
      <c r="AH931" s="6"/>
      <c r="AI931" s="6"/>
      <c r="AJ931" s="6"/>
      <c r="AK931" s="6"/>
      <c r="AL931" s="6"/>
      <c r="AM931" s="6"/>
      <c r="AN931" s="6"/>
      <c r="AO931" s="6"/>
      <c r="AP931" s="6"/>
      <c r="AQ931" s="6"/>
      <c r="AR931" s="6"/>
      <c r="AS931" s="6"/>
      <c r="AT931" s="6"/>
      <c r="AU931" s="6"/>
      <c r="AV931" s="6"/>
      <c r="AW931" s="6"/>
      <c r="AX931" s="6"/>
      <c r="AY931" s="6"/>
      <c r="AZ931" s="6"/>
      <c r="BA931" s="6"/>
      <c r="BB931" s="6"/>
      <c r="BC931" s="6"/>
      <c r="BD931" s="6"/>
    </row>
    <row r="932" spans="31:56" ht="13.5" customHeight="1">
      <c r="AE932" s="6"/>
      <c r="AF932" s="6"/>
      <c r="AG932" s="6"/>
      <c r="AH932" s="6"/>
      <c r="AI932" s="6"/>
      <c r="AJ932" s="6"/>
      <c r="AK932" s="6"/>
      <c r="AL932" s="6"/>
      <c r="AM932" s="6"/>
      <c r="AN932" s="6"/>
      <c r="AO932" s="6"/>
      <c r="AP932" s="6"/>
      <c r="AQ932" s="6"/>
      <c r="AR932" s="6"/>
      <c r="AS932" s="6"/>
      <c r="AT932" s="6"/>
      <c r="AU932" s="6"/>
      <c r="AV932" s="6"/>
      <c r="AW932" s="6"/>
      <c r="AX932" s="6"/>
      <c r="AY932" s="6"/>
      <c r="AZ932" s="6"/>
      <c r="BA932" s="6"/>
      <c r="BB932" s="6"/>
      <c r="BC932" s="6"/>
      <c r="BD932" s="6"/>
    </row>
    <row r="933" spans="31:56" ht="13.5" customHeight="1">
      <c r="AE933" s="6"/>
      <c r="AF933" s="6"/>
      <c r="AG933" s="6"/>
      <c r="AH933" s="6"/>
      <c r="AI933" s="6"/>
      <c r="AJ933" s="6"/>
      <c r="AK933" s="6"/>
      <c r="AL933" s="6"/>
      <c r="AM933" s="6"/>
      <c r="AN933" s="6"/>
      <c r="AO933" s="6"/>
      <c r="AP933" s="6"/>
      <c r="AQ933" s="6"/>
      <c r="AR933" s="6"/>
      <c r="AS933" s="6"/>
      <c r="AT933" s="6"/>
      <c r="AU933" s="6"/>
      <c r="AV933" s="6"/>
      <c r="AW933" s="6"/>
      <c r="AX933" s="6"/>
      <c r="AY933" s="6"/>
      <c r="AZ933" s="6"/>
      <c r="BA933" s="6"/>
      <c r="BB933" s="6"/>
      <c r="BC933" s="6"/>
      <c r="BD933" s="6"/>
    </row>
    <row r="934" spans="31:56" ht="13.5" customHeight="1">
      <c r="AE934" s="6"/>
      <c r="AF934" s="6"/>
      <c r="AG934" s="6"/>
      <c r="AH934" s="6"/>
      <c r="AI934" s="6"/>
      <c r="AJ934" s="6"/>
      <c r="AK934" s="6"/>
      <c r="AL934" s="6"/>
      <c r="AM934" s="6"/>
      <c r="AN934" s="6"/>
      <c r="AO934" s="6"/>
      <c r="AP934" s="6"/>
      <c r="AQ934" s="6"/>
      <c r="AR934" s="6"/>
      <c r="AS934" s="6"/>
      <c r="AT934" s="6"/>
      <c r="AU934" s="6"/>
      <c r="AV934" s="6"/>
      <c r="AW934" s="6"/>
      <c r="AX934" s="6"/>
      <c r="AY934" s="6"/>
      <c r="AZ934" s="6"/>
      <c r="BA934" s="6"/>
      <c r="BB934" s="6"/>
      <c r="BC934" s="6"/>
      <c r="BD934" s="6"/>
    </row>
    <row r="935" spans="31:56" ht="13.5" customHeight="1">
      <c r="AE935" s="6"/>
      <c r="AF935" s="6"/>
      <c r="AG935" s="6"/>
      <c r="AH935" s="6"/>
      <c r="AI935" s="6"/>
      <c r="AJ935" s="6"/>
      <c r="AK935" s="6"/>
      <c r="AL935" s="6"/>
      <c r="AM935" s="6"/>
      <c r="AN935" s="6"/>
      <c r="AO935" s="6"/>
      <c r="AP935" s="6"/>
      <c r="AQ935" s="6"/>
      <c r="AR935" s="6"/>
      <c r="AS935" s="6"/>
      <c r="AT935" s="6"/>
      <c r="AU935" s="6"/>
      <c r="AV935" s="6"/>
      <c r="AW935" s="6"/>
      <c r="AX935" s="6"/>
      <c r="AY935" s="6"/>
      <c r="AZ935" s="6"/>
      <c r="BA935" s="6"/>
      <c r="BB935" s="6"/>
      <c r="BC935" s="6"/>
      <c r="BD935" s="6"/>
    </row>
    <row r="936" spans="31:56" ht="13.5" customHeight="1">
      <c r="AE936" s="6"/>
      <c r="AF936" s="6"/>
      <c r="AG936" s="6"/>
      <c r="AH936" s="6"/>
      <c r="AI936" s="6"/>
      <c r="AJ936" s="6"/>
      <c r="AK936" s="6"/>
      <c r="AL936" s="6"/>
      <c r="AM936" s="6"/>
      <c r="AN936" s="6"/>
      <c r="AO936" s="6"/>
      <c r="AP936" s="6"/>
      <c r="AQ936" s="6"/>
      <c r="AR936" s="6"/>
      <c r="AS936" s="6"/>
      <c r="AT936" s="6"/>
      <c r="AU936" s="6"/>
      <c r="AV936" s="6"/>
      <c r="AW936" s="6"/>
      <c r="AX936" s="6"/>
      <c r="AY936" s="6"/>
      <c r="AZ936" s="6"/>
      <c r="BA936" s="6"/>
      <c r="BB936" s="6"/>
      <c r="BC936" s="6"/>
      <c r="BD936" s="6"/>
    </row>
    <row r="937" spans="31:56" ht="13.5" customHeight="1">
      <c r="AE937" s="6"/>
      <c r="AF937" s="6"/>
      <c r="AG937" s="6"/>
      <c r="AH937" s="6"/>
      <c r="AI937" s="6"/>
      <c r="AJ937" s="6"/>
      <c r="AK937" s="6"/>
      <c r="AL937" s="6"/>
      <c r="AM937" s="6"/>
      <c r="AN937" s="6"/>
      <c r="AO937" s="6"/>
      <c r="AP937" s="6"/>
      <c r="AQ937" s="6"/>
      <c r="AR937" s="6"/>
      <c r="AS937" s="6"/>
      <c r="AT937" s="6"/>
      <c r="AU937" s="6"/>
      <c r="AV937" s="6"/>
      <c r="AW937" s="6"/>
      <c r="AX937" s="6"/>
      <c r="AY937" s="6"/>
      <c r="AZ937" s="6"/>
      <c r="BA937" s="6"/>
      <c r="BB937" s="6"/>
      <c r="BC937" s="6"/>
      <c r="BD937" s="6"/>
    </row>
    <row r="938" spans="31:56" ht="13.5" customHeight="1">
      <c r="AE938" s="6"/>
      <c r="AF938" s="6"/>
      <c r="AG938" s="6"/>
      <c r="AH938" s="6"/>
      <c r="AI938" s="6"/>
      <c r="AJ938" s="6"/>
      <c r="AK938" s="6"/>
      <c r="AL938" s="6"/>
      <c r="AM938" s="6"/>
      <c r="AN938" s="6"/>
      <c r="AO938" s="6"/>
      <c r="AP938" s="6"/>
      <c r="AQ938" s="6"/>
      <c r="AR938" s="6"/>
      <c r="AS938" s="6"/>
      <c r="AT938" s="6"/>
      <c r="AU938" s="6"/>
      <c r="AV938" s="6"/>
      <c r="AW938" s="6"/>
      <c r="AX938" s="6"/>
      <c r="AY938" s="6"/>
      <c r="AZ938" s="6"/>
      <c r="BA938" s="6"/>
      <c r="BB938" s="6"/>
      <c r="BC938" s="6"/>
      <c r="BD938" s="6"/>
    </row>
    <row r="939" spans="31:56" ht="13.5" customHeight="1">
      <c r="AE939" s="6"/>
      <c r="AF939" s="6"/>
      <c r="AG939" s="6"/>
      <c r="AH939" s="6"/>
      <c r="AI939" s="6"/>
      <c r="AJ939" s="6"/>
      <c r="AK939" s="6"/>
      <c r="AL939" s="6"/>
      <c r="AM939" s="6"/>
      <c r="AN939" s="6"/>
      <c r="AO939" s="6"/>
      <c r="AP939" s="6"/>
      <c r="AQ939" s="6"/>
      <c r="AR939" s="6"/>
      <c r="AS939" s="6"/>
      <c r="AT939" s="6"/>
      <c r="AU939" s="6"/>
      <c r="AV939" s="6"/>
      <c r="AW939" s="6"/>
      <c r="AX939" s="6"/>
      <c r="AY939" s="6"/>
      <c r="AZ939" s="6"/>
      <c r="BA939" s="6"/>
      <c r="BB939" s="6"/>
      <c r="BC939" s="6"/>
      <c r="BD939" s="6"/>
    </row>
    <row r="940" spans="31:56" ht="13.5" customHeight="1">
      <c r="AE940" s="6"/>
      <c r="AF940" s="6"/>
      <c r="AG940" s="6"/>
      <c r="AH940" s="6"/>
      <c r="AI940" s="6"/>
      <c r="AJ940" s="6"/>
      <c r="AK940" s="6"/>
      <c r="AL940" s="6"/>
      <c r="AM940" s="6"/>
      <c r="AN940" s="6"/>
      <c r="AO940" s="6"/>
      <c r="AP940" s="6"/>
      <c r="AQ940" s="6"/>
      <c r="AR940" s="6"/>
      <c r="AS940" s="6"/>
      <c r="AT940" s="6"/>
      <c r="AU940" s="6"/>
      <c r="AV940" s="6"/>
      <c r="AW940" s="6"/>
      <c r="AX940" s="6"/>
      <c r="AY940" s="6"/>
      <c r="AZ940" s="6"/>
      <c r="BA940" s="6"/>
      <c r="BB940" s="6"/>
      <c r="BC940" s="6"/>
      <c r="BD940" s="6"/>
    </row>
    <row r="941" spans="31:56" ht="13.5" customHeight="1">
      <c r="AE941" s="6"/>
      <c r="AF941" s="6"/>
      <c r="AG941" s="6"/>
      <c r="AH941" s="6"/>
      <c r="AI941" s="6"/>
      <c r="AJ941" s="6"/>
      <c r="AK941" s="6"/>
      <c r="AL941" s="6"/>
      <c r="AM941" s="6"/>
      <c r="AN941" s="6"/>
      <c r="AO941" s="6"/>
      <c r="AP941" s="6"/>
      <c r="AQ941" s="6"/>
      <c r="AR941" s="6"/>
      <c r="AS941" s="6"/>
      <c r="AT941" s="6"/>
      <c r="AU941" s="6"/>
      <c r="AV941" s="6"/>
      <c r="AW941" s="6"/>
      <c r="AX941" s="6"/>
      <c r="AY941" s="6"/>
      <c r="AZ941" s="6"/>
      <c r="BA941" s="6"/>
      <c r="BB941" s="6"/>
      <c r="BC941" s="6"/>
      <c r="BD941" s="6"/>
    </row>
    <row r="942" spans="31:56" ht="13.5" customHeight="1">
      <c r="AE942" s="6"/>
      <c r="AF942" s="6"/>
      <c r="AG942" s="6"/>
      <c r="AH942" s="6"/>
      <c r="AI942" s="6"/>
      <c r="AJ942" s="6"/>
      <c r="AK942" s="6"/>
      <c r="AL942" s="6"/>
      <c r="AM942" s="6"/>
      <c r="AN942" s="6"/>
      <c r="AO942" s="6"/>
      <c r="AP942" s="6"/>
      <c r="AQ942" s="6"/>
      <c r="AR942" s="6"/>
      <c r="AS942" s="6"/>
      <c r="AT942" s="6"/>
      <c r="AU942" s="6"/>
      <c r="AV942" s="6"/>
      <c r="AW942" s="6"/>
      <c r="AX942" s="6"/>
      <c r="AY942" s="6"/>
      <c r="AZ942" s="6"/>
      <c r="BA942" s="6"/>
      <c r="BB942" s="6"/>
      <c r="BC942" s="6"/>
      <c r="BD942" s="6"/>
    </row>
    <row r="943" spans="31:56" ht="13.5" customHeight="1">
      <c r="AE943" s="6"/>
      <c r="AF943" s="6"/>
      <c r="AG943" s="6"/>
      <c r="AH943" s="6"/>
      <c r="AI943" s="6"/>
      <c r="AJ943" s="6"/>
      <c r="AK943" s="6"/>
      <c r="AL943" s="6"/>
      <c r="AM943" s="6"/>
      <c r="AN943" s="6"/>
      <c r="AO943" s="6"/>
      <c r="AP943" s="6"/>
      <c r="AQ943" s="6"/>
      <c r="AR943" s="6"/>
      <c r="AS943" s="6"/>
      <c r="AT943" s="6"/>
      <c r="AU943" s="6"/>
      <c r="AV943" s="6"/>
      <c r="AW943" s="6"/>
      <c r="AX943" s="6"/>
      <c r="AY943" s="6"/>
      <c r="AZ943" s="6"/>
      <c r="BA943" s="6"/>
      <c r="BB943" s="6"/>
      <c r="BC943" s="6"/>
      <c r="BD943" s="6"/>
    </row>
    <row r="944" spans="31:56" ht="13.5" customHeight="1">
      <c r="AE944" s="6"/>
      <c r="AF944" s="6"/>
      <c r="AG944" s="6"/>
      <c r="AH944" s="6"/>
      <c r="AI944" s="6"/>
      <c r="AJ944" s="6"/>
      <c r="AK944" s="6"/>
      <c r="AL944" s="6"/>
      <c r="AM944" s="6"/>
      <c r="AN944" s="6"/>
      <c r="AO944" s="6"/>
      <c r="AP944" s="6"/>
      <c r="AQ944" s="6"/>
      <c r="AR944" s="6"/>
      <c r="AS944" s="6"/>
      <c r="AT944" s="6"/>
      <c r="AU944" s="6"/>
      <c r="AV944" s="6"/>
      <c r="AW944" s="6"/>
      <c r="AX944" s="6"/>
      <c r="AY944" s="6"/>
      <c r="AZ944" s="6"/>
      <c r="BA944" s="6"/>
      <c r="BB944" s="6"/>
      <c r="BC944" s="6"/>
      <c r="BD944" s="6"/>
    </row>
    <row r="945" spans="31:56" ht="13.5" customHeight="1">
      <c r="AE945" s="6"/>
      <c r="AF945" s="6"/>
      <c r="AG945" s="6"/>
      <c r="AH945" s="6"/>
      <c r="AI945" s="6"/>
      <c r="AJ945" s="6"/>
      <c r="AK945" s="6"/>
      <c r="AL945" s="6"/>
      <c r="AM945" s="6"/>
      <c r="AN945" s="6"/>
      <c r="AO945" s="6"/>
      <c r="AP945" s="6"/>
      <c r="AQ945" s="6"/>
      <c r="AR945" s="6"/>
      <c r="AS945" s="6"/>
      <c r="AT945" s="6"/>
      <c r="AU945" s="6"/>
      <c r="AV945" s="6"/>
      <c r="AW945" s="6"/>
      <c r="AX945" s="6"/>
      <c r="AY945" s="6"/>
      <c r="AZ945" s="6"/>
      <c r="BA945" s="6"/>
      <c r="BB945" s="6"/>
      <c r="BC945" s="6"/>
      <c r="BD945" s="6"/>
    </row>
    <row r="946" spans="31:56" ht="13.5" customHeight="1">
      <c r="AE946" s="6"/>
      <c r="AF946" s="6"/>
      <c r="AG946" s="6"/>
      <c r="AH946" s="6"/>
      <c r="AI946" s="6"/>
      <c r="AJ946" s="6"/>
      <c r="AK946" s="6"/>
      <c r="AL946" s="6"/>
      <c r="AM946" s="6"/>
      <c r="AN946" s="6"/>
      <c r="AO946" s="6"/>
      <c r="AP946" s="6"/>
      <c r="AQ946" s="6"/>
      <c r="AR946" s="6"/>
      <c r="AS946" s="6"/>
      <c r="AT946" s="6"/>
      <c r="AU946" s="6"/>
      <c r="AV946" s="6"/>
      <c r="AW946" s="6"/>
      <c r="AX946" s="6"/>
      <c r="AY946" s="6"/>
      <c r="AZ946" s="6"/>
      <c r="BA946" s="6"/>
      <c r="BB946" s="6"/>
      <c r="BC946" s="6"/>
      <c r="BD946" s="6"/>
    </row>
    <row r="947" spans="31:56" ht="13.5" customHeight="1">
      <c r="AE947" s="6"/>
      <c r="AF947" s="6"/>
      <c r="AG947" s="6"/>
      <c r="AH947" s="6"/>
      <c r="AI947" s="6"/>
      <c r="AJ947" s="6"/>
      <c r="AK947" s="6"/>
      <c r="AL947" s="6"/>
      <c r="AM947" s="6"/>
      <c r="AN947" s="6"/>
      <c r="AO947" s="6"/>
      <c r="AP947" s="6"/>
      <c r="AQ947" s="6"/>
      <c r="AR947" s="6"/>
      <c r="AS947" s="6"/>
      <c r="AT947" s="6"/>
      <c r="AU947" s="6"/>
      <c r="AV947" s="6"/>
      <c r="AW947" s="6"/>
      <c r="AX947" s="6"/>
      <c r="AY947" s="6"/>
      <c r="AZ947" s="6"/>
      <c r="BA947" s="6"/>
      <c r="BB947" s="6"/>
      <c r="BC947" s="6"/>
      <c r="BD947" s="6"/>
    </row>
    <row r="948" spans="31:56" ht="13.5" customHeight="1">
      <c r="AE948" s="6"/>
      <c r="AF948" s="6"/>
      <c r="AG948" s="6"/>
      <c r="AH948" s="6"/>
      <c r="AI948" s="6"/>
      <c r="AJ948" s="6"/>
      <c r="AK948" s="6"/>
      <c r="AL948" s="6"/>
      <c r="AM948" s="6"/>
      <c r="AN948" s="6"/>
      <c r="AO948" s="6"/>
      <c r="AP948" s="6"/>
      <c r="AQ948" s="6"/>
      <c r="AR948" s="6"/>
      <c r="AS948" s="6"/>
      <c r="AT948" s="6"/>
      <c r="AU948" s="6"/>
      <c r="AV948" s="6"/>
      <c r="AW948" s="6"/>
      <c r="AX948" s="6"/>
      <c r="AY948" s="6"/>
      <c r="AZ948" s="6"/>
      <c r="BA948" s="6"/>
      <c r="BB948" s="6"/>
      <c r="BC948" s="6"/>
      <c r="BD948" s="6"/>
    </row>
    <row r="949" spans="31:56" ht="13.5" customHeight="1">
      <c r="AE949" s="6"/>
      <c r="AF949" s="6"/>
      <c r="AG949" s="6"/>
      <c r="AH949" s="6"/>
      <c r="AI949" s="6"/>
      <c r="AJ949" s="6"/>
      <c r="AK949" s="6"/>
      <c r="AL949" s="6"/>
      <c r="AM949" s="6"/>
      <c r="AN949" s="6"/>
      <c r="AO949" s="6"/>
      <c r="AP949" s="6"/>
      <c r="AQ949" s="6"/>
      <c r="AR949" s="6"/>
      <c r="AS949" s="6"/>
      <c r="AT949" s="6"/>
      <c r="AU949" s="6"/>
      <c r="AV949" s="6"/>
      <c r="AW949" s="6"/>
      <c r="AX949" s="6"/>
      <c r="AY949" s="6"/>
      <c r="AZ949" s="6"/>
      <c r="BA949" s="6"/>
      <c r="BB949" s="6"/>
      <c r="BC949" s="6"/>
      <c r="BD949" s="6"/>
    </row>
    <row r="950" spans="31:56" ht="13.5" customHeight="1">
      <c r="AE950" s="6"/>
      <c r="AF950" s="6"/>
      <c r="AG950" s="6"/>
      <c r="AH950" s="6"/>
      <c r="AI950" s="6"/>
      <c r="AJ950" s="6"/>
      <c r="AK950" s="6"/>
      <c r="AL950" s="6"/>
      <c r="AM950" s="6"/>
      <c r="AN950" s="6"/>
      <c r="AO950" s="6"/>
      <c r="AP950" s="6"/>
      <c r="AQ950" s="6"/>
      <c r="AR950" s="6"/>
      <c r="AS950" s="6"/>
      <c r="AT950" s="6"/>
      <c r="AU950" s="6"/>
      <c r="AV950" s="6"/>
      <c r="AW950" s="6"/>
      <c r="AX950" s="6"/>
      <c r="AY950" s="6"/>
      <c r="AZ950" s="6"/>
      <c r="BA950" s="6"/>
      <c r="BB950" s="6"/>
      <c r="BC950" s="6"/>
      <c r="BD950" s="6"/>
    </row>
    <row r="951" spans="31:56" ht="13.5" customHeight="1">
      <c r="AE951" s="6"/>
      <c r="AF951" s="6"/>
      <c r="AG951" s="6"/>
      <c r="AH951" s="6"/>
      <c r="AI951" s="6"/>
      <c r="AJ951" s="6"/>
      <c r="AK951" s="6"/>
      <c r="AL951" s="6"/>
      <c r="AM951" s="6"/>
      <c r="AN951" s="6"/>
      <c r="AO951" s="6"/>
      <c r="AP951" s="6"/>
      <c r="AQ951" s="6"/>
      <c r="AR951" s="6"/>
      <c r="AS951" s="6"/>
      <c r="AT951" s="6"/>
      <c r="AU951" s="6"/>
      <c r="AV951" s="6"/>
      <c r="AW951" s="6"/>
      <c r="AX951" s="6"/>
      <c r="AY951" s="6"/>
      <c r="AZ951" s="6"/>
      <c r="BA951" s="6"/>
      <c r="BB951" s="6"/>
      <c r="BC951" s="6"/>
      <c r="BD951" s="6"/>
    </row>
    <row r="952" spans="31:56" ht="13.5" customHeight="1">
      <c r="AE952" s="6"/>
      <c r="AF952" s="6"/>
      <c r="AG952" s="6"/>
      <c r="AH952" s="6"/>
      <c r="AI952" s="6"/>
      <c r="AJ952" s="6"/>
      <c r="AK952" s="6"/>
      <c r="AL952" s="6"/>
      <c r="AM952" s="6"/>
      <c r="AN952" s="6"/>
      <c r="AO952" s="6"/>
      <c r="AP952" s="6"/>
      <c r="AQ952" s="6"/>
      <c r="AR952" s="6"/>
      <c r="AS952" s="6"/>
      <c r="AT952" s="6"/>
      <c r="AU952" s="6"/>
      <c r="AV952" s="6"/>
      <c r="AW952" s="6"/>
      <c r="AX952" s="6"/>
      <c r="AY952" s="6"/>
      <c r="AZ952" s="6"/>
      <c r="BA952" s="6"/>
      <c r="BB952" s="6"/>
      <c r="BC952" s="6"/>
      <c r="BD952" s="6"/>
    </row>
    <row r="953" spans="31:56" ht="13.5" customHeight="1">
      <c r="AE953" s="6"/>
      <c r="AF953" s="6"/>
      <c r="AG953" s="6"/>
      <c r="AH953" s="6"/>
      <c r="AI953" s="6"/>
      <c r="AJ953" s="6"/>
      <c r="AK953" s="6"/>
      <c r="AL953" s="6"/>
      <c r="AM953" s="6"/>
      <c r="AN953" s="6"/>
      <c r="AO953" s="6"/>
      <c r="AP953" s="6"/>
      <c r="AQ953" s="6"/>
      <c r="AR953" s="6"/>
      <c r="AS953" s="6"/>
      <c r="AT953" s="6"/>
      <c r="AU953" s="6"/>
      <c r="AV953" s="6"/>
      <c r="AW953" s="6"/>
      <c r="AX953" s="6"/>
      <c r="AY953" s="6"/>
      <c r="AZ953" s="6"/>
      <c r="BA953" s="6"/>
      <c r="BB953" s="6"/>
      <c r="BC953" s="6"/>
      <c r="BD953" s="6"/>
    </row>
    <row r="954" spans="31:56" ht="13.5" customHeight="1">
      <c r="AE954" s="6"/>
      <c r="AF954" s="6"/>
      <c r="AG954" s="6"/>
      <c r="AH954" s="6"/>
      <c r="AI954" s="6"/>
      <c r="AJ954" s="6"/>
      <c r="AK954" s="6"/>
      <c r="AL954" s="6"/>
      <c r="AM954" s="6"/>
      <c r="AN954" s="6"/>
      <c r="AO954" s="6"/>
      <c r="AP954" s="6"/>
      <c r="AQ954" s="6"/>
      <c r="AR954" s="6"/>
      <c r="AS954" s="6"/>
      <c r="AT954" s="6"/>
      <c r="AU954" s="6"/>
      <c r="AV954" s="6"/>
      <c r="AW954" s="6"/>
      <c r="AX954" s="6"/>
      <c r="AY954" s="6"/>
      <c r="AZ954" s="6"/>
      <c r="BA954" s="6"/>
      <c r="BB954" s="6"/>
      <c r="BC954" s="6"/>
      <c r="BD954" s="6"/>
    </row>
    <row r="955" spans="31:56" ht="13.5" customHeight="1">
      <c r="AE955" s="6"/>
      <c r="AF955" s="6"/>
      <c r="AG955" s="6"/>
      <c r="AH955" s="6"/>
      <c r="AI955" s="6"/>
      <c r="AJ955" s="6"/>
      <c r="AK955" s="6"/>
      <c r="AL955" s="6"/>
      <c r="AM955" s="6"/>
      <c r="AN955" s="6"/>
      <c r="AO955" s="6"/>
      <c r="AP955" s="6"/>
      <c r="AQ955" s="6"/>
      <c r="AR955" s="6"/>
      <c r="AS955" s="6"/>
      <c r="AT955" s="6"/>
      <c r="AU955" s="6"/>
      <c r="AV955" s="6"/>
      <c r="AW955" s="6"/>
      <c r="AX955" s="6"/>
      <c r="AY955" s="6"/>
      <c r="AZ955" s="6"/>
      <c r="BA955" s="6"/>
      <c r="BB955" s="6"/>
      <c r="BC955" s="6"/>
      <c r="BD955" s="6"/>
    </row>
    <row r="956" spans="31:56" ht="13.5" customHeight="1">
      <c r="AE956" s="6"/>
      <c r="AF956" s="6"/>
      <c r="AG956" s="6"/>
      <c r="AH956" s="6"/>
      <c r="AI956" s="6"/>
      <c r="AJ956" s="6"/>
      <c r="AK956" s="6"/>
      <c r="AL956" s="6"/>
      <c r="AM956" s="6"/>
      <c r="AN956" s="6"/>
      <c r="AO956" s="6"/>
      <c r="AP956" s="6"/>
      <c r="AQ956" s="6"/>
      <c r="AR956" s="6"/>
      <c r="AS956" s="6"/>
      <c r="AT956" s="6"/>
      <c r="AU956" s="6"/>
      <c r="AV956" s="6"/>
      <c r="AW956" s="6"/>
      <c r="AX956" s="6"/>
      <c r="AY956" s="6"/>
      <c r="AZ956" s="6"/>
      <c r="BA956" s="6"/>
      <c r="BB956" s="6"/>
      <c r="BC956" s="6"/>
      <c r="BD956" s="6"/>
    </row>
    <row r="957" spans="31:56" ht="13.5" customHeight="1">
      <c r="AE957" s="6"/>
      <c r="AF957" s="6"/>
      <c r="AG957" s="6"/>
      <c r="AH957" s="6"/>
      <c r="AI957" s="6"/>
      <c r="AJ957" s="6"/>
      <c r="AK957" s="6"/>
      <c r="AL957" s="6"/>
      <c r="AM957" s="6"/>
      <c r="AN957" s="6"/>
      <c r="AO957" s="6"/>
      <c r="AP957" s="6"/>
      <c r="AQ957" s="6"/>
      <c r="AR957" s="6"/>
      <c r="AS957" s="6"/>
      <c r="AT957" s="6"/>
      <c r="AU957" s="6"/>
      <c r="AV957" s="6"/>
      <c r="AW957" s="6"/>
      <c r="AX957" s="6"/>
      <c r="AY957" s="6"/>
      <c r="AZ957" s="6"/>
      <c r="BA957" s="6"/>
      <c r="BB957" s="6"/>
      <c r="BC957" s="6"/>
      <c r="BD957" s="6"/>
    </row>
    <row r="958" spans="31:56" ht="13.5" customHeight="1">
      <c r="AE958" s="6"/>
      <c r="AF958" s="6"/>
      <c r="AG958" s="6"/>
      <c r="AH958" s="6"/>
      <c r="AI958" s="6"/>
      <c r="AJ958" s="6"/>
      <c r="AK958" s="6"/>
      <c r="AL958" s="6"/>
      <c r="AM958" s="6"/>
      <c r="AN958" s="6"/>
      <c r="AO958" s="6"/>
      <c r="AP958" s="6"/>
      <c r="AQ958" s="6"/>
      <c r="AR958" s="6"/>
      <c r="AS958" s="6"/>
      <c r="AT958" s="6"/>
      <c r="AU958" s="6"/>
      <c r="AV958" s="6"/>
      <c r="AW958" s="6"/>
      <c r="AX958" s="6"/>
      <c r="AY958" s="6"/>
      <c r="AZ958" s="6"/>
      <c r="BA958" s="6"/>
      <c r="BB958" s="6"/>
      <c r="BC958" s="6"/>
      <c r="BD958" s="6"/>
    </row>
    <row r="959" spans="31:56" ht="13.5" customHeight="1">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row>
    <row r="960" spans="31:56" ht="13.5" customHeight="1">
      <c r="AE960" s="6"/>
      <c r="AF960" s="6"/>
      <c r="AG960" s="6"/>
      <c r="AH960" s="6"/>
      <c r="AI960" s="6"/>
      <c r="AJ960" s="6"/>
      <c r="AK960" s="6"/>
      <c r="AL960" s="6"/>
      <c r="AM960" s="6"/>
      <c r="AN960" s="6"/>
      <c r="AO960" s="6"/>
      <c r="AP960" s="6"/>
      <c r="AQ960" s="6"/>
      <c r="AR960" s="6"/>
      <c r="AS960" s="6"/>
      <c r="AT960" s="6"/>
      <c r="AU960" s="6"/>
      <c r="AV960" s="6"/>
      <c r="AW960" s="6"/>
      <c r="AX960" s="6"/>
      <c r="AY960" s="6"/>
      <c r="AZ960" s="6"/>
      <c r="BA960" s="6"/>
      <c r="BB960" s="6"/>
      <c r="BC960" s="6"/>
      <c r="BD960" s="6"/>
    </row>
    <row r="961" spans="31:56" ht="13.5" customHeight="1">
      <c r="AE961" s="6"/>
      <c r="AF961" s="6"/>
      <c r="AG961" s="6"/>
      <c r="AH961" s="6"/>
      <c r="AI961" s="6"/>
      <c r="AJ961" s="6"/>
      <c r="AK961" s="6"/>
      <c r="AL961" s="6"/>
      <c r="AM961" s="6"/>
      <c r="AN961" s="6"/>
      <c r="AO961" s="6"/>
      <c r="AP961" s="6"/>
      <c r="AQ961" s="6"/>
      <c r="AR961" s="6"/>
      <c r="AS961" s="6"/>
      <c r="AT961" s="6"/>
      <c r="AU961" s="6"/>
      <c r="AV961" s="6"/>
      <c r="AW961" s="6"/>
      <c r="AX961" s="6"/>
      <c r="AY961" s="6"/>
      <c r="AZ961" s="6"/>
      <c r="BA961" s="6"/>
      <c r="BB961" s="6"/>
      <c r="BC961" s="6"/>
      <c r="BD961" s="6"/>
    </row>
    <row r="962" spans="31:56" ht="13.5" customHeight="1">
      <c r="AE962" s="6"/>
      <c r="AF962" s="6"/>
      <c r="AG962" s="6"/>
      <c r="AH962" s="6"/>
      <c r="AI962" s="6"/>
      <c r="AJ962" s="6"/>
      <c r="AK962" s="6"/>
      <c r="AL962" s="6"/>
      <c r="AM962" s="6"/>
      <c r="AN962" s="6"/>
      <c r="AO962" s="6"/>
      <c r="AP962" s="6"/>
      <c r="AQ962" s="6"/>
      <c r="AR962" s="6"/>
      <c r="AS962" s="6"/>
      <c r="AT962" s="6"/>
      <c r="AU962" s="6"/>
      <c r="AV962" s="6"/>
      <c r="AW962" s="6"/>
      <c r="AX962" s="6"/>
      <c r="AY962" s="6"/>
      <c r="AZ962" s="6"/>
      <c r="BA962" s="6"/>
      <c r="BB962" s="6"/>
      <c r="BC962" s="6"/>
      <c r="BD962" s="6"/>
    </row>
    <row r="963" spans="31:56" ht="13.5" customHeight="1">
      <c r="AE963" s="6"/>
      <c r="AF963" s="6"/>
      <c r="AG963" s="6"/>
      <c r="AH963" s="6"/>
      <c r="AI963" s="6"/>
      <c r="AJ963" s="6"/>
      <c r="AK963" s="6"/>
      <c r="AL963" s="6"/>
      <c r="AM963" s="6"/>
      <c r="AN963" s="6"/>
      <c r="AO963" s="6"/>
      <c r="AP963" s="6"/>
      <c r="AQ963" s="6"/>
      <c r="AR963" s="6"/>
      <c r="AS963" s="6"/>
      <c r="AT963" s="6"/>
      <c r="AU963" s="6"/>
      <c r="AV963" s="6"/>
      <c r="AW963" s="6"/>
      <c r="AX963" s="6"/>
      <c r="AY963" s="6"/>
      <c r="AZ963" s="6"/>
      <c r="BA963" s="6"/>
      <c r="BB963" s="6"/>
      <c r="BC963" s="6"/>
      <c r="BD963" s="6"/>
    </row>
    <row r="964" spans="31:56" ht="13.5" customHeight="1">
      <c r="AE964" s="6"/>
      <c r="AF964" s="6"/>
      <c r="AG964" s="6"/>
      <c r="AH964" s="6"/>
      <c r="AI964" s="6"/>
      <c r="AJ964" s="6"/>
      <c r="AK964" s="6"/>
      <c r="AL964" s="6"/>
      <c r="AM964" s="6"/>
      <c r="AN964" s="6"/>
      <c r="AO964" s="6"/>
      <c r="AP964" s="6"/>
      <c r="AQ964" s="6"/>
      <c r="AR964" s="6"/>
      <c r="AS964" s="6"/>
      <c r="AT964" s="6"/>
      <c r="AU964" s="6"/>
      <c r="AV964" s="6"/>
      <c r="AW964" s="6"/>
      <c r="AX964" s="6"/>
      <c r="AY964" s="6"/>
      <c r="AZ964" s="6"/>
      <c r="BA964" s="6"/>
      <c r="BB964" s="6"/>
      <c r="BC964" s="6"/>
      <c r="BD964" s="6"/>
    </row>
    <row r="965" spans="31:56" ht="13.5" customHeight="1">
      <c r="AE965" s="6"/>
      <c r="AF965" s="6"/>
      <c r="AG965" s="6"/>
      <c r="AH965" s="6"/>
      <c r="AI965" s="6"/>
      <c r="AJ965" s="6"/>
      <c r="AK965" s="6"/>
      <c r="AL965" s="6"/>
      <c r="AM965" s="6"/>
      <c r="AN965" s="6"/>
      <c r="AO965" s="6"/>
      <c r="AP965" s="6"/>
      <c r="AQ965" s="6"/>
      <c r="AR965" s="6"/>
      <c r="AS965" s="6"/>
      <c r="AT965" s="6"/>
      <c r="AU965" s="6"/>
      <c r="AV965" s="6"/>
      <c r="AW965" s="6"/>
      <c r="AX965" s="6"/>
      <c r="AY965" s="6"/>
      <c r="AZ965" s="6"/>
      <c r="BA965" s="6"/>
      <c r="BB965" s="6"/>
      <c r="BC965" s="6"/>
      <c r="BD965" s="6"/>
    </row>
    <row r="966" spans="31:56" ht="13.5" customHeight="1">
      <c r="AE966" s="6"/>
      <c r="AF966" s="6"/>
      <c r="AG966" s="6"/>
      <c r="AH966" s="6"/>
      <c r="AI966" s="6"/>
      <c r="AJ966" s="6"/>
      <c r="AK966" s="6"/>
      <c r="AL966" s="6"/>
      <c r="AM966" s="6"/>
      <c r="AN966" s="6"/>
      <c r="AO966" s="6"/>
      <c r="AP966" s="6"/>
      <c r="AQ966" s="6"/>
      <c r="AR966" s="6"/>
      <c r="AS966" s="6"/>
      <c r="AT966" s="6"/>
      <c r="AU966" s="6"/>
      <c r="AV966" s="6"/>
      <c r="AW966" s="6"/>
      <c r="AX966" s="6"/>
      <c r="AY966" s="6"/>
      <c r="AZ966" s="6"/>
      <c r="BA966" s="6"/>
      <c r="BB966" s="6"/>
      <c r="BC966" s="6"/>
      <c r="BD966" s="6"/>
    </row>
    <row r="967" spans="31:56" ht="13.5" customHeight="1">
      <c r="AE967" s="6"/>
      <c r="AF967" s="6"/>
      <c r="AG967" s="6"/>
      <c r="AH967" s="6"/>
      <c r="AI967" s="6"/>
      <c r="AJ967" s="6"/>
      <c r="AK967" s="6"/>
      <c r="AL967" s="6"/>
      <c r="AM967" s="6"/>
      <c r="AN967" s="6"/>
      <c r="AO967" s="6"/>
      <c r="AP967" s="6"/>
      <c r="AQ967" s="6"/>
      <c r="AR967" s="6"/>
      <c r="AS967" s="6"/>
      <c r="AT967" s="6"/>
      <c r="AU967" s="6"/>
      <c r="AV967" s="6"/>
      <c r="AW967" s="6"/>
      <c r="AX967" s="6"/>
      <c r="AY967" s="6"/>
      <c r="AZ967" s="6"/>
      <c r="BA967" s="6"/>
      <c r="BB967" s="6"/>
      <c r="BC967" s="6"/>
      <c r="BD967" s="6"/>
    </row>
    <row r="968" spans="31:56" ht="13.5" customHeight="1">
      <c r="AE968" s="6"/>
      <c r="AF968" s="6"/>
      <c r="AG968" s="6"/>
      <c r="AH968" s="6"/>
      <c r="AI968" s="6"/>
      <c r="AJ968" s="6"/>
      <c r="AK968" s="6"/>
      <c r="AL968" s="6"/>
      <c r="AM968" s="6"/>
      <c r="AN968" s="6"/>
      <c r="AO968" s="6"/>
      <c r="AP968" s="6"/>
      <c r="AQ968" s="6"/>
      <c r="AR968" s="6"/>
      <c r="AS968" s="6"/>
      <c r="AT968" s="6"/>
      <c r="AU968" s="6"/>
      <c r="AV968" s="6"/>
      <c r="AW968" s="6"/>
      <c r="AX968" s="6"/>
      <c r="AY968" s="6"/>
      <c r="AZ968" s="6"/>
      <c r="BA968" s="6"/>
      <c r="BB968" s="6"/>
      <c r="BC968" s="6"/>
      <c r="BD968" s="6"/>
    </row>
    <row r="969" spans="31:56" ht="13.5" customHeight="1">
      <c r="AE969" s="6"/>
      <c r="AF969" s="6"/>
      <c r="AG969" s="6"/>
      <c r="AH969" s="6"/>
      <c r="AI969" s="6"/>
      <c r="AJ969" s="6"/>
      <c r="AK969" s="6"/>
      <c r="AL969" s="6"/>
      <c r="AM969" s="6"/>
      <c r="AN969" s="6"/>
      <c r="AO969" s="6"/>
      <c r="AP969" s="6"/>
      <c r="AQ969" s="6"/>
      <c r="AR969" s="6"/>
      <c r="AS969" s="6"/>
      <c r="AT969" s="6"/>
      <c r="AU969" s="6"/>
      <c r="AV969" s="6"/>
      <c r="AW969" s="6"/>
      <c r="AX969" s="6"/>
      <c r="AY969" s="6"/>
      <c r="AZ969" s="6"/>
      <c r="BA969" s="6"/>
      <c r="BB969" s="6"/>
      <c r="BC969" s="6"/>
      <c r="BD969" s="6"/>
    </row>
    <row r="970" spans="31:56" ht="13.5" customHeight="1">
      <c r="AE970" s="6"/>
      <c r="AF970" s="6"/>
      <c r="AG970" s="6"/>
      <c r="AH970" s="6"/>
      <c r="AI970" s="6"/>
      <c r="AJ970" s="6"/>
      <c r="AK970" s="6"/>
      <c r="AL970" s="6"/>
      <c r="AM970" s="6"/>
      <c r="AN970" s="6"/>
      <c r="AO970" s="6"/>
      <c r="AP970" s="6"/>
      <c r="AQ970" s="6"/>
      <c r="AR970" s="6"/>
      <c r="AS970" s="6"/>
      <c r="AT970" s="6"/>
      <c r="AU970" s="6"/>
      <c r="AV970" s="6"/>
      <c r="AW970" s="6"/>
      <c r="AX970" s="6"/>
      <c r="AY970" s="6"/>
      <c r="AZ970" s="6"/>
      <c r="BA970" s="6"/>
      <c r="BB970" s="6"/>
      <c r="BC970" s="6"/>
      <c r="BD970" s="6"/>
    </row>
    <row r="971" spans="31:56" ht="13.5" customHeight="1">
      <c r="AE971" s="6"/>
      <c r="AF971" s="6"/>
      <c r="AG971" s="6"/>
      <c r="AH971" s="6"/>
      <c r="AI971" s="6"/>
      <c r="AJ971" s="6"/>
      <c r="AK971" s="6"/>
      <c r="AL971" s="6"/>
      <c r="AM971" s="6"/>
      <c r="AN971" s="6"/>
      <c r="AO971" s="6"/>
      <c r="AP971" s="6"/>
      <c r="AQ971" s="6"/>
      <c r="AR971" s="6"/>
      <c r="AS971" s="6"/>
      <c r="AT971" s="6"/>
      <c r="AU971" s="6"/>
      <c r="AV971" s="6"/>
      <c r="AW971" s="6"/>
      <c r="AX971" s="6"/>
      <c r="AY971" s="6"/>
      <c r="AZ971" s="6"/>
      <c r="BA971" s="6"/>
      <c r="BB971" s="6"/>
      <c r="BC971" s="6"/>
      <c r="BD971" s="6"/>
    </row>
    <row r="972" spans="31:56" ht="13.5" customHeight="1">
      <c r="AE972" s="6"/>
      <c r="AF972" s="6"/>
      <c r="AG972" s="6"/>
      <c r="AH972" s="6"/>
      <c r="AI972" s="6"/>
      <c r="AJ972" s="6"/>
      <c r="AK972" s="6"/>
      <c r="AL972" s="6"/>
      <c r="AM972" s="6"/>
      <c r="AN972" s="6"/>
      <c r="AO972" s="6"/>
      <c r="AP972" s="6"/>
      <c r="AQ972" s="6"/>
      <c r="AR972" s="6"/>
      <c r="AS972" s="6"/>
      <c r="AT972" s="6"/>
      <c r="AU972" s="6"/>
      <c r="AV972" s="6"/>
      <c r="AW972" s="6"/>
      <c r="AX972" s="6"/>
      <c r="AY972" s="6"/>
      <c r="AZ972" s="6"/>
      <c r="BA972" s="6"/>
      <c r="BB972" s="6"/>
      <c r="BC972" s="6"/>
      <c r="BD972" s="6"/>
    </row>
    <row r="973" spans="31:56" ht="13.5" customHeight="1">
      <c r="AE973" s="6"/>
      <c r="AF973" s="6"/>
      <c r="AG973" s="6"/>
      <c r="AH973" s="6"/>
      <c r="AI973" s="6"/>
      <c r="AJ973" s="6"/>
      <c r="AK973" s="6"/>
      <c r="AL973" s="6"/>
      <c r="AM973" s="6"/>
      <c r="AN973" s="6"/>
      <c r="AO973" s="6"/>
      <c r="AP973" s="6"/>
      <c r="AQ973" s="6"/>
      <c r="AR973" s="6"/>
      <c r="AS973" s="6"/>
      <c r="AT973" s="6"/>
      <c r="AU973" s="6"/>
      <c r="AV973" s="6"/>
      <c r="AW973" s="6"/>
      <c r="AX973" s="6"/>
      <c r="AY973" s="6"/>
      <c r="AZ973" s="6"/>
      <c r="BA973" s="6"/>
      <c r="BB973" s="6"/>
      <c r="BC973" s="6"/>
      <c r="BD973" s="6"/>
    </row>
    <row r="974" spans="31:56" ht="13.5" customHeight="1">
      <c r="AE974" s="6"/>
      <c r="AF974" s="6"/>
      <c r="AG974" s="6"/>
      <c r="AH974" s="6"/>
      <c r="AI974" s="6"/>
      <c r="AJ974" s="6"/>
      <c r="AK974" s="6"/>
      <c r="AL974" s="6"/>
      <c r="AM974" s="6"/>
      <c r="AN974" s="6"/>
      <c r="AO974" s="6"/>
      <c r="AP974" s="6"/>
      <c r="AQ974" s="6"/>
      <c r="AR974" s="6"/>
      <c r="AS974" s="6"/>
      <c r="AT974" s="6"/>
      <c r="AU974" s="6"/>
      <c r="AV974" s="6"/>
      <c r="AW974" s="6"/>
      <c r="AX974" s="6"/>
      <c r="AY974" s="6"/>
      <c r="AZ974" s="6"/>
      <c r="BA974" s="6"/>
      <c r="BB974" s="6"/>
      <c r="BC974" s="6"/>
      <c r="BD974" s="6"/>
    </row>
    <row r="975" spans="31:56" ht="13.5" customHeight="1">
      <c r="AE975" s="6"/>
      <c r="AF975" s="6"/>
      <c r="AG975" s="6"/>
      <c r="AH975" s="6"/>
      <c r="AI975" s="6"/>
      <c r="AJ975" s="6"/>
      <c r="AK975" s="6"/>
      <c r="AL975" s="6"/>
      <c r="AM975" s="6"/>
      <c r="AN975" s="6"/>
      <c r="AO975" s="6"/>
      <c r="AP975" s="6"/>
      <c r="AQ975" s="6"/>
      <c r="AR975" s="6"/>
      <c r="AS975" s="6"/>
      <c r="AT975" s="6"/>
      <c r="AU975" s="6"/>
      <c r="AV975" s="6"/>
      <c r="AW975" s="6"/>
      <c r="AX975" s="6"/>
      <c r="AY975" s="6"/>
      <c r="AZ975" s="6"/>
      <c r="BA975" s="6"/>
      <c r="BB975" s="6"/>
      <c r="BC975" s="6"/>
      <c r="BD975" s="6"/>
    </row>
    <row r="976" spans="31:56" ht="13.5" customHeight="1">
      <c r="AE976" s="6"/>
      <c r="AF976" s="6"/>
      <c r="AG976" s="6"/>
      <c r="AH976" s="6"/>
      <c r="AI976" s="6"/>
      <c r="AJ976" s="6"/>
      <c r="AK976" s="6"/>
      <c r="AL976" s="6"/>
      <c r="AM976" s="6"/>
      <c r="AN976" s="6"/>
      <c r="AO976" s="6"/>
      <c r="AP976" s="6"/>
      <c r="AQ976" s="6"/>
      <c r="AR976" s="6"/>
      <c r="AS976" s="6"/>
      <c r="AT976" s="6"/>
      <c r="AU976" s="6"/>
      <c r="AV976" s="6"/>
      <c r="AW976" s="6"/>
      <c r="AX976" s="6"/>
      <c r="AY976" s="6"/>
      <c r="AZ976" s="6"/>
      <c r="BA976" s="6"/>
      <c r="BB976" s="6"/>
      <c r="BC976" s="6"/>
      <c r="BD976" s="6"/>
    </row>
    <row r="977" spans="31:56" ht="13.5" customHeight="1">
      <c r="AE977" s="6"/>
      <c r="AF977" s="6"/>
      <c r="AG977" s="6"/>
      <c r="AH977" s="6"/>
      <c r="AI977" s="6"/>
      <c r="AJ977" s="6"/>
      <c r="AK977" s="6"/>
      <c r="AL977" s="6"/>
      <c r="AM977" s="6"/>
      <c r="AN977" s="6"/>
      <c r="AO977" s="6"/>
      <c r="AP977" s="6"/>
      <c r="AQ977" s="6"/>
      <c r="AR977" s="6"/>
      <c r="AS977" s="6"/>
      <c r="AT977" s="6"/>
      <c r="AU977" s="6"/>
      <c r="AV977" s="6"/>
      <c r="AW977" s="6"/>
      <c r="AX977" s="6"/>
      <c r="AY977" s="6"/>
      <c r="AZ977" s="6"/>
      <c r="BA977" s="6"/>
      <c r="BB977" s="6"/>
      <c r="BC977" s="6"/>
      <c r="BD977" s="6"/>
    </row>
    <row r="978" spans="31:56" ht="13.5" customHeight="1">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row>
    <row r="979" spans="31:56" ht="13.5" customHeight="1">
      <c r="AE979" s="6"/>
      <c r="AF979" s="6"/>
      <c r="AG979" s="6"/>
      <c r="AH979" s="6"/>
      <c r="AI979" s="6"/>
      <c r="AJ979" s="6"/>
      <c r="AK979" s="6"/>
      <c r="AL979" s="6"/>
      <c r="AM979" s="6"/>
      <c r="AN979" s="6"/>
      <c r="AO979" s="6"/>
      <c r="AP979" s="6"/>
      <c r="AQ979" s="6"/>
      <c r="AR979" s="6"/>
      <c r="AS979" s="6"/>
      <c r="AT979" s="6"/>
      <c r="AU979" s="6"/>
      <c r="AV979" s="6"/>
      <c r="AW979" s="6"/>
      <c r="AX979" s="6"/>
      <c r="AY979" s="6"/>
      <c r="AZ979" s="6"/>
      <c r="BA979" s="6"/>
      <c r="BB979" s="6"/>
      <c r="BC979" s="6"/>
      <c r="BD979" s="6"/>
    </row>
    <row r="980" spans="31:56" ht="13.5" customHeight="1">
      <c r="AE980" s="6"/>
      <c r="AF980" s="6"/>
      <c r="AG980" s="6"/>
      <c r="AH980" s="6"/>
      <c r="AI980" s="6"/>
      <c r="AJ980" s="6"/>
      <c r="AK980" s="6"/>
      <c r="AL980" s="6"/>
      <c r="AM980" s="6"/>
      <c r="AN980" s="6"/>
      <c r="AO980" s="6"/>
      <c r="AP980" s="6"/>
      <c r="AQ980" s="6"/>
      <c r="AR980" s="6"/>
      <c r="AS980" s="6"/>
      <c r="AT980" s="6"/>
      <c r="AU980" s="6"/>
      <c r="AV980" s="6"/>
      <c r="AW980" s="6"/>
      <c r="AX980" s="6"/>
      <c r="AY980" s="6"/>
      <c r="AZ980" s="6"/>
      <c r="BA980" s="6"/>
      <c r="BB980" s="6"/>
      <c r="BC980" s="6"/>
      <c r="BD980" s="6"/>
    </row>
    <row r="981" spans="31:56" ht="13.5" customHeight="1">
      <c r="AE981" s="6"/>
      <c r="AF981" s="6"/>
      <c r="AG981" s="6"/>
      <c r="AH981" s="6"/>
      <c r="AI981" s="6"/>
      <c r="AJ981" s="6"/>
      <c r="AK981" s="6"/>
      <c r="AL981" s="6"/>
      <c r="AM981" s="6"/>
      <c r="AN981" s="6"/>
      <c r="AO981" s="6"/>
      <c r="AP981" s="6"/>
      <c r="AQ981" s="6"/>
      <c r="AR981" s="6"/>
      <c r="AS981" s="6"/>
      <c r="AT981" s="6"/>
      <c r="AU981" s="6"/>
      <c r="AV981" s="6"/>
      <c r="AW981" s="6"/>
      <c r="AX981" s="6"/>
      <c r="AY981" s="6"/>
      <c r="AZ981" s="6"/>
      <c r="BA981" s="6"/>
      <c r="BB981" s="6"/>
      <c r="BC981" s="6"/>
      <c r="BD981" s="6"/>
    </row>
    <row r="982" spans="31:56" ht="13.5" customHeight="1">
      <c r="AE982" s="6"/>
      <c r="AF982" s="6"/>
      <c r="AG982" s="6"/>
      <c r="AH982" s="6"/>
      <c r="AI982" s="6"/>
      <c r="AJ982" s="6"/>
      <c r="AK982" s="6"/>
      <c r="AL982" s="6"/>
      <c r="AM982" s="6"/>
      <c r="AN982" s="6"/>
      <c r="AO982" s="6"/>
      <c r="AP982" s="6"/>
      <c r="AQ982" s="6"/>
      <c r="AR982" s="6"/>
      <c r="AS982" s="6"/>
      <c r="AT982" s="6"/>
      <c r="AU982" s="6"/>
      <c r="AV982" s="6"/>
      <c r="AW982" s="6"/>
      <c r="AX982" s="6"/>
      <c r="AY982" s="6"/>
      <c r="AZ982" s="6"/>
      <c r="BA982" s="6"/>
      <c r="BB982" s="6"/>
      <c r="BC982" s="6"/>
      <c r="BD982" s="6"/>
    </row>
    <row r="983" spans="31:56" ht="13.5" customHeight="1">
      <c r="AE983" s="6"/>
      <c r="AF983" s="6"/>
      <c r="AG983" s="6"/>
      <c r="AH983" s="6"/>
      <c r="AI983" s="6"/>
      <c r="AJ983" s="6"/>
      <c r="AK983" s="6"/>
      <c r="AL983" s="6"/>
      <c r="AM983" s="6"/>
      <c r="AN983" s="6"/>
      <c r="AO983" s="6"/>
      <c r="AP983" s="6"/>
      <c r="AQ983" s="6"/>
      <c r="AR983" s="6"/>
      <c r="AS983" s="6"/>
      <c r="AT983" s="6"/>
      <c r="AU983" s="6"/>
      <c r="AV983" s="6"/>
      <c r="AW983" s="6"/>
      <c r="AX983" s="6"/>
      <c r="AY983" s="6"/>
      <c r="AZ983" s="6"/>
      <c r="BA983" s="6"/>
      <c r="BB983" s="6"/>
      <c r="BC983" s="6"/>
      <c r="BD983" s="6"/>
    </row>
    <row r="984" spans="31:56" ht="13.5" customHeight="1">
      <c r="AE984" s="6"/>
      <c r="AF984" s="6"/>
      <c r="AG984" s="6"/>
      <c r="AH984" s="6"/>
      <c r="AI984" s="6"/>
      <c r="AJ984" s="6"/>
      <c r="AK984" s="6"/>
      <c r="AL984" s="6"/>
      <c r="AM984" s="6"/>
      <c r="AN984" s="6"/>
      <c r="AO984" s="6"/>
      <c r="AP984" s="6"/>
      <c r="AQ984" s="6"/>
      <c r="AR984" s="6"/>
      <c r="AS984" s="6"/>
      <c r="AT984" s="6"/>
      <c r="AU984" s="6"/>
      <c r="AV984" s="6"/>
      <c r="AW984" s="6"/>
      <c r="AX984" s="6"/>
      <c r="AY984" s="6"/>
      <c r="AZ984" s="6"/>
      <c r="BA984" s="6"/>
      <c r="BB984" s="6"/>
      <c r="BC984" s="6"/>
      <c r="BD984" s="6"/>
    </row>
    <row r="985" spans="31:56" ht="13.5" customHeight="1">
      <c r="AE985" s="6"/>
      <c r="AF985" s="6"/>
      <c r="AG985" s="6"/>
      <c r="AH985" s="6"/>
      <c r="AI985" s="6"/>
      <c r="AJ985" s="6"/>
      <c r="AK985" s="6"/>
      <c r="AL985" s="6"/>
      <c r="AM985" s="6"/>
      <c r="AN985" s="6"/>
      <c r="AO985" s="6"/>
      <c r="AP985" s="6"/>
      <c r="AQ985" s="6"/>
      <c r="AR985" s="6"/>
      <c r="AS985" s="6"/>
      <c r="AT985" s="6"/>
      <c r="AU985" s="6"/>
      <c r="AV985" s="6"/>
      <c r="AW985" s="6"/>
      <c r="AX985" s="6"/>
      <c r="AY985" s="6"/>
      <c r="AZ985" s="6"/>
      <c r="BA985" s="6"/>
      <c r="BB985" s="6"/>
      <c r="BC985" s="6"/>
      <c r="BD985" s="6"/>
    </row>
    <row r="986" spans="31:56" ht="13.5" customHeight="1">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row>
    <row r="987" spans="31:56" ht="13.5" customHeight="1">
      <c r="AE987" s="6"/>
      <c r="AF987" s="6"/>
      <c r="AG987" s="6"/>
      <c r="AH987" s="6"/>
      <c r="AI987" s="6"/>
      <c r="AJ987" s="6"/>
      <c r="AK987" s="6"/>
      <c r="AL987" s="6"/>
      <c r="AM987" s="6"/>
      <c r="AN987" s="6"/>
      <c r="AO987" s="6"/>
      <c r="AP987" s="6"/>
      <c r="AQ987" s="6"/>
      <c r="AR987" s="6"/>
      <c r="AS987" s="6"/>
      <c r="AT987" s="6"/>
      <c r="AU987" s="6"/>
      <c r="AV987" s="6"/>
      <c r="AW987" s="6"/>
      <c r="AX987" s="6"/>
      <c r="AY987" s="6"/>
      <c r="AZ987" s="6"/>
      <c r="BA987" s="6"/>
      <c r="BB987" s="6"/>
      <c r="BC987" s="6"/>
      <c r="BD987" s="6"/>
    </row>
    <row r="988" spans="31:56" ht="13.5" customHeight="1">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row>
    <row r="989" spans="31:56" ht="13.5" customHeight="1">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row>
    <row r="990" spans="31:56" ht="13.5" customHeight="1">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row>
    <row r="991" spans="31:56" ht="13.5" customHeight="1">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row>
    <row r="992" spans="31:56" ht="13.5" customHeight="1">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row>
    <row r="993" spans="31:56" ht="13.5" customHeight="1">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row>
    <row r="994" spans="31:56" ht="13.5" customHeight="1">
      <c r="AE994" s="6"/>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row>
    <row r="995" spans="31:56" ht="13.5" customHeight="1">
      <c r="AE995" s="6"/>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row>
    <row r="996" spans="31:56" ht="13.5" customHeight="1">
      <c r="AE996" s="6"/>
      <c r="AF996" s="6"/>
      <c r="AG996" s="6"/>
      <c r="AH996" s="6"/>
      <c r="AI996" s="6"/>
      <c r="AJ996" s="6"/>
      <c r="AK996" s="6"/>
      <c r="AL996" s="6"/>
      <c r="AM996" s="6"/>
      <c r="AN996" s="6"/>
      <c r="AO996" s="6"/>
      <c r="AP996" s="6"/>
      <c r="AQ996" s="6"/>
      <c r="AR996" s="6"/>
      <c r="AS996" s="6"/>
      <c r="AT996" s="6"/>
      <c r="AU996" s="6"/>
      <c r="AV996" s="6"/>
      <c r="AW996" s="6"/>
      <c r="AX996" s="6"/>
      <c r="AY996" s="6"/>
      <c r="AZ996" s="6"/>
      <c r="BA996" s="6"/>
      <c r="BB996" s="6"/>
      <c r="BC996" s="6"/>
      <c r="BD996" s="6"/>
    </row>
    <row r="997" spans="31:56" ht="13.5" customHeight="1">
      <c r="AE997" s="6"/>
      <c r="AF997" s="6"/>
      <c r="AG997" s="6"/>
      <c r="AH997" s="6"/>
      <c r="AI997" s="6"/>
      <c r="AJ997" s="6"/>
      <c r="AK997" s="6"/>
      <c r="AL997" s="6"/>
      <c r="AM997" s="6"/>
      <c r="AN997" s="6"/>
      <c r="AO997" s="6"/>
      <c r="AP997" s="6"/>
      <c r="AQ997" s="6"/>
      <c r="AR997" s="6"/>
      <c r="AS997" s="6"/>
      <c r="AT997" s="6"/>
      <c r="AU997" s="6"/>
      <c r="AV997" s="6"/>
      <c r="AW997" s="6"/>
      <c r="AX997" s="6"/>
      <c r="AY997" s="6"/>
      <c r="AZ997" s="6"/>
      <c r="BA997" s="6"/>
      <c r="BB997" s="6"/>
      <c r="BC997" s="6"/>
      <c r="BD997" s="6"/>
    </row>
    <row r="998" spans="31:56" ht="13.5" customHeight="1">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row>
    <row r="999" spans="31:56" ht="13.5" customHeight="1">
      <c r="AE999" s="6"/>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row>
    <row r="1000" spans="31:56" ht="13.5" customHeight="1">
      <c r="AE1000" s="6"/>
      <c r="AF1000" s="6"/>
      <c r="AG1000" s="6"/>
      <c r="AH1000" s="6"/>
      <c r="AI1000" s="6"/>
      <c r="AJ1000" s="6"/>
      <c r="AK1000" s="6"/>
      <c r="AL1000" s="6"/>
      <c r="AM1000" s="6"/>
      <c r="AN1000" s="6"/>
      <c r="AO1000" s="6"/>
      <c r="AP1000" s="6"/>
      <c r="AQ1000" s="6"/>
      <c r="AR1000" s="6"/>
      <c r="AS1000" s="6"/>
      <c r="AT1000" s="6"/>
      <c r="AU1000" s="6"/>
      <c r="AV1000" s="6"/>
      <c r="AW1000" s="6"/>
      <c r="AX1000" s="6"/>
      <c r="AY1000" s="6"/>
      <c r="AZ1000" s="6"/>
      <c r="BA1000" s="6"/>
      <c r="BB1000" s="6"/>
      <c r="BC1000" s="6"/>
      <c r="BD1000" s="6"/>
    </row>
  </sheetData>
  <mergeCells count="187">
    <mergeCell ref="T35:V35"/>
    <mergeCell ref="W35:Y35"/>
    <mergeCell ref="T36:V36"/>
    <mergeCell ref="W36:Y36"/>
    <mergeCell ref="T40:V40"/>
    <mergeCell ref="W40:Y40"/>
    <mergeCell ref="W33:Y34"/>
    <mergeCell ref="AJ33:AK33"/>
    <mergeCell ref="B33:D34"/>
    <mergeCell ref="E33:G34"/>
    <mergeCell ref="H33:J34"/>
    <mergeCell ref="K33:M34"/>
    <mergeCell ref="N33:P34"/>
    <mergeCell ref="Q33:S34"/>
    <mergeCell ref="T33:V34"/>
    <mergeCell ref="B37:D37"/>
    <mergeCell ref="B38:D38"/>
    <mergeCell ref="E38:G38"/>
    <mergeCell ref="H38:J38"/>
    <mergeCell ref="K38:M38"/>
    <mergeCell ref="N38:P38"/>
    <mergeCell ref="Q38:S38"/>
    <mergeCell ref="E35:G35"/>
    <mergeCell ref="H35:J35"/>
    <mergeCell ref="D28:G28"/>
    <mergeCell ref="H28:J28"/>
    <mergeCell ref="K28:M28"/>
    <mergeCell ref="N28:P28"/>
    <mergeCell ref="Q28:S28"/>
    <mergeCell ref="B28:C28"/>
    <mergeCell ref="B29:C29"/>
    <mergeCell ref="D29:G29"/>
    <mergeCell ref="H29:J29"/>
    <mergeCell ref="K29:M29"/>
    <mergeCell ref="N29:P29"/>
    <mergeCell ref="Q29:S29"/>
    <mergeCell ref="W37:Y37"/>
    <mergeCell ref="T38:V38"/>
    <mergeCell ref="W38:Y38"/>
    <mergeCell ref="B30:G30"/>
    <mergeCell ref="H30:J30"/>
    <mergeCell ref="K30:M30"/>
    <mergeCell ref="N30:P30"/>
    <mergeCell ref="Q30:S30"/>
    <mergeCell ref="B35:D35"/>
    <mergeCell ref="B36:D36"/>
    <mergeCell ref="E36:G36"/>
    <mergeCell ref="H36:J36"/>
    <mergeCell ref="K36:M36"/>
    <mergeCell ref="N36:P36"/>
    <mergeCell ref="Q36:S36"/>
    <mergeCell ref="K35:M35"/>
    <mergeCell ref="N35:P35"/>
    <mergeCell ref="Q35:S35"/>
    <mergeCell ref="E37:G37"/>
    <mergeCell ref="H37:J37"/>
    <mergeCell ref="K37:M37"/>
    <mergeCell ref="N37:P37"/>
    <mergeCell ref="Q37:S37"/>
    <mergeCell ref="T37:V37"/>
    <mergeCell ref="K22:M22"/>
    <mergeCell ref="N22:P22"/>
    <mergeCell ref="B9:C9"/>
    <mergeCell ref="B10:C10"/>
    <mergeCell ref="B11:C11"/>
    <mergeCell ref="B12:C12"/>
    <mergeCell ref="B13:C13"/>
    <mergeCell ref="B14:C14"/>
    <mergeCell ref="B20:C21"/>
    <mergeCell ref="B8:C8"/>
    <mergeCell ref="D8:G8"/>
    <mergeCell ref="H8:I8"/>
    <mergeCell ref="D9:G9"/>
    <mergeCell ref="H9:I9"/>
    <mergeCell ref="D13:G13"/>
    <mergeCell ref="D14:G14"/>
    <mergeCell ref="H14:I14"/>
    <mergeCell ref="B15:G15"/>
    <mergeCell ref="H15:I15"/>
    <mergeCell ref="D10:G10"/>
    <mergeCell ref="H10:I10"/>
    <mergeCell ref="D11:G11"/>
    <mergeCell ref="H11:I11"/>
    <mergeCell ref="D12:G12"/>
    <mergeCell ref="H12:I12"/>
    <mergeCell ref="H13:I13"/>
    <mergeCell ref="B2:AC2"/>
    <mergeCell ref="K3:N3"/>
    <mergeCell ref="P3:S3"/>
    <mergeCell ref="B5:C6"/>
    <mergeCell ref="D5:G6"/>
    <mergeCell ref="H5:I6"/>
    <mergeCell ref="B7:C7"/>
    <mergeCell ref="D7:G7"/>
    <mergeCell ref="H7:I7"/>
    <mergeCell ref="D26:G26"/>
    <mergeCell ref="H26:J26"/>
    <mergeCell ref="K26:M26"/>
    <mergeCell ref="N26:P26"/>
    <mergeCell ref="Q26:S26"/>
    <mergeCell ref="B26:C26"/>
    <mergeCell ref="B27:C27"/>
    <mergeCell ref="D27:G27"/>
    <mergeCell ref="H27:J27"/>
    <mergeCell ref="K27:M27"/>
    <mergeCell ref="N27:P27"/>
    <mergeCell ref="Q27:S27"/>
    <mergeCell ref="K24:M24"/>
    <mergeCell ref="N24:P24"/>
    <mergeCell ref="Q24:S24"/>
    <mergeCell ref="B24:C24"/>
    <mergeCell ref="B25:C25"/>
    <mergeCell ref="D25:G25"/>
    <mergeCell ref="H25:J25"/>
    <mergeCell ref="K25:M25"/>
    <mergeCell ref="N25:P25"/>
    <mergeCell ref="Q25:S25"/>
    <mergeCell ref="B45:G45"/>
    <mergeCell ref="H45:J45"/>
    <mergeCell ref="K45:M45"/>
    <mergeCell ref="N45:P45"/>
    <mergeCell ref="Q45:S45"/>
    <mergeCell ref="T45:V45"/>
    <mergeCell ref="W45:Y45"/>
    <mergeCell ref="D20:G21"/>
    <mergeCell ref="H20:J21"/>
    <mergeCell ref="K20:M21"/>
    <mergeCell ref="N20:P21"/>
    <mergeCell ref="Q20:S21"/>
    <mergeCell ref="D22:G22"/>
    <mergeCell ref="H22:J22"/>
    <mergeCell ref="Q22:S22"/>
    <mergeCell ref="B22:C22"/>
    <mergeCell ref="B23:C23"/>
    <mergeCell ref="D23:G23"/>
    <mergeCell ref="H23:J23"/>
    <mergeCell ref="K23:M23"/>
    <mergeCell ref="N23:P23"/>
    <mergeCell ref="Q23:S23"/>
    <mergeCell ref="D24:G24"/>
    <mergeCell ref="H24:J24"/>
    <mergeCell ref="E42:G42"/>
    <mergeCell ref="H42:J42"/>
    <mergeCell ref="K42:M42"/>
    <mergeCell ref="N42:P42"/>
    <mergeCell ref="Q42:S42"/>
    <mergeCell ref="T44:V44"/>
    <mergeCell ref="W44:Y44"/>
    <mergeCell ref="E41:G41"/>
    <mergeCell ref="H41:J41"/>
    <mergeCell ref="K41:M41"/>
    <mergeCell ref="N41:P41"/>
    <mergeCell ref="Q41:S41"/>
    <mergeCell ref="T41:V41"/>
    <mergeCell ref="W41:Y41"/>
    <mergeCell ref="T42:V42"/>
    <mergeCell ref="W42:Y42"/>
    <mergeCell ref="E43:G43"/>
    <mergeCell ref="H43:J43"/>
    <mergeCell ref="K43:M43"/>
    <mergeCell ref="N43:P43"/>
    <mergeCell ref="Q43:S43"/>
    <mergeCell ref="T43:V43"/>
    <mergeCell ref="W43:Y43"/>
    <mergeCell ref="B43:D43"/>
    <mergeCell ref="B44:D44"/>
    <mergeCell ref="E44:G44"/>
    <mergeCell ref="H44:J44"/>
    <mergeCell ref="K44:M44"/>
    <mergeCell ref="N44:P44"/>
    <mergeCell ref="Q44:S44"/>
    <mergeCell ref="E39:G39"/>
    <mergeCell ref="H39:J39"/>
    <mergeCell ref="K39:M39"/>
    <mergeCell ref="N39:P39"/>
    <mergeCell ref="Q39:S39"/>
    <mergeCell ref="T39:V39"/>
    <mergeCell ref="W39:Y39"/>
    <mergeCell ref="B39:D39"/>
    <mergeCell ref="B40:D40"/>
    <mergeCell ref="E40:G40"/>
    <mergeCell ref="H40:J40"/>
    <mergeCell ref="K40:M40"/>
    <mergeCell ref="N40:P40"/>
    <mergeCell ref="Q40:S40"/>
    <mergeCell ref="B41:D41"/>
    <mergeCell ref="B42:D42"/>
  </mergeCells>
  <phoneticPr fontId="31"/>
  <conditionalFormatting sqref="B22:G29">
    <cfRule type="expression" dxfId="11" priority="1">
      <formula>$AE$2&lt;&gt;2</formula>
    </cfRule>
  </conditionalFormatting>
  <conditionalFormatting sqref="B7:I14">
    <cfRule type="expression" dxfId="10" priority="2" stopIfTrue="1">
      <formula>$AE$2&lt;&gt;2</formula>
    </cfRule>
  </conditionalFormatting>
  <conditionalFormatting sqref="B35:P44">
    <cfRule type="expression" dxfId="9" priority="3" stopIfTrue="1">
      <formula>$AE$2&lt;&gt;2</formula>
    </cfRule>
  </conditionalFormatting>
  <conditionalFormatting sqref="H30:J30">
    <cfRule type="expression" dxfId="8" priority="4">
      <formula>$AE$2&lt;&gt;2</formula>
    </cfRule>
  </conditionalFormatting>
  <conditionalFormatting sqref="H45:J45">
    <cfRule type="expression" dxfId="7" priority="5">
      <formula>$AE$2&lt;&gt;2</formula>
    </cfRule>
  </conditionalFormatting>
  <conditionalFormatting sqref="H22:P29">
    <cfRule type="expression" dxfId="6" priority="6" stopIfTrue="1">
      <formula>$AE$2&lt;&gt;2</formula>
    </cfRule>
  </conditionalFormatting>
  <conditionalFormatting sqref="J3">
    <cfRule type="expression" dxfId="5" priority="7" stopIfTrue="1">
      <formula>$AE$2&lt;&gt;2</formula>
    </cfRule>
  </conditionalFormatting>
  <conditionalFormatting sqref="O3">
    <cfRule type="expression" dxfId="4" priority="8" stopIfTrue="1">
      <formula>$AE$2&lt;&gt;2</formula>
    </cfRule>
  </conditionalFormatting>
  <conditionalFormatting sqref="Q22:S30">
    <cfRule type="expression" dxfId="3" priority="9">
      <formula>$AE$2&lt;&gt;2</formula>
    </cfRule>
  </conditionalFormatting>
  <conditionalFormatting sqref="Q35:Y45">
    <cfRule type="expression" dxfId="2" priority="10">
      <formula>$AE$2&lt;&gt;2</formula>
    </cfRule>
  </conditionalFormatting>
  <dataValidations count="2">
    <dataValidation type="list" allowBlank="1" showErrorMessage="1" sqref="E35:E44" xr:uid="{00000000-0002-0000-0A00-000000000000}">
      <formula1>'Ｃ（基礎）'!方位</formula1>
    </dataValidation>
    <dataValidation type="list" allowBlank="1" showErrorMessage="1" sqref="D7:D14" xr:uid="{00000000-0002-0000-0A00-000001000000}">
      <formula1>"基礎断熱,玄関土間,勝手口土間,その他"</formula1>
    </dataValidation>
  </dataValidations>
  <pageMargins left="0.70866141732283472" right="0.70866141732283472" top="0.74803149606299213" bottom="0.74803149606299213" header="0" footer="0"/>
  <pageSetup paperSize="9" scale="83" orientation="portrait"/>
  <headerFooter>
    <oddHeader>&amp;Rver. 2.5</oddHeader>
    <oddFooter>&amp;Cⓒ　2022 hyoukakyoukai.All right reserved</oddFooter>
  </headerFooter>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DAEEF3"/>
  </sheetPr>
  <dimension ref="A1:AL1000"/>
  <sheetViews>
    <sheetView workbookViewId="0"/>
  </sheetViews>
  <sheetFormatPr baseColWidth="10" defaultColWidth="14.5" defaultRowHeight="15" customHeight="1"/>
  <cols>
    <col min="1" max="26" width="4.1640625" customWidth="1"/>
    <col min="27" max="29" width="2.5" customWidth="1"/>
    <col min="30" max="30" width="4.1640625" customWidth="1"/>
    <col min="31" max="31" width="33.5" customWidth="1"/>
    <col min="32" max="36" width="4.1640625" hidden="1" customWidth="1"/>
    <col min="37" max="37" width="6" hidden="1" customWidth="1"/>
    <col min="38" max="38" width="4.1640625" hidden="1" customWidth="1"/>
  </cols>
  <sheetData>
    <row r="1" spans="1:38" ht="27.75" customHeight="1">
      <c r="A1" s="327" t="s">
        <v>317</v>
      </c>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4"/>
      <c r="AE1" s="4"/>
      <c r="AF1" s="4"/>
      <c r="AG1" s="4"/>
      <c r="AH1" s="4"/>
      <c r="AI1" s="4"/>
      <c r="AJ1" s="4"/>
      <c r="AK1" s="4"/>
      <c r="AL1" s="4"/>
    </row>
    <row r="2" spans="1:38" ht="81" customHeight="1">
      <c r="A2" s="328" t="s">
        <v>318</v>
      </c>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4"/>
      <c r="AE2" s="4"/>
      <c r="AF2" s="8">
        <f>共通条件・結果!AE2</f>
        <v>2</v>
      </c>
      <c r="AG2" s="4"/>
      <c r="AH2" s="4"/>
      <c r="AI2" s="4"/>
      <c r="AJ2" s="4"/>
      <c r="AK2" s="4"/>
      <c r="AL2" s="4"/>
    </row>
    <row r="3" spans="1:38" ht="26.25" customHeight="1">
      <c r="A3" s="5"/>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t="s">
        <v>1</v>
      </c>
      <c r="AG3" s="2"/>
      <c r="AH3" s="2"/>
      <c r="AI3" s="2"/>
      <c r="AJ3" s="2"/>
      <c r="AK3" s="2"/>
      <c r="AL3" s="2"/>
    </row>
    <row r="4" spans="1:38" ht="26.25" customHeight="1">
      <c r="A4" s="115" t="s">
        <v>281</v>
      </c>
      <c r="B4" s="117"/>
      <c r="C4" s="132" t="s">
        <v>282</v>
      </c>
      <c r="D4" s="116"/>
      <c r="E4" s="116"/>
      <c r="F4" s="117"/>
      <c r="G4" s="182" t="s">
        <v>319</v>
      </c>
      <c r="H4" s="117"/>
      <c r="I4" s="182" t="s">
        <v>320</v>
      </c>
      <c r="J4" s="117"/>
      <c r="K4" s="182" t="s">
        <v>321</v>
      </c>
      <c r="L4" s="117"/>
      <c r="M4" s="182" t="s">
        <v>322</v>
      </c>
      <c r="N4" s="117"/>
      <c r="O4" s="182" t="s">
        <v>323</v>
      </c>
      <c r="P4" s="117"/>
      <c r="Q4" s="182" t="s">
        <v>324</v>
      </c>
      <c r="R4" s="117"/>
      <c r="S4" s="182" t="s">
        <v>325</v>
      </c>
      <c r="T4" s="117"/>
      <c r="U4" s="182" t="s">
        <v>326</v>
      </c>
      <c r="V4" s="117"/>
      <c r="W4" s="182" t="s">
        <v>327</v>
      </c>
      <c r="X4" s="117"/>
      <c r="Y4" s="182" t="s">
        <v>328</v>
      </c>
      <c r="Z4" s="117"/>
      <c r="AA4" s="182" t="s">
        <v>294</v>
      </c>
      <c r="AB4" s="116"/>
      <c r="AC4" s="134"/>
      <c r="AD4" s="2"/>
      <c r="AE4" s="2"/>
      <c r="AF4" s="2"/>
      <c r="AG4" s="326"/>
      <c r="AH4" s="180"/>
      <c r="AI4" s="180"/>
      <c r="AJ4" s="180"/>
      <c r="AK4" s="180"/>
      <c r="AL4" s="2"/>
    </row>
    <row r="5" spans="1:38" ht="26.25" customHeight="1">
      <c r="A5" s="215"/>
      <c r="B5" s="186"/>
      <c r="C5" s="185"/>
      <c r="D5" s="156"/>
      <c r="E5" s="156"/>
      <c r="F5" s="186"/>
      <c r="G5" s="185"/>
      <c r="H5" s="186"/>
      <c r="I5" s="185"/>
      <c r="J5" s="186"/>
      <c r="K5" s="185"/>
      <c r="L5" s="186"/>
      <c r="M5" s="185"/>
      <c r="N5" s="186"/>
      <c r="O5" s="185"/>
      <c r="P5" s="186"/>
      <c r="Q5" s="185"/>
      <c r="R5" s="186"/>
      <c r="S5" s="185"/>
      <c r="T5" s="186"/>
      <c r="U5" s="185"/>
      <c r="V5" s="186"/>
      <c r="W5" s="185"/>
      <c r="X5" s="186"/>
      <c r="Y5" s="185"/>
      <c r="Z5" s="186"/>
      <c r="AA5" s="185"/>
      <c r="AB5" s="156"/>
      <c r="AC5" s="165"/>
      <c r="AD5" s="2"/>
      <c r="AE5" s="2"/>
      <c r="AF5" s="71" t="s">
        <v>329</v>
      </c>
      <c r="AG5" s="82" t="s">
        <v>330</v>
      </c>
      <c r="AH5" s="71" t="s">
        <v>331</v>
      </c>
      <c r="AI5" s="82" t="s">
        <v>332</v>
      </c>
      <c r="AJ5" s="82" t="s">
        <v>333</v>
      </c>
      <c r="AK5" s="82" t="s">
        <v>334</v>
      </c>
      <c r="AL5" s="2"/>
    </row>
    <row r="6" spans="1:38" ht="26.25" customHeight="1">
      <c r="A6" s="332">
        <v>1</v>
      </c>
      <c r="B6" s="206"/>
      <c r="C6" s="224" t="s">
        <v>285</v>
      </c>
      <c r="D6" s="217"/>
      <c r="E6" s="217"/>
      <c r="F6" s="206"/>
      <c r="G6" s="221"/>
      <c r="H6" s="206"/>
      <c r="I6" s="221">
        <v>1.786</v>
      </c>
      <c r="J6" s="206"/>
      <c r="K6" s="221"/>
      <c r="L6" s="206"/>
      <c r="M6" s="221">
        <v>1.786</v>
      </c>
      <c r="N6" s="206"/>
      <c r="O6" s="221">
        <v>0.15</v>
      </c>
      <c r="P6" s="206"/>
      <c r="Q6" s="221">
        <v>0.05</v>
      </c>
      <c r="R6" s="206"/>
      <c r="S6" s="221"/>
      <c r="T6" s="206"/>
      <c r="U6" s="221">
        <v>0.45</v>
      </c>
      <c r="V6" s="206"/>
      <c r="W6" s="221"/>
      <c r="X6" s="206"/>
      <c r="Y6" s="329" t="str">
        <f t="shared" ref="Y6:Y13" si="0">IF(Q6="","",IF(-1&lt;=Q6,"(1)",IF(G6+M6&gt;=3,"(3)1","(3)2")))</f>
        <v>(1)</v>
      </c>
      <c r="Z6" s="206"/>
      <c r="AA6" s="330">
        <f t="shared" ref="AA6:AA13" si="1">IF(Q6="","",IF(IF(Y6="(1)",AG6,AI6)&lt;0.05,"0.05",IF(Y6="(1)",AG6,AI6)))</f>
        <v>0.69463654991877477</v>
      </c>
      <c r="AB6" s="258"/>
      <c r="AC6" s="331"/>
      <c r="AD6" s="2"/>
      <c r="AE6" s="2"/>
      <c r="AF6" s="71">
        <f t="shared" ref="AF6:AF13" si="2">IF(O6&gt;0.4,"0.4",O6)</f>
        <v>0.15</v>
      </c>
      <c r="AG6" s="71">
        <f t="shared" ref="AG6:AG13" si="3">1.8-1.36*(G6*(AF6+S6)+M6*(AF6-Q6))^0.15-0.01*(6.14-G6)*((I6+0.5*K6)*AH6)^0.5</f>
        <v>0.69463654991877477</v>
      </c>
      <c r="AH6" s="71">
        <f t="shared" ref="AH6:AH13" si="4">IF(MAX(U6,W6)&lt;=0.9,MAX(U6,W6),"0.9")</f>
        <v>0.45</v>
      </c>
      <c r="AI6" s="71">
        <f t="shared" ref="AI6:AI13" si="5">IF((G6+M6)&gt;=3,AJ6,AK6)</f>
        <v>0.31638530415292121</v>
      </c>
      <c r="AJ6" s="71">
        <f t="shared" ref="AJ6:AJ13" si="6">1.8-1.47*(G6+M6)^0.08</f>
        <v>0.26018746362849954</v>
      </c>
      <c r="AK6" s="71">
        <f t="shared" ref="AK6:AK13" si="7">1.8-1.36*(G6+M6)^0.15</f>
        <v>0.31638530415292121</v>
      </c>
      <c r="AL6" s="2"/>
    </row>
    <row r="7" spans="1:38" ht="26.25" customHeight="1">
      <c r="A7" s="335">
        <v>2</v>
      </c>
      <c r="B7" s="171"/>
      <c r="C7" s="177" t="s">
        <v>287</v>
      </c>
      <c r="D7" s="227"/>
      <c r="E7" s="227"/>
      <c r="F7" s="171"/>
      <c r="G7" s="175"/>
      <c r="H7" s="171"/>
      <c r="I7" s="175">
        <v>1.786</v>
      </c>
      <c r="J7" s="171"/>
      <c r="K7" s="175"/>
      <c r="L7" s="171"/>
      <c r="M7" s="175">
        <v>1.786</v>
      </c>
      <c r="N7" s="171"/>
      <c r="O7" s="175">
        <v>0.15</v>
      </c>
      <c r="P7" s="171"/>
      <c r="Q7" s="175">
        <v>0.05</v>
      </c>
      <c r="R7" s="171"/>
      <c r="S7" s="175"/>
      <c r="T7" s="171"/>
      <c r="U7" s="175">
        <v>0.9</v>
      </c>
      <c r="V7" s="171"/>
      <c r="W7" s="175"/>
      <c r="X7" s="171"/>
      <c r="Y7" s="333" t="str">
        <f t="shared" si="0"/>
        <v>(1)</v>
      </c>
      <c r="Z7" s="171"/>
      <c r="AA7" s="334">
        <f t="shared" si="1"/>
        <v>0.67183629671672429</v>
      </c>
      <c r="AB7" s="227"/>
      <c r="AC7" s="173"/>
      <c r="AD7" s="2"/>
      <c r="AE7" s="2"/>
      <c r="AF7" s="71">
        <f t="shared" si="2"/>
        <v>0.15</v>
      </c>
      <c r="AG7" s="71">
        <f t="shared" si="3"/>
        <v>0.67183629671672429</v>
      </c>
      <c r="AH7" s="71">
        <f t="shared" si="4"/>
        <v>0.9</v>
      </c>
      <c r="AI7" s="71">
        <f t="shared" si="5"/>
        <v>0.31638530415292121</v>
      </c>
      <c r="AJ7" s="71">
        <f t="shared" si="6"/>
        <v>0.26018746362849954</v>
      </c>
      <c r="AK7" s="71">
        <f t="shared" si="7"/>
        <v>0.31638530415292121</v>
      </c>
      <c r="AL7" s="2"/>
    </row>
    <row r="8" spans="1:38" ht="26.25" customHeight="1">
      <c r="A8" s="335">
        <v>3</v>
      </c>
      <c r="B8" s="171"/>
      <c r="C8" s="177" t="s">
        <v>285</v>
      </c>
      <c r="D8" s="227"/>
      <c r="E8" s="227"/>
      <c r="F8" s="171"/>
      <c r="G8" s="175"/>
      <c r="H8" s="171"/>
      <c r="I8" s="175">
        <v>1.786</v>
      </c>
      <c r="J8" s="171"/>
      <c r="K8" s="175"/>
      <c r="L8" s="171"/>
      <c r="M8" s="175"/>
      <c r="N8" s="171"/>
      <c r="O8" s="175">
        <v>0.15</v>
      </c>
      <c r="P8" s="171"/>
      <c r="Q8" s="175">
        <v>0.05</v>
      </c>
      <c r="R8" s="171"/>
      <c r="S8" s="175"/>
      <c r="T8" s="171"/>
      <c r="U8" s="175">
        <v>0.45</v>
      </c>
      <c r="V8" s="171"/>
      <c r="W8" s="175"/>
      <c r="X8" s="171"/>
      <c r="Y8" s="333" t="str">
        <f t="shared" si="0"/>
        <v>(1)</v>
      </c>
      <c r="Z8" s="171"/>
      <c r="AA8" s="334">
        <f t="shared" si="1"/>
        <v>1.7449553194940692</v>
      </c>
      <c r="AB8" s="227"/>
      <c r="AC8" s="173"/>
      <c r="AD8" s="2"/>
      <c r="AE8" s="2"/>
      <c r="AF8" s="71">
        <f t="shared" si="2"/>
        <v>0.15</v>
      </c>
      <c r="AG8" s="71">
        <f t="shared" si="3"/>
        <v>1.7449553194940692</v>
      </c>
      <c r="AH8" s="71">
        <f t="shared" si="4"/>
        <v>0.45</v>
      </c>
      <c r="AI8" s="71">
        <f t="shared" si="5"/>
        <v>1.8</v>
      </c>
      <c r="AJ8" s="71">
        <f t="shared" si="6"/>
        <v>1.8</v>
      </c>
      <c r="AK8" s="71">
        <f t="shared" si="7"/>
        <v>1.8</v>
      </c>
      <c r="AL8" s="2"/>
    </row>
    <row r="9" spans="1:38" ht="26.25" customHeight="1">
      <c r="A9" s="335">
        <v>4</v>
      </c>
      <c r="B9" s="171"/>
      <c r="C9" s="177" t="s">
        <v>287</v>
      </c>
      <c r="D9" s="227"/>
      <c r="E9" s="227"/>
      <c r="F9" s="171"/>
      <c r="G9" s="175"/>
      <c r="H9" s="171"/>
      <c r="I9" s="175">
        <v>1.786</v>
      </c>
      <c r="J9" s="171"/>
      <c r="K9" s="175"/>
      <c r="L9" s="171"/>
      <c r="M9" s="175">
        <v>1.786</v>
      </c>
      <c r="N9" s="171"/>
      <c r="O9" s="175">
        <v>0.15</v>
      </c>
      <c r="P9" s="171"/>
      <c r="Q9" s="175">
        <v>0.05</v>
      </c>
      <c r="R9" s="171"/>
      <c r="S9" s="175"/>
      <c r="T9" s="171"/>
      <c r="U9" s="175">
        <v>0.9</v>
      </c>
      <c r="V9" s="171"/>
      <c r="W9" s="175"/>
      <c r="X9" s="171"/>
      <c r="Y9" s="333" t="str">
        <f t="shared" si="0"/>
        <v>(1)</v>
      </c>
      <c r="Z9" s="171"/>
      <c r="AA9" s="334">
        <f t="shared" si="1"/>
        <v>0.67183629671672429</v>
      </c>
      <c r="AB9" s="227"/>
      <c r="AC9" s="173"/>
      <c r="AD9" s="2"/>
      <c r="AE9" s="2"/>
      <c r="AF9" s="71">
        <f t="shared" si="2"/>
        <v>0.15</v>
      </c>
      <c r="AG9" s="71">
        <f t="shared" si="3"/>
        <v>0.67183629671672429</v>
      </c>
      <c r="AH9" s="71">
        <f t="shared" si="4"/>
        <v>0.9</v>
      </c>
      <c r="AI9" s="71">
        <f t="shared" si="5"/>
        <v>0.31638530415292121</v>
      </c>
      <c r="AJ9" s="71">
        <f t="shared" si="6"/>
        <v>0.26018746362849954</v>
      </c>
      <c r="AK9" s="71">
        <f t="shared" si="7"/>
        <v>0.31638530415292121</v>
      </c>
      <c r="AL9" s="2"/>
    </row>
    <row r="10" spans="1:38" ht="26.25" customHeight="1">
      <c r="A10" s="335"/>
      <c r="B10" s="171"/>
      <c r="C10" s="177"/>
      <c r="D10" s="227"/>
      <c r="E10" s="227"/>
      <c r="F10" s="171"/>
      <c r="G10" s="175"/>
      <c r="H10" s="171"/>
      <c r="I10" s="175"/>
      <c r="J10" s="171"/>
      <c r="K10" s="175"/>
      <c r="L10" s="171"/>
      <c r="M10" s="175"/>
      <c r="N10" s="171"/>
      <c r="O10" s="175"/>
      <c r="P10" s="171"/>
      <c r="Q10" s="175"/>
      <c r="R10" s="171"/>
      <c r="S10" s="175"/>
      <c r="T10" s="171"/>
      <c r="U10" s="175"/>
      <c r="V10" s="171"/>
      <c r="W10" s="175"/>
      <c r="X10" s="171"/>
      <c r="Y10" s="333" t="str">
        <f t="shared" si="0"/>
        <v/>
      </c>
      <c r="Z10" s="171"/>
      <c r="AA10" s="334" t="str">
        <f t="shared" si="1"/>
        <v/>
      </c>
      <c r="AB10" s="227"/>
      <c r="AC10" s="173"/>
      <c r="AD10" s="2"/>
      <c r="AE10" s="2"/>
      <c r="AF10" s="71">
        <f t="shared" si="2"/>
        <v>0</v>
      </c>
      <c r="AG10" s="71">
        <f t="shared" si="3"/>
        <v>1.8</v>
      </c>
      <c r="AH10" s="71">
        <f t="shared" si="4"/>
        <v>0</v>
      </c>
      <c r="AI10" s="71">
        <f t="shared" si="5"/>
        <v>1.8</v>
      </c>
      <c r="AJ10" s="71">
        <f t="shared" si="6"/>
        <v>1.8</v>
      </c>
      <c r="AK10" s="71">
        <f t="shared" si="7"/>
        <v>1.8</v>
      </c>
      <c r="AL10" s="2"/>
    </row>
    <row r="11" spans="1:38" ht="26.25" customHeight="1">
      <c r="A11" s="335"/>
      <c r="B11" s="171"/>
      <c r="C11" s="177"/>
      <c r="D11" s="227"/>
      <c r="E11" s="227"/>
      <c r="F11" s="171"/>
      <c r="G11" s="175"/>
      <c r="H11" s="171"/>
      <c r="I11" s="175"/>
      <c r="J11" s="171"/>
      <c r="K11" s="175"/>
      <c r="L11" s="171"/>
      <c r="M11" s="175"/>
      <c r="N11" s="171"/>
      <c r="O11" s="175"/>
      <c r="P11" s="171"/>
      <c r="Q11" s="175"/>
      <c r="R11" s="171"/>
      <c r="S11" s="175"/>
      <c r="T11" s="171"/>
      <c r="U11" s="175"/>
      <c r="V11" s="171"/>
      <c r="W11" s="175"/>
      <c r="X11" s="171"/>
      <c r="Y11" s="333" t="str">
        <f t="shared" si="0"/>
        <v/>
      </c>
      <c r="Z11" s="171"/>
      <c r="AA11" s="334" t="str">
        <f t="shared" si="1"/>
        <v/>
      </c>
      <c r="AB11" s="227"/>
      <c r="AC11" s="173"/>
      <c r="AD11" s="2"/>
      <c r="AE11" s="2"/>
      <c r="AF11" s="71">
        <f t="shared" si="2"/>
        <v>0</v>
      </c>
      <c r="AG11" s="71">
        <f t="shared" si="3"/>
        <v>1.8</v>
      </c>
      <c r="AH11" s="71">
        <f t="shared" si="4"/>
        <v>0</v>
      </c>
      <c r="AI11" s="71">
        <f t="shared" si="5"/>
        <v>1.8</v>
      </c>
      <c r="AJ11" s="71">
        <f t="shared" si="6"/>
        <v>1.8</v>
      </c>
      <c r="AK11" s="71">
        <f t="shared" si="7"/>
        <v>1.8</v>
      </c>
      <c r="AL11" s="2"/>
    </row>
    <row r="12" spans="1:38" ht="26.25" customHeight="1">
      <c r="A12" s="335"/>
      <c r="B12" s="171"/>
      <c r="C12" s="177"/>
      <c r="D12" s="227"/>
      <c r="E12" s="227"/>
      <c r="F12" s="171"/>
      <c r="G12" s="175"/>
      <c r="H12" s="171"/>
      <c r="I12" s="175"/>
      <c r="J12" s="171"/>
      <c r="K12" s="175"/>
      <c r="L12" s="171"/>
      <c r="M12" s="175"/>
      <c r="N12" s="171"/>
      <c r="O12" s="175"/>
      <c r="P12" s="171"/>
      <c r="Q12" s="175"/>
      <c r="R12" s="171"/>
      <c r="S12" s="175"/>
      <c r="T12" s="171"/>
      <c r="U12" s="175"/>
      <c r="V12" s="171"/>
      <c r="W12" s="175"/>
      <c r="X12" s="171"/>
      <c r="Y12" s="333" t="str">
        <f t="shared" si="0"/>
        <v/>
      </c>
      <c r="Z12" s="171"/>
      <c r="AA12" s="334" t="str">
        <f t="shared" si="1"/>
        <v/>
      </c>
      <c r="AB12" s="227"/>
      <c r="AC12" s="173"/>
      <c r="AD12" s="2"/>
      <c r="AE12" s="2"/>
      <c r="AF12" s="71">
        <f t="shared" si="2"/>
        <v>0</v>
      </c>
      <c r="AG12" s="71">
        <f t="shared" si="3"/>
        <v>1.8</v>
      </c>
      <c r="AH12" s="71">
        <f t="shared" si="4"/>
        <v>0</v>
      </c>
      <c r="AI12" s="71">
        <f t="shared" si="5"/>
        <v>1.8</v>
      </c>
      <c r="AJ12" s="71">
        <f t="shared" si="6"/>
        <v>1.8</v>
      </c>
      <c r="AK12" s="71">
        <f t="shared" si="7"/>
        <v>1.8</v>
      </c>
      <c r="AL12" s="2"/>
    </row>
    <row r="13" spans="1:38" ht="26.25" customHeight="1">
      <c r="A13" s="338"/>
      <c r="B13" s="192"/>
      <c r="C13" s="339"/>
      <c r="D13" s="229"/>
      <c r="E13" s="229"/>
      <c r="F13" s="192"/>
      <c r="G13" s="196"/>
      <c r="H13" s="192"/>
      <c r="I13" s="196"/>
      <c r="J13" s="192"/>
      <c r="K13" s="196"/>
      <c r="L13" s="192"/>
      <c r="M13" s="196"/>
      <c r="N13" s="192"/>
      <c r="O13" s="196"/>
      <c r="P13" s="192"/>
      <c r="Q13" s="196"/>
      <c r="R13" s="192"/>
      <c r="S13" s="196"/>
      <c r="T13" s="192"/>
      <c r="U13" s="196"/>
      <c r="V13" s="192"/>
      <c r="W13" s="196"/>
      <c r="X13" s="192"/>
      <c r="Y13" s="336" t="str">
        <f t="shared" si="0"/>
        <v/>
      </c>
      <c r="Z13" s="192"/>
      <c r="AA13" s="337" t="str">
        <f t="shared" si="1"/>
        <v/>
      </c>
      <c r="AB13" s="308"/>
      <c r="AC13" s="310"/>
      <c r="AD13" s="2"/>
      <c r="AE13" s="2"/>
      <c r="AF13" s="71">
        <f t="shared" si="2"/>
        <v>0</v>
      </c>
      <c r="AG13" s="71">
        <f t="shared" si="3"/>
        <v>1.8</v>
      </c>
      <c r="AH13" s="71">
        <f t="shared" si="4"/>
        <v>0</v>
      </c>
      <c r="AI13" s="71">
        <f t="shared" si="5"/>
        <v>1.8</v>
      </c>
      <c r="AJ13" s="71">
        <f t="shared" si="6"/>
        <v>1.8</v>
      </c>
      <c r="AK13" s="71">
        <f t="shared" si="7"/>
        <v>1.8</v>
      </c>
      <c r="AL13" s="2"/>
    </row>
    <row r="14" spans="1:38" ht="26.25" customHeight="1">
      <c r="A14" s="2" t="s">
        <v>335</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row>
    <row r="15" spans="1:38" ht="26.25" customHeight="1">
      <c r="A15" s="2" t="s">
        <v>336</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row>
    <row r="16" spans="1:38" ht="13.5"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row>
    <row r="17" spans="1:38" ht="13.5" customHeight="1">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row>
    <row r="18" spans="1:38" ht="13.5" customHeight="1">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row>
    <row r="19" spans="1:38" ht="13.5" customHeight="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row>
    <row r="20" spans="1:38" ht="13.5" customHeight="1">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row>
    <row r="21" spans="1:38" ht="13.5" customHeight="1">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row>
    <row r="22" spans="1:38" ht="13.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row>
    <row r="23" spans="1:38" ht="13.5" customHeight="1">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row>
    <row r="24" spans="1:38" ht="13.5" customHeight="1">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row>
    <row r="25" spans="1:38" ht="13.5" customHeight="1">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row>
    <row r="26" spans="1:38" ht="13.5" customHeight="1">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row>
    <row r="27" spans="1:38" ht="13.5" customHeight="1">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row>
    <row r="28" spans="1:38" ht="13.5" customHeight="1">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row>
    <row r="29" spans="1:38" ht="13.5"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row>
    <row r="30" spans="1:38" ht="13.5" customHeight="1">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row>
    <row r="31" spans="1:38" ht="13.5"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row>
    <row r="32" spans="1:38" ht="13.5" customHeight="1">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row>
    <row r="33" spans="1:38" ht="13.5"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row>
    <row r="34" spans="1:38" ht="13.5"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row>
    <row r="35" spans="1:38" ht="13.5"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row>
    <row r="36" spans="1:38" ht="13.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row>
    <row r="37" spans="1:38" ht="13.5" customHeight="1">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row>
    <row r="38" spans="1:38" ht="13.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row>
    <row r="39" spans="1:38" ht="13.5"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row>
    <row r="40" spans="1:38" ht="13.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row>
    <row r="41" spans="1:38" ht="13.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row>
    <row r="42" spans="1:38" ht="13.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row>
    <row r="43" spans="1:38" ht="13.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row>
    <row r="44" spans="1:38" ht="13.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row>
    <row r="45" spans="1:38" ht="13.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row>
    <row r="46" spans="1:38" ht="13.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row>
    <row r="47" spans="1:38" ht="13.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row>
    <row r="48" spans="1:38" ht="13.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row>
    <row r="49" spans="1:38" ht="13.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row>
    <row r="50" spans="1:38" ht="13.5"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row>
    <row r="51" spans="1:38" ht="13.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row>
    <row r="52" spans="1:38" ht="13.5"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row>
    <row r="53" spans="1:38" ht="13.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row>
    <row r="54" spans="1:38" ht="13.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row>
    <row r="55" spans="1:38" ht="13.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row>
    <row r="56" spans="1:38" ht="13.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row>
    <row r="57" spans="1:38" ht="13.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row>
    <row r="58" spans="1:38" ht="13.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row>
    <row r="59" spans="1:38" ht="13.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row>
    <row r="60" spans="1:38" ht="13.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row>
    <row r="61" spans="1:38" ht="13.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row>
    <row r="62" spans="1:38" ht="13.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row>
    <row r="63" spans="1:38" ht="13.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row>
    <row r="64" spans="1:38" ht="13.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row>
    <row r="65" spans="1:38" ht="13.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row>
    <row r="66" spans="1:38" ht="13.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row>
    <row r="67" spans="1:38" ht="13.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row>
    <row r="68" spans="1:38" ht="13.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row>
    <row r="69" spans="1:38" ht="13.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row>
    <row r="70" spans="1:38" ht="13.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row>
    <row r="71" spans="1:38" ht="13.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row>
    <row r="72" spans="1:38" ht="13.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row>
    <row r="73" spans="1:38" ht="13.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row>
    <row r="74" spans="1:38" ht="13.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row>
    <row r="75" spans="1:38" ht="13.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row>
    <row r="76" spans="1:38" ht="13.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row>
    <row r="77" spans="1:38" ht="13.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row>
    <row r="78" spans="1:38" ht="13.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row>
    <row r="79" spans="1:38" ht="13.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row>
    <row r="80" spans="1:38" ht="13.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row>
    <row r="81" spans="1:38" ht="13.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row>
    <row r="82" spans="1:38" ht="13.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row>
    <row r="83" spans="1:38" ht="13.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row>
    <row r="84" spans="1:38" ht="13.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row>
    <row r="85" spans="1:38" ht="13.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row>
    <row r="86" spans="1:38" ht="13.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row>
    <row r="87" spans="1:38" ht="13.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row>
    <row r="88" spans="1:38" ht="13.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row>
    <row r="89" spans="1:38" ht="13.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row>
    <row r="90" spans="1:38" ht="13.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row>
    <row r="91" spans="1:38" ht="13.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row>
    <row r="92" spans="1:38" ht="13.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row>
    <row r="93" spans="1:38" ht="13.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row>
    <row r="94" spans="1:38" ht="13.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row>
    <row r="95" spans="1:38" ht="13.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row>
    <row r="96" spans="1:38" ht="13.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1:38" ht="13.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row>
    <row r="98" spans="1:38" ht="13.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row>
    <row r="99" spans="1:38" ht="13.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row>
    <row r="100" spans="1:38" ht="13.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row>
    <row r="101" spans="1:38" ht="13.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1:38" ht="13.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row>
    <row r="103" spans="1:38" ht="13.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1:38" ht="13.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row>
    <row r="105" spans="1:38" ht="13.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row>
    <row r="106" spans="1:38" ht="13.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row>
    <row r="107" spans="1:38" ht="13.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row>
    <row r="108" spans="1:38" ht="13.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row>
    <row r="109" spans="1:38" ht="13.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row>
    <row r="110" spans="1:38" ht="13.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row>
    <row r="111" spans="1:38" ht="13.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row>
    <row r="112" spans="1:38" ht="13.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row>
    <row r="113" spans="1:38" ht="13.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row>
    <row r="114" spans="1:38" ht="13.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row>
    <row r="115" spans="1:38" ht="13.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row>
    <row r="116" spans="1:38" ht="13.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row>
    <row r="117" spans="1:38" ht="13.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row>
    <row r="118" spans="1:38" ht="13.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row>
    <row r="119" spans="1:38" ht="13.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row>
    <row r="120" spans="1:38" ht="13.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row>
    <row r="121" spans="1:38" ht="13.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row>
    <row r="122" spans="1:38" ht="13.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row>
    <row r="123" spans="1:38" ht="13.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row>
    <row r="124" spans="1:38" ht="13.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row>
    <row r="125" spans="1:38" ht="13.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row>
    <row r="126" spans="1:38" ht="13.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row>
    <row r="127" spans="1:38" ht="13.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row>
    <row r="128" spans="1:38" ht="13.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row>
    <row r="129" spans="1:38" ht="13.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row>
    <row r="130" spans="1:38" ht="13.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row>
    <row r="131" spans="1:38" ht="13.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row>
    <row r="132" spans="1:38" ht="13.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row>
    <row r="133" spans="1:38" ht="13.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row>
    <row r="134" spans="1:38" ht="13.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row>
    <row r="135" spans="1:38" ht="13.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row>
    <row r="136" spans="1:38" ht="13.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row>
    <row r="137" spans="1:38" ht="13.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row>
    <row r="138" spans="1:38" ht="13.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row>
    <row r="139" spans="1:38" ht="13.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row>
    <row r="140" spans="1:38" ht="13.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row>
    <row r="141" spans="1:38" ht="13.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row>
    <row r="142" spans="1:38" ht="13.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row>
    <row r="143" spans="1:38" ht="13.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row>
    <row r="144" spans="1:38" ht="13.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row>
    <row r="145" spans="1:38" ht="13.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row>
    <row r="146" spans="1:38" ht="13.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row>
    <row r="147" spans="1:38" ht="13.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row>
    <row r="148" spans="1:38" ht="13.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row>
    <row r="149" spans="1:38" ht="13.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row>
    <row r="150" spans="1:38" ht="13.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row>
    <row r="151" spans="1:38" ht="13.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row>
    <row r="152" spans="1:38" ht="13.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row>
    <row r="153" spans="1:38" ht="13.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row>
    <row r="154" spans="1:38" ht="13.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row>
    <row r="155" spans="1:38" ht="13.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row>
    <row r="156" spans="1:38" ht="13.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row>
    <row r="157" spans="1:38" ht="13.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row>
    <row r="158" spans="1:38" ht="13.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row>
    <row r="159" spans="1:38" ht="13.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row>
    <row r="160" spans="1:38" ht="13.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row>
    <row r="161" spans="1:38" ht="13.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row>
    <row r="162" spans="1:38" ht="13.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row>
    <row r="163" spans="1:38" ht="13.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row>
    <row r="164" spans="1:38" ht="13.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row>
    <row r="165" spans="1:38" ht="13.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row>
    <row r="166" spans="1:38" ht="13.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row>
    <row r="167" spans="1:38" ht="13.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row>
    <row r="168" spans="1:38" ht="13.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row>
    <row r="169" spans="1:38" ht="13.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row>
    <row r="170" spans="1:38" ht="13.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row>
    <row r="171" spans="1:38" ht="13.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row>
    <row r="172" spans="1:38" ht="13.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row>
    <row r="173" spans="1:38" ht="13.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row>
    <row r="174" spans="1:38" ht="13.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row>
    <row r="175" spans="1:38" ht="13.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row>
    <row r="176" spans="1:38" ht="13.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row>
    <row r="177" spans="1:38" ht="13.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row>
    <row r="178" spans="1:38" ht="13.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row>
    <row r="179" spans="1:38" ht="13.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row>
    <row r="180" spans="1:38" ht="13.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row>
    <row r="181" spans="1:38" ht="13.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row>
    <row r="182" spans="1:38" ht="13.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row>
    <row r="183" spans="1:38" ht="13.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row>
    <row r="184" spans="1:38" ht="13.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row>
    <row r="185" spans="1:38" ht="13.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row>
    <row r="186" spans="1:38" ht="13.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row>
    <row r="187" spans="1:38" ht="13.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row>
    <row r="188" spans="1:38" ht="13.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row>
    <row r="189" spans="1:38" ht="13.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row>
    <row r="190" spans="1:38" ht="13.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row>
    <row r="191" spans="1:38" ht="13.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row>
    <row r="192" spans="1:38" ht="13.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row>
    <row r="193" spans="1:38" ht="13.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row>
    <row r="194" spans="1:38" ht="13.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row>
    <row r="195" spans="1:38" ht="13.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row>
    <row r="196" spans="1:38" ht="13.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row>
    <row r="197" spans="1:38" ht="13.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row>
    <row r="198" spans="1:38" ht="13.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row>
    <row r="199" spans="1:38" ht="13.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row>
    <row r="200" spans="1:38" ht="13.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row>
    <row r="201" spans="1:38" ht="13.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row>
    <row r="202" spans="1:38" ht="13.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row>
    <row r="203" spans="1:38" ht="13.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row>
    <row r="204" spans="1:38" ht="13.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row>
    <row r="205" spans="1:38" ht="13.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row>
    <row r="206" spans="1:38" ht="13.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row>
    <row r="207" spans="1:38" ht="13.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row>
    <row r="208" spans="1:38" ht="13.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row>
    <row r="209" spans="1:38" ht="13.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row>
    <row r="210" spans="1:38" ht="13.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row>
    <row r="211" spans="1:38" ht="13.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row>
    <row r="212" spans="1:38" ht="13.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row>
    <row r="213" spans="1:38" ht="13.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row>
    <row r="214" spans="1:38" ht="13.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row>
    <row r="215" spans="1:38" ht="13.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row>
    <row r="216" spans="1:38" ht="13.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row>
    <row r="217" spans="1:38" ht="13.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row>
    <row r="218" spans="1:38" ht="13.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row>
    <row r="219" spans="1:38" ht="13.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row>
    <row r="220" spans="1:38" ht="13.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row>
    <row r="221" spans="1:38" ht="13.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row>
    <row r="222" spans="1:38" ht="13.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row>
    <row r="223" spans="1:38" ht="13.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row>
    <row r="224" spans="1:38" ht="13.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row>
    <row r="225" spans="1:38" ht="13.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row>
    <row r="226" spans="1:38" ht="13.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row>
    <row r="227" spans="1:38" ht="13.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row>
    <row r="228" spans="1:38" ht="13.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row>
    <row r="229" spans="1:38" ht="13.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row>
    <row r="230" spans="1:38" ht="13.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row>
    <row r="231" spans="1:38" ht="13.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row>
    <row r="232" spans="1:38" ht="13.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row>
    <row r="233" spans="1:38" ht="13.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row>
    <row r="234" spans="1:38" ht="13.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row>
    <row r="235" spans="1:38" ht="13.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row>
    <row r="236" spans="1:38" ht="13.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row>
    <row r="237" spans="1:38" ht="13.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row>
    <row r="238" spans="1:38" ht="13.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row>
    <row r="239" spans="1:38" ht="13.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row>
    <row r="240" spans="1:38" ht="13.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row>
    <row r="241" spans="1:38" ht="13.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row>
    <row r="242" spans="1:38" ht="13.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row>
    <row r="243" spans="1:38" ht="13.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row>
    <row r="244" spans="1:38" ht="13.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row>
    <row r="245" spans="1:38" ht="13.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row>
    <row r="246" spans="1:38" ht="13.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row>
    <row r="247" spans="1:38" ht="13.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row>
    <row r="248" spans="1:38" ht="13.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row>
    <row r="249" spans="1:38" ht="13.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row>
    <row r="250" spans="1:38" ht="13.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row>
    <row r="251" spans="1:38" ht="13.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row>
    <row r="252" spans="1:38" ht="13.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row>
    <row r="253" spans="1:38" ht="13.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row>
    <row r="254" spans="1:38" ht="13.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row>
    <row r="255" spans="1:38" ht="13.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row>
    <row r="256" spans="1:38" ht="13.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row>
    <row r="257" spans="1:38" ht="13.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row>
    <row r="258" spans="1:38" ht="13.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row>
    <row r="259" spans="1:38" ht="13.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row>
    <row r="260" spans="1:38" ht="13.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row>
    <row r="261" spans="1:38" ht="13.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row>
    <row r="262" spans="1:38" ht="13.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row>
    <row r="263" spans="1:38" ht="13.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row>
    <row r="264" spans="1:38" ht="13.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row>
    <row r="265" spans="1:38" ht="13.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row>
    <row r="266" spans="1:38" ht="13.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row>
    <row r="267" spans="1:38" ht="13.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row>
    <row r="268" spans="1:38" ht="13.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row>
    <row r="269" spans="1:38" ht="13.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row>
    <row r="270" spans="1:38" ht="13.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row>
    <row r="271" spans="1:38" ht="13.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row>
    <row r="272" spans="1:38" ht="13.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row>
    <row r="273" spans="1:38" ht="13.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row>
    <row r="274" spans="1:38" ht="13.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row>
    <row r="275" spans="1:38" ht="13.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row>
    <row r="276" spans="1:38" ht="13.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row>
    <row r="277" spans="1:38" ht="13.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row>
    <row r="278" spans="1:38" ht="13.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row>
    <row r="279" spans="1:38" ht="13.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row>
    <row r="280" spans="1:38" ht="13.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row>
    <row r="281" spans="1:38" ht="13.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row>
    <row r="282" spans="1:38" ht="13.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row>
    <row r="283" spans="1:38" ht="13.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row>
    <row r="284" spans="1:38" ht="13.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row>
    <row r="285" spans="1:38" ht="13.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row>
    <row r="286" spans="1:38" ht="13.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row>
    <row r="287" spans="1:38" ht="13.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row>
    <row r="288" spans="1:38" ht="13.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row>
    <row r="289" spans="1:38" ht="13.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row>
    <row r="290" spans="1:38" ht="13.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row>
    <row r="291" spans="1:38" ht="13.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row>
    <row r="292" spans="1:38" ht="13.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row>
    <row r="293" spans="1:38" ht="13.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row>
    <row r="294" spans="1:38" ht="13.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row>
    <row r="295" spans="1:38" ht="13.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row>
    <row r="296" spans="1:38" ht="13.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row>
    <row r="297" spans="1:38" ht="13.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row>
    <row r="298" spans="1:38" ht="13.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row>
    <row r="299" spans="1:38" ht="13.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row>
    <row r="300" spans="1:38" ht="13.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row>
    <row r="301" spans="1:38" ht="13.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row>
    <row r="302" spans="1:38" ht="13.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row>
    <row r="303" spans="1:38" ht="13.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row>
    <row r="304" spans="1:38" ht="13.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row>
    <row r="305" spans="1:38" ht="13.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row>
    <row r="306" spans="1:38" ht="13.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row>
    <row r="307" spans="1:38" ht="13.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row>
    <row r="308" spans="1:38" ht="13.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row>
    <row r="309" spans="1:38" ht="13.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row>
    <row r="310" spans="1:38" ht="13.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row>
    <row r="311" spans="1:38" ht="13.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row>
    <row r="312" spans="1:38" ht="13.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row>
    <row r="313" spans="1:38" ht="13.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row>
    <row r="314" spans="1:38" ht="13.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row>
    <row r="315" spans="1:38" ht="13.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row>
    <row r="316" spans="1:38" ht="13.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row>
    <row r="317" spans="1:38" ht="13.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row>
    <row r="318" spans="1:38" ht="13.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row>
    <row r="319" spans="1:38" ht="13.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row>
    <row r="320" spans="1:38" ht="13.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row>
    <row r="321" spans="1:38" ht="13.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row>
    <row r="322" spans="1:38" ht="13.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row>
    <row r="323" spans="1:38" ht="13.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row>
    <row r="324" spans="1:38" ht="13.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row>
    <row r="325" spans="1:38" ht="13.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row>
    <row r="326" spans="1:38" ht="13.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row>
    <row r="327" spans="1:38" ht="13.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row>
    <row r="328" spans="1:38" ht="13.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row>
    <row r="329" spans="1:38" ht="13.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row>
    <row r="330" spans="1:38" ht="13.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row>
    <row r="331" spans="1:38" ht="13.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row>
    <row r="332" spans="1:38" ht="13.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row>
    <row r="333" spans="1:38" ht="13.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row>
    <row r="334" spans="1:38" ht="13.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row>
    <row r="335" spans="1:38" ht="13.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row>
    <row r="336" spans="1:38" ht="13.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row>
    <row r="337" spans="1:38" ht="13.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row>
    <row r="338" spans="1:38" ht="13.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row>
    <row r="339" spans="1:38" ht="13.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row>
    <row r="340" spans="1:38" ht="13.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row>
    <row r="341" spans="1:38" ht="13.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row>
    <row r="342" spans="1:38" ht="13.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row>
    <row r="343" spans="1:38" ht="13.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row>
    <row r="344" spans="1:38" ht="13.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row>
    <row r="345" spans="1:38" ht="13.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row>
    <row r="346" spans="1:38" ht="13.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row>
    <row r="347" spans="1:38" ht="13.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row>
    <row r="348" spans="1:38" ht="13.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row>
    <row r="349" spans="1:38" ht="13.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row>
    <row r="350" spans="1:38" ht="13.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row>
    <row r="351" spans="1:38" ht="13.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row>
    <row r="352" spans="1:38" ht="13.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row>
    <row r="353" spans="1:38" ht="13.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row>
    <row r="354" spans="1:38" ht="13.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row>
    <row r="355" spans="1:38" ht="13.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row>
    <row r="356" spans="1:38" ht="13.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row>
    <row r="357" spans="1:38" ht="13.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row>
    <row r="358" spans="1:38" ht="13.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row>
    <row r="359" spans="1:38" ht="13.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row>
    <row r="360" spans="1:38" ht="13.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row>
    <row r="361" spans="1:38" ht="13.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row>
    <row r="362" spans="1:38" ht="13.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row>
    <row r="363" spans="1:38" ht="13.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row>
    <row r="364" spans="1:38" ht="13.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row>
    <row r="365" spans="1:38" ht="13.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row>
    <row r="366" spans="1:38" ht="13.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row>
    <row r="367" spans="1:38" ht="13.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row>
    <row r="368" spans="1:38" ht="13.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row>
    <row r="369" spans="1:38" ht="13.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row>
    <row r="370" spans="1:38" ht="13.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row>
    <row r="371" spans="1:38" ht="13.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row>
    <row r="372" spans="1:38" ht="13.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row>
    <row r="373" spans="1:38" ht="13.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row>
    <row r="374" spans="1:38" ht="13.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row>
    <row r="375" spans="1:38" ht="13.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row>
    <row r="376" spans="1:38" ht="13.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row>
    <row r="377" spans="1:38" ht="13.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row>
    <row r="378" spans="1:38" ht="13.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row>
    <row r="379" spans="1:38" ht="13.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row>
    <row r="380" spans="1:38" ht="13.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row>
    <row r="381" spans="1:38" ht="13.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row>
    <row r="382" spans="1:38" ht="13.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row>
    <row r="383" spans="1:38" ht="13.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row>
    <row r="384" spans="1:38" ht="13.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row>
    <row r="385" spans="1:38" ht="13.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row>
    <row r="386" spans="1:38" ht="13.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row>
    <row r="387" spans="1:38" ht="13.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row>
    <row r="388" spans="1:38" ht="13.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row>
    <row r="389" spans="1:38" ht="13.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row>
    <row r="390" spans="1:38" ht="13.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row>
    <row r="391" spans="1:38" ht="13.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row>
    <row r="392" spans="1:38" ht="13.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row>
    <row r="393" spans="1:38" ht="13.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row>
    <row r="394" spans="1:38" ht="13.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row>
    <row r="395" spans="1:38" ht="13.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row>
    <row r="396" spans="1:38" ht="13.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row>
    <row r="397" spans="1:38" ht="13.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row>
    <row r="398" spans="1:38" ht="13.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row>
    <row r="399" spans="1:38" ht="13.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row>
    <row r="400" spans="1:38" ht="13.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row>
    <row r="401" spans="1:38" ht="13.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row>
    <row r="402" spans="1:38" ht="13.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row>
    <row r="403" spans="1:38" ht="13.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row>
    <row r="404" spans="1:38" ht="13.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row>
    <row r="405" spans="1:38" ht="13.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row>
    <row r="406" spans="1:38" ht="13.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row>
    <row r="407" spans="1:38" ht="13.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row>
    <row r="408" spans="1:38" ht="13.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row>
    <row r="409" spans="1:38" ht="13.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row>
    <row r="410" spans="1:38" ht="13.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row>
    <row r="411" spans="1:38" ht="13.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row>
    <row r="412" spans="1:38" ht="13.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row>
    <row r="413" spans="1:38" ht="13.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row>
    <row r="414" spans="1:38" ht="13.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row>
    <row r="415" spans="1:38" ht="13.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row>
    <row r="416" spans="1:38" ht="13.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row>
    <row r="417" spans="1:38" ht="13.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row>
    <row r="418" spans="1:38" ht="13.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row>
    <row r="419" spans="1:38" ht="13.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row>
    <row r="420" spans="1:38" ht="13.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row>
    <row r="421" spans="1:38" ht="13.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row>
    <row r="422" spans="1:38" ht="13.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row>
    <row r="423" spans="1:38" ht="13.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row>
    <row r="424" spans="1:38" ht="13.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row>
    <row r="425" spans="1:38" ht="13.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row>
    <row r="426" spans="1:38" ht="13.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row>
    <row r="427" spans="1:38" ht="13.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row>
    <row r="428" spans="1:38" ht="13.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row>
    <row r="429" spans="1:38" ht="13.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row>
    <row r="430" spans="1:38" ht="13.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row>
    <row r="431" spans="1:38" ht="13.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row>
    <row r="432" spans="1:38" ht="13.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row>
    <row r="433" spans="1:38" ht="13.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row>
    <row r="434" spans="1:38" ht="13.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row>
    <row r="435" spans="1:38" ht="13.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row>
    <row r="436" spans="1:38" ht="13.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row>
    <row r="437" spans="1:38" ht="13.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row>
    <row r="438" spans="1:38" ht="13.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row>
    <row r="439" spans="1:38" ht="13.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row>
    <row r="440" spans="1:38" ht="13.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row>
    <row r="441" spans="1:38" ht="13.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row>
    <row r="442" spans="1:38" ht="13.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row>
    <row r="443" spans="1:38" ht="13.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row>
    <row r="444" spans="1:38" ht="13.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row>
    <row r="445" spans="1:38" ht="13.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row>
    <row r="446" spans="1:38" ht="13.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row>
    <row r="447" spans="1:38" ht="13.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row>
    <row r="448" spans="1:38" ht="13.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row>
    <row r="449" spans="1:38" ht="13.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row>
    <row r="450" spans="1:38" ht="13.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row>
    <row r="451" spans="1:38" ht="13.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row>
    <row r="452" spans="1:38" ht="13.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row>
    <row r="453" spans="1:38" ht="13.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row>
    <row r="454" spans="1:38" ht="13.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row>
    <row r="455" spans="1:38" ht="13.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row>
    <row r="456" spans="1:38" ht="13.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row>
    <row r="457" spans="1:38" ht="13.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row>
    <row r="458" spans="1:38" ht="13.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row>
    <row r="459" spans="1:38" ht="13.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row>
    <row r="460" spans="1:38" ht="13.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row>
    <row r="461" spans="1:38" ht="13.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row>
    <row r="462" spans="1:38" ht="13.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row>
    <row r="463" spans="1:38" ht="13.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row>
    <row r="464" spans="1:38" ht="13.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row>
    <row r="465" spans="1:38" ht="13.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row>
    <row r="466" spans="1:38" ht="13.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row>
    <row r="467" spans="1:38" ht="13.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row>
    <row r="468" spans="1:38" ht="13.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row>
    <row r="469" spans="1:38" ht="13.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row>
    <row r="470" spans="1:38" ht="13.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row>
    <row r="471" spans="1:38" ht="13.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row>
    <row r="472" spans="1:38" ht="13.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row>
    <row r="473" spans="1:38" ht="13.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row>
    <row r="474" spans="1:38" ht="13.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row>
    <row r="475" spans="1:38" ht="13.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row>
    <row r="476" spans="1:38" ht="13.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row>
    <row r="477" spans="1:38" ht="13.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row>
    <row r="478" spans="1:38" ht="13.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row>
    <row r="479" spans="1:38" ht="13.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row>
    <row r="480" spans="1:38" ht="13.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row>
    <row r="481" spans="1:38" ht="13.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row>
    <row r="482" spans="1:38" ht="13.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row>
    <row r="483" spans="1:38" ht="13.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row>
    <row r="484" spans="1:38" ht="13.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row>
    <row r="485" spans="1:38" ht="13.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row>
    <row r="486" spans="1:38" ht="13.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row>
    <row r="487" spans="1:38" ht="13.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row>
    <row r="488" spans="1:38" ht="13.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row>
    <row r="489" spans="1:38" ht="13.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row>
    <row r="490" spans="1:38" ht="13.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row>
    <row r="491" spans="1:38" ht="13.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row>
    <row r="492" spans="1:38" ht="13.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row>
    <row r="493" spans="1:38" ht="13.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row>
    <row r="494" spans="1:38" ht="13.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row>
    <row r="495" spans="1:38" ht="13.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row>
    <row r="496" spans="1:38" ht="13.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row>
    <row r="497" spans="1:38" ht="13.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row>
    <row r="498" spans="1:38" ht="13.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row>
    <row r="499" spans="1:38" ht="13.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row>
    <row r="500" spans="1:38" ht="13.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row>
    <row r="501" spans="1:38" ht="13.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row>
    <row r="502" spans="1:38" ht="13.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row>
    <row r="503" spans="1:38" ht="13.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row>
    <row r="504" spans="1:38" ht="13.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row>
    <row r="505" spans="1:38" ht="13.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row>
    <row r="506" spans="1:38" ht="13.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row>
    <row r="507" spans="1:38" ht="13.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row>
    <row r="508" spans="1:38" ht="13.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row>
    <row r="509" spans="1:38" ht="13.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row>
    <row r="510" spans="1:38" ht="13.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row>
    <row r="511" spans="1:38" ht="13.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row>
    <row r="512" spans="1:38" ht="13.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row>
    <row r="513" spans="1:38" ht="13.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row>
    <row r="514" spans="1:38" ht="13.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row>
    <row r="515" spans="1:38" ht="13.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row>
    <row r="516" spans="1:38" ht="13.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row>
    <row r="517" spans="1:38" ht="13.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row>
    <row r="518" spans="1:38" ht="13.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row>
    <row r="519" spans="1:38" ht="13.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row>
    <row r="520" spans="1:38" ht="13.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row>
    <row r="521" spans="1:38" ht="13.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row>
    <row r="522" spans="1:38" ht="13.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row>
    <row r="523" spans="1:38" ht="13.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row>
    <row r="524" spans="1:38" ht="13.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row>
    <row r="525" spans="1:38" ht="13.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row>
    <row r="526" spans="1:38" ht="13.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row>
    <row r="527" spans="1:38" ht="13.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row>
    <row r="528" spans="1:38" ht="13.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row>
    <row r="529" spans="1:38" ht="13.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row>
    <row r="530" spans="1:38" ht="13.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row>
    <row r="531" spans="1:38" ht="13.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row>
    <row r="532" spans="1:38" ht="13.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row>
    <row r="533" spans="1:38" ht="13.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row>
    <row r="534" spans="1:38" ht="13.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row>
    <row r="535" spans="1:38" ht="13.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row>
    <row r="536" spans="1:38" ht="13.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row>
    <row r="537" spans="1:38" ht="13.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row>
    <row r="538" spans="1:38" ht="13.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row>
    <row r="539" spans="1:38" ht="13.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row>
    <row r="540" spans="1:38" ht="13.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row>
    <row r="541" spans="1:38" ht="13.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row>
    <row r="542" spans="1:38" ht="13.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row>
    <row r="543" spans="1:38" ht="13.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row>
    <row r="544" spans="1:38" ht="13.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row>
    <row r="545" spans="1:38" ht="13.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row>
    <row r="546" spans="1:38" ht="13.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row>
    <row r="547" spans="1:38" ht="13.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row>
    <row r="548" spans="1:38" ht="13.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row>
    <row r="549" spans="1:38" ht="13.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row>
    <row r="550" spans="1:38" ht="13.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row>
    <row r="551" spans="1:38" ht="13.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row>
    <row r="552" spans="1:38" ht="13.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row>
    <row r="553" spans="1:38" ht="13.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row>
    <row r="554" spans="1:38" ht="13.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row>
    <row r="555" spans="1:38" ht="13.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row>
    <row r="556" spans="1:38" ht="13.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row>
    <row r="557" spans="1:38" ht="13.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row>
    <row r="558" spans="1:38" ht="13.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row>
    <row r="559" spans="1:38" ht="13.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row>
    <row r="560" spans="1:38" ht="13.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row>
    <row r="561" spans="1:38" ht="13.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row>
    <row r="562" spans="1:38" ht="13.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row>
    <row r="563" spans="1:38" ht="13.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row>
    <row r="564" spans="1:38" ht="13.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row>
    <row r="565" spans="1:38" ht="13.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row>
    <row r="566" spans="1:38" ht="13.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row>
    <row r="567" spans="1:38" ht="13.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row>
    <row r="568" spans="1:38" ht="13.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row>
    <row r="569" spans="1:38" ht="13.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row>
    <row r="570" spans="1:38" ht="13.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row>
    <row r="571" spans="1:38" ht="13.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row>
    <row r="572" spans="1:38" ht="13.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row>
    <row r="573" spans="1:38" ht="13.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row>
    <row r="574" spans="1:38" ht="13.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row>
    <row r="575" spans="1:38" ht="13.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row>
    <row r="576" spans="1:38" ht="13.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row>
    <row r="577" spans="1:38" ht="13.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row>
    <row r="578" spans="1:38" ht="13.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row>
    <row r="579" spans="1:38" ht="13.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row>
    <row r="580" spans="1:38" ht="13.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row>
    <row r="581" spans="1:38" ht="13.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row>
    <row r="582" spans="1:38" ht="13.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row>
    <row r="583" spans="1:38" ht="13.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row>
    <row r="584" spans="1:38" ht="13.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row>
    <row r="585" spans="1:38" ht="13.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row>
    <row r="586" spans="1:38" ht="13.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row>
    <row r="587" spans="1:38" ht="13.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row>
    <row r="588" spans="1:38" ht="13.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row>
    <row r="589" spans="1:38" ht="13.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row>
    <row r="590" spans="1:38" ht="13.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row>
    <row r="591" spans="1:38" ht="13.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row>
    <row r="592" spans="1:38" ht="13.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row>
    <row r="593" spans="1:38" ht="13.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row>
    <row r="594" spans="1:38" ht="13.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row>
    <row r="595" spans="1:38" ht="13.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row>
    <row r="596" spans="1:38" ht="13.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row>
    <row r="597" spans="1:38" ht="13.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row>
    <row r="598" spans="1:38" ht="13.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row>
    <row r="599" spans="1:38" ht="13.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row>
    <row r="600" spans="1:38" ht="13.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row>
    <row r="601" spans="1:38" ht="13.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row>
    <row r="602" spans="1:38" ht="13.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row>
    <row r="603" spans="1:38" ht="13.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row>
    <row r="604" spans="1:38" ht="13.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row>
    <row r="605" spans="1:38" ht="13.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row>
    <row r="606" spans="1:38" ht="13.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row>
    <row r="607" spans="1:38" ht="13.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row>
    <row r="608" spans="1:38" ht="13.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row>
    <row r="609" spans="1:38" ht="13.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row>
    <row r="610" spans="1:38" ht="13.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row>
    <row r="611" spans="1:38" ht="13.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row>
    <row r="612" spans="1:38" ht="13.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row>
    <row r="613" spans="1:38" ht="13.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row>
    <row r="614" spans="1:38" ht="13.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38" ht="13.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row>
    <row r="616" spans="1:38" ht="13.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row>
    <row r="617" spans="1:38" ht="13.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row>
    <row r="618" spans="1:38" ht="13.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38" ht="13.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row>
    <row r="620" spans="1:38" ht="13.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row>
    <row r="621" spans="1:38" ht="13.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row>
    <row r="622" spans="1:38" ht="13.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row>
    <row r="623" spans="1:38" ht="13.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row>
    <row r="624" spans="1:38" ht="13.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row>
    <row r="625" spans="1:38" ht="13.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row>
    <row r="626" spans="1:38" ht="13.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row>
    <row r="627" spans="1:38" ht="13.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row>
    <row r="628" spans="1:38" ht="13.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row>
    <row r="629" spans="1:38" ht="13.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row>
    <row r="630" spans="1:38" ht="13.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38" ht="13.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row>
    <row r="632" spans="1:38" ht="13.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row>
    <row r="633" spans="1:38" ht="13.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row>
    <row r="634" spans="1:38" ht="13.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row>
    <row r="635" spans="1:38" ht="13.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row>
    <row r="636" spans="1:38" ht="13.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row>
    <row r="637" spans="1:38" ht="13.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row>
    <row r="638" spans="1:38" ht="13.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row>
    <row r="639" spans="1:38" ht="13.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row>
    <row r="640" spans="1:38" ht="13.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row>
    <row r="641" spans="1:38" ht="13.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row>
    <row r="642" spans="1:38" ht="13.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row>
    <row r="643" spans="1:38" ht="13.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row>
    <row r="644" spans="1:38" ht="13.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row>
    <row r="645" spans="1:38" ht="13.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row>
    <row r="646" spans="1:38" ht="13.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row>
    <row r="647" spans="1:38" ht="13.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row>
    <row r="648" spans="1:38" ht="13.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row>
    <row r="649" spans="1:38" ht="13.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row>
    <row r="650" spans="1:38" ht="13.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row>
    <row r="651" spans="1:38" ht="13.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row>
    <row r="652" spans="1:38" ht="13.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row>
    <row r="653" spans="1:38" ht="13.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row>
    <row r="654" spans="1:38" ht="13.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row>
    <row r="655" spans="1:38" ht="13.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row>
    <row r="656" spans="1:38" ht="13.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row>
    <row r="657" spans="1:38" ht="13.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row>
    <row r="658" spans="1:38" ht="13.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row>
    <row r="659" spans="1:38" ht="13.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row>
    <row r="660" spans="1:38" ht="13.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row>
    <row r="661" spans="1:38" ht="13.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row>
    <row r="662" spans="1:38" ht="13.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row>
    <row r="663" spans="1:38" ht="13.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row>
    <row r="664" spans="1:38" ht="13.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row>
    <row r="665" spans="1:38" ht="13.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row>
    <row r="666" spans="1:38" ht="13.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row>
    <row r="667" spans="1:38" ht="13.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row>
    <row r="668" spans="1:38" ht="13.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row>
    <row r="669" spans="1:38" ht="13.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row>
    <row r="670" spans="1:38" ht="13.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row>
    <row r="671" spans="1:38" ht="13.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row>
    <row r="672" spans="1:38" ht="13.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row>
    <row r="673" spans="1:38" ht="13.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row>
    <row r="674" spans="1:38" ht="13.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row>
    <row r="675" spans="1:38" ht="13.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row>
    <row r="676" spans="1:38" ht="13.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row>
    <row r="677" spans="1:38" ht="13.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row>
    <row r="678" spans="1:38" ht="13.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row>
    <row r="679" spans="1:38" ht="13.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row>
    <row r="680" spans="1:38" ht="13.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row>
    <row r="681" spans="1:38" ht="13.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row>
    <row r="682" spans="1:38" ht="13.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row>
    <row r="683" spans="1:38" ht="13.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row>
    <row r="684" spans="1:38" ht="13.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row>
    <row r="685" spans="1:38" ht="13.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row>
    <row r="686" spans="1:38" ht="13.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row>
    <row r="687" spans="1:38" ht="13.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row>
    <row r="688" spans="1:38" ht="13.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row>
    <row r="689" spans="1:38" ht="13.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row>
    <row r="690" spans="1:38" ht="13.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row>
    <row r="691" spans="1:38" ht="13.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row>
    <row r="692" spans="1:38" ht="13.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row>
    <row r="693" spans="1:38" ht="13.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row>
    <row r="694" spans="1:38" ht="13.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row>
    <row r="695" spans="1:38" ht="13.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row>
    <row r="696" spans="1:38" ht="13.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row>
    <row r="697" spans="1:38" ht="13.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row>
    <row r="698" spans="1:38" ht="13.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row>
    <row r="699" spans="1:38" ht="13.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row>
    <row r="700" spans="1:38" ht="13.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row>
    <row r="701" spans="1:38" ht="13.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row>
    <row r="702" spans="1:38" ht="13.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row>
    <row r="703" spans="1:38" ht="13.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row>
    <row r="704" spans="1:38" ht="13.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row>
    <row r="705" spans="1:38" ht="13.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row>
    <row r="706" spans="1:38" ht="13.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row>
    <row r="707" spans="1:38" ht="13.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row>
    <row r="708" spans="1:38" ht="13.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row>
    <row r="709" spans="1:38" ht="13.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row>
    <row r="710" spans="1:38" ht="13.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row>
    <row r="711" spans="1:38" ht="13.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row>
    <row r="712" spans="1:38" ht="13.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row>
    <row r="713" spans="1:38" ht="13.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row>
    <row r="714" spans="1:38" ht="13.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row>
    <row r="715" spans="1:38" ht="13.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row>
    <row r="716" spans="1:38" ht="13.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row>
    <row r="717" spans="1:38" ht="13.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row>
    <row r="718" spans="1:38" ht="13.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row>
    <row r="719" spans="1:38" ht="13.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row>
    <row r="720" spans="1:38" ht="13.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row>
    <row r="721" spans="1:38" ht="13.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row>
    <row r="722" spans="1:38" ht="13.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row>
    <row r="723" spans="1:38" ht="13.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row>
    <row r="724" spans="1:38" ht="13.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row>
    <row r="725" spans="1:38" ht="13.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row>
    <row r="726" spans="1:38" ht="13.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row>
    <row r="727" spans="1:38" ht="13.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row>
    <row r="728" spans="1:38" ht="13.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row>
    <row r="729" spans="1:38" ht="13.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row>
    <row r="730" spans="1:38" ht="13.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row>
    <row r="731" spans="1:38" ht="13.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row>
    <row r="732" spans="1:38" ht="13.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row>
    <row r="733" spans="1:38" ht="13.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row>
    <row r="734" spans="1:38" ht="13.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row>
    <row r="735" spans="1:38" ht="13.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row>
    <row r="736" spans="1:38" ht="13.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row>
    <row r="737" spans="1:38" ht="13.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row>
    <row r="738" spans="1:38" ht="13.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row>
    <row r="739" spans="1:38" ht="13.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row>
    <row r="740" spans="1:38" ht="13.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row>
    <row r="741" spans="1:38" ht="13.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row>
    <row r="742" spans="1:38" ht="13.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row>
    <row r="743" spans="1:38" ht="13.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row>
    <row r="744" spans="1:38" ht="13.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row>
    <row r="745" spans="1:38" ht="13.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row>
    <row r="746" spans="1:38" ht="13.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row>
    <row r="747" spans="1:38" ht="13.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row>
    <row r="748" spans="1:38" ht="13.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row>
    <row r="749" spans="1:38" ht="13.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row>
    <row r="750" spans="1:38" ht="13.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row>
    <row r="751" spans="1:38" ht="13.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row>
    <row r="752" spans="1:38" ht="13.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row>
    <row r="753" spans="1:38" ht="13.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row>
    <row r="754" spans="1:38" ht="13.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row>
    <row r="755" spans="1:38" ht="13.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row>
    <row r="756" spans="1:38" ht="13.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row>
    <row r="757" spans="1:38" ht="13.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row>
    <row r="758" spans="1:38" ht="13.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row>
    <row r="759" spans="1:38" ht="13.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row>
    <row r="760" spans="1:38" ht="13.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row>
    <row r="761" spans="1:38" ht="13.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row>
    <row r="762" spans="1:38" ht="13.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row>
    <row r="763" spans="1:38" ht="13.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row>
    <row r="764" spans="1:38" ht="13.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row>
    <row r="765" spans="1:38" ht="13.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row>
    <row r="766" spans="1:38" ht="13.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row>
    <row r="767" spans="1:38" ht="13.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row>
    <row r="768" spans="1:38" ht="13.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row>
    <row r="769" spans="1:38" ht="13.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row>
    <row r="770" spans="1:38" ht="13.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row>
    <row r="771" spans="1:38" ht="13.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row>
    <row r="772" spans="1:38" ht="13.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row>
    <row r="773" spans="1:38" ht="13.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row>
    <row r="774" spans="1:38" ht="13.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row>
    <row r="775" spans="1:38" ht="13.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row>
    <row r="776" spans="1:38" ht="13.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row>
    <row r="777" spans="1:38" ht="13.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row>
    <row r="778" spans="1:38" ht="13.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row>
    <row r="779" spans="1:38" ht="13.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row>
    <row r="780" spans="1:38" ht="13.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row>
    <row r="781" spans="1:38" ht="13.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row>
    <row r="782" spans="1:38" ht="13.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row>
    <row r="783" spans="1:38" ht="13.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row>
    <row r="784" spans="1:38" ht="13.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row>
    <row r="785" spans="1:38" ht="13.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row>
    <row r="786" spans="1:38" ht="13.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row>
    <row r="787" spans="1:38" ht="13.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row>
    <row r="788" spans="1:38" ht="13.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row>
    <row r="789" spans="1:38" ht="13.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row>
    <row r="790" spans="1:38" ht="13.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row>
    <row r="791" spans="1:38" ht="13.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row>
    <row r="792" spans="1:38" ht="13.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row>
    <row r="793" spans="1:38" ht="13.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row>
    <row r="794" spans="1:38" ht="13.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row>
    <row r="795" spans="1:38" ht="13.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row>
    <row r="796" spans="1:38" ht="13.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row>
    <row r="797" spans="1:38" ht="13.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row>
    <row r="798" spans="1:38" ht="13.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row>
    <row r="799" spans="1:38" ht="13.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row>
    <row r="800" spans="1:38" ht="13.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row>
    <row r="801" spans="1:38" ht="13.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row>
    <row r="802" spans="1:38" ht="13.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row>
    <row r="803" spans="1:38" ht="13.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row>
    <row r="804" spans="1:38" ht="13.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row>
    <row r="805" spans="1:38" ht="13.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row>
    <row r="806" spans="1:38" ht="13.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row>
    <row r="807" spans="1:38" ht="13.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row>
    <row r="808" spans="1:38" ht="13.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row>
    <row r="809" spans="1:38" ht="13.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row>
    <row r="810" spans="1:38" ht="13.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row>
    <row r="811" spans="1:38" ht="13.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row>
    <row r="812" spans="1:38" ht="13.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row>
    <row r="813" spans="1:38" ht="13.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row>
    <row r="814" spans="1:38" ht="13.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row>
    <row r="815" spans="1:38" ht="13.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row>
    <row r="816" spans="1:38" ht="13.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row>
    <row r="817" spans="1:38" ht="13.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row>
    <row r="818" spans="1:38" ht="13.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row>
    <row r="819" spans="1:38" ht="13.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row>
    <row r="820" spans="1:38" ht="13.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row>
    <row r="821" spans="1:38" ht="13.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row>
    <row r="822" spans="1:38" ht="13.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row>
    <row r="823" spans="1:38" ht="13.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row>
    <row r="824" spans="1:38" ht="13.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row>
    <row r="825" spans="1:38" ht="13.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row>
    <row r="826" spans="1:38" ht="13.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row>
    <row r="827" spans="1:38" ht="13.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row>
    <row r="828" spans="1:38" ht="13.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row>
    <row r="829" spans="1:38" ht="13.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row>
    <row r="830" spans="1:38" ht="13.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row>
    <row r="831" spans="1:38" ht="13.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row>
    <row r="832" spans="1:38" ht="13.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row>
    <row r="833" spans="1:38" ht="13.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row>
    <row r="834" spans="1:38" ht="13.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row>
    <row r="835" spans="1:38" ht="13.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row>
    <row r="836" spans="1:38" ht="13.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row>
    <row r="837" spans="1:38" ht="13.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row>
    <row r="838" spans="1:38" ht="13.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row>
    <row r="839" spans="1:38" ht="13.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row>
    <row r="840" spans="1:38" ht="13.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row>
    <row r="841" spans="1:38" ht="13.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row>
    <row r="842" spans="1:38" ht="13.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row>
    <row r="843" spans="1:38" ht="13.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row>
    <row r="844" spans="1:38" ht="13.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row>
    <row r="845" spans="1:38" ht="13.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row>
    <row r="846" spans="1:38" ht="13.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row>
    <row r="847" spans="1:38" ht="13.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row>
    <row r="848" spans="1:38" ht="13.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row>
    <row r="849" spans="1:38" ht="13.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row>
    <row r="850" spans="1:38" ht="13.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row>
    <row r="851" spans="1:38" ht="13.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row>
    <row r="852" spans="1:38" ht="13.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row>
    <row r="853" spans="1:38" ht="13.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row>
    <row r="854" spans="1:38" ht="13.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row>
    <row r="855" spans="1:38" ht="13.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row>
    <row r="856" spans="1:38" ht="13.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row>
    <row r="857" spans="1:38" ht="13.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row>
    <row r="858" spans="1:38" ht="13.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row>
    <row r="859" spans="1:38" ht="13.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row>
    <row r="860" spans="1:38" ht="13.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row>
    <row r="861" spans="1:38" ht="13.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row>
    <row r="862" spans="1:38" ht="13.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row>
    <row r="863" spans="1:38" ht="13.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row>
    <row r="864" spans="1:38" ht="13.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row>
    <row r="865" spans="1:38" ht="13.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row>
    <row r="866" spans="1:38" ht="13.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row>
    <row r="867" spans="1:38" ht="13.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row>
    <row r="868" spans="1:38" ht="13.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row>
    <row r="869" spans="1:38" ht="13.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row>
    <row r="870" spans="1:38" ht="13.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row>
    <row r="871" spans="1:38" ht="13.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row>
    <row r="872" spans="1:38" ht="13.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row>
    <row r="873" spans="1:38" ht="13.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row>
    <row r="874" spans="1:38" ht="13.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row>
    <row r="875" spans="1:38" ht="13.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row>
    <row r="876" spans="1:38" ht="13.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row>
    <row r="877" spans="1:38" ht="13.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row>
    <row r="878" spans="1:38" ht="13.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row>
    <row r="879" spans="1:38" ht="13.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row>
    <row r="880" spans="1:38" ht="13.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row>
    <row r="881" spans="1:38" ht="13.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row>
    <row r="882" spans="1:38" ht="13.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row>
    <row r="883" spans="1:38" ht="13.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row>
    <row r="884" spans="1:38" ht="13.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row>
    <row r="885" spans="1:38" ht="13.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row>
    <row r="886" spans="1:38" ht="13.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row>
    <row r="887" spans="1:38" ht="13.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row>
    <row r="888" spans="1:38" ht="13.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row>
    <row r="889" spans="1:38" ht="13.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row>
    <row r="890" spans="1:38" ht="13.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row>
    <row r="891" spans="1:38" ht="13.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row>
    <row r="892" spans="1:38" ht="13.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row>
    <row r="893" spans="1:38" ht="13.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row>
    <row r="894" spans="1:38" ht="13.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row>
    <row r="895" spans="1:38" ht="13.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row>
    <row r="896" spans="1:38" ht="13.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row>
    <row r="897" spans="1:38" ht="13.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row>
    <row r="898" spans="1:38" ht="13.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row>
    <row r="899" spans="1:38" ht="13.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row>
    <row r="900" spans="1:38" ht="13.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row>
    <row r="901" spans="1:38" ht="13.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row>
    <row r="902" spans="1:38" ht="13.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row>
    <row r="903" spans="1:38" ht="13.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row>
    <row r="904" spans="1:38" ht="13.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row>
    <row r="905" spans="1:38" ht="13.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row>
    <row r="906" spans="1:38" ht="13.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row>
    <row r="907" spans="1:38" ht="13.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row>
    <row r="908" spans="1:38" ht="13.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row>
    <row r="909" spans="1:38" ht="13.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row>
    <row r="910" spans="1:38" ht="13.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row>
    <row r="911" spans="1:38" ht="13.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row>
    <row r="912" spans="1:38" ht="13.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row>
    <row r="913" spans="1:38" ht="13.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row>
    <row r="914" spans="1:38" ht="13.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row>
    <row r="915" spans="1:38" ht="13.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row>
    <row r="916" spans="1:38" ht="13.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row>
    <row r="917" spans="1:38" ht="13.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row>
    <row r="918" spans="1:38" ht="13.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row>
    <row r="919" spans="1:38" ht="13.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row>
    <row r="920" spans="1:38" ht="13.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row>
    <row r="921" spans="1:38" ht="13.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row>
    <row r="922" spans="1:38" ht="13.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row>
    <row r="923" spans="1:38" ht="13.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row>
    <row r="924" spans="1:38" ht="13.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row>
    <row r="925" spans="1:38" ht="13.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row>
    <row r="926" spans="1:38" ht="13.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row>
    <row r="927" spans="1:38" ht="13.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row>
    <row r="928" spans="1:38" ht="13.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row>
    <row r="929" spans="1:38" ht="13.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row>
    <row r="930" spans="1:38" ht="13.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row>
    <row r="931" spans="1:38" ht="13.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row>
    <row r="932" spans="1:38" ht="13.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row>
    <row r="933" spans="1:38" ht="13.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row>
    <row r="934" spans="1:38" ht="13.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row>
    <row r="935" spans="1:38" ht="13.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row>
    <row r="936" spans="1:38" ht="13.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row>
    <row r="937" spans="1:38" ht="13.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row>
    <row r="938" spans="1:38" ht="13.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row>
    <row r="939" spans="1:38" ht="13.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row>
    <row r="940" spans="1:38" ht="13.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row>
    <row r="941" spans="1:38" ht="13.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row>
    <row r="942" spans="1:38" ht="13.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row>
    <row r="943" spans="1:38" ht="13.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row>
    <row r="944" spans="1:38" ht="13.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row>
    <row r="945" spans="1:38" ht="13.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row>
    <row r="946" spans="1:38" ht="13.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row>
    <row r="947" spans="1:38" ht="13.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row>
    <row r="948" spans="1:38" ht="13.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row>
    <row r="949" spans="1:38" ht="13.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row>
    <row r="950" spans="1:38" ht="13.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row>
    <row r="951" spans="1:38" ht="13.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row>
    <row r="952" spans="1:38" ht="13.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row>
    <row r="953" spans="1:38" ht="13.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row>
    <row r="954" spans="1:38" ht="13.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row>
    <row r="955" spans="1:38" ht="13.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row>
    <row r="956" spans="1:38" ht="13.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row>
    <row r="957" spans="1:38" ht="13.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row>
    <row r="958" spans="1:38" ht="13.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row>
    <row r="959" spans="1:38" ht="13.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row>
    <row r="960" spans="1:38" ht="13.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row>
    <row r="961" spans="1:38" ht="13.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row>
    <row r="962" spans="1:38" ht="13.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row>
    <row r="963" spans="1:38" ht="13.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row>
    <row r="964" spans="1:38" ht="13.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row>
    <row r="965" spans="1:38" ht="13.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row>
    <row r="966" spans="1:38" ht="13.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row>
    <row r="967" spans="1:38" ht="13.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row>
    <row r="968" spans="1:38" ht="13.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row>
    <row r="969" spans="1:38" ht="13.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row>
    <row r="970" spans="1:38" ht="13.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row>
    <row r="971" spans="1:38" ht="13.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row>
    <row r="972" spans="1:38" ht="13.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row>
    <row r="973" spans="1:38" ht="13.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row>
    <row r="974" spans="1:38" ht="13.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row>
    <row r="975" spans="1:38" ht="13.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row>
    <row r="976" spans="1:38" ht="13.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row>
    <row r="977" spans="1:38" ht="13.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row>
    <row r="978" spans="1:38" ht="13.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row>
    <row r="979" spans="1:38" ht="13.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row>
    <row r="980" spans="1:38" ht="13.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row>
    <row r="981" spans="1:38" ht="13.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row>
    <row r="982" spans="1:38" ht="13.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row>
    <row r="983" spans="1:38" ht="13.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row>
    <row r="984" spans="1:38" ht="13.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row>
    <row r="985" spans="1:38" ht="13.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row>
    <row r="986" spans="1:38" ht="13.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row>
    <row r="987" spans="1:38" ht="13.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row>
    <row r="988" spans="1:38" ht="13.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row>
    <row r="989" spans="1:38" ht="13.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row>
    <row r="990" spans="1:38" ht="13.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row>
    <row r="991" spans="1:38" ht="13.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row>
    <row r="992" spans="1:38" ht="13.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row>
    <row r="993" spans="1:38" ht="13.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row>
    <row r="994" spans="1:38" ht="13.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row>
    <row r="995" spans="1:38" ht="13.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row>
    <row r="996" spans="1:38" ht="13.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row>
    <row r="997" spans="1:38" ht="13.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row>
    <row r="998" spans="1:38" ht="13.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row>
    <row r="999" spans="1:38" ht="13.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row>
    <row r="1000" spans="1:38" ht="13.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row>
  </sheetData>
  <mergeCells count="120">
    <mergeCell ref="Q13:R13"/>
    <mergeCell ref="S13:T13"/>
    <mergeCell ref="U13:V13"/>
    <mergeCell ref="W13:X13"/>
    <mergeCell ref="Y13:Z13"/>
    <mergeCell ref="AA13:AC13"/>
    <mergeCell ref="A13:B13"/>
    <mergeCell ref="C13:F13"/>
    <mergeCell ref="G13:H13"/>
    <mergeCell ref="I13:J13"/>
    <mergeCell ref="K13:L13"/>
    <mergeCell ref="M13:N13"/>
    <mergeCell ref="O13:P13"/>
    <mergeCell ref="Q9:R9"/>
    <mergeCell ref="S9:T9"/>
    <mergeCell ref="U9:V9"/>
    <mergeCell ref="W9:X9"/>
    <mergeCell ref="Y9:Z9"/>
    <mergeCell ref="AA9:AC9"/>
    <mergeCell ref="A9:B9"/>
    <mergeCell ref="C9:F9"/>
    <mergeCell ref="G9:H9"/>
    <mergeCell ref="I9:J9"/>
    <mergeCell ref="K9:L9"/>
    <mergeCell ref="M9:N9"/>
    <mergeCell ref="O9:P9"/>
    <mergeCell ref="Q8:R8"/>
    <mergeCell ref="S8:T8"/>
    <mergeCell ref="U8:V8"/>
    <mergeCell ref="W8:X8"/>
    <mergeCell ref="Y8:Z8"/>
    <mergeCell ref="AA8:AC8"/>
    <mergeCell ref="A8:B8"/>
    <mergeCell ref="C8:F8"/>
    <mergeCell ref="G8:H8"/>
    <mergeCell ref="I8:J8"/>
    <mergeCell ref="K8:L8"/>
    <mergeCell ref="M8:N8"/>
    <mergeCell ref="O8:P8"/>
    <mergeCell ref="Q7:R7"/>
    <mergeCell ref="S7:T7"/>
    <mergeCell ref="U7:V7"/>
    <mergeCell ref="W7:X7"/>
    <mergeCell ref="Y7:Z7"/>
    <mergeCell ref="AA7:AC7"/>
    <mergeCell ref="A7:B7"/>
    <mergeCell ref="C7:F7"/>
    <mergeCell ref="G7:H7"/>
    <mergeCell ref="I7:J7"/>
    <mergeCell ref="K7:L7"/>
    <mergeCell ref="M7:N7"/>
    <mergeCell ref="O7:P7"/>
    <mergeCell ref="Q12:R12"/>
    <mergeCell ref="S12:T12"/>
    <mergeCell ref="U12:V12"/>
    <mergeCell ref="W12:X12"/>
    <mergeCell ref="Y12:Z12"/>
    <mergeCell ref="AA12:AC12"/>
    <mergeCell ref="A12:B12"/>
    <mergeCell ref="C12:F12"/>
    <mergeCell ref="G12:H12"/>
    <mergeCell ref="I12:J12"/>
    <mergeCell ref="K12:L12"/>
    <mergeCell ref="M12:N12"/>
    <mergeCell ref="O12:P12"/>
    <mergeCell ref="Q11:R11"/>
    <mergeCell ref="S11:T11"/>
    <mergeCell ref="U11:V11"/>
    <mergeCell ref="W11:X11"/>
    <mergeCell ref="Y11:Z11"/>
    <mergeCell ref="AA11:AC11"/>
    <mergeCell ref="A11:B11"/>
    <mergeCell ref="C11:F11"/>
    <mergeCell ref="G11:H11"/>
    <mergeCell ref="I11:J11"/>
    <mergeCell ref="K11:L11"/>
    <mergeCell ref="M11:N11"/>
    <mergeCell ref="O11:P11"/>
    <mergeCell ref="Q10:R10"/>
    <mergeCell ref="S10:T10"/>
    <mergeCell ref="U10:V10"/>
    <mergeCell ref="W10:X10"/>
    <mergeCell ref="Y10:Z10"/>
    <mergeCell ref="AA10:AC10"/>
    <mergeCell ref="A10:B10"/>
    <mergeCell ref="C10:F10"/>
    <mergeCell ref="G10:H10"/>
    <mergeCell ref="I10:J10"/>
    <mergeCell ref="K10:L10"/>
    <mergeCell ref="M10:N10"/>
    <mergeCell ref="O10:P10"/>
    <mergeCell ref="Q6:R6"/>
    <mergeCell ref="S6:T6"/>
    <mergeCell ref="U6:V6"/>
    <mergeCell ref="W6:X6"/>
    <mergeCell ref="Y6:Z6"/>
    <mergeCell ref="AA6:AC6"/>
    <mergeCell ref="A6:B6"/>
    <mergeCell ref="C6:F6"/>
    <mergeCell ref="G6:H6"/>
    <mergeCell ref="I6:J6"/>
    <mergeCell ref="K6:L6"/>
    <mergeCell ref="M6:N6"/>
    <mergeCell ref="O6:P6"/>
    <mergeCell ref="U4:V5"/>
    <mergeCell ref="W4:X5"/>
    <mergeCell ref="Y4:Z5"/>
    <mergeCell ref="AA4:AC5"/>
    <mergeCell ref="AG4:AK4"/>
    <mergeCell ref="A1:AC1"/>
    <mergeCell ref="A2:AC2"/>
    <mergeCell ref="A4:B5"/>
    <mergeCell ref="C4:F5"/>
    <mergeCell ref="G4:H5"/>
    <mergeCell ref="I4:J5"/>
    <mergeCell ref="K4:L5"/>
    <mergeCell ref="M4:N5"/>
    <mergeCell ref="O4:P5"/>
    <mergeCell ref="Q4:R5"/>
    <mergeCell ref="S4:T5"/>
  </mergeCells>
  <phoneticPr fontId="31"/>
  <conditionalFormatting sqref="A6:X13">
    <cfRule type="expression" dxfId="1" priority="1" stopIfTrue="1">
      <formula>$AF$2&lt;&gt;2</formula>
    </cfRule>
  </conditionalFormatting>
  <conditionalFormatting sqref="Y6:AC13">
    <cfRule type="expression" dxfId="0" priority="2">
      <formula>$AF$2&lt;&gt;2</formula>
    </cfRule>
  </conditionalFormatting>
  <dataValidations count="1">
    <dataValidation type="list" allowBlank="1" showErrorMessage="1" sqref="C6:C13" xr:uid="{00000000-0002-0000-0B00-000000000000}">
      <formula1>"基礎断熱,玄関土間,勝手口土間,その他"</formula1>
    </dataValidation>
  </dataValidations>
  <pageMargins left="0.70866141732283472" right="0.70866141732283472" top="0.74803149606299213" bottom="0.74803149606299213" header="0" footer="0"/>
  <pageSetup paperSize="9" scale="70" orientation="portrait"/>
  <headerFooter>
    <oddHeader>&amp;Rver. 2.5</oddHeader>
    <oddFooter>&amp;Cⓒ　2022 hyoukakyoukai.All right reserved</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sheetPr>
  <dimension ref="A1:A1000"/>
  <sheetViews>
    <sheetView workbookViewId="0"/>
  </sheetViews>
  <sheetFormatPr baseColWidth="10" defaultColWidth="14.5" defaultRowHeight="15" customHeight="1"/>
  <cols>
    <col min="1" max="26" width="8.83203125" customWidth="1"/>
  </cols>
  <sheetData>
    <row r="1" ht="13.5" customHeight="1"/>
    <row r="2" ht="13.5" customHeight="1"/>
    <row r="3" ht="13.5" customHeight="1"/>
    <row r="4" ht="13.5" customHeight="1"/>
    <row r="5" ht="13.5" customHeight="1"/>
    <row r="6" ht="13.5" customHeight="1"/>
    <row r="7" ht="13.5" customHeight="1"/>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honeticPr fontId="31"/>
  <pageMargins left="0.70866141732283472" right="0.70866141732283472" top="0.74803149606299213" bottom="0.74803149606299213" header="0" footer="0"/>
  <pageSetup paperSize="9" orientation="portrait"/>
  <headerFooter>
    <oddHeader>&amp;Rver. 2.5</oddHeader>
    <oddFooter>&amp;Cⓒ　2022 hyoukakyoukai.All right reserved</oddFooter>
  </headerFooter>
  <rowBreaks count="2" manualBreakCount="2">
    <brk id="114" man="1"/>
    <brk id="58"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1:Z1000"/>
  <sheetViews>
    <sheetView workbookViewId="0"/>
  </sheetViews>
  <sheetFormatPr baseColWidth="10" defaultColWidth="14.5" defaultRowHeight="15" customHeight="1"/>
  <cols>
    <col min="1" max="1" width="0.83203125" customWidth="1"/>
    <col min="2" max="2" width="21.1640625" customWidth="1"/>
    <col min="3" max="3" width="3.5" customWidth="1"/>
    <col min="4" max="4" width="20.33203125" customWidth="1"/>
    <col min="5" max="5" width="48.1640625" customWidth="1"/>
    <col min="6" max="6" width="12.6640625" customWidth="1"/>
    <col min="7" max="26" width="9" customWidth="1"/>
  </cols>
  <sheetData>
    <row r="1" spans="1:26" ht="13.5" customHeight="1">
      <c r="A1" s="42"/>
      <c r="B1" s="42"/>
      <c r="C1" s="83"/>
      <c r="D1" s="42"/>
      <c r="E1" s="42"/>
      <c r="F1" s="42"/>
      <c r="G1" s="42"/>
      <c r="H1" s="42"/>
      <c r="I1" s="42"/>
      <c r="J1" s="42"/>
      <c r="K1" s="42"/>
      <c r="L1" s="42"/>
      <c r="M1" s="42"/>
      <c r="N1" s="42"/>
      <c r="O1" s="42"/>
      <c r="P1" s="42"/>
      <c r="Q1" s="42"/>
      <c r="R1" s="42"/>
      <c r="S1" s="42"/>
      <c r="T1" s="42"/>
      <c r="U1" s="42"/>
      <c r="V1" s="42"/>
      <c r="W1" s="42"/>
      <c r="X1" s="42"/>
      <c r="Y1" s="42"/>
      <c r="Z1" s="42"/>
    </row>
    <row r="2" spans="1:26" ht="13.5" customHeight="1">
      <c r="A2" s="42"/>
      <c r="B2" s="42" t="s">
        <v>337</v>
      </c>
      <c r="C2" s="83"/>
      <c r="D2" s="42"/>
      <c r="E2" s="42"/>
      <c r="F2" s="42"/>
      <c r="G2" s="42"/>
      <c r="H2" s="42"/>
      <c r="I2" s="42"/>
      <c r="J2" s="42"/>
      <c r="K2" s="42"/>
      <c r="L2" s="42"/>
      <c r="M2" s="42"/>
      <c r="N2" s="42"/>
      <c r="O2" s="42"/>
      <c r="P2" s="42"/>
      <c r="Q2" s="42"/>
      <c r="R2" s="42"/>
      <c r="S2" s="42"/>
      <c r="T2" s="42"/>
      <c r="U2" s="42"/>
      <c r="V2" s="42"/>
      <c r="W2" s="42"/>
      <c r="X2" s="42"/>
      <c r="Y2" s="42"/>
      <c r="Z2" s="42"/>
    </row>
    <row r="3" spans="1:26" ht="13.5" customHeight="1">
      <c r="A3" s="83"/>
      <c r="B3" s="71" t="s">
        <v>338</v>
      </c>
      <c r="C3" s="84" t="s">
        <v>339</v>
      </c>
      <c r="D3" s="85" t="s">
        <v>340</v>
      </c>
      <c r="E3" s="86" t="s">
        <v>341</v>
      </c>
      <c r="F3" s="87" t="s">
        <v>342</v>
      </c>
      <c r="G3" s="83"/>
      <c r="H3" s="83"/>
      <c r="I3" s="83"/>
      <c r="J3" s="83"/>
      <c r="K3" s="83"/>
      <c r="L3" s="83"/>
      <c r="M3" s="83"/>
      <c r="N3" s="83"/>
      <c r="O3" s="83"/>
      <c r="P3" s="83"/>
      <c r="Q3" s="83"/>
      <c r="R3" s="83"/>
      <c r="S3" s="83"/>
      <c r="T3" s="83"/>
      <c r="U3" s="83"/>
      <c r="V3" s="83"/>
      <c r="W3" s="83"/>
      <c r="X3" s="83"/>
      <c r="Y3" s="83"/>
      <c r="Z3" s="83"/>
    </row>
    <row r="4" spans="1:26" ht="13.5" customHeight="1">
      <c r="A4" s="42"/>
      <c r="B4" s="340" t="s">
        <v>343</v>
      </c>
      <c r="C4" s="88" t="s">
        <v>344</v>
      </c>
      <c r="D4" s="89" t="s">
        <v>345</v>
      </c>
      <c r="E4" s="90" t="s">
        <v>346</v>
      </c>
      <c r="F4" s="343">
        <v>44298</v>
      </c>
      <c r="G4" s="42"/>
      <c r="H4" s="42"/>
      <c r="I4" s="42"/>
      <c r="J4" s="42"/>
      <c r="K4" s="42"/>
      <c r="L4" s="42"/>
      <c r="M4" s="42"/>
      <c r="N4" s="42"/>
      <c r="O4" s="42"/>
      <c r="P4" s="42"/>
      <c r="Q4" s="42"/>
      <c r="R4" s="42"/>
      <c r="S4" s="42"/>
      <c r="T4" s="42"/>
      <c r="U4" s="42"/>
      <c r="V4" s="42"/>
      <c r="W4" s="42"/>
      <c r="X4" s="42"/>
      <c r="Y4" s="42"/>
      <c r="Z4" s="42"/>
    </row>
    <row r="5" spans="1:26" ht="13.5" customHeight="1">
      <c r="A5" s="42"/>
      <c r="B5" s="342"/>
      <c r="C5" s="91" t="s">
        <v>347</v>
      </c>
      <c r="D5" s="92" t="s">
        <v>348</v>
      </c>
      <c r="E5" s="93" t="s">
        <v>349</v>
      </c>
      <c r="F5" s="342"/>
      <c r="G5" s="42"/>
      <c r="H5" s="42"/>
      <c r="I5" s="42"/>
      <c r="J5" s="42"/>
      <c r="K5" s="42"/>
      <c r="L5" s="42"/>
      <c r="M5" s="42"/>
      <c r="N5" s="42"/>
      <c r="O5" s="42"/>
      <c r="P5" s="42"/>
      <c r="Q5" s="42"/>
      <c r="R5" s="42"/>
      <c r="S5" s="42"/>
      <c r="T5" s="42"/>
      <c r="U5" s="42"/>
      <c r="V5" s="42"/>
      <c r="W5" s="42"/>
      <c r="X5" s="42"/>
      <c r="Y5" s="42"/>
      <c r="Z5" s="42"/>
    </row>
    <row r="6" spans="1:26" ht="13.5" customHeight="1">
      <c r="A6" s="42"/>
      <c r="B6" s="342"/>
      <c r="C6" s="94" t="s">
        <v>350</v>
      </c>
      <c r="D6" s="95" t="s">
        <v>351</v>
      </c>
      <c r="E6" s="96" t="s">
        <v>352</v>
      </c>
      <c r="F6" s="342"/>
      <c r="G6" s="42"/>
      <c r="H6" s="42"/>
      <c r="I6" s="42"/>
      <c r="J6" s="42"/>
      <c r="K6" s="42"/>
      <c r="L6" s="42"/>
      <c r="M6" s="42"/>
      <c r="N6" s="42"/>
      <c r="O6" s="42"/>
      <c r="P6" s="42"/>
      <c r="Q6" s="42"/>
      <c r="R6" s="42"/>
      <c r="S6" s="42"/>
      <c r="T6" s="42"/>
      <c r="U6" s="42"/>
      <c r="V6" s="42"/>
      <c r="W6" s="42"/>
      <c r="X6" s="42"/>
      <c r="Y6" s="42"/>
      <c r="Z6" s="42"/>
    </row>
    <row r="7" spans="1:26" ht="13.5" customHeight="1">
      <c r="A7" s="42"/>
      <c r="B7" s="340" t="s">
        <v>353</v>
      </c>
      <c r="C7" s="88" t="s">
        <v>344</v>
      </c>
      <c r="D7" s="89" t="s">
        <v>345</v>
      </c>
      <c r="E7" s="97" t="s">
        <v>354</v>
      </c>
      <c r="F7" s="343">
        <v>44424</v>
      </c>
      <c r="G7" s="42"/>
      <c r="H7" s="42"/>
      <c r="I7" s="42"/>
      <c r="J7" s="42"/>
      <c r="K7" s="42"/>
      <c r="L7" s="42"/>
      <c r="M7" s="42"/>
      <c r="N7" s="42"/>
      <c r="O7" s="42"/>
      <c r="P7" s="42"/>
      <c r="Q7" s="42"/>
      <c r="R7" s="42"/>
      <c r="S7" s="42"/>
      <c r="T7" s="42"/>
      <c r="U7" s="42"/>
      <c r="V7" s="42"/>
      <c r="W7" s="42"/>
      <c r="X7" s="42"/>
      <c r="Y7" s="42"/>
      <c r="Z7" s="42"/>
    </row>
    <row r="8" spans="1:26" ht="13.5" customHeight="1">
      <c r="A8" s="42"/>
      <c r="B8" s="342"/>
      <c r="C8" s="91" t="s">
        <v>347</v>
      </c>
      <c r="D8" s="92" t="s">
        <v>345</v>
      </c>
      <c r="E8" s="98" t="s">
        <v>355</v>
      </c>
      <c r="F8" s="342"/>
      <c r="G8" s="42"/>
      <c r="H8" s="42"/>
      <c r="I8" s="42"/>
      <c r="J8" s="42"/>
      <c r="K8" s="42"/>
      <c r="L8" s="42"/>
      <c r="M8" s="42"/>
      <c r="N8" s="42"/>
      <c r="O8" s="42"/>
      <c r="P8" s="42"/>
      <c r="Q8" s="42"/>
      <c r="R8" s="42"/>
      <c r="S8" s="42"/>
      <c r="T8" s="42"/>
      <c r="U8" s="42"/>
      <c r="V8" s="42"/>
      <c r="W8" s="42"/>
      <c r="X8" s="42"/>
      <c r="Y8" s="42"/>
      <c r="Z8" s="42"/>
    </row>
    <row r="9" spans="1:26" ht="13.5" customHeight="1">
      <c r="A9" s="42"/>
      <c r="B9" s="342"/>
      <c r="C9" s="91" t="s">
        <v>350</v>
      </c>
      <c r="D9" s="92" t="s">
        <v>348</v>
      </c>
      <c r="E9" s="98" t="s">
        <v>356</v>
      </c>
      <c r="F9" s="342"/>
      <c r="G9" s="42"/>
      <c r="H9" s="42"/>
      <c r="I9" s="42"/>
      <c r="J9" s="42"/>
      <c r="K9" s="42"/>
      <c r="L9" s="42"/>
      <c r="M9" s="42"/>
      <c r="N9" s="42"/>
      <c r="O9" s="42"/>
      <c r="P9" s="42"/>
      <c r="Q9" s="42"/>
      <c r="R9" s="42"/>
      <c r="S9" s="42"/>
      <c r="T9" s="42"/>
      <c r="U9" s="42"/>
      <c r="V9" s="42"/>
      <c r="W9" s="42"/>
      <c r="X9" s="42"/>
      <c r="Y9" s="42"/>
      <c r="Z9" s="42"/>
    </row>
    <row r="10" spans="1:26" ht="13.5" customHeight="1">
      <c r="A10" s="42"/>
      <c r="B10" s="341"/>
      <c r="C10" s="94" t="s">
        <v>357</v>
      </c>
      <c r="D10" s="95" t="s">
        <v>348</v>
      </c>
      <c r="E10" s="99" t="s">
        <v>358</v>
      </c>
      <c r="F10" s="341"/>
      <c r="G10" s="42"/>
      <c r="H10" s="42"/>
      <c r="I10" s="42"/>
      <c r="J10" s="42"/>
      <c r="K10" s="42"/>
      <c r="L10" s="42"/>
      <c r="M10" s="42"/>
      <c r="N10" s="42"/>
      <c r="O10" s="42"/>
      <c r="P10" s="42"/>
      <c r="Q10" s="42"/>
      <c r="R10" s="42"/>
      <c r="S10" s="42"/>
      <c r="T10" s="42"/>
      <c r="U10" s="42"/>
      <c r="V10" s="42"/>
      <c r="W10" s="42"/>
      <c r="X10" s="42"/>
      <c r="Y10" s="42"/>
      <c r="Z10" s="42"/>
    </row>
    <row r="11" spans="1:26" ht="13.5" customHeight="1">
      <c r="A11" s="42"/>
      <c r="B11" s="340" t="s">
        <v>359</v>
      </c>
      <c r="C11" s="100" t="s">
        <v>344</v>
      </c>
      <c r="D11" s="89" t="s">
        <v>360</v>
      </c>
      <c r="E11" s="97" t="s">
        <v>361</v>
      </c>
      <c r="F11" s="343">
        <v>44637</v>
      </c>
      <c r="G11" s="42"/>
      <c r="H11" s="42"/>
      <c r="I11" s="42"/>
      <c r="J11" s="42"/>
      <c r="K11" s="42"/>
      <c r="L11" s="42"/>
      <c r="M11" s="42"/>
      <c r="N11" s="42"/>
      <c r="O11" s="42"/>
      <c r="P11" s="42"/>
      <c r="Q11" s="42"/>
      <c r="R11" s="42"/>
      <c r="S11" s="42"/>
      <c r="T11" s="42"/>
      <c r="U11" s="42"/>
      <c r="V11" s="42"/>
      <c r="W11" s="42"/>
      <c r="X11" s="42"/>
      <c r="Y11" s="42"/>
      <c r="Z11" s="42"/>
    </row>
    <row r="12" spans="1:26" ht="13.5" customHeight="1">
      <c r="A12" s="42"/>
      <c r="B12" s="342"/>
      <c r="C12" s="101" t="s">
        <v>347</v>
      </c>
      <c r="D12" s="92" t="s">
        <v>351</v>
      </c>
      <c r="E12" s="98" t="s">
        <v>362</v>
      </c>
      <c r="F12" s="342"/>
      <c r="G12" s="42"/>
      <c r="H12" s="42"/>
      <c r="I12" s="42"/>
      <c r="J12" s="42"/>
      <c r="K12" s="42"/>
      <c r="L12" s="42"/>
      <c r="M12" s="42"/>
      <c r="N12" s="42"/>
      <c r="O12" s="42"/>
      <c r="P12" s="42"/>
      <c r="Q12" s="42"/>
      <c r="R12" s="42"/>
      <c r="S12" s="42"/>
      <c r="T12" s="42"/>
      <c r="U12" s="42"/>
      <c r="V12" s="42"/>
      <c r="W12" s="42"/>
      <c r="X12" s="42"/>
      <c r="Y12" s="42"/>
      <c r="Z12" s="42"/>
    </row>
    <row r="13" spans="1:26" ht="13.5" customHeight="1">
      <c r="A13" s="42"/>
      <c r="B13" s="342"/>
      <c r="C13" s="101" t="s">
        <v>350</v>
      </c>
      <c r="D13" s="92" t="s">
        <v>363</v>
      </c>
      <c r="E13" s="98" t="s">
        <v>364</v>
      </c>
      <c r="F13" s="342"/>
      <c r="G13" s="42"/>
      <c r="H13" s="42"/>
      <c r="I13" s="42"/>
      <c r="J13" s="42"/>
      <c r="K13" s="42"/>
      <c r="L13" s="42"/>
      <c r="M13" s="42"/>
      <c r="N13" s="42"/>
      <c r="O13" s="42"/>
      <c r="P13" s="42"/>
      <c r="Q13" s="42"/>
      <c r="R13" s="42"/>
      <c r="S13" s="42"/>
      <c r="T13" s="42"/>
      <c r="U13" s="42"/>
      <c r="V13" s="42"/>
      <c r="W13" s="42"/>
      <c r="X13" s="42"/>
      <c r="Y13" s="42"/>
      <c r="Z13" s="42"/>
    </row>
    <row r="14" spans="1:26" ht="13.5" customHeight="1">
      <c r="A14" s="42"/>
      <c r="B14" s="342"/>
      <c r="C14" s="101" t="s">
        <v>357</v>
      </c>
      <c r="D14" s="92" t="s">
        <v>345</v>
      </c>
      <c r="E14" s="98" t="s">
        <v>365</v>
      </c>
      <c r="F14" s="342"/>
      <c r="G14" s="42"/>
      <c r="H14" s="42"/>
      <c r="I14" s="42"/>
      <c r="J14" s="42"/>
      <c r="K14" s="42"/>
      <c r="L14" s="42"/>
      <c r="M14" s="42"/>
      <c r="N14" s="42"/>
      <c r="O14" s="42"/>
      <c r="P14" s="42"/>
      <c r="Q14" s="42"/>
      <c r="R14" s="42"/>
      <c r="S14" s="42"/>
      <c r="T14" s="42"/>
      <c r="U14" s="42"/>
      <c r="V14" s="42"/>
      <c r="W14" s="42"/>
      <c r="X14" s="42"/>
      <c r="Y14" s="42"/>
      <c r="Z14" s="42"/>
    </row>
    <row r="15" spans="1:26" ht="13.5" customHeight="1">
      <c r="A15" s="42"/>
      <c r="B15" s="341"/>
      <c r="C15" s="94" t="s">
        <v>366</v>
      </c>
      <c r="D15" s="95" t="s">
        <v>348</v>
      </c>
      <c r="E15" s="99" t="s">
        <v>367</v>
      </c>
      <c r="F15" s="341"/>
      <c r="G15" s="42"/>
      <c r="H15" s="42"/>
      <c r="I15" s="42"/>
      <c r="J15" s="42"/>
      <c r="K15" s="42"/>
      <c r="L15" s="42"/>
      <c r="M15" s="42"/>
      <c r="N15" s="42"/>
      <c r="O15" s="42"/>
      <c r="P15" s="42"/>
      <c r="Q15" s="42"/>
      <c r="R15" s="42"/>
      <c r="S15" s="42"/>
      <c r="T15" s="42"/>
      <c r="U15" s="42"/>
      <c r="V15" s="42"/>
      <c r="W15" s="42"/>
      <c r="X15" s="42"/>
      <c r="Y15" s="42"/>
      <c r="Z15" s="42"/>
    </row>
    <row r="16" spans="1:26" ht="13.5" customHeight="1">
      <c r="A16" s="42"/>
      <c r="B16" s="87" t="s">
        <v>368</v>
      </c>
      <c r="C16" s="102" t="s">
        <v>344</v>
      </c>
      <c r="D16" s="103" t="s">
        <v>351</v>
      </c>
      <c r="E16" s="104" t="s">
        <v>369</v>
      </c>
      <c r="F16" s="105">
        <v>44662</v>
      </c>
      <c r="G16" s="42"/>
      <c r="H16" s="42"/>
      <c r="I16" s="42"/>
      <c r="J16" s="42"/>
      <c r="K16" s="42"/>
      <c r="L16" s="42"/>
      <c r="M16" s="42"/>
      <c r="N16" s="42"/>
      <c r="O16" s="42"/>
      <c r="P16" s="42"/>
      <c r="Q16" s="42"/>
      <c r="R16" s="42"/>
      <c r="S16" s="42"/>
      <c r="T16" s="42"/>
      <c r="U16" s="42"/>
      <c r="V16" s="42"/>
      <c r="W16" s="42"/>
      <c r="X16" s="42"/>
      <c r="Y16" s="42"/>
      <c r="Z16" s="42"/>
    </row>
    <row r="17" spans="1:26" ht="13.5" customHeight="1">
      <c r="A17" s="42"/>
      <c r="B17" s="340" t="s">
        <v>370</v>
      </c>
      <c r="C17" s="100" t="s">
        <v>344</v>
      </c>
      <c r="D17" s="89" t="s">
        <v>360</v>
      </c>
      <c r="E17" s="97" t="s">
        <v>371</v>
      </c>
      <c r="F17" s="343">
        <v>44841</v>
      </c>
      <c r="G17" s="42"/>
      <c r="H17" s="42"/>
      <c r="I17" s="42"/>
      <c r="J17" s="42"/>
      <c r="K17" s="42"/>
      <c r="L17" s="42"/>
      <c r="M17" s="42"/>
      <c r="N17" s="42"/>
      <c r="O17" s="42"/>
      <c r="P17" s="42"/>
      <c r="Q17" s="42"/>
      <c r="R17" s="42"/>
      <c r="S17" s="42"/>
      <c r="T17" s="42"/>
      <c r="U17" s="42"/>
      <c r="V17" s="42"/>
      <c r="W17" s="42"/>
      <c r="X17" s="42"/>
      <c r="Y17" s="42"/>
      <c r="Z17" s="42"/>
    </row>
    <row r="18" spans="1:26" ht="13.5" customHeight="1">
      <c r="A18" s="42"/>
      <c r="B18" s="341"/>
      <c r="C18" s="106" t="s">
        <v>347</v>
      </c>
      <c r="D18" s="95" t="s">
        <v>360</v>
      </c>
      <c r="E18" s="107" t="s">
        <v>372</v>
      </c>
      <c r="F18" s="341"/>
      <c r="G18" s="42"/>
      <c r="H18" s="42"/>
      <c r="I18" s="42"/>
      <c r="J18" s="42"/>
      <c r="K18" s="42"/>
      <c r="L18" s="42"/>
      <c r="M18" s="42"/>
      <c r="N18" s="42"/>
      <c r="O18" s="42"/>
      <c r="P18" s="42"/>
      <c r="Q18" s="42"/>
      <c r="R18" s="42"/>
      <c r="S18" s="42"/>
      <c r="T18" s="42"/>
      <c r="U18" s="42"/>
      <c r="V18" s="42"/>
      <c r="W18" s="42"/>
      <c r="X18" s="42"/>
      <c r="Y18" s="42"/>
      <c r="Z18" s="42"/>
    </row>
    <row r="19" spans="1:26" ht="13.5" customHeight="1">
      <c r="A19" s="42"/>
      <c r="B19" s="340" t="s">
        <v>373</v>
      </c>
      <c r="C19" s="88" t="s">
        <v>344</v>
      </c>
      <c r="D19" s="90" t="s">
        <v>374</v>
      </c>
      <c r="E19" s="108" t="s">
        <v>375</v>
      </c>
      <c r="F19" s="343">
        <v>45755</v>
      </c>
      <c r="G19" s="42"/>
      <c r="H19" s="42"/>
      <c r="I19" s="42"/>
      <c r="J19" s="42"/>
      <c r="K19" s="42"/>
      <c r="L19" s="42"/>
      <c r="M19" s="42"/>
      <c r="N19" s="42"/>
      <c r="O19" s="42"/>
      <c r="P19" s="42"/>
      <c r="Q19" s="42"/>
      <c r="R19" s="42"/>
      <c r="S19" s="42"/>
      <c r="T19" s="42"/>
      <c r="U19" s="42"/>
      <c r="V19" s="42"/>
      <c r="W19" s="42"/>
      <c r="X19" s="42"/>
      <c r="Y19" s="42"/>
      <c r="Z19" s="42"/>
    </row>
    <row r="20" spans="1:26" ht="13.5" customHeight="1">
      <c r="A20" s="42"/>
      <c r="B20" s="342"/>
      <c r="C20" s="91" t="s">
        <v>347</v>
      </c>
      <c r="D20" s="92" t="s">
        <v>374</v>
      </c>
      <c r="E20" s="93" t="s">
        <v>376</v>
      </c>
      <c r="F20" s="342"/>
      <c r="G20" s="42"/>
      <c r="H20" s="42"/>
      <c r="I20" s="42"/>
      <c r="J20" s="42"/>
      <c r="K20" s="42"/>
      <c r="L20" s="42"/>
      <c r="M20" s="42"/>
      <c r="N20" s="42"/>
      <c r="O20" s="42"/>
      <c r="P20" s="42"/>
      <c r="Q20" s="42"/>
      <c r="R20" s="42"/>
      <c r="S20" s="42"/>
      <c r="T20" s="42"/>
      <c r="U20" s="42"/>
      <c r="V20" s="42"/>
      <c r="W20" s="42"/>
      <c r="X20" s="42"/>
      <c r="Y20" s="42"/>
      <c r="Z20" s="42"/>
    </row>
    <row r="21" spans="1:26" ht="13.5" customHeight="1">
      <c r="A21" s="42"/>
      <c r="B21" s="342"/>
      <c r="C21" s="91" t="s">
        <v>350</v>
      </c>
      <c r="D21" s="92" t="s">
        <v>374</v>
      </c>
      <c r="E21" s="93" t="s">
        <v>377</v>
      </c>
      <c r="F21" s="342"/>
      <c r="G21" s="42"/>
      <c r="H21" s="42"/>
      <c r="I21" s="42"/>
      <c r="J21" s="42"/>
      <c r="K21" s="42"/>
      <c r="L21" s="42"/>
      <c r="M21" s="42"/>
      <c r="N21" s="42"/>
      <c r="O21" s="42"/>
      <c r="P21" s="42"/>
      <c r="Q21" s="42"/>
      <c r="R21" s="42"/>
      <c r="S21" s="42"/>
      <c r="T21" s="42"/>
      <c r="U21" s="42"/>
      <c r="V21" s="42"/>
      <c r="W21" s="42"/>
      <c r="X21" s="42"/>
      <c r="Y21" s="42"/>
      <c r="Z21" s="42"/>
    </row>
    <row r="22" spans="1:26" ht="13.5" customHeight="1">
      <c r="A22" s="42"/>
      <c r="B22" s="342"/>
      <c r="C22" s="91" t="s">
        <v>357</v>
      </c>
      <c r="D22" s="92" t="s">
        <v>378</v>
      </c>
      <c r="E22" s="93" t="s">
        <v>379</v>
      </c>
      <c r="F22" s="342"/>
      <c r="G22" s="42"/>
      <c r="H22" s="42"/>
      <c r="I22" s="42"/>
      <c r="J22" s="42"/>
      <c r="K22" s="42"/>
      <c r="L22" s="42"/>
      <c r="M22" s="42"/>
      <c r="N22" s="42"/>
      <c r="O22" s="42"/>
      <c r="P22" s="42"/>
      <c r="Q22" s="42"/>
      <c r="R22" s="42"/>
      <c r="S22" s="42"/>
      <c r="T22" s="42"/>
      <c r="U22" s="42"/>
      <c r="V22" s="42"/>
      <c r="W22" s="42"/>
      <c r="X22" s="42"/>
      <c r="Y22" s="42"/>
      <c r="Z22" s="42"/>
    </row>
    <row r="23" spans="1:26" ht="13.5" customHeight="1">
      <c r="A23" s="42"/>
      <c r="B23" s="342"/>
      <c r="C23" s="91" t="s">
        <v>366</v>
      </c>
      <c r="D23" s="92" t="s">
        <v>380</v>
      </c>
      <c r="E23" s="93" t="s">
        <v>381</v>
      </c>
      <c r="F23" s="342"/>
      <c r="G23" s="42"/>
      <c r="H23" s="42"/>
      <c r="I23" s="42"/>
      <c r="J23" s="42"/>
      <c r="K23" s="42"/>
      <c r="L23" s="42"/>
      <c r="M23" s="42"/>
      <c r="N23" s="42"/>
      <c r="O23" s="42"/>
      <c r="P23" s="42"/>
      <c r="Q23" s="42"/>
      <c r="R23" s="42"/>
      <c r="S23" s="42"/>
      <c r="T23" s="42"/>
      <c r="U23" s="42"/>
      <c r="V23" s="42"/>
      <c r="W23" s="42"/>
      <c r="X23" s="42"/>
      <c r="Y23" s="42"/>
      <c r="Z23" s="42"/>
    </row>
    <row r="24" spans="1:26" ht="13.5" customHeight="1">
      <c r="A24" s="42"/>
      <c r="B24" s="341"/>
      <c r="C24" s="94" t="s">
        <v>382</v>
      </c>
      <c r="D24" s="95" t="s">
        <v>383</v>
      </c>
      <c r="E24" s="96" t="s">
        <v>384</v>
      </c>
      <c r="F24" s="341"/>
      <c r="G24" s="42"/>
      <c r="H24" s="42"/>
      <c r="I24" s="42"/>
      <c r="J24" s="42"/>
      <c r="K24" s="42"/>
      <c r="L24" s="42"/>
      <c r="M24" s="42"/>
      <c r="N24" s="42"/>
      <c r="O24" s="42"/>
      <c r="P24" s="42"/>
      <c r="Q24" s="42"/>
      <c r="R24" s="42"/>
      <c r="S24" s="42"/>
      <c r="T24" s="42"/>
      <c r="U24" s="42"/>
      <c r="V24" s="42"/>
      <c r="W24" s="42"/>
      <c r="X24" s="42"/>
      <c r="Y24" s="42"/>
      <c r="Z24" s="42"/>
    </row>
    <row r="25" spans="1:26" ht="13.5" customHeight="1">
      <c r="A25" s="42"/>
      <c r="B25" s="42"/>
      <c r="C25" s="83"/>
      <c r="D25" s="42"/>
      <c r="E25" s="42"/>
      <c r="F25" s="42"/>
      <c r="G25" s="42"/>
      <c r="H25" s="42"/>
      <c r="I25" s="42"/>
      <c r="J25" s="42"/>
      <c r="K25" s="42"/>
      <c r="L25" s="42"/>
      <c r="M25" s="42"/>
      <c r="N25" s="42"/>
      <c r="O25" s="42"/>
      <c r="P25" s="42"/>
      <c r="Q25" s="42"/>
      <c r="R25" s="42"/>
      <c r="S25" s="42"/>
      <c r="T25" s="42"/>
      <c r="U25" s="42"/>
      <c r="V25" s="42"/>
      <c r="W25" s="42"/>
      <c r="X25" s="42"/>
      <c r="Y25" s="42"/>
      <c r="Z25" s="42"/>
    </row>
    <row r="26" spans="1:26" ht="13.5" customHeight="1">
      <c r="A26" s="42"/>
      <c r="B26" s="42"/>
      <c r="C26" s="83"/>
      <c r="D26" s="42"/>
      <c r="E26" s="42"/>
      <c r="F26" s="42"/>
      <c r="G26" s="42"/>
      <c r="H26" s="42"/>
      <c r="I26" s="42"/>
      <c r="J26" s="42"/>
      <c r="K26" s="42"/>
      <c r="L26" s="42"/>
      <c r="M26" s="42"/>
      <c r="N26" s="42"/>
      <c r="O26" s="42"/>
      <c r="P26" s="42"/>
      <c r="Q26" s="42"/>
      <c r="R26" s="42"/>
      <c r="S26" s="42"/>
      <c r="T26" s="42"/>
      <c r="U26" s="42"/>
      <c r="V26" s="42"/>
      <c r="W26" s="42"/>
      <c r="X26" s="42"/>
      <c r="Y26" s="42"/>
      <c r="Z26" s="42"/>
    </row>
    <row r="27" spans="1:26" ht="13.5" customHeight="1">
      <c r="A27" s="42"/>
      <c r="B27" s="42"/>
      <c r="C27" s="83"/>
      <c r="D27" s="42"/>
      <c r="E27" s="42"/>
      <c r="F27" s="42"/>
      <c r="G27" s="42"/>
      <c r="H27" s="42"/>
      <c r="I27" s="42"/>
      <c r="J27" s="42"/>
      <c r="K27" s="42"/>
      <c r="L27" s="42"/>
      <c r="M27" s="42"/>
      <c r="N27" s="42"/>
      <c r="O27" s="42"/>
      <c r="P27" s="42"/>
      <c r="Q27" s="42"/>
      <c r="R27" s="42"/>
      <c r="S27" s="42"/>
      <c r="T27" s="42"/>
      <c r="U27" s="42"/>
      <c r="V27" s="42"/>
      <c r="W27" s="42"/>
      <c r="X27" s="42"/>
      <c r="Y27" s="42"/>
      <c r="Z27" s="42"/>
    </row>
    <row r="28" spans="1:26" ht="13.5" customHeight="1">
      <c r="A28" s="42"/>
      <c r="B28" s="42"/>
      <c r="C28" s="83"/>
      <c r="D28" s="42"/>
      <c r="E28" s="42"/>
      <c r="F28" s="42"/>
      <c r="G28" s="42"/>
      <c r="H28" s="42"/>
      <c r="I28" s="42"/>
      <c r="J28" s="42"/>
      <c r="K28" s="42"/>
      <c r="L28" s="42"/>
      <c r="M28" s="42"/>
      <c r="N28" s="42"/>
      <c r="O28" s="42"/>
      <c r="P28" s="42"/>
      <c r="Q28" s="42"/>
      <c r="R28" s="42"/>
      <c r="S28" s="42"/>
      <c r="T28" s="42"/>
      <c r="U28" s="42"/>
      <c r="V28" s="42"/>
      <c r="W28" s="42"/>
      <c r="X28" s="42"/>
      <c r="Y28" s="42"/>
      <c r="Z28" s="42"/>
    </row>
    <row r="29" spans="1:26" ht="13.5" customHeight="1">
      <c r="A29" s="42"/>
      <c r="B29" s="42"/>
      <c r="C29" s="83"/>
      <c r="D29" s="42"/>
      <c r="E29" s="42"/>
      <c r="F29" s="42"/>
      <c r="G29" s="42"/>
      <c r="H29" s="42"/>
      <c r="I29" s="42"/>
      <c r="J29" s="42"/>
      <c r="K29" s="42"/>
      <c r="L29" s="42"/>
      <c r="M29" s="42"/>
      <c r="N29" s="42"/>
      <c r="O29" s="42"/>
      <c r="P29" s="42"/>
      <c r="Q29" s="42"/>
      <c r="R29" s="42"/>
      <c r="S29" s="42"/>
      <c r="T29" s="42"/>
      <c r="U29" s="42"/>
      <c r="V29" s="42"/>
      <c r="W29" s="42"/>
      <c r="X29" s="42"/>
      <c r="Y29" s="42"/>
      <c r="Z29" s="42"/>
    </row>
    <row r="30" spans="1:26" ht="13.5" customHeight="1">
      <c r="A30" s="42"/>
      <c r="B30" s="42"/>
      <c r="C30" s="83"/>
      <c r="D30" s="42"/>
      <c r="E30" s="42"/>
      <c r="F30" s="42"/>
      <c r="G30" s="42"/>
      <c r="H30" s="42"/>
      <c r="I30" s="42"/>
      <c r="J30" s="42"/>
      <c r="K30" s="42"/>
      <c r="L30" s="42"/>
      <c r="M30" s="42"/>
      <c r="N30" s="42"/>
      <c r="O30" s="42"/>
      <c r="P30" s="42"/>
      <c r="Q30" s="42"/>
      <c r="R30" s="42"/>
      <c r="S30" s="42"/>
      <c r="T30" s="42"/>
      <c r="U30" s="42"/>
      <c r="V30" s="42"/>
      <c r="W30" s="42"/>
      <c r="X30" s="42"/>
      <c r="Y30" s="42"/>
      <c r="Z30" s="42"/>
    </row>
    <row r="31" spans="1:26" ht="13.5" customHeight="1">
      <c r="A31" s="42"/>
      <c r="B31" s="42"/>
      <c r="C31" s="83"/>
      <c r="D31" s="42"/>
      <c r="E31" s="42"/>
      <c r="F31" s="42"/>
      <c r="G31" s="42"/>
      <c r="H31" s="42"/>
      <c r="I31" s="42"/>
      <c r="J31" s="42"/>
      <c r="K31" s="42"/>
      <c r="L31" s="42"/>
      <c r="M31" s="42"/>
      <c r="N31" s="42"/>
      <c r="O31" s="42"/>
      <c r="P31" s="42"/>
      <c r="Q31" s="42"/>
      <c r="R31" s="42"/>
      <c r="S31" s="42"/>
      <c r="T31" s="42"/>
      <c r="U31" s="42"/>
      <c r="V31" s="42"/>
      <c r="W31" s="42"/>
      <c r="X31" s="42"/>
      <c r="Y31" s="42"/>
      <c r="Z31" s="42"/>
    </row>
    <row r="32" spans="1:26" ht="13.5" customHeight="1">
      <c r="A32" s="42"/>
      <c r="B32" s="42"/>
      <c r="C32" s="83"/>
      <c r="D32" s="42"/>
      <c r="E32" s="42"/>
      <c r="F32" s="42"/>
      <c r="G32" s="42"/>
      <c r="H32" s="42"/>
      <c r="I32" s="42"/>
      <c r="J32" s="42"/>
      <c r="K32" s="42"/>
      <c r="L32" s="42"/>
      <c r="M32" s="42"/>
      <c r="N32" s="42"/>
      <c r="O32" s="42"/>
      <c r="P32" s="42"/>
      <c r="Q32" s="42"/>
      <c r="R32" s="42"/>
      <c r="S32" s="42"/>
      <c r="T32" s="42"/>
      <c r="U32" s="42"/>
      <c r="V32" s="42"/>
      <c r="W32" s="42"/>
      <c r="X32" s="42"/>
      <c r="Y32" s="42"/>
      <c r="Z32" s="42"/>
    </row>
    <row r="33" spans="1:26" ht="13.5" customHeight="1">
      <c r="A33" s="42"/>
      <c r="B33" s="42"/>
      <c r="C33" s="83"/>
      <c r="D33" s="42"/>
      <c r="E33" s="42"/>
      <c r="F33" s="42"/>
      <c r="G33" s="42"/>
      <c r="H33" s="42"/>
      <c r="I33" s="42"/>
      <c r="J33" s="42"/>
      <c r="K33" s="42"/>
      <c r="L33" s="42"/>
      <c r="M33" s="42"/>
      <c r="N33" s="42"/>
      <c r="O33" s="42"/>
      <c r="P33" s="42"/>
      <c r="Q33" s="42"/>
      <c r="R33" s="42"/>
      <c r="S33" s="42"/>
      <c r="T33" s="42"/>
      <c r="U33" s="42"/>
      <c r="V33" s="42"/>
      <c r="W33" s="42"/>
      <c r="X33" s="42"/>
      <c r="Y33" s="42"/>
      <c r="Z33" s="42"/>
    </row>
    <row r="34" spans="1:26" ht="13.5" customHeight="1">
      <c r="A34" s="42"/>
      <c r="B34" s="42"/>
      <c r="C34" s="83"/>
      <c r="D34" s="42"/>
      <c r="E34" s="42"/>
      <c r="F34" s="42"/>
      <c r="G34" s="42"/>
      <c r="H34" s="42"/>
      <c r="I34" s="42"/>
      <c r="J34" s="42"/>
      <c r="K34" s="42"/>
      <c r="L34" s="42"/>
      <c r="M34" s="42"/>
      <c r="N34" s="42"/>
      <c r="O34" s="42"/>
      <c r="P34" s="42"/>
      <c r="Q34" s="42"/>
      <c r="R34" s="42"/>
      <c r="S34" s="42"/>
      <c r="T34" s="42"/>
      <c r="U34" s="42"/>
      <c r="V34" s="42"/>
      <c r="W34" s="42"/>
      <c r="X34" s="42"/>
      <c r="Y34" s="42"/>
      <c r="Z34" s="42"/>
    </row>
    <row r="35" spans="1:26" ht="13.5" customHeight="1">
      <c r="A35" s="42"/>
      <c r="B35" s="42"/>
      <c r="C35" s="83"/>
      <c r="D35" s="42"/>
      <c r="E35" s="42"/>
      <c r="F35" s="42"/>
      <c r="G35" s="42"/>
      <c r="H35" s="42"/>
      <c r="I35" s="42"/>
      <c r="J35" s="42"/>
      <c r="K35" s="42"/>
      <c r="L35" s="42"/>
      <c r="M35" s="42"/>
      <c r="N35" s="42"/>
      <c r="O35" s="42"/>
      <c r="P35" s="42"/>
      <c r="Q35" s="42"/>
      <c r="R35" s="42"/>
      <c r="S35" s="42"/>
      <c r="T35" s="42"/>
      <c r="U35" s="42"/>
      <c r="V35" s="42"/>
      <c r="W35" s="42"/>
      <c r="X35" s="42"/>
      <c r="Y35" s="42"/>
      <c r="Z35" s="42"/>
    </row>
    <row r="36" spans="1:26" ht="13.5" customHeight="1">
      <c r="A36" s="42"/>
      <c r="B36" s="42"/>
      <c r="C36" s="83"/>
      <c r="D36" s="42"/>
      <c r="E36" s="42"/>
      <c r="F36" s="42"/>
      <c r="G36" s="42"/>
      <c r="H36" s="42"/>
      <c r="I36" s="42"/>
      <c r="J36" s="42"/>
      <c r="K36" s="42"/>
      <c r="L36" s="42"/>
      <c r="M36" s="42"/>
      <c r="N36" s="42"/>
      <c r="O36" s="42"/>
      <c r="P36" s="42"/>
      <c r="Q36" s="42"/>
      <c r="R36" s="42"/>
      <c r="S36" s="42"/>
      <c r="T36" s="42"/>
      <c r="U36" s="42"/>
      <c r="V36" s="42"/>
      <c r="W36" s="42"/>
      <c r="X36" s="42"/>
      <c r="Y36" s="42"/>
      <c r="Z36" s="42"/>
    </row>
    <row r="37" spans="1:26" ht="13.5" customHeight="1">
      <c r="A37" s="42"/>
      <c r="B37" s="42"/>
      <c r="C37" s="83"/>
      <c r="D37" s="42"/>
      <c r="E37" s="42"/>
      <c r="F37" s="42"/>
      <c r="G37" s="42"/>
      <c r="H37" s="42"/>
      <c r="I37" s="42"/>
      <c r="J37" s="42"/>
      <c r="K37" s="42"/>
      <c r="L37" s="42"/>
      <c r="M37" s="42"/>
      <c r="N37" s="42"/>
      <c r="O37" s="42"/>
      <c r="P37" s="42"/>
      <c r="Q37" s="42"/>
      <c r="R37" s="42"/>
      <c r="S37" s="42"/>
      <c r="T37" s="42"/>
      <c r="U37" s="42"/>
      <c r="V37" s="42"/>
      <c r="W37" s="42"/>
      <c r="X37" s="42"/>
      <c r="Y37" s="42"/>
      <c r="Z37" s="42"/>
    </row>
    <row r="38" spans="1:26" ht="13.5" customHeight="1">
      <c r="A38" s="42"/>
      <c r="B38" s="42"/>
      <c r="C38" s="83"/>
      <c r="D38" s="42"/>
      <c r="E38" s="42"/>
      <c r="F38" s="42"/>
      <c r="G38" s="42"/>
      <c r="H38" s="42"/>
      <c r="I38" s="42"/>
      <c r="J38" s="42"/>
      <c r="K38" s="42"/>
      <c r="L38" s="42"/>
      <c r="M38" s="42"/>
      <c r="N38" s="42"/>
      <c r="O38" s="42"/>
      <c r="P38" s="42"/>
      <c r="Q38" s="42"/>
      <c r="R38" s="42"/>
      <c r="S38" s="42"/>
      <c r="T38" s="42"/>
      <c r="U38" s="42"/>
      <c r="V38" s="42"/>
      <c r="W38" s="42"/>
      <c r="X38" s="42"/>
      <c r="Y38" s="42"/>
      <c r="Z38" s="42"/>
    </row>
    <row r="39" spans="1:26" ht="13.5" customHeight="1">
      <c r="A39" s="42"/>
      <c r="B39" s="42"/>
      <c r="C39" s="83"/>
      <c r="D39" s="42"/>
      <c r="E39" s="42"/>
      <c r="F39" s="42"/>
      <c r="G39" s="42"/>
      <c r="H39" s="42"/>
      <c r="I39" s="42"/>
      <c r="J39" s="42"/>
      <c r="K39" s="42"/>
      <c r="L39" s="42"/>
      <c r="M39" s="42"/>
      <c r="N39" s="42"/>
      <c r="O39" s="42"/>
      <c r="P39" s="42"/>
      <c r="Q39" s="42"/>
      <c r="R39" s="42"/>
      <c r="S39" s="42"/>
      <c r="T39" s="42"/>
      <c r="U39" s="42"/>
      <c r="V39" s="42"/>
      <c r="W39" s="42"/>
      <c r="X39" s="42"/>
      <c r="Y39" s="42"/>
      <c r="Z39" s="42"/>
    </row>
    <row r="40" spans="1:26" ht="13.5" customHeight="1">
      <c r="A40" s="42"/>
      <c r="B40" s="42"/>
      <c r="C40" s="83"/>
      <c r="D40" s="42"/>
      <c r="E40" s="42"/>
      <c r="F40" s="42"/>
      <c r="G40" s="42"/>
      <c r="H40" s="42"/>
      <c r="I40" s="42"/>
      <c r="J40" s="42"/>
      <c r="K40" s="42"/>
      <c r="L40" s="42"/>
      <c r="M40" s="42"/>
      <c r="N40" s="42"/>
      <c r="O40" s="42"/>
      <c r="P40" s="42"/>
      <c r="Q40" s="42"/>
      <c r="R40" s="42"/>
      <c r="S40" s="42"/>
      <c r="T40" s="42"/>
      <c r="U40" s="42"/>
      <c r="V40" s="42"/>
      <c r="W40" s="42"/>
      <c r="X40" s="42"/>
      <c r="Y40" s="42"/>
      <c r="Z40" s="42"/>
    </row>
    <row r="41" spans="1:26" ht="13.5" customHeight="1">
      <c r="A41" s="42"/>
      <c r="B41" s="42"/>
      <c r="C41" s="83"/>
      <c r="D41" s="42"/>
      <c r="E41" s="42"/>
      <c r="F41" s="42"/>
      <c r="G41" s="42"/>
      <c r="H41" s="42"/>
      <c r="I41" s="42"/>
      <c r="J41" s="42"/>
      <c r="K41" s="42"/>
      <c r="L41" s="42"/>
      <c r="M41" s="42"/>
      <c r="N41" s="42"/>
      <c r="O41" s="42"/>
      <c r="P41" s="42"/>
      <c r="Q41" s="42"/>
      <c r="R41" s="42"/>
      <c r="S41" s="42"/>
      <c r="T41" s="42"/>
      <c r="U41" s="42"/>
      <c r="V41" s="42"/>
      <c r="W41" s="42"/>
      <c r="X41" s="42"/>
      <c r="Y41" s="42"/>
      <c r="Z41" s="42"/>
    </row>
    <row r="42" spans="1:26" ht="13.5" customHeight="1">
      <c r="A42" s="42"/>
      <c r="B42" s="42"/>
      <c r="C42" s="83"/>
      <c r="D42" s="42"/>
      <c r="E42" s="42"/>
      <c r="F42" s="42"/>
      <c r="G42" s="42"/>
      <c r="H42" s="42"/>
      <c r="I42" s="42"/>
      <c r="J42" s="42"/>
      <c r="K42" s="42"/>
      <c r="L42" s="42"/>
      <c r="M42" s="42"/>
      <c r="N42" s="42"/>
      <c r="O42" s="42"/>
      <c r="P42" s="42"/>
      <c r="Q42" s="42"/>
      <c r="R42" s="42"/>
      <c r="S42" s="42"/>
      <c r="T42" s="42"/>
      <c r="U42" s="42"/>
      <c r="V42" s="42"/>
      <c r="W42" s="42"/>
      <c r="X42" s="42"/>
      <c r="Y42" s="42"/>
      <c r="Z42" s="42"/>
    </row>
    <row r="43" spans="1:26" ht="13.5" customHeight="1">
      <c r="A43" s="42"/>
      <c r="B43" s="42"/>
      <c r="C43" s="83"/>
      <c r="D43" s="42"/>
      <c r="E43" s="42"/>
      <c r="F43" s="42"/>
      <c r="G43" s="42"/>
      <c r="H43" s="42"/>
      <c r="I43" s="42"/>
      <c r="J43" s="42"/>
      <c r="K43" s="42"/>
      <c r="L43" s="42"/>
      <c r="M43" s="42"/>
      <c r="N43" s="42"/>
      <c r="O43" s="42"/>
      <c r="P43" s="42"/>
      <c r="Q43" s="42"/>
      <c r="R43" s="42"/>
      <c r="S43" s="42"/>
      <c r="T43" s="42"/>
      <c r="U43" s="42"/>
      <c r="V43" s="42"/>
      <c r="W43" s="42"/>
      <c r="X43" s="42"/>
      <c r="Y43" s="42"/>
      <c r="Z43" s="42"/>
    </row>
    <row r="44" spans="1:26" ht="13.5" customHeight="1">
      <c r="A44" s="42"/>
      <c r="B44" s="42"/>
      <c r="C44" s="83"/>
      <c r="D44" s="42"/>
      <c r="E44" s="42"/>
      <c r="F44" s="42"/>
      <c r="G44" s="42"/>
      <c r="H44" s="42"/>
      <c r="I44" s="42"/>
      <c r="J44" s="42"/>
      <c r="K44" s="42"/>
      <c r="L44" s="42"/>
      <c r="M44" s="42"/>
      <c r="N44" s="42"/>
      <c r="O44" s="42"/>
      <c r="P44" s="42"/>
      <c r="Q44" s="42"/>
      <c r="R44" s="42"/>
      <c r="S44" s="42"/>
      <c r="T44" s="42"/>
      <c r="U44" s="42"/>
      <c r="V44" s="42"/>
      <c r="W44" s="42"/>
      <c r="X44" s="42"/>
      <c r="Y44" s="42"/>
      <c r="Z44" s="42"/>
    </row>
    <row r="45" spans="1:26" ht="13.5" customHeight="1">
      <c r="A45" s="42"/>
      <c r="B45" s="42"/>
      <c r="C45" s="83"/>
      <c r="D45" s="42"/>
      <c r="E45" s="42"/>
      <c r="F45" s="42"/>
      <c r="G45" s="42"/>
      <c r="H45" s="42"/>
      <c r="I45" s="42"/>
      <c r="J45" s="42"/>
      <c r="K45" s="42"/>
      <c r="L45" s="42"/>
      <c r="M45" s="42"/>
      <c r="N45" s="42"/>
      <c r="O45" s="42"/>
      <c r="P45" s="42"/>
      <c r="Q45" s="42"/>
      <c r="R45" s="42"/>
      <c r="S45" s="42"/>
      <c r="T45" s="42"/>
      <c r="U45" s="42"/>
      <c r="V45" s="42"/>
      <c r="W45" s="42"/>
      <c r="X45" s="42"/>
      <c r="Y45" s="42"/>
      <c r="Z45" s="42"/>
    </row>
    <row r="46" spans="1:26" ht="13.5" customHeight="1">
      <c r="A46" s="42"/>
      <c r="B46" s="42"/>
      <c r="C46" s="83"/>
      <c r="D46" s="42"/>
      <c r="E46" s="42"/>
      <c r="F46" s="42"/>
      <c r="G46" s="42"/>
      <c r="H46" s="42"/>
      <c r="I46" s="42"/>
      <c r="J46" s="42"/>
      <c r="K46" s="42"/>
      <c r="L46" s="42"/>
      <c r="M46" s="42"/>
      <c r="N46" s="42"/>
      <c r="O46" s="42"/>
      <c r="P46" s="42"/>
      <c r="Q46" s="42"/>
      <c r="R46" s="42"/>
      <c r="S46" s="42"/>
      <c r="T46" s="42"/>
      <c r="U46" s="42"/>
      <c r="V46" s="42"/>
      <c r="W46" s="42"/>
      <c r="X46" s="42"/>
      <c r="Y46" s="42"/>
      <c r="Z46" s="42"/>
    </row>
    <row r="47" spans="1:26" ht="13.5" customHeight="1">
      <c r="A47" s="42"/>
      <c r="B47" s="42"/>
      <c r="C47" s="83"/>
      <c r="D47" s="42"/>
      <c r="E47" s="42"/>
      <c r="F47" s="42"/>
      <c r="G47" s="42"/>
      <c r="H47" s="42"/>
      <c r="I47" s="42"/>
      <c r="J47" s="42"/>
      <c r="K47" s="42"/>
      <c r="L47" s="42"/>
      <c r="M47" s="42"/>
      <c r="N47" s="42"/>
      <c r="O47" s="42"/>
      <c r="P47" s="42"/>
      <c r="Q47" s="42"/>
      <c r="R47" s="42"/>
      <c r="S47" s="42"/>
      <c r="T47" s="42"/>
      <c r="U47" s="42"/>
      <c r="V47" s="42"/>
      <c r="W47" s="42"/>
      <c r="X47" s="42"/>
      <c r="Y47" s="42"/>
      <c r="Z47" s="42"/>
    </row>
    <row r="48" spans="1:26" ht="13.5" customHeight="1">
      <c r="A48" s="42"/>
      <c r="B48" s="42"/>
      <c r="C48" s="83"/>
      <c r="D48" s="42"/>
      <c r="E48" s="42"/>
      <c r="F48" s="42"/>
      <c r="G48" s="42"/>
      <c r="H48" s="42"/>
      <c r="I48" s="42"/>
      <c r="J48" s="42"/>
      <c r="K48" s="42"/>
      <c r="L48" s="42"/>
      <c r="M48" s="42"/>
      <c r="N48" s="42"/>
      <c r="O48" s="42"/>
      <c r="P48" s="42"/>
      <c r="Q48" s="42"/>
      <c r="R48" s="42"/>
      <c r="S48" s="42"/>
      <c r="T48" s="42"/>
      <c r="U48" s="42"/>
      <c r="V48" s="42"/>
      <c r="W48" s="42"/>
      <c r="X48" s="42"/>
      <c r="Y48" s="42"/>
      <c r="Z48" s="42"/>
    </row>
    <row r="49" spans="1:26" ht="13.5" customHeight="1">
      <c r="A49" s="42"/>
      <c r="B49" s="42"/>
      <c r="C49" s="83"/>
      <c r="D49" s="42"/>
      <c r="E49" s="42"/>
      <c r="F49" s="42"/>
      <c r="G49" s="42"/>
      <c r="H49" s="42"/>
      <c r="I49" s="42"/>
      <c r="J49" s="42"/>
      <c r="K49" s="42"/>
      <c r="L49" s="42"/>
      <c r="M49" s="42"/>
      <c r="N49" s="42"/>
      <c r="O49" s="42"/>
      <c r="P49" s="42"/>
      <c r="Q49" s="42"/>
      <c r="R49" s="42"/>
      <c r="S49" s="42"/>
      <c r="T49" s="42"/>
      <c r="U49" s="42"/>
      <c r="V49" s="42"/>
      <c r="W49" s="42"/>
      <c r="X49" s="42"/>
      <c r="Y49" s="42"/>
      <c r="Z49" s="42"/>
    </row>
    <row r="50" spans="1:26" ht="13.5" customHeight="1">
      <c r="A50" s="42"/>
      <c r="B50" s="42"/>
      <c r="C50" s="83"/>
      <c r="D50" s="42"/>
      <c r="E50" s="42"/>
      <c r="F50" s="42"/>
      <c r="G50" s="42"/>
      <c r="H50" s="42"/>
      <c r="I50" s="42"/>
      <c r="J50" s="42"/>
      <c r="K50" s="42"/>
      <c r="L50" s="42"/>
      <c r="M50" s="42"/>
      <c r="N50" s="42"/>
      <c r="O50" s="42"/>
      <c r="P50" s="42"/>
      <c r="Q50" s="42"/>
      <c r="R50" s="42"/>
      <c r="S50" s="42"/>
      <c r="T50" s="42"/>
      <c r="U50" s="42"/>
      <c r="V50" s="42"/>
      <c r="W50" s="42"/>
      <c r="X50" s="42"/>
      <c r="Y50" s="42"/>
      <c r="Z50" s="42"/>
    </row>
    <row r="51" spans="1:26" ht="13.5" customHeight="1">
      <c r="A51" s="42"/>
      <c r="B51" s="42"/>
      <c r="C51" s="83"/>
      <c r="D51" s="42"/>
      <c r="E51" s="42"/>
      <c r="F51" s="42"/>
      <c r="G51" s="42"/>
      <c r="H51" s="42"/>
      <c r="I51" s="42"/>
      <c r="J51" s="42"/>
      <c r="K51" s="42"/>
      <c r="L51" s="42"/>
      <c r="M51" s="42"/>
      <c r="N51" s="42"/>
      <c r="O51" s="42"/>
      <c r="P51" s="42"/>
      <c r="Q51" s="42"/>
      <c r="R51" s="42"/>
      <c r="S51" s="42"/>
      <c r="T51" s="42"/>
      <c r="U51" s="42"/>
      <c r="V51" s="42"/>
      <c r="W51" s="42"/>
      <c r="X51" s="42"/>
      <c r="Y51" s="42"/>
      <c r="Z51" s="42"/>
    </row>
    <row r="52" spans="1:26" ht="13.5" customHeight="1">
      <c r="A52" s="42"/>
      <c r="B52" s="42"/>
      <c r="C52" s="83"/>
      <c r="D52" s="42"/>
      <c r="E52" s="42"/>
      <c r="F52" s="42"/>
      <c r="G52" s="42"/>
      <c r="H52" s="42"/>
      <c r="I52" s="42"/>
      <c r="J52" s="42"/>
      <c r="K52" s="42"/>
      <c r="L52" s="42"/>
      <c r="M52" s="42"/>
      <c r="N52" s="42"/>
      <c r="O52" s="42"/>
      <c r="P52" s="42"/>
      <c r="Q52" s="42"/>
      <c r="R52" s="42"/>
      <c r="S52" s="42"/>
      <c r="T52" s="42"/>
      <c r="U52" s="42"/>
      <c r="V52" s="42"/>
      <c r="W52" s="42"/>
      <c r="X52" s="42"/>
      <c r="Y52" s="42"/>
      <c r="Z52" s="42"/>
    </row>
    <row r="53" spans="1:26" ht="13.5" customHeight="1">
      <c r="A53" s="42"/>
      <c r="B53" s="42"/>
      <c r="C53" s="83"/>
      <c r="D53" s="42"/>
      <c r="E53" s="42"/>
      <c r="F53" s="42"/>
      <c r="G53" s="42"/>
      <c r="H53" s="42"/>
      <c r="I53" s="42"/>
      <c r="J53" s="42"/>
      <c r="K53" s="42"/>
      <c r="L53" s="42"/>
      <c r="M53" s="42"/>
      <c r="N53" s="42"/>
      <c r="O53" s="42"/>
      <c r="P53" s="42"/>
      <c r="Q53" s="42"/>
      <c r="R53" s="42"/>
      <c r="S53" s="42"/>
      <c r="T53" s="42"/>
      <c r="U53" s="42"/>
      <c r="V53" s="42"/>
      <c r="W53" s="42"/>
      <c r="X53" s="42"/>
      <c r="Y53" s="42"/>
      <c r="Z53" s="42"/>
    </row>
    <row r="54" spans="1:26" ht="13.5" customHeight="1">
      <c r="A54" s="42"/>
      <c r="B54" s="42"/>
      <c r="C54" s="83"/>
      <c r="D54" s="42"/>
      <c r="E54" s="42"/>
      <c r="F54" s="42"/>
      <c r="G54" s="42"/>
      <c r="H54" s="42"/>
      <c r="I54" s="42"/>
      <c r="J54" s="42"/>
      <c r="K54" s="42"/>
      <c r="L54" s="42"/>
      <c r="M54" s="42"/>
      <c r="N54" s="42"/>
      <c r="O54" s="42"/>
      <c r="P54" s="42"/>
      <c r="Q54" s="42"/>
      <c r="R54" s="42"/>
      <c r="S54" s="42"/>
      <c r="T54" s="42"/>
      <c r="U54" s="42"/>
      <c r="V54" s="42"/>
      <c r="W54" s="42"/>
      <c r="X54" s="42"/>
      <c r="Y54" s="42"/>
      <c r="Z54" s="42"/>
    </row>
    <row r="55" spans="1:26" ht="13.5" customHeight="1">
      <c r="A55" s="42"/>
      <c r="B55" s="42"/>
      <c r="C55" s="83"/>
      <c r="D55" s="42"/>
      <c r="E55" s="42"/>
      <c r="F55" s="42"/>
      <c r="G55" s="42"/>
      <c r="H55" s="42"/>
      <c r="I55" s="42"/>
      <c r="J55" s="42"/>
      <c r="K55" s="42"/>
      <c r="L55" s="42"/>
      <c r="M55" s="42"/>
      <c r="N55" s="42"/>
      <c r="O55" s="42"/>
      <c r="P55" s="42"/>
      <c r="Q55" s="42"/>
      <c r="R55" s="42"/>
      <c r="S55" s="42"/>
      <c r="T55" s="42"/>
      <c r="U55" s="42"/>
      <c r="V55" s="42"/>
      <c r="W55" s="42"/>
      <c r="X55" s="42"/>
      <c r="Y55" s="42"/>
      <c r="Z55" s="42"/>
    </row>
    <row r="56" spans="1:26" ht="13.5" customHeight="1">
      <c r="A56" s="42"/>
      <c r="B56" s="42"/>
      <c r="C56" s="83"/>
      <c r="D56" s="42"/>
      <c r="E56" s="42"/>
      <c r="F56" s="42"/>
      <c r="G56" s="42"/>
      <c r="H56" s="42"/>
      <c r="I56" s="42"/>
      <c r="J56" s="42"/>
      <c r="K56" s="42"/>
      <c r="L56" s="42"/>
      <c r="M56" s="42"/>
      <c r="N56" s="42"/>
      <c r="O56" s="42"/>
      <c r="P56" s="42"/>
      <c r="Q56" s="42"/>
      <c r="R56" s="42"/>
      <c r="S56" s="42"/>
      <c r="T56" s="42"/>
      <c r="U56" s="42"/>
      <c r="V56" s="42"/>
      <c r="W56" s="42"/>
      <c r="X56" s="42"/>
      <c r="Y56" s="42"/>
      <c r="Z56" s="42"/>
    </row>
    <row r="57" spans="1:26" ht="13.5" customHeight="1">
      <c r="A57" s="42"/>
      <c r="B57" s="42"/>
      <c r="C57" s="83"/>
      <c r="D57" s="42"/>
      <c r="E57" s="42"/>
      <c r="F57" s="42"/>
      <c r="G57" s="42"/>
      <c r="H57" s="42"/>
      <c r="I57" s="42"/>
      <c r="J57" s="42"/>
      <c r="K57" s="42"/>
      <c r="L57" s="42"/>
      <c r="M57" s="42"/>
      <c r="N57" s="42"/>
      <c r="O57" s="42"/>
      <c r="P57" s="42"/>
      <c r="Q57" s="42"/>
      <c r="R57" s="42"/>
      <c r="S57" s="42"/>
      <c r="T57" s="42"/>
      <c r="U57" s="42"/>
      <c r="V57" s="42"/>
      <c r="W57" s="42"/>
      <c r="X57" s="42"/>
      <c r="Y57" s="42"/>
      <c r="Z57" s="42"/>
    </row>
    <row r="58" spans="1:26" ht="13.5" customHeight="1">
      <c r="A58" s="42"/>
      <c r="B58" s="42"/>
      <c r="C58" s="83"/>
      <c r="D58" s="42"/>
      <c r="E58" s="42"/>
      <c r="F58" s="42"/>
      <c r="G58" s="42"/>
      <c r="H58" s="42"/>
      <c r="I58" s="42"/>
      <c r="J58" s="42"/>
      <c r="K58" s="42"/>
      <c r="L58" s="42"/>
      <c r="M58" s="42"/>
      <c r="N58" s="42"/>
      <c r="O58" s="42"/>
      <c r="P58" s="42"/>
      <c r="Q58" s="42"/>
      <c r="R58" s="42"/>
      <c r="S58" s="42"/>
      <c r="T58" s="42"/>
      <c r="U58" s="42"/>
      <c r="V58" s="42"/>
      <c r="W58" s="42"/>
      <c r="X58" s="42"/>
      <c r="Y58" s="42"/>
      <c r="Z58" s="42"/>
    </row>
    <row r="59" spans="1:26" ht="13.5" customHeight="1">
      <c r="A59" s="42"/>
      <c r="B59" s="42"/>
      <c r="C59" s="83"/>
      <c r="D59" s="42"/>
      <c r="E59" s="42"/>
      <c r="F59" s="42"/>
      <c r="G59" s="42"/>
      <c r="H59" s="42"/>
      <c r="I59" s="42"/>
      <c r="J59" s="42"/>
      <c r="K59" s="42"/>
      <c r="L59" s="42"/>
      <c r="M59" s="42"/>
      <c r="N59" s="42"/>
      <c r="O59" s="42"/>
      <c r="P59" s="42"/>
      <c r="Q59" s="42"/>
      <c r="R59" s="42"/>
      <c r="S59" s="42"/>
      <c r="T59" s="42"/>
      <c r="U59" s="42"/>
      <c r="V59" s="42"/>
      <c r="W59" s="42"/>
      <c r="X59" s="42"/>
      <c r="Y59" s="42"/>
      <c r="Z59" s="42"/>
    </row>
    <row r="60" spans="1:26" ht="13.5" customHeight="1">
      <c r="A60" s="42"/>
      <c r="B60" s="42"/>
      <c r="C60" s="83"/>
      <c r="D60" s="42"/>
      <c r="E60" s="42"/>
      <c r="F60" s="42"/>
      <c r="G60" s="42"/>
      <c r="H60" s="42"/>
      <c r="I60" s="42"/>
      <c r="J60" s="42"/>
      <c r="K60" s="42"/>
      <c r="L60" s="42"/>
      <c r="M60" s="42"/>
      <c r="N60" s="42"/>
      <c r="O60" s="42"/>
      <c r="P60" s="42"/>
      <c r="Q60" s="42"/>
      <c r="R60" s="42"/>
      <c r="S60" s="42"/>
      <c r="T60" s="42"/>
      <c r="U60" s="42"/>
      <c r="V60" s="42"/>
      <c r="W60" s="42"/>
      <c r="X60" s="42"/>
      <c r="Y60" s="42"/>
      <c r="Z60" s="42"/>
    </row>
    <row r="61" spans="1:26" ht="13.5" customHeight="1">
      <c r="A61" s="42"/>
      <c r="B61" s="42"/>
      <c r="C61" s="83"/>
      <c r="D61" s="42"/>
      <c r="E61" s="42"/>
      <c r="F61" s="42"/>
      <c r="G61" s="42"/>
      <c r="H61" s="42"/>
      <c r="I61" s="42"/>
      <c r="J61" s="42"/>
      <c r="K61" s="42"/>
      <c r="L61" s="42"/>
      <c r="M61" s="42"/>
      <c r="N61" s="42"/>
      <c r="O61" s="42"/>
      <c r="P61" s="42"/>
      <c r="Q61" s="42"/>
      <c r="R61" s="42"/>
      <c r="S61" s="42"/>
      <c r="T61" s="42"/>
      <c r="U61" s="42"/>
      <c r="V61" s="42"/>
      <c r="W61" s="42"/>
      <c r="X61" s="42"/>
      <c r="Y61" s="42"/>
      <c r="Z61" s="42"/>
    </row>
    <row r="62" spans="1:26" ht="13.5" customHeight="1">
      <c r="A62" s="42"/>
      <c r="B62" s="42"/>
      <c r="C62" s="83"/>
      <c r="D62" s="42"/>
      <c r="E62" s="42"/>
      <c r="F62" s="42"/>
      <c r="G62" s="42"/>
      <c r="H62" s="42"/>
      <c r="I62" s="42"/>
      <c r="J62" s="42"/>
      <c r="K62" s="42"/>
      <c r="L62" s="42"/>
      <c r="M62" s="42"/>
      <c r="N62" s="42"/>
      <c r="O62" s="42"/>
      <c r="P62" s="42"/>
      <c r="Q62" s="42"/>
      <c r="R62" s="42"/>
      <c r="S62" s="42"/>
      <c r="T62" s="42"/>
      <c r="U62" s="42"/>
      <c r="V62" s="42"/>
      <c r="W62" s="42"/>
      <c r="X62" s="42"/>
      <c r="Y62" s="42"/>
      <c r="Z62" s="42"/>
    </row>
    <row r="63" spans="1:26" ht="13.5" customHeight="1">
      <c r="A63" s="42"/>
      <c r="B63" s="42"/>
      <c r="C63" s="83"/>
      <c r="D63" s="42"/>
      <c r="E63" s="42"/>
      <c r="F63" s="42"/>
      <c r="G63" s="42"/>
      <c r="H63" s="42"/>
      <c r="I63" s="42"/>
      <c r="J63" s="42"/>
      <c r="K63" s="42"/>
      <c r="L63" s="42"/>
      <c r="M63" s="42"/>
      <c r="N63" s="42"/>
      <c r="O63" s="42"/>
      <c r="P63" s="42"/>
      <c r="Q63" s="42"/>
      <c r="R63" s="42"/>
      <c r="S63" s="42"/>
      <c r="T63" s="42"/>
      <c r="U63" s="42"/>
      <c r="V63" s="42"/>
      <c r="W63" s="42"/>
      <c r="X63" s="42"/>
      <c r="Y63" s="42"/>
      <c r="Z63" s="42"/>
    </row>
    <row r="64" spans="1:26" ht="13.5" customHeight="1">
      <c r="A64" s="42"/>
      <c r="B64" s="42"/>
      <c r="C64" s="83"/>
      <c r="D64" s="42"/>
      <c r="E64" s="42"/>
      <c r="F64" s="42"/>
      <c r="G64" s="42"/>
      <c r="H64" s="42"/>
      <c r="I64" s="42"/>
      <c r="J64" s="42"/>
      <c r="K64" s="42"/>
      <c r="L64" s="42"/>
      <c r="M64" s="42"/>
      <c r="N64" s="42"/>
      <c r="O64" s="42"/>
      <c r="P64" s="42"/>
      <c r="Q64" s="42"/>
      <c r="R64" s="42"/>
      <c r="S64" s="42"/>
      <c r="T64" s="42"/>
      <c r="U64" s="42"/>
      <c r="V64" s="42"/>
      <c r="W64" s="42"/>
      <c r="X64" s="42"/>
      <c r="Y64" s="42"/>
      <c r="Z64" s="42"/>
    </row>
    <row r="65" spans="1:26" ht="13.5" customHeight="1">
      <c r="A65" s="42"/>
      <c r="B65" s="42"/>
      <c r="C65" s="83"/>
      <c r="D65" s="42"/>
      <c r="E65" s="42"/>
      <c r="F65" s="42"/>
      <c r="G65" s="42"/>
      <c r="H65" s="42"/>
      <c r="I65" s="42"/>
      <c r="J65" s="42"/>
      <c r="K65" s="42"/>
      <c r="L65" s="42"/>
      <c r="M65" s="42"/>
      <c r="N65" s="42"/>
      <c r="O65" s="42"/>
      <c r="P65" s="42"/>
      <c r="Q65" s="42"/>
      <c r="R65" s="42"/>
      <c r="S65" s="42"/>
      <c r="T65" s="42"/>
      <c r="U65" s="42"/>
      <c r="V65" s="42"/>
      <c r="W65" s="42"/>
      <c r="X65" s="42"/>
      <c r="Y65" s="42"/>
      <c r="Z65" s="42"/>
    </row>
    <row r="66" spans="1:26" ht="13.5" customHeight="1">
      <c r="A66" s="42"/>
      <c r="B66" s="42"/>
      <c r="C66" s="83"/>
      <c r="D66" s="42"/>
      <c r="E66" s="42"/>
      <c r="F66" s="42"/>
      <c r="G66" s="42"/>
      <c r="H66" s="42"/>
      <c r="I66" s="42"/>
      <c r="J66" s="42"/>
      <c r="K66" s="42"/>
      <c r="L66" s="42"/>
      <c r="M66" s="42"/>
      <c r="N66" s="42"/>
      <c r="O66" s="42"/>
      <c r="P66" s="42"/>
      <c r="Q66" s="42"/>
      <c r="R66" s="42"/>
      <c r="S66" s="42"/>
      <c r="T66" s="42"/>
      <c r="U66" s="42"/>
      <c r="V66" s="42"/>
      <c r="W66" s="42"/>
      <c r="X66" s="42"/>
      <c r="Y66" s="42"/>
      <c r="Z66" s="42"/>
    </row>
    <row r="67" spans="1:26" ht="13.5" customHeight="1">
      <c r="A67" s="42"/>
      <c r="B67" s="42"/>
      <c r="C67" s="83"/>
      <c r="D67" s="42"/>
      <c r="E67" s="42"/>
      <c r="F67" s="42"/>
      <c r="G67" s="42"/>
      <c r="H67" s="42"/>
      <c r="I67" s="42"/>
      <c r="J67" s="42"/>
      <c r="K67" s="42"/>
      <c r="L67" s="42"/>
      <c r="M67" s="42"/>
      <c r="N67" s="42"/>
      <c r="O67" s="42"/>
      <c r="P67" s="42"/>
      <c r="Q67" s="42"/>
      <c r="R67" s="42"/>
      <c r="S67" s="42"/>
      <c r="T67" s="42"/>
      <c r="U67" s="42"/>
      <c r="V67" s="42"/>
      <c r="W67" s="42"/>
      <c r="X67" s="42"/>
      <c r="Y67" s="42"/>
      <c r="Z67" s="42"/>
    </row>
    <row r="68" spans="1:26" ht="13.5" customHeight="1">
      <c r="A68" s="42"/>
      <c r="B68" s="42"/>
      <c r="C68" s="83"/>
      <c r="D68" s="42"/>
      <c r="E68" s="42"/>
      <c r="F68" s="42"/>
      <c r="G68" s="42"/>
      <c r="H68" s="42"/>
      <c r="I68" s="42"/>
      <c r="J68" s="42"/>
      <c r="K68" s="42"/>
      <c r="L68" s="42"/>
      <c r="M68" s="42"/>
      <c r="N68" s="42"/>
      <c r="O68" s="42"/>
      <c r="P68" s="42"/>
      <c r="Q68" s="42"/>
      <c r="R68" s="42"/>
      <c r="S68" s="42"/>
      <c r="T68" s="42"/>
      <c r="U68" s="42"/>
      <c r="V68" s="42"/>
      <c r="W68" s="42"/>
      <c r="X68" s="42"/>
      <c r="Y68" s="42"/>
      <c r="Z68" s="42"/>
    </row>
    <row r="69" spans="1:26" ht="13.5" customHeight="1">
      <c r="A69" s="42"/>
      <c r="B69" s="42"/>
      <c r="C69" s="83"/>
      <c r="D69" s="42"/>
      <c r="E69" s="42"/>
      <c r="F69" s="42"/>
      <c r="G69" s="42"/>
      <c r="H69" s="42"/>
      <c r="I69" s="42"/>
      <c r="J69" s="42"/>
      <c r="K69" s="42"/>
      <c r="L69" s="42"/>
      <c r="M69" s="42"/>
      <c r="N69" s="42"/>
      <c r="O69" s="42"/>
      <c r="P69" s="42"/>
      <c r="Q69" s="42"/>
      <c r="R69" s="42"/>
      <c r="S69" s="42"/>
      <c r="T69" s="42"/>
      <c r="U69" s="42"/>
      <c r="V69" s="42"/>
      <c r="W69" s="42"/>
      <c r="X69" s="42"/>
      <c r="Y69" s="42"/>
      <c r="Z69" s="42"/>
    </row>
    <row r="70" spans="1:26" ht="13.5" customHeight="1">
      <c r="A70" s="42"/>
      <c r="B70" s="42"/>
      <c r="C70" s="83"/>
      <c r="D70" s="42"/>
      <c r="E70" s="42"/>
      <c r="F70" s="42"/>
      <c r="G70" s="42"/>
      <c r="H70" s="42"/>
      <c r="I70" s="42"/>
      <c r="J70" s="42"/>
      <c r="K70" s="42"/>
      <c r="L70" s="42"/>
      <c r="M70" s="42"/>
      <c r="N70" s="42"/>
      <c r="O70" s="42"/>
      <c r="P70" s="42"/>
      <c r="Q70" s="42"/>
      <c r="R70" s="42"/>
      <c r="S70" s="42"/>
      <c r="T70" s="42"/>
      <c r="U70" s="42"/>
      <c r="V70" s="42"/>
      <c r="W70" s="42"/>
      <c r="X70" s="42"/>
      <c r="Y70" s="42"/>
      <c r="Z70" s="42"/>
    </row>
    <row r="71" spans="1:26" ht="13.5" customHeight="1">
      <c r="A71" s="42"/>
      <c r="B71" s="42"/>
      <c r="C71" s="83"/>
      <c r="D71" s="42"/>
      <c r="E71" s="42"/>
      <c r="F71" s="42"/>
      <c r="G71" s="42"/>
      <c r="H71" s="42"/>
      <c r="I71" s="42"/>
      <c r="J71" s="42"/>
      <c r="K71" s="42"/>
      <c r="L71" s="42"/>
      <c r="M71" s="42"/>
      <c r="N71" s="42"/>
      <c r="O71" s="42"/>
      <c r="P71" s="42"/>
      <c r="Q71" s="42"/>
      <c r="R71" s="42"/>
      <c r="S71" s="42"/>
      <c r="T71" s="42"/>
      <c r="U71" s="42"/>
      <c r="V71" s="42"/>
      <c r="W71" s="42"/>
      <c r="X71" s="42"/>
      <c r="Y71" s="42"/>
      <c r="Z71" s="42"/>
    </row>
    <row r="72" spans="1:26" ht="13.5" customHeight="1">
      <c r="A72" s="42"/>
      <c r="B72" s="42"/>
      <c r="C72" s="83"/>
      <c r="D72" s="42"/>
      <c r="E72" s="42"/>
      <c r="F72" s="42"/>
      <c r="G72" s="42"/>
      <c r="H72" s="42"/>
      <c r="I72" s="42"/>
      <c r="J72" s="42"/>
      <c r="K72" s="42"/>
      <c r="L72" s="42"/>
      <c r="M72" s="42"/>
      <c r="N72" s="42"/>
      <c r="O72" s="42"/>
      <c r="P72" s="42"/>
      <c r="Q72" s="42"/>
      <c r="R72" s="42"/>
      <c r="S72" s="42"/>
      <c r="T72" s="42"/>
      <c r="U72" s="42"/>
      <c r="V72" s="42"/>
      <c r="W72" s="42"/>
      <c r="X72" s="42"/>
      <c r="Y72" s="42"/>
      <c r="Z72" s="42"/>
    </row>
    <row r="73" spans="1:26" ht="13.5" customHeight="1">
      <c r="A73" s="42"/>
      <c r="B73" s="42"/>
      <c r="C73" s="83"/>
      <c r="D73" s="42"/>
      <c r="E73" s="42"/>
      <c r="F73" s="42"/>
      <c r="G73" s="42"/>
      <c r="H73" s="42"/>
      <c r="I73" s="42"/>
      <c r="J73" s="42"/>
      <c r="K73" s="42"/>
      <c r="L73" s="42"/>
      <c r="M73" s="42"/>
      <c r="N73" s="42"/>
      <c r="O73" s="42"/>
      <c r="P73" s="42"/>
      <c r="Q73" s="42"/>
      <c r="R73" s="42"/>
      <c r="S73" s="42"/>
      <c r="T73" s="42"/>
      <c r="U73" s="42"/>
      <c r="V73" s="42"/>
      <c r="W73" s="42"/>
      <c r="X73" s="42"/>
      <c r="Y73" s="42"/>
      <c r="Z73" s="42"/>
    </row>
    <row r="74" spans="1:26" ht="13.5" customHeight="1">
      <c r="A74" s="42"/>
      <c r="B74" s="42"/>
      <c r="C74" s="83"/>
      <c r="D74" s="42"/>
      <c r="E74" s="42"/>
      <c r="F74" s="42"/>
      <c r="G74" s="42"/>
      <c r="H74" s="42"/>
      <c r="I74" s="42"/>
      <c r="J74" s="42"/>
      <c r="K74" s="42"/>
      <c r="L74" s="42"/>
      <c r="M74" s="42"/>
      <c r="N74" s="42"/>
      <c r="O74" s="42"/>
      <c r="P74" s="42"/>
      <c r="Q74" s="42"/>
      <c r="R74" s="42"/>
      <c r="S74" s="42"/>
      <c r="T74" s="42"/>
      <c r="U74" s="42"/>
      <c r="V74" s="42"/>
      <c r="W74" s="42"/>
      <c r="X74" s="42"/>
      <c r="Y74" s="42"/>
      <c r="Z74" s="42"/>
    </row>
    <row r="75" spans="1:26" ht="13.5" customHeight="1">
      <c r="A75" s="42"/>
      <c r="B75" s="42"/>
      <c r="C75" s="83"/>
      <c r="D75" s="42"/>
      <c r="E75" s="42"/>
      <c r="F75" s="42"/>
      <c r="G75" s="42"/>
      <c r="H75" s="42"/>
      <c r="I75" s="42"/>
      <c r="J75" s="42"/>
      <c r="K75" s="42"/>
      <c r="L75" s="42"/>
      <c r="M75" s="42"/>
      <c r="N75" s="42"/>
      <c r="O75" s="42"/>
      <c r="P75" s="42"/>
      <c r="Q75" s="42"/>
      <c r="R75" s="42"/>
      <c r="S75" s="42"/>
      <c r="T75" s="42"/>
      <c r="U75" s="42"/>
      <c r="V75" s="42"/>
      <c r="W75" s="42"/>
      <c r="X75" s="42"/>
      <c r="Y75" s="42"/>
      <c r="Z75" s="42"/>
    </row>
    <row r="76" spans="1:26" ht="13.5" customHeight="1">
      <c r="A76" s="42"/>
      <c r="B76" s="42"/>
      <c r="C76" s="83"/>
      <c r="D76" s="42"/>
      <c r="E76" s="42"/>
      <c r="F76" s="42"/>
      <c r="G76" s="42"/>
      <c r="H76" s="42"/>
      <c r="I76" s="42"/>
      <c r="J76" s="42"/>
      <c r="K76" s="42"/>
      <c r="L76" s="42"/>
      <c r="M76" s="42"/>
      <c r="N76" s="42"/>
      <c r="O76" s="42"/>
      <c r="P76" s="42"/>
      <c r="Q76" s="42"/>
      <c r="R76" s="42"/>
      <c r="S76" s="42"/>
      <c r="T76" s="42"/>
      <c r="U76" s="42"/>
      <c r="V76" s="42"/>
      <c r="W76" s="42"/>
      <c r="X76" s="42"/>
      <c r="Y76" s="42"/>
      <c r="Z76" s="42"/>
    </row>
    <row r="77" spans="1:26" ht="13.5" customHeight="1">
      <c r="A77" s="42"/>
      <c r="B77" s="42"/>
      <c r="C77" s="83"/>
      <c r="D77" s="42"/>
      <c r="E77" s="42"/>
      <c r="F77" s="42"/>
      <c r="G77" s="42"/>
      <c r="H77" s="42"/>
      <c r="I77" s="42"/>
      <c r="J77" s="42"/>
      <c r="K77" s="42"/>
      <c r="L77" s="42"/>
      <c r="M77" s="42"/>
      <c r="N77" s="42"/>
      <c r="O77" s="42"/>
      <c r="P77" s="42"/>
      <c r="Q77" s="42"/>
      <c r="R77" s="42"/>
      <c r="S77" s="42"/>
      <c r="T77" s="42"/>
      <c r="U77" s="42"/>
      <c r="V77" s="42"/>
      <c r="W77" s="42"/>
      <c r="X77" s="42"/>
      <c r="Y77" s="42"/>
      <c r="Z77" s="42"/>
    </row>
    <row r="78" spans="1:26" ht="13.5" customHeight="1">
      <c r="A78" s="42"/>
      <c r="B78" s="42"/>
      <c r="C78" s="83"/>
      <c r="D78" s="42"/>
      <c r="E78" s="42"/>
      <c r="F78" s="42"/>
      <c r="G78" s="42"/>
      <c r="H78" s="42"/>
      <c r="I78" s="42"/>
      <c r="J78" s="42"/>
      <c r="K78" s="42"/>
      <c r="L78" s="42"/>
      <c r="M78" s="42"/>
      <c r="N78" s="42"/>
      <c r="O78" s="42"/>
      <c r="P78" s="42"/>
      <c r="Q78" s="42"/>
      <c r="R78" s="42"/>
      <c r="S78" s="42"/>
      <c r="T78" s="42"/>
      <c r="U78" s="42"/>
      <c r="V78" s="42"/>
      <c r="W78" s="42"/>
      <c r="X78" s="42"/>
      <c r="Y78" s="42"/>
      <c r="Z78" s="42"/>
    </row>
    <row r="79" spans="1:26" ht="13.5" customHeight="1">
      <c r="A79" s="42"/>
      <c r="B79" s="42"/>
      <c r="C79" s="83"/>
      <c r="D79" s="42"/>
      <c r="E79" s="42"/>
      <c r="F79" s="42"/>
      <c r="G79" s="42"/>
      <c r="H79" s="42"/>
      <c r="I79" s="42"/>
      <c r="J79" s="42"/>
      <c r="K79" s="42"/>
      <c r="L79" s="42"/>
      <c r="M79" s="42"/>
      <c r="N79" s="42"/>
      <c r="O79" s="42"/>
      <c r="P79" s="42"/>
      <c r="Q79" s="42"/>
      <c r="R79" s="42"/>
      <c r="S79" s="42"/>
      <c r="T79" s="42"/>
      <c r="U79" s="42"/>
      <c r="V79" s="42"/>
      <c r="W79" s="42"/>
      <c r="X79" s="42"/>
      <c r="Y79" s="42"/>
      <c r="Z79" s="42"/>
    </row>
    <row r="80" spans="1:26" ht="13.5" customHeight="1">
      <c r="A80" s="42"/>
      <c r="B80" s="42"/>
      <c r="C80" s="83"/>
      <c r="D80" s="42"/>
      <c r="E80" s="42"/>
      <c r="F80" s="42"/>
      <c r="G80" s="42"/>
      <c r="H80" s="42"/>
      <c r="I80" s="42"/>
      <c r="J80" s="42"/>
      <c r="K80" s="42"/>
      <c r="L80" s="42"/>
      <c r="M80" s="42"/>
      <c r="N80" s="42"/>
      <c r="O80" s="42"/>
      <c r="P80" s="42"/>
      <c r="Q80" s="42"/>
      <c r="R80" s="42"/>
      <c r="S80" s="42"/>
      <c r="T80" s="42"/>
      <c r="U80" s="42"/>
      <c r="V80" s="42"/>
      <c r="W80" s="42"/>
      <c r="X80" s="42"/>
      <c r="Y80" s="42"/>
      <c r="Z80" s="42"/>
    </row>
    <row r="81" spans="1:26" ht="13.5" customHeight="1">
      <c r="A81" s="42"/>
      <c r="B81" s="42"/>
      <c r="C81" s="83"/>
      <c r="D81" s="42"/>
      <c r="E81" s="42"/>
      <c r="F81" s="42"/>
      <c r="G81" s="42"/>
      <c r="H81" s="42"/>
      <c r="I81" s="42"/>
      <c r="J81" s="42"/>
      <c r="K81" s="42"/>
      <c r="L81" s="42"/>
      <c r="M81" s="42"/>
      <c r="N81" s="42"/>
      <c r="O81" s="42"/>
      <c r="P81" s="42"/>
      <c r="Q81" s="42"/>
      <c r="R81" s="42"/>
      <c r="S81" s="42"/>
      <c r="T81" s="42"/>
      <c r="U81" s="42"/>
      <c r="V81" s="42"/>
      <c r="W81" s="42"/>
      <c r="X81" s="42"/>
      <c r="Y81" s="42"/>
      <c r="Z81" s="42"/>
    </row>
    <row r="82" spans="1:26" ht="13.5" customHeight="1">
      <c r="A82" s="42"/>
      <c r="B82" s="42"/>
      <c r="C82" s="83"/>
      <c r="D82" s="42"/>
      <c r="E82" s="42"/>
      <c r="F82" s="42"/>
      <c r="G82" s="42"/>
      <c r="H82" s="42"/>
      <c r="I82" s="42"/>
      <c r="J82" s="42"/>
      <c r="K82" s="42"/>
      <c r="L82" s="42"/>
      <c r="M82" s="42"/>
      <c r="N82" s="42"/>
      <c r="O82" s="42"/>
      <c r="P82" s="42"/>
      <c r="Q82" s="42"/>
      <c r="R82" s="42"/>
      <c r="S82" s="42"/>
      <c r="T82" s="42"/>
      <c r="U82" s="42"/>
      <c r="V82" s="42"/>
      <c r="W82" s="42"/>
      <c r="X82" s="42"/>
      <c r="Y82" s="42"/>
      <c r="Z82" s="42"/>
    </row>
    <row r="83" spans="1:26" ht="13.5" customHeight="1">
      <c r="A83" s="42"/>
      <c r="B83" s="42"/>
      <c r="C83" s="83"/>
      <c r="D83" s="42"/>
      <c r="E83" s="42"/>
      <c r="F83" s="42"/>
      <c r="G83" s="42"/>
      <c r="H83" s="42"/>
      <c r="I83" s="42"/>
      <c r="J83" s="42"/>
      <c r="K83" s="42"/>
      <c r="L83" s="42"/>
      <c r="M83" s="42"/>
      <c r="N83" s="42"/>
      <c r="O83" s="42"/>
      <c r="P83" s="42"/>
      <c r="Q83" s="42"/>
      <c r="R83" s="42"/>
      <c r="S83" s="42"/>
      <c r="T83" s="42"/>
      <c r="U83" s="42"/>
      <c r="V83" s="42"/>
      <c r="W83" s="42"/>
      <c r="X83" s="42"/>
      <c r="Y83" s="42"/>
      <c r="Z83" s="42"/>
    </row>
    <row r="84" spans="1:26" ht="13.5" customHeight="1">
      <c r="A84" s="42"/>
      <c r="B84" s="42"/>
      <c r="C84" s="83"/>
      <c r="D84" s="42"/>
      <c r="E84" s="42"/>
      <c r="F84" s="42"/>
      <c r="G84" s="42"/>
      <c r="H84" s="42"/>
      <c r="I84" s="42"/>
      <c r="J84" s="42"/>
      <c r="K84" s="42"/>
      <c r="L84" s="42"/>
      <c r="M84" s="42"/>
      <c r="N84" s="42"/>
      <c r="O84" s="42"/>
      <c r="P84" s="42"/>
      <c r="Q84" s="42"/>
      <c r="R84" s="42"/>
      <c r="S84" s="42"/>
      <c r="T84" s="42"/>
      <c r="U84" s="42"/>
      <c r="V84" s="42"/>
      <c r="W84" s="42"/>
      <c r="X84" s="42"/>
      <c r="Y84" s="42"/>
      <c r="Z84" s="42"/>
    </row>
    <row r="85" spans="1:26" ht="13.5" customHeight="1">
      <c r="A85" s="42"/>
      <c r="B85" s="42"/>
      <c r="C85" s="83"/>
      <c r="D85" s="42"/>
      <c r="E85" s="42"/>
      <c r="F85" s="42"/>
      <c r="G85" s="42"/>
      <c r="H85" s="42"/>
      <c r="I85" s="42"/>
      <c r="J85" s="42"/>
      <c r="K85" s="42"/>
      <c r="L85" s="42"/>
      <c r="M85" s="42"/>
      <c r="N85" s="42"/>
      <c r="O85" s="42"/>
      <c r="P85" s="42"/>
      <c r="Q85" s="42"/>
      <c r="R85" s="42"/>
      <c r="S85" s="42"/>
      <c r="T85" s="42"/>
      <c r="U85" s="42"/>
      <c r="V85" s="42"/>
      <c r="W85" s="42"/>
      <c r="X85" s="42"/>
      <c r="Y85" s="42"/>
      <c r="Z85" s="42"/>
    </row>
    <row r="86" spans="1:26" ht="13.5" customHeight="1">
      <c r="A86" s="42"/>
      <c r="B86" s="42"/>
      <c r="C86" s="83"/>
      <c r="D86" s="42"/>
      <c r="E86" s="42"/>
      <c r="F86" s="42"/>
      <c r="G86" s="42"/>
      <c r="H86" s="42"/>
      <c r="I86" s="42"/>
      <c r="J86" s="42"/>
      <c r="K86" s="42"/>
      <c r="L86" s="42"/>
      <c r="M86" s="42"/>
      <c r="N86" s="42"/>
      <c r="O86" s="42"/>
      <c r="P86" s="42"/>
      <c r="Q86" s="42"/>
      <c r="R86" s="42"/>
      <c r="S86" s="42"/>
      <c r="T86" s="42"/>
      <c r="U86" s="42"/>
      <c r="V86" s="42"/>
      <c r="W86" s="42"/>
      <c r="X86" s="42"/>
      <c r="Y86" s="42"/>
      <c r="Z86" s="42"/>
    </row>
    <row r="87" spans="1:26" ht="13.5" customHeight="1">
      <c r="A87" s="42"/>
      <c r="B87" s="42"/>
      <c r="C87" s="83"/>
      <c r="D87" s="42"/>
      <c r="E87" s="42"/>
      <c r="F87" s="42"/>
      <c r="G87" s="42"/>
      <c r="H87" s="42"/>
      <c r="I87" s="42"/>
      <c r="J87" s="42"/>
      <c r="K87" s="42"/>
      <c r="L87" s="42"/>
      <c r="M87" s="42"/>
      <c r="N87" s="42"/>
      <c r="O87" s="42"/>
      <c r="P87" s="42"/>
      <c r="Q87" s="42"/>
      <c r="R87" s="42"/>
      <c r="S87" s="42"/>
      <c r="T87" s="42"/>
      <c r="U87" s="42"/>
      <c r="V87" s="42"/>
      <c r="W87" s="42"/>
      <c r="X87" s="42"/>
      <c r="Y87" s="42"/>
      <c r="Z87" s="42"/>
    </row>
    <row r="88" spans="1:26" ht="13.5" customHeight="1">
      <c r="A88" s="42"/>
      <c r="B88" s="42"/>
      <c r="C88" s="83"/>
      <c r="D88" s="42"/>
      <c r="E88" s="42"/>
      <c r="F88" s="42"/>
      <c r="G88" s="42"/>
      <c r="H88" s="42"/>
      <c r="I88" s="42"/>
      <c r="J88" s="42"/>
      <c r="K88" s="42"/>
      <c r="L88" s="42"/>
      <c r="M88" s="42"/>
      <c r="N88" s="42"/>
      <c r="O88" s="42"/>
      <c r="P88" s="42"/>
      <c r="Q88" s="42"/>
      <c r="R88" s="42"/>
      <c r="S88" s="42"/>
      <c r="T88" s="42"/>
      <c r="U88" s="42"/>
      <c r="V88" s="42"/>
      <c r="W88" s="42"/>
      <c r="X88" s="42"/>
      <c r="Y88" s="42"/>
      <c r="Z88" s="42"/>
    </row>
    <row r="89" spans="1:26" ht="13.5" customHeight="1">
      <c r="A89" s="42"/>
      <c r="B89" s="42"/>
      <c r="C89" s="83"/>
      <c r="D89" s="42"/>
      <c r="E89" s="42"/>
      <c r="F89" s="42"/>
      <c r="G89" s="42"/>
      <c r="H89" s="42"/>
      <c r="I89" s="42"/>
      <c r="J89" s="42"/>
      <c r="K89" s="42"/>
      <c r="L89" s="42"/>
      <c r="M89" s="42"/>
      <c r="N89" s="42"/>
      <c r="O89" s="42"/>
      <c r="P89" s="42"/>
      <c r="Q89" s="42"/>
      <c r="R89" s="42"/>
      <c r="S89" s="42"/>
      <c r="T89" s="42"/>
      <c r="U89" s="42"/>
      <c r="V89" s="42"/>
      <c r="W89" s="42"/>
      <c r="X89" s="42"/>
      <c r="Y89" s="42"/>
      <c r="Z89" s="42"/>
    </row>
    <row r="90" spans="1:26" ht="13.5" customHeight="1">
      <c r="A90" s="42"/>
      <c r="B90" s="42"/>
      <c r="C90" s="83"/>
      <c r="D90" s="42"/>
      <c r="E90" s="42"/>
      <c r="F90" s="42"/>
      <c r="G90" s="42"/>
      <c r="H90" s="42"/>
      <c r="I90" s="42"/>
      <c r="J90" s="42"/>
      <c r="K90" s="42"/>
      <c r="L90" s="42"/>
      <c r="M90" s="42"/>
      <c r="N90" s="42"/>
      <c r="O90" s="42"/>
      <c r="P90" s="42"/>
      <c r="Q90" s="42"/>
      <c r="R90" s="42"/>
      <c r="S90" s="42"/>
      <c r="T90" s="42"/>
      <c r="U90" s="42"/>
      <c r="V90" s="42"/>
      <c r="W90" s="42"/>
      <c r="X90" s="42"/>
      <c r="Y90" s="42"/>
      <c r="Z90" s="42"/>
    </row>
    <row r="91" spans="1:26" ht="13.5" customHeight="1">
      <c r="A91" s="42"/>
      <c r="B91" s="42"/>
      <c r="C91" s="83"/>
      <c r="D91" s="42"/>
      <c r="E91" s="42"/>
      <c r="F91" s="42"/>
      <c r="G91" s="42"/>
      <c r="H91" s="42"/>
      <c r="I91" s="42"/>
      <c r="J91" s="42"/>
      <c r="K91" s="42"/>
      <c r="L91" s="42"/>
      <c r="M91" s="42"/>
      <c r="N91" s="42"/>
      <c r="O91" s="42"/>
      <c r="P91" s="42"/>
      <c r="Q91" s="42"/>
      <c r="R91" s="42"/>
      <c r="S91" s="42"/>
      <c r="T91" s="42"/>
      <c r="U91" s="42"/>
      <c r="V91" s="42"/>
      <c r="W91" s="42"/>
      <c r="X91" s="42"/>
      <c r="Y91" s="42"/>
      <c r="Z91" s="42"/>
    </row>
    <row r="92" spans="1:26" ht="13.5" customHeight="1">
      <c r="A92" s="42"/>
      <c r="B92" s="42"/>
      <c r="C92" s="83"/>
      <c r="D92" s="42"/>
      <c r="E92" s="42"/>
      <c r="F92" s="42"/>
      <c r="G92" s="42"/>
      <c r="H92" s="42"/>
      <c r="I92" s="42"/>
      <c r="J92" s="42"/>
      <c r="K92" s="42"/>
      <c r="L92" s="42"/>
      <c r="M92" s="42"/>
      <c r="N92" s="42"/>
      <c r="O92" s="42"/>
      <c r="P92" s="42"/>
      <c r="Q92" s="42"/>
      <c r="R92" s="42"/>
      <c r="S92" s="42"/>
      <c r="T92" s="42"/>
      <c r="U92" s="42"/>
      <c r="V92" s="42"/>
      <c r="W92" s="42"/>
      <c r="X92" s="42"/>
      <c r="Y92" s="42"/>
      <c r="Z92" s="42"/>
    </row>
    <row r="93" spans="1:26" ht="13.5" customHeight="1">
      <c r="A93" s="42"/>
      <c r="B93" s="42"/>
      <c r="C93" s="83"/>
      <c r="D93" s="42"/>
      <c r="E93" s="42"/>
      <c r="F93" s="42"/>
      <c r="G93" s="42"/>
      <c r="H93" s="42"/>
      <c r="I93" s="42"/>
      <c r="J93" s="42"/>
      <c r="K93" s="42"/>
      <c r="L93" s="42"/>
      <c r="M93" s="42"/>
      <c r="N93" s="42"/>
      <c r="O93" s="42"/>
      <c r="P93" s="42"/>
      <c r="Q93" s="42"/>
      <c r="R93" s="42"/>
      <c r="S93" s="42"/>
      <c r="T93" s="42"/>
      <c r="U93" s="42"/>
      <c r="V93" s="42"/>
      <c r="W93" s="42"/>
      <c r="X93" s="42"/>
      <c r="Y93" s="42"/>
      <c r="Z93" s="42"/>
    </row>
    <row r="94" spans="1:26" ht="13.5" customHeight="1">
      <c r="A94" s="42"/>
      <c r="B94" s="42"/>
      <c r="C94" s="83"/>
      <c r="D94" s="42"/>
      <c r="E94" s="42"/>
      <c r="F94" s="42"/>
      <c r="G94" s="42"/>
      <c r="H94" s="42"/>
      <c r="I94" s="42"/>
      <c r="J94" s="42"/>
      <c r="K94" s="42"/>
      <c r="L94" s="42"/>
      <c r="M94" s="42"/>
      <c r="N94" s="42"/>
      <c r="O94" s="42"/>
      <c r="P94" s="42"/>
      <c r="Q94" s="42"/>
      <c r="R94" s="42"/>
      <c r="S94" s="42"/>
      <c r="T94" s="42"/>
      <c r="U94" s="42"/>
      <c r="V94" s="42"/>
      <c r="W94" s="42"/>
      <c r="X94" s="42"/>
      <c r="Y94" s="42"/>
      <c r="Z94" s="42"/>
    </row>
    <row r="95" spans="1:26" ht="13.5" customHeight="1">
      <c r="A95" s="42"/>
      <c r="B95" s="42"/>
      <c r="C95" s="83"/>
      <c r="D95" s="42"/>
      <c r="E95" s="42"/>
      <c r="F95" s="42"/>
      <c r="G95" s="42"/>
      <c r="H95" s="42"/>
      <c r="I95" s="42"/>
      <c r="J95" s="42"/>
      <c r="K95" s="42"/>
      <c r="L95" s="42"/>
      <c r="M95" s="42"/>
      <c r="N95" s="42"/>
      <c r="O95" s="42"/>
      <c r="P95" s="42"/>
      <c r="Q95" s="42"/>
      <c r="R95" s="42"/>
      <c r="S95" s="42"/>
      <c r="T95" s="42"/>
      <c r="U95" s="42"/>
      <c r="V95" s="42"/>
      <c r="W95" s="42"/>
      <c r="X95" s="42"/>
      <c r="Y95" s="42"/>
      <c r="Z95" s="42"/>
    </row>
    <row r="96" spans="1:26" ht="13.5" customHeight="1">
      <c r="A96" s="42"/>
      <c r="B96" s="42"/>
      <c r="C96" s="83"/>
      <c r="D96" s="42"/>
      <c r="E96" s="42"/>
      <c r="F96" s="42"/>
      <c r="G96" s="42"/>
      <c r="H96" s="42"/>
      <c r="I96" s="42"/>
      <c r="J96" s="42"/>
      <c r="K96" s="42"/>
      <c r="L96" s="42"/>
      <c r="M96" s="42"/>
      <c r="N96" s="42"/>
      <c r="O96" s="42"/>
      <c r="P96" s="42"/>
      <c r="Q96" s="42"/>
      <c r="R96" s="42"/>
      <c r="S96" s="42"/>
      <c r="T96" s="42"/>
      <c r="U96" s="42"/>
      <c r="V96" s="42"/>
      <c r="W96" s="42"/>
      <c r="X96" s="42"/>
      <c r="Y96" s="42"/>
      <c r="Z96" s="42"/>
    </row>
    <row r="97" spans="1:26" ht="13.5" customHeight="1">
      <c r="A97" s="42"/>
      <c r="B97" s="42"/>
      <c r="C97" s="83"/>
      <c r="D97" s="42"/>
      <c r="E97" s="42"/>
      <c r="F97" s="42"/>
      <c r="G97" s="42"/>
      <c r="H97" s="42"/>
      <c r="I97" s="42"/>
      <c r="J97" s="42"/>
      <c r="K97" s="42"/>
      <c r="L97" s="42"/>
      <c r="M97" s="42"/>
      <c r="N97" s="42"/>
      <c r="O97" s="42"/>
      <c r="P97" s="42"/>
      <c r="Q97" s="42"/>
      <c r="R97" s="42"/>
      <c r="S97" s="42"/>
      <c r="T97" s="42"/>
      <c r="U97" s="42"/>
      <c r="V97" s="42"/>
      <c r="W97" s="42"/>
      <c r="X97" s="42"/>
      <c r="Y97" s="42"/>
      <c r="Z97" s="42"/>
    </row>
    <row r="98" spans="1:26" ht="13.5" customHeight="1">
      <c r="A98" s="42"/>
      <c r="B98" s="42"/>
      <c r="C98" s="83"/>
      <c r="D98" s="42"/>
      <c r="E98" s="42"/>
      <c r="F98" s="42"/>
      <c r="G98" s="42"/>
      <c r="H98" s="42"/>
      <c r="I98" s="42"/>
      <c r="J98" s="42"/>
      <c r="K98" s="42"/>
      <c r="L98" s="42"/>
      <c r="M98" s="42"/>
      <c r="N98" s="42"/>
      <c r="O98" s="42"/>
      <c r="P98" s="42"/>
      <c r="Q98" s="42"/>
      <c r="R98" s="42"/>
      <c r="S98" s="42"/>
      <c r="T98" s="42"/>
      <c r="U98" s="42"/>
      <c r="V98" s="42"/>
      <c r="W98" s="42"/>
      <c r="X98" s="42"/>
      <c r="Y98" s="42"/>
      <c r="Z98" s="42"/>
    </row>
    <row r="99" spans="1:26" ht="13.5" customHeight="1">
      <c r="A99" s="42"/>
      <c r="B99" s="42"/>
      <c r="C99" s="83"/>
      <c r="D99" s="42"/>
      <c r="E99" s="42"/>
      <c r="F99" s="42"/>
      <c r="G99" s="42"/>
      <c r="H99" s="42"/>
      <c r="I99" s="42"/>
      <c r="J99" s="42"/>
      <c r="K99" s="42"/>
      <c r="L99" s="42"/>
      <c r="M99" s="42"/>
      <c r="N99" s="42"/>
      <c r="O99" s="42"/>
      <c r="P99" s="42"/>
      <c r="Q99" s="42"/>
      <c r="R99" s="42"/>
      <c r="S99" s="42"/>
      <c r="T99" s="42"/>
      <c r="U99" s="42"/>
      <c r="V99" s="42"/>
      <c r="W99" s="42"/>
      <c r="X99" s="42"/>
      <c r="Y99" s="42"/>
      <c r="Z99" s="42"/>
    </row>
    <row r="100" spans="1:26" ht="13.5" customHeight="1">
      <c r="A100" s="42"/>
      <c r="B100" s="42"/>
      <c r="C100" s="83"/>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spans="1:26" ht="13.5" customHeight="1">
      <c r="A101" s="42"/>
      <c r="B101" s="42"/>
      <c r="C101" s="83"/>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spans="1:26" ht="13.5" customHeight="1">
      <c r="A102" s="42"/>
      <c r="B102" s="42"/>
      <c r="C102" s="83"/>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spans="1:26" ht="13.5" customHeight="1">
      <c r="A103" s="42"/>
      <c r="B103" s="42"/>
      <c r="C103" s="83"/>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spans="1:26" ht="13.5" customHeight="1">
      <c r="A104" s="42"/>
      <c r="B104" s="42"/>
      <c r="C104" s="83"/>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spans="1:26" ht="13.5" customHeight="1">
      <c r="A105" s="42"/>
      <c r="B105" s="42"/>
      <c r="C105" s="83"/>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spans="1:26" ht="13.5" customHeight="1">
      <c r="A106" s="42"/>
      <c r="B106" s="42"/>
      <c r="C106" s="83"/>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spans="1:26" ht="13.5" customHeight="1">
      <c r="A107" s="42"/>
      <c r="B107" s="42"/>
      <c r="C107" s="83"/>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spans="1:26" ht="13.5" customHeight="1">
      <c r="A108" s="42"/>
      <c r="B108" s="42"/>
      <c r="C108" s="83"/>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spans="1:26" ht="13.5" customHeight="1">
      <c r="A109" s="42"/>
      <c r="B109" s="42"/>
      <c r="C109" s="83"/>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spans="1:26" ht="13.5" customHeight="1">
      <c r="A110" s="42"/>
      <c r="B110" s="42"/>
      <c r="C110" s="83"/>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spans="1:26" ht="13.5" customHeight="1">
      <c r="A111" s="42"/>
      <c r="B111" s="42"/>
      <c r="C111" s="83"/>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spans="1:26" ht="13.5" customHeight="1">
      <c r="A112" s="42"/>
      <c r="B112" s="42"/>
      <c r="C112" s="83"/>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spans="1:26" ht="13.5" customHeight="1">
      <c r="A113" s="42"/>
      <c r="B113" s="42"/>
      <c r="C113" s="83"/>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spans="1:26" ht="13.5" customHeight="1">
      <c r="A114" s="42"/>
      <c r="B114" s="42"/>
      <c r="C114" s="83"/>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spans="1:26" ht="13.5" customHeight="1">
      <c r="A115" s="42"/>
      <c r="B115" s="42"/>
      <c r="C115" s="83"/>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spans="1:26" ht="13.5" customHeight="1">
      <c r="A116" s="42"/>
      <c r="B116" s="42"/>
      <c r="C116" s="83"/>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spans="1:26" ht="13.5" customHeight="1">
      <c r="A117" s="42"/>
      <c r="B117" s="42"/>
      <c r="C117" s="83"/>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spans="1:26" ht="13.5" customHeight="1">
      <c r="A118" s="42"/>
      <c r="B118" s="42"/>
      <c r="C118" s="83"/>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spans="1:26" ht="13.5" customHeight="1">
      <c r="A119" s="42"/>
      <c r="B119" s="42"/>
      <c r="C119" s="83"/>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spans="1:26" ht="13.5" customHeight="1">
      <c r="A120" s="42"/>
      <c r="B120" s="42"/>
      <c r="C120" s="83"/>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spans="1:26" ht="13.5" customHeight="1">
      <c r="A121" s="42"/>
      <c r="B121" s="42"/>
      <c r="C121" s="83"/>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spans="1:26" ht="13.5" customHeight="1">
      <c r="A122" s="42"/>
      <c r="B122" s="42"/>
      <c r="C122" s="83"/>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spans="1:26" ht="13.5" customHeight="1">
      <c r="A123" s="42"/>
      <c r="B123" s="42"/>
      <c r="C123" s="83"/>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spans="1:26" ht="13.5" customHeight="1">
      <c r="A124" s="42"/>
      <c r="B124" s="42"/>
      <c r="C124" s="83"/>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spans="1:26" ht="13.5" customHeight="1">
      <c r="A125" s="42"/>
      <c r="B125" s="42"/>
      <c r="C125" s="83"/>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spans="1:26" ht="13.5" customHeight="1">
      <c r="A126" s="42"/>
      <c r="B126" s="42"/>
      <c r="C126" s="83"/>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spans="1:26" ht="13.5" customHeight="1">
      <c r="A127" s="42"/>
      <c r="B127" s="42"/>
      <c r="C127" s="83"/>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spans="1:26" ht="13.5" customHeight="1">
      <c r="A128" s="42"/>
      <c r="B128" s="42"/>
      <c r="C128" s="83"/>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spans="1:26" ht="13.5" customHeight="1">
      <c r="A129" s="42"/>
      <c r="B129" s="42"/>
      <c r="C129" s="83"/>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spans="1:26" ht="13.5" customHeight="1">
      <c r="A130" s="42"/>
      <c r="B130" s="42"/>
      <c r="C130" s="83"/>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spans="1:26" ht="13.5" customHeight="1">
      <c r="A131" s="42"/>
      <c r="B131" s="42"/>
      <c r="C131" s="83"/>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spans="1:26" ht="13.5" customHeight="1">
      <c r="A132" s="42"/>
      <c r="B132" s="42"/>
      <c r="C132" s="83"/>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spans="1:26" ht="13.5" customHeight="1">
      <c r="A133" s="42"/>
      <c r="B133" s="42"/>
      <c r="C133" s="83"/>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spans="1:26" ht="13.5" customHeight="1">
      <c r="A134" s="42"/>
      <c r="B134" s="42"/>
      <c r="C134" s="83"/>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spans="1:26" ht="13.5" customHeight="1">
      <c r="A135" s="42"/>
      <c r="B135" s="42"/>
      <c r="C135" s="83"/>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spans="1:26" ht="13.5" customHeight="1">
      <c r="A136" s="42"/>
      <c r="B136" s="42"/>
      <c r="C136" s="83"/>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spans="1:26" ht="13.5" customHeight="1">
      <c r="A137" s="42"/>
      <c r="B137" s="42"/>
      <c r="C137" s="83"/>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spans="1:26" ht="13.5" customHeight="1">
      <c r="A138" s="42"/>
      <c r="B138" s="42"/>
      <c r="C138" s="83"/>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spans="1:26" ht="13.5" customHeight="1">
      <c r="A139" s="42"/>
      <c r="B139" s="42"/>
      <c r="C139" s="83"/>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spans="1:26" ht="13.5" customHeight="1">
      <c r="A140" s="42"/>
      <c r="B140" s="42"/>
      <c r="C140" s="83"/>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spans="1:26" ht="13.5" customHeight="1">
      <c r="A141" s="42"/>
      <c r="B141" s="42"/>
      <c r="C141" s="83"/>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spans="1:26" ht="13.5" customHeight="1">
      <c r="A142" s="42"/>
      <c r="B142" s="42"/>
      <c r="C142" s="83"/>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spans="1:26" ht="13.5" customHeight="1">
      <c r="A143" s="42"/>
      <c r="B143" s="42"/>
      <c r="C143" s="83"/>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spans="1:26" ht="13.5" customHeight="1">
      <c r="A144" s="42"/>
      <c r="B144" s="42"/>
      <c r="C144" s="83"/>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spans="1:26" ht="13.5" customHeight="1">
      <c r="A145" s="42"/>
      <c r="B145" s="42"/>
      <c r="C145" s="83"/>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spans="1:26" ht="13.5" customHeight="1">
      <c r="A146" s="42"/>
      <c r="B146" s="42"/>
      <c r="C146" s="83"/>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spans="1:26" ht="13.5" customHeight="1">
      <c r="A147" s="42"/>
      <c r="B147" s="42"/>
      <c r="C147" s="83"/>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spans="1:26" ht="13.5" customHeight="1">
      <c r="A148" s="42"/>
      <c r="B148" s="42"/>
      <c r="C148" s="83"/>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spans="1:26" ht="13.5" customHeight="1">
      <c r="A149" s="42"/>
      <c r="B149" s="42"/>
      <c r="C149" s="83"/>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spans="1:26" ht="13.5" customHeight="1">
      <c r="A150" s="42"/>
      <c r="B150" s="42"/>
      <c r="C150" s="83"/>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spans="1:26" ht="13.5" customHeight="1">
      <c r="A151" s="42"/>
      <c r="B151" s="42"/>
      <c r="C151" s="83"/>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spans="1:26" ht="13.5" customHeight="1">
      <c r="A152" s="42"/>
      <c r="B152" s="42"/>
      <c r="C152" s="83"/>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spans="1:26" ht="13.5" customHeight="1">
      <c r="A153" s="42"/>
      <c r="B153" s="42"/>
      <c r="C153" s="83"/>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spans="1:26" ht="13.5" customHeight="1">
      <c r="A154" s="42"/>
      <c r="B154" s="42"/>
      <c r="C154" s="83"/>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spans="1:26" ht="13.5" customHeight="1">
      <c r="A155" s="42"/>
      <c r="B155" s="42"/>
      <c r="C155" s="83"/>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spans="1:26" ht="13.5" customHeight="1">
      <c r="A156" s="42"/>
      <c r="B156" s="42"/>
      <c r="C156" s="83"/>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spans="1:26" ht="13.5" customHeight="1">
      <c r="A157" s="42"/>
      <c r="B157" s="42"/>
      <c r="C157" s="83"/>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spans="1:26" ht="13.5" customHeight="1">
      <c r="A158" s="42"/>
      <c r="B158" s="42"/>
      <c r="C158" s="83"/>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spans="1:26" ht="13.5" customHeight="1">
      <c r="A159" s="42"/>
      <c r="B159" s="42"/>
      <c r="C159" s="83"/>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spans="1:26" ht="13.5" customHeight="1">
      <c r="A160" s="42"/>
      <c r="B160" s="42"/>
      <c r="C160" s="83"/>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spans="1:26" ht="13.5" customHeight="1">
      <c r="A161" s="42"/>
      <c r="B161" s="42"/>
      <c r="C161" s="83"/>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spans="1:26" ht="13.5" customHeight="1">
      <c r="A162" s="42"/>
      <c r="B162" s="42"/>
      <c r="C162" s="83"/>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spans="1:26" ht="13.5" customHeight="1">
      <c r="A163" s="42"/>
      <c r="B163" s="42"/>
      <c r="C163" s="83"/>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spans="1:26" ht="13.5" customHeight="1">
      <c r="A164" s="42"/>
      <c r="B164" s="42"/>
      <c r="C164" s="83"/>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spans="1:26" ht="13.5" customHeight="1">
      <c r="A165" s="42"/>
      <c r="B165" s="42"/>
      <c r="C165" s="83"/>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spans="1:26" ht="13.5" customHeight="1">
      <c r="A166" s="42"/>
      <c r="B166" s="42"/>
      <c r="C166" s="83"/>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spans="1:26" ht="13.5" customHeight="1">
      <c r="A167" s="42"/>
      <c r="B167" s="42"/>
      <c r="C167" s="83"/>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spans="1:26" ht="13.5" customHeight="1">
      <c r="A168" s="42"/>
      <c r="B168" s="42"/>
      <c r="C168" s="83"/>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spans="1:26" ht="13.5" customHeight="1">
      <c r="A169" s="42"/>
      <c r="B169" s="42"/>
      <c r="C169" s="83"/>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spans="1:26" ht="13.5" customHeight="1">
      <c r="A170" s="42"/>
      <c r="B170" s="42"/>
      <c r="C170" s="83"/>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spans="1:26" ht="13.5" customHeight="1">
      <c r="A171" s="42"/>
      <c r="B171" s="42"/>
      <c r="C171" s="83"/>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spans="1:26" ht="13.5" customHeight="1">
      <c r="A172" s="42"/>
      <c r="B172" s="42"/>
      <c r="C172" s="83"/>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spans="1:26" ht="13.5" customHeight="1">
      <c r="A173" s="42"/>
      <c r="B173" s="42"/>
      <c r="C173" s="83"/>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spans="1:26" ht="13.5" customHeight="1">
      <c r="A174" s="42"/>
      <c r="B174" s="42"/>
      <c r="C174" s="83"/>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spans="1:26" ht="13.5" customHeight="1">
      <c r="A175" s="42"/>
      <c r="B175" s="42"/>
      <c r="C175" s="83"/>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spans="1:26" ht="13.5" customHeight="1">
      <c r="A176" s="42"/>
      <c r="B176" s="42"/>
      <c r="C176" s="83"/>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spans="1:26" ht="13.5" customHeight="1">
      <c r="A177" s="42"/>
      <c r="B177" s="42"/>
      <c r="C177" s="83"/>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spans="1:26" ht="13.5" customHeight="1">
      <c r="A178" s="42"/>
      <c r="B178" s="42"/>
      <c r="C178" s="83"/>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spans="1:26" ht="13.5" customHeight="1">
      <c r="A179" s="42"/>
      <c r="B179" s="42"/>
      <c r="C179" s="83"/>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spans="1:26" ht="13.5" customHeight="1">
      <c r="A180" s="42"/>
      <c r="B180" s="42"/>
      <c r="C180" s="83"/>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spans="1:26" ht="13.5" customHeight="1">
      <c r="A181" s="42"/>
      <c r="B181" s="42"/>
      <c r="C181" s="83"/>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spans="1:26" ht="13.5" customHeight="1">
      <c r="A182" s="42"/>
      <c r="B182" s="42"/>
      <c r="C182" s="83"/>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spans="1:26" ht="13.5" customHeight="1">
      <c r="A183" s="42"/>
      <c r="B183" s="42"/>
      <c r="C183" s="83"/>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spans="1:26" ht="13.5" customHeight="1">
      <c r="A184" s="42"/>
      <c r="B184" s="42"/>
      <c r="C184" s="83"/>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spans="1:26" ht="13.5" customHeight="1">
      <c r="A185" s="42"/>
      <c r="B185" s="42"/>
      <c r="C185" s="83"/>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spans="1:26" ht="13.5" customHeight="1">
      <c r="A186" s="42"/>
      <c r="B186" s="42"/>
      <c r="C186" s="83"/>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spans="1:26" ht="13.5" customHeight="1">
      <c r="A187" s="42"/>
      <c r="B187" s="42"/>
      <c r="C187" s="83"/>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spans="1:26" ht="13.5" customHeight="1">
      <c r="A188" s="42"/>
      <c r="B188" s="42"/>
      <c r="C188" s="83"/>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spans="1:26" ht="13.5" customHeight="1">
      <c r="A189" s="42"/>
      <c r="B189" s="42"/>
      <c r="C189" s="83"/>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spans="1:26" ht="13.5" customHeight="1">
      <c r="A190" s="42"/>
      <c r="B190" s="42"/>
      <c r="C190" s="83"/>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spans="1:26" ht="13.5" customHeight="1">
      <c r="A191" s="42"/>
      <c r="B191" s="42"/>
      <c r="C191" s="83"/>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spans="1:26" ht="13.5" customHeight="1">
      <c r="A192" s="42"/>
      <c r="B192" s="42"/>
      <c r="C192" s="83"/>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spans="1:26" ht="13.5" customHeight="1">
      <c r="A193" s="42"/>
      <c r="B193" s="42"/>
      <c r="C193" s="83"/>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spans="1:26" ht="13.5" customHeight="1">
      <c r="A194" s="42"/>
      <c r="B194" s="42"/>
      <c r="C194" s="83"/>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spans="1:26" ht="13.5" customHeight="1">
      <c r="A195" s="42"/>
      <c r="B195" s="42"/>
      <c r="C195" s="83"/>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spans="1:26" ht="13.5" customHeight="1">
      <c r="A196" s="42"/>
      <c r="B196" s="42"/>
      <c r="C196" s="83"/>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spans="1:26" ht="13.5" customHeight="1">
      <c r="A197" s="42"/>
      <c r="B197" s="42"/>
      <c r="C197" s="83"/>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spans="1:26" ht="13.5" customHeight="1">
      <c r="A198" s="42"/>
      <c r="B198" s="42"/>
      <c r="C198" s="83"/>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spans="1:26" ht="13.5" customHeight="1">
      <c r="A199" s="42"/>
      <c r="B199" s="42"/>
      <c r="C199" s="83"/>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spans="1:26" ht="13.5" customHeight="1">
      <c r="A200" s="42"/>
      <c r="B200" s="42"/>
      <c r="C200" s="83"/>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spans="1:26" ht="13.5" customHeight="1">
      <c r="A201" s="42"/>
      <c r="B201" s="42"/>
      <c r="C201" s="83"/>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spans="1:26" ht="13.5" customHeight="1">
      <c r="A202" s="42"/>
      <c r="B202" s="42"/>
      <c r="C202" s="83"/>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spans="1:26" ht="13.5" customHeight="1">
      <c r="A203" s="42"/>
      <c r="B203" s="42"/>
      <c r="C203" s="83"/>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spans="1:26" ht="13.5" customHeight="1">
      <c r="A204" s="42"/>
      <c r="B204" s="42"/>
      <c r="C204" s="83"/>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spans="1:26" ht="13.5" customHeight="1">
      <c r="A205" s="42"/>
      <c r="B205" s="42"/>
      <c r="C205" s="83"/>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spans="1:26" ht="13.5" customHeight="1">
      <c r="A206" s="42"/>
      <c r="B206" s="42"/>
      <c r="C206" s="83"/>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spans="1:26" ht="13.5" customHeight="1">
      <c r="A207" s="42"/>
      <c r="B207" s="42"/>
      <c r="C207" s="83"/>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spans="1:26" ht="13.5" customHeight="1">
      <c r="A208" s="42"/>
      <c r="B208" s="42"/>
      <c r="C208" s="83"/>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spans="1:26" ht="13.5" customHeight="1">
      <c r="A209" s="42"/>
      <c r="B209" s="42"/>
      <c r="C209" s="83"/>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spans="1:26" ht="13.5" customHeight="1">
      <c r="A210" s="42"/>
      <c r="B210" s="42"/>
      <c r="C210" s="83"/>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spans="1:26" ht="13.5" customHeight="1">
      <c r="A211" s="42"/>
      <c r="B211" s="42"/>
      <c r="C211" s="83"/>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spans="1:26" ht="13.5" customHeight="1">
      <c r="A212" s="42"/>
      <c r="B212" s="42"/>
      <c r="C212" s="83"/>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spans="1:26" ht="13.5" customHeight="1">
      <c r="A213" s="42"/>
      <c r="B213" s="42"/>
      <c r="C213" s="83"/>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spans="1:26" ht="13.5" customHeight="1">
      <c r="A214" s="42"/>
      <c r="B214" s="42"/>
      <c r="C214" s="83"/>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spans="1:26" ht="13.5" customHeight="1">
      <c r="A215" s="42"/>
      <c r="B215" s="42"/>
      <c r="C215" s="83"/>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spans="1:26" ht="13.5" customHeight="1">
      <c r="A216" s="42"/>
      <c r="B216" s="42"/>
      <c r="C216" s="83"/>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spans="1:26" ht="13.5" customHeight="1">
      <c r="A217" s="42"/>
      <c r="B217" s="42"/>
      <c r="C217" s="83"/>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spans="1:26" ht="13.5" customHeight="1">
      <c r="A218" s="42"/>
      <c r="B218" s="42"/>
      <c r="C218" s="83"/>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spans="1:26" ht="13.5" customHeight="1">
      <c r="A219" s="42"/>
      <c r="B219" s="42"/>
      <c r="C219" s="83"/>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spans="1:26" ht="13.5" customHeight="1">
      <c r="A220" s="42"/>
      <c r="B220" s="42"/>
      <c r="C220" s="83"/>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spans="1:26" ht="13.5" customHeight="1">
      <c r="A221" s="42"/>
      <c r="B221" s="42"/>
      <c r="C221" s="83"/>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spans="1:26" ht="13.5" customHeight="1">
      <c r="A222" s="42"/>
      <c r="B222" s="42"/>
      <c r="C222" s="83"/>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spans="1:26" ht="13.5" customHeight="1">
      <c r="A223" s="42"/>
      <c r="B223" s="42"/>
      <c r="C223" s="83"/>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spans="1:26" ht="13.5" customHeight="1">
      <c r="A224" s="42"/>
      <c r="B224" s="42"/>
      <c r="C224" s="83"/>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spans="1:26" ht="13.5" customHeight="1">
      <c r="A225" s="42"/>
      <c r="B225" s="42"/>
      <c r="C225" s="83"/>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spans="1:26" ht="13.5" customHeight="1">
      <c r="A226" s="42"/>
      <c r="B226" s="42"/>
      <c r="C226" s="83"/>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spans="1:26" ht="13.5" customHeight="1">
      <c r="A227" s="42"/>
      <c r="B227" s="42"/>
      <c r="C227" s="83"/>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spans="1:26" ht="13.5" customHeight="1">
      <c r="A228" s="42"/>
      <c r="B228" s="42"/>
      <c r="C228" s="83"/>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spans="1:26" ht="13.5" customHeight="1">
      <c r="A229" s="42"/>
      <c r="B229" s="42"/>
      <c r="C229" s="83"/>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spans="1:26" ht="13.5" customHeight="1">
      <c r="A230" s="42"/>
      <c r="B230" s="42"/>
      <c r="C230" s="83"/>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spans="1:26" ht="13.5" customHeight="1">
      <c r="A231" s="42"/>
      <c r="B231" s="42"/>
      <c r="C231" s="83"/>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spans="1:26" ht="13.5" customHeight="1">
      <c r="A232" s="42"/>
      <c r="B232" s="42"/>
      <c r="C232" s="83"/>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spans="1:26" ht="13.5" customHeight="1">
      <c r="A233" s="42"/>
      <c r="B233" s="42"/>
      <c r="C233" s="83"/>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spans="1:26" ht="13.5" customHeight="1">
      <c r="A234" s="42"/>
      <c r="B234" s="42"/>
      <c r="C234" s="83"/>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spans="1:26" ht="13.5" customHeight="1">
      <c r="A235" s="42"/>
      <c r="B235" s="42"/>
      <c r="C235" s="83"/>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spans="1:26" ht="13.5" customHeight="1">
      <c r="A236" s="42"/>
      <c r="B236" s="42"/>
      <c r="C236" s="83"/>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spans="1:26" ht="13.5" customHeight="1">
      <c r="A237" s="42"/>
      <c r="B237" s="42"/>
      <c r="C237" s="83"/>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spans="1:26" ht="13.5" customHeight="1">
      <c r="A238" s="42"/>
      <c r="B238" s="42"/>
      <c r="C238" s="83"/>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spans="1:26" ht="13.5" customHeight="1">
      <c r="A239" s="42"/>
      <c r="B239" s="42"/>
      <c r="C239" s="83"/>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spans="1:26" ht="13.5" customHeight="1">
      <c r="A240" s="42"/>
      <c r="B240" s="42"/>
      <c r="C240" s="83"/>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spans="1:26" ht="13.5" customHeight="1">
      <c r="A241" s="42"/>
      <c r="B241" s="42"/>
      <c r="C241" s="83"/>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spans="1:26" ht="13.5" customHeight="1">
      <c r="A242" s="42"/>
      <c r="B242" s="42"/>
      <c r="C242" s="83"/>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spans="1:26" ht="13.5" customHeight="1">
      <c r="A243" s="42"/>
      <c r="B243" s="42"/>
      <c r="C243" s="83"/>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spans="1:26" ht="13.5" customHeight="1">
      <c r="A244" s="42"/>
      <c r="B244" s="42"/>
      <c r="C244" s="83"/>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spans="1:26" ht="13.5" customHeight="1">
      <c r="A245" s="42"/>
      <c r="B245" s="42"/>
      <c r="C245" s="83"/>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spans="1:26" ht="13.5" customHeight="1">
      <c r="A246" s="42"/>
      <c r="B246" s="42"/>
      <c r="C246" s="83"/>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spans="1:26" ht="13.5" customHeight="1">
      <c r="A247" s="42"/>
      <c r="B247" s="42"/>
      <c r="C247" s="83"/>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spans="1:26" ht="13.5" customHeight="1">
      <c r="A248" s="42"/>
      <c r="B248" s="42"/>
      <c r="C248" s="83"/>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spans="1:26" ht="13.5" customHeight="1">
      <c r="A249" s="42"/>
      <c r="B249" s="42"/>
      <c r="C249" s="83"/>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spans="1:26" ht="13.5" customHeight="1">
      <c r="A250" s="42"/>
      <c r="B250" s="42"/>
      <c r="C250" s="83"/>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spans="1:26" ht="13.5" customHeight="1">
      <c r="A251" s="42"/>
      <c r="B251" s="42"/>
      <c r="C251" s="83"/>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spans="1:26" ht="13.5" customHeight="1">
      <c r="A252" s="42"/>
      <c r="B252" s="42"/>
      <c r="C252" s="83"/>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spans="1:26" ht="13.5" customHeight="1">
      <c r="A253" s="42"/>
      <c r="B253" s="42"/>
      <c r="C253" s="83"/>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spans="1:26" ht="13.5" customHeight="1">
      <c r="A254" s="42"/>
      <c r="B254" s="42"/>
      <c r="C254" s="83"/>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spans="1:26" ht="13.5" customHeight="1">
      <c r="A255" s="42"/>
      <c r="B255" s="42"/>
      <c r="C255" s="83"/>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spans="1:26" ht="13.5" customHeight="1">
      <c r="A256" s="42"/>
      <c r="B256" s="42"/>
      <c r="C256" s="83"/>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spans="1:26" ht="13.5" customHeight="1">
      <c r="A257" s="42"/>
      <c r="B257" s="42"/>
      <c r="C257" s="83"/>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spans="1:26" ht="13.5" customHeight="1">
      <c r="A258" s="42"/>
      <c r="B258" s="42"/>
      <c r="C258" s="83"/>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spans="1:26" ht="13.5" customHeight="1">
      <c r="A259" s="42"/>
      <c r="B259" s="42"/>
      <c r="C259" s="83"/>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spans="1:26" ht="13.5" customHeight="1">
      <c r="A260" s="42"/>
      <c r="B260" s="42"/>
      <c r="C260" s="83"/>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spans="1:26" ht="13.5" customHeight="1">
      <c r="A261" s="42"/>
      <c r="B261" s="42"/>
      <c r="C261" s="83"/>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spans="1:26" ht="13.5" customHeight="1">
      <c r="A262" s="42"/>
      <c r="B262" s="42"/>
      <c r="C262" s="83"/>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spans="1:26" ht="13.5" customHeight="1">
      <c r="A263" s="42"/>
      <c r="B263" s="42"/>
      <c r="C263" s="83"/>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spans="1:26" ht="13.5" customHeight="1">
      <c r="A264" s="42"/>
      <c r="B264" s="42"/>
      <c r="C264" s="83"/>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spans="1:26" ht="13.5" customHeight="1">
      <c r="A265" s="42"/>
      <c r="B265" s="42"/>
      <c r="C265" s="83"/>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spans="1:26" ht="13.5" customHeight="1">
      <c r="A266" s="42"/>
      <c r="B266" s="42"/>
      <c r="C266" s="83"/>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spans="1:26" ht="13.5" customHeight="1">
      <c r="A267" s="42"/>
      <c r="B267" s="42"/>
      <c r="C267" s="83"/>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spans="1:26" ht="13.5" customHeight="1">
      <c r="A268" s="42"/>
      <c r="B268" s="42"/>
      <c r="C268" s="83"/>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spans="1:26" ht="13.5" customHeight="1">
      <c r="A269" s="42"/>
      <c r="B269" s="42"/>
      <c r="C269" s="83"/>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spans="1:26" ht="13.5" customHeight="1">
      <c r="A270" s="42"/>
      <c r="B270" s="42"/>
      <c r="C270" s="83"/>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spans="1:26" ht="13.5" customHeight="1">
      <c r="A271" s="42"/>
      <c r="B271" s="42"/>
      <c r="C271" s="83"/>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spans="1:26" ht="13.5" customHeight="1">
      <c r="A272" s="42"/>
      <c r="B272" s="42"/>
      <c r="C272" s="83"/>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spans="1:26" ht="13.5" customHeight="1">
      <c r="A273" s="42"/>
      <c r="B273" s="42"/>
      <c r="C273" s="83"/>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spans="1:26" ht="13.5" customHeight="1">
      <c r="A274" s="42"/>
      <c r="B274" s="42"/>
      <c r="C274" s="83"/>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spans="1:26" ht="13.5" customHeight="1">
      <c r="A275" s="42"/>
      <c r="B275" s="42"/>
      <c r="C275" s="83"/>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spans="1:26" ht="13.5" customHeight="1">
      <c r="A276" s="42"/>
      <c r="B276" s="42"/>
      <c r="C276" s="83"/>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spans="1:26" ht="13.5" customHeight="1">
      <c r="A277" s="42"/>
      <c r="B277" s="42"/>
      <c r="C277" s="83"/>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spans="1:26" ht="13.5" customHeight="1">
      <c r="A278" s="42"/>
      <c r="B278" s="42"/>
      <c r="C278" s="83"/>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spans="1:26" ht="13.5" customHeight="1">
      <c r="A279" s="42"/>
      <c r="B279" s="42"/>
      <c r="C279" s="83"/>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spans="1:26" ht="13.5" customHeight="1">
      <c r="A280" s="42"/>
      <c r="B280" s="42"/>
      <c r="C280" s="83"/>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spans="1:26" ht="13.5" customHeight="1">
      <c r="A281" s="42"/>
      <c r="B281" s="42"/>
      <c r="C281" s="83"/>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spans="1:26" ht="13.5" customHeight="1">
      <c r="A282" s="42"/>
      <c r="B282" s="42"/>
      <c r="C282" s="83"/>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spans="1:26" ht="13.5" customHeight="1">
      <c r="A283" s="42"/>
      <c r="B283" s="42"/>
      <c r="C283" s="83"/>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spans="1:26" ht="13.5" customHeight="1">
      <c r="A284" s="42"/>
      <c r="B284" s="42"/>
      <c r="C284" s="83"/>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spans="1:26" ht="13.5" customHeight="1">
      <c r="A285" s="42"/>
      <c r="B285" s="42"/>
      <c r="C285" s="83"/>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spans="1:26" ht="13.5" customHeight="1">
      <c r="A286" s="42"/>
      <c r="B286" s="42"/>
      <c r="C286" s="83"/>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spans="1:26" ht="13.5" customHeight="1">
      <c r="A287" s="42"/>
      <c r="B287" s="42"/>
      <c r="C287" s="83"/>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spans="1:26" ht="13.5" customHeight="1">
      <c r="A288" s="42"/>
      <c r="B288" s="42"/>
      <c r="C288" s="83"/>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spans="1:26" ht="13.5" customHeight="1">
      <c r="A289" s="42"/>
      <c r="B289" s="42"/>
      <c r="C289" s="83"/>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spans="1:26" ht="13.5" customHeight="1">
      <c r="A290" s="42"/>
      <c r="B290" s="42"/>
      <c r="C290" s="83"/>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spans="1:26" ht="13.5" customHeight="1">
      <c r="A291" s="42"/>
      <c r="B291" s="42"/>
      <c r="C291" s="83"/>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spans="1:26" ht="13.5" customHeight="1">
      <c r="A292" s="42"/>
      <c r="B292" s="42"/>
      <c r="C292" s="83"/>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spans="1:26" ht="13.5" customHeight="1">
      <c r="A293" s="42"/>
      <c r="B293" s="42"/>
      <c r="C293" s="83"/>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spans="1:26" ht="13.5" customHeight="1">
      <c r="A294" s="42"/>
      <c r="B294" s="42"/>
      <c r="C294" s="83"/>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spans="1:26" ht="13.5" customHeight="1">
      <c r="A295" s="42"/>
      <c r="B295" s="42"/>
      <c r="C295" s="83"/>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spans="1:26" ht="13.5" customHeight="1">
      <c r="A296" s="42"/>
      <c r="B296" s="42"/>
      <c r="C296" s="83"/>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spans="1:26" ht="13.5" customHeight="1">
      <c r="A297" s="42"/>
      <c r="B297" s="42"/>
      <c r="C297" s="83"/>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spans="1:26" ht="13.5" customHeight="1">
      <c r="A298" s="42"/>
      <c r="B298" s="42"/>
      <c r="C298" s="83"/>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spans="1:26" ht="13.5" customHeight="1">
      <c r="A299" s="42"/>
      <c r="B299" s="42"/>
      <c r="C299" s="83"/>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spans="1:26" ht="13.5" customHeight="1">
      <c r="A300" s="42"/>
      <c r="B300" s="42"/>
      <c r="C300" s="83"/>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spans="1:26" ht="13.5" customHeight="1">
      <c r="A301" s="42"/>
      <c r="B301" s="42"/>
      <c r="C301" s="83"/>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spans="1:26" ht="13.5" customHeight="1">
      <c r="A302" s="42"/>
      <c r="B302" s="42"/>
      <c r="C302" s="83"/>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spans="1:26" ht="13.5" customHeight="1">
      <c r="A303" s="42"/>
      <c r="B303" s="42"/>
      <c r="C303" s="83"/>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spans="1:26" ht="13.5" customHeight="1">
      <c r="A304" s="42"/>
      <c r="B304" s="42"/>
      <c r="C304" s="83"/>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spans="1:26" ht="13.5" customHeight="1">
      <c r="A305" s="42"/>
      <c r="B305" s="42"/>
      <c r="C305" s="83"/>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spans="1:26" ht="13.5" customHeight="1">
      <c r="A306" s="42"/>
      <c r="B306" s="42"/>
      <c r="C306" s="83"/>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spans="1:26" ht="13.5" customHeight="1">
      <c r="A307" s="42"/>
      <c r="B307" s="42"/>
      <c r="C307" s="83"/>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spans="1:26" ht="13.5" customHeight="1">
      <c r="A308" s="42"/>
      <c r="B308" s="42"/>
      <c r="C308" s="83"/>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spans="1:26" ht="13.5" customHeight="1">
      <c r="A309" s="42"/>
      <c r="B309" s="42"/>
      <c r="C309" s="83"/>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spans="1:26" ht="13.5" customHeight="1">
      <c r="A310" s="42"/>
      <c r="B310" s="42"/>
      <c r="C310" s="83"/>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spans="1:26" ht="13.5" customHeight="1">
      <c r="A311" s="42"/>
      <c r="B311" s="42"/>
      <c r="C311" s="83"/>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spans="1:26" ht="13.5" customHeight="1">
      <c r="A312" s="42"/>
      <c r="B312" s="42"/>
      <c r="C312" s="83"/>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spans="1:26" ht="13.5" customHeight="1">
      <c r="A313" s="42"/>
      <c r="B313" s="42"/>
      <c r="C313" s="83"/>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spans="1:26" ht="13.5" customHeight="1">
      <c r="A314" s="42"/>
      <c r="B314" s="42"/>
      <c r="C314" s="83"/>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spans="1:26" ht="13.5" customHeight="1">
      <c r="A315" s="42"/>
      <c r="B315" s="42"/>
      <c r="C315" s="83"/>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spans="1:26" ht="13.5" customHeight="1">
      <c r="A316" s="42"/>
      <c r="B316" s="42"/>
      <c r="C316" s="83"/>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spans="1:26" ht="13.5" customHeight="1">
      <c r="A317" s="42"/>
      <c r="B317" s="42"/>
      <c r="C317" s="83"/>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spans="1:26" ht="13.5" customHeight="1">
      <c r="A318" s="42"/>
      <c r="B318" s="42"/>
      <c r="C318" s="83"/>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spans="1:26" ht="13.5" customHeight="1">
      <c r="A319" s="42"/>
      <c r="B319" s="42"/>
      <c r="C319" s="83"/>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spans="1:26" ht="13.5" customHeight="1">
      <c r="A320" s="42"/>
      <c r="B320" s="42"/>
      <c r="C320" s="83"/>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spans="1:26" ht="13.5" customHeight="1">
      <c r="A321" s="42"/>
      <c r="B321" s="42"/>
      <c r="C321" s="83"/>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spans="1:26" ht="13.5" customHeight="1">
      <c r="A322" s="42"/>
      <c r="B322" s="42"/>
      <c r="C322" s="83"/>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spans="1:26" ht="13.5" customHeight="1">
      <c r="A323" s="42"/>
      <c r="B323" s="42"/>
      <c r="C323" s="83"/>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spans="1:26" ht="13.5" customHeight="1">
      <c r="A324" s="42"/>
      <c r="B324" s="42"/>
      <c r="C324" s="83"/>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spans="1:26" ht="13.5" customHeight="1">
      <c r="A325" s="42"/>
      <c r="B325" s="42"/>
      <c r="C325" s="83"/>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spans="1:26" ht="13.5" customHeight="1">
      <c r="A326" s="42"/>
      <c r="B326" s="42"/>
      <c r="C326" s="83"/>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spans="1:26" ht="13.5" customHeight="1">
      <c r="A327" s="42"/>
      <c r="B327" s="42"/>
      <c r="C327" s="83"/>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spans="1:26" ht="13.5" customHeight="1">
      <c r="A328" s="42"/>
      <c r="B328" s="42"/>
      <c r="C328" s="83"/>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spans="1:26" ht="13.5" customHeight="1">
      <c r="A329" s="42"/>
      <c r="B329" s="42"/>
      <c r="C329" s="83"/>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spans="1:26" ht="13.5" customHeight="1">
      <c r="A330" s="42"/>
      <c r="B330" s="42"/>
      <c r="C330" s="83"/>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spans="1:26" ht="13.5" customHeight="1">
      <c r="A331" s="42"/>
      <c r="B331" s="42"/>
      <c r="C331" s="83"/>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spans="1:26" ht="13.5" customHeight="1">
      <c r="A332" s="42"/>
      <c r="B332" s="42"/>
      <c r="C332" s="83"/>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spans="1:26" ht="13.5" customHeight="1">
      <c r="A333" s="42"/>
      <c r="B333" s="42"/>
      <c r="C333" s="83"/>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spans="1:26" ht="13.5" customHeight="1">
      <c r="A334" s="42"/>
      <c r="B334" s="42"/>
      <c r="C334" s="83"/>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spans="1:26" ht="13.5" customHeight="1">
      <c r="A335" s="42"/>
      <c r="B335" s="42"/>
      <c r="C335" s="83"/>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spans="1:26" ht="13.5" customHeight="1">
      <c r="A336" s="42"/>
      <c r="B336" s="42"/>
      <c r="C336" s="83"/>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spans="1:26" ht="13.5" customHeight="1">
      <c r="A337" s="42"/>
      <c r="B337" s="42"/>
      <c r="C337" s="83"/>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spans="1:26" ht="13.5" customHeight="1">
      <c r="A338" s="42"/>
      <c r="B338" s="42"/>
      <c r="C338" s="83"/>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spans="1:26" ht="13.5" customHeight="1">
      <c r="A339" s="42"/>
      <c r="B339" s="42"/>
      <c r="C339" s="83"/>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spans="1:26" ht="13.5" customHeight="1">
      <c r="A340" s="42"/>
      <c r="B340" s="42"/>
      <c r="C340" s="83"/>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spans="1:26" ht="13.5" customHeight="1">
      <c r="A341" s="42"/>
      <c r="B341" s="42"/>
      <c r="C341" s="83"/>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spans="1:26" ht="13.5" customHeight="1">
      <c r="A342" s="42"/>
      <c r="B342" s="42"/>
      <c r="C342" s="83"/>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spans="1:26" ht="13.5" customHeight="1">
      <c r="A343" s="42"/>
      <c r="B343" s="42"/>
      <c r="C343" s="83"/>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spans="1:26" ht="13.5" customHeight="1">
      <c r="A344" s="42"/>
      <c r="B344" s="42"/>
      <c r="C344" s="83"/>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spans="1:26" ht="13.5" customHeight="1">
      <c r="A345" s="42"/>
      <c r="B345" s="42"/>
      <c r="C345" s="83"/>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spans="1:26" ht="13.5" customHeight="1">
      <c r="A346" s="42"/>
      <c r="B346" s="42"/>
      <c r="C346" s="83"/>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spans="1:26" ht="13.5" customHeight="1">
      <c r="A347" s="42"/>
      <c r="B347" s="42"/>
      <c r="C347" s="83"/>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spans="1:26" ht="13.5" customHeight="1">
      <c r="A348" s="42"/>
      <c r="B348" s="42"/>
      <c r="C348" s="83"/>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spans="1:26" ht="13.5" customHeight="1">
      <c r="A349" s="42"/>
      <c r="B349" s="42"/>
      <c r="C349" s="83"/>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spans="1:26" ht="13.5" customHeight="1">
      <c r="A350" s="42"/>
      <c r="B350" s="42"/>
      <c r="C350" s="83"/>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spans="1:26" ht="13.5" customHeight="1">
      <c r="A351" s="42"/>
      <c r="B351" s="42"/>
      <c r="C351" s="83"/>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spans="1:26" ht="13.5" customHeight="1">
      <c r="A352" s="42"/>
      <c r="B352" s="42"/>
      <c r="C352" s="83"/>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spans="1:26" ht="13.5" customHeight="1">
      <c r="A353" s="42"/>
      <c r="B353" s="42"/>
      <c r="C353" s="83"/>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spans="1:26" ht="13.5" customHeight="1">
      <c r="A354" s="42"/>
      <c r="B354" s="42"/>
      <c r="C354" s="83"/>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spans="1:26" ht="13.5" customHeight="1">
      <c r="A355" s="42"/>
      <c r="B355" s="42"/>
      <c r="C355" s="83"/>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spans="1:26" ht="13.5" customHeight="1">
      <c r="A356" s="42"/>
      <c r="B356" s="42"/>
      <c r="C356" s="83"/>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spans="1:26" ht="13.5" customHeight="1">
      <c r="A357" s="42"/>
      <c r="B357" s="42"/>
      <c r="C357" s="83"/>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spans="1:26" ht="13.5" customHeight="1">
      <c r="A358" s="42"/>
      <c r="B358" s="42"/>
      <c r="C358" s="83"/>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spans="1:26" ht="13.5" customHeight="1">
      <c r="A359" s="42"/>
      <c r="B359" s="42"/>
      <c r="C359" s="83"/>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spans="1:26" ht="13.5" customHeight="1">
      <c r="A360" s="42"/>
      <c r="B360" s="42"/>
      <c r="C360" s="83"/>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spans="1:26" ht="13.5" customHeight="1">
      <c r="A361" s="42"/>
      <c r="B361" s="42"/>
      <c r="C361" s="83"/>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spans="1:26" ht="13.5" customHeight="1">
      <c r="A362" s="42"/>
      <c r="B362" s="42"/>
      <c r="C362" s="83"/>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spans="1:26" ht="13.5" customHeight="1">
      <c r="A363" s="42"/>
      <c r="B363" s="42"/>
      <c r="C363" s="83"/>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spans="1:26" ht="13.5" customHeight="1">
      <c r="A364" s="42"/>
      <c r="B364" s="42"/>
      <c r="C364" s="83"/>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spans="1:26" ht="13.5" customHeight="1">
      <c r="A365" s="42"/>
      <c r="B365" s="42"/>
      <c r="C365" s="83"/>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spans="1:26" ht="13.5" customHeight="1">
      <c r="A366" s="42"/>
      <c r="B366" s="42"/>
      <c r="C366" s="83"/>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spans="1:26" ht="13.5" customHeight="1">
      <c r="A367" s="42"/>
      <c r="B367" s="42"/>
      <c r="C367" s="83"/>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spans="1:26" ht="13.5" customHeight="1">
      <c r="A368" s="42"/>
      <c r="B368" s="42"/>
      <c r="C368" s="83"/>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spans="1:26" ht="13.5" customHeight="1">
      <c r="A369" s="42"/>
      <c r="B369" s="42"/>
      <c r="C369" s="83"/>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spans="1:26" ht="13.5" customHeight="1">
      <c r="A370" s="42"/>
      <c r="B370" s="42"/>
      <c r="C370" s="83"/>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spans="1:26" ht="13.5" customHeight="1">
      <c r="A371" s="42"/>
      <c r="B371" s="42"/>
      <c r="C371" s="83"/>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spans="1:26" ht="13.5" customHeight="1">
      <c r="A372" s="42"/>
      <c r="B372" s="42"/>
      <c r="C372" s="83"/>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spans="1:26" ht="13.5" customHeight="1">
      <c r="A373" s="42"/>
      <c r="B373" s="42"/>
      <c r="C373" s="83"/>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spans="1:26" ht="13.5" customHeight="1">
      <c r="A374" s="42"/>
      <c r="B374" s="42"/>
      <c r="C374" s="83"/>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spans="1:26" ht="13.5" customHeight="1">
      <c r="A375" s="42"/>
      <c r="B375" s="42"/>
      <c r="C375" s="83"/>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spans="1:26" ht="13.5" customHeight="1">
      <c r="A376" s="42"/>
      <c r="B376" s="42"/>
      <c r="C376" s="83"/>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spans="1:26" ht="13.5" customHeight="1">
      <c r="A377" s="42"/>
      <c r="B377" s="42"/>
      <c r="C377" s="83"/>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spans="1:26" ht="13.5" customHeight="1">
      <c r="A378" s="42"/>
      <c r="B378" s="42"/>
      <c r="C378" s="83"/>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spans="1:26" ht="13.5" customHeight="1">
      <c r="A379" s="42"/>
      <c r="B379" s="42"/>
      <c r="C379" s="83"/>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spans="1:26" ht="13.5" customHeight="1">
      <c r="A380" s="42"/>
      <c r="B380" s="42"/>
      <c r="C380" s="83"/>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spans="1:26" ht="13.5" customHeight="1">
      <c r="A381" s="42"/>
      <c r="B381" s="42"/>
      <c r="C381" s="83"/>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spans="1:26" ht="13.5" customHeight="1">
      <c r="A382" s="42"/>
      <c r="B382" s="42"/>
      <c r="C382" s="83"/>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spans="1:26" ht="13.5" customHeight="1">
      <c r="A383" s="42"/>
      <c r="B383" s="42"/>
      <c r="C383" s="83"/>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spans="1:26" ht="13.5" customHeight="1">
      <c r="A384" s="42"/>
      <c r="B384" s="42"/>
      <c r="C384" s="83"/>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spans="1:26" ht="13.5" customHeight="1">
      <c r="A385" s="42"/>
      <c r="B385" s="42"/>
      <c r="C385" s="83"/>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spans="1:26" ht="13.5" customHeight="1">
      <c r="A386" s="42"/>
      <c r="B386" s="42"/>
      <c r="C386" s="83"/>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spans="1:26" ht="13.5" customHeight="1">
      <c r="A387" s="42"/>
      <c r="B387" s="42"/>
      <c r="C387" s="83"/>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spans="1:26" ht="13.5" customHeight="1">
      <c r="A388" s="42"/>
      <c r="B388" s="42"/>
      <c r="C388" s="83"/>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spans="1:26" ht="13.5" customHeight="1">
      <c r="A389" s="42"/>
      <c r="B389" s="42"/>
      <c r="C389" s="83"/>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spans="1:26" ht="13.5" customHeight="1">
      <c r="A390" s="42"/>
      <c r="B390" s="42"/>
      <c r="C390" s="83"/>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spans="1:26" ht="13.5" customHeight="1">
      <c r="A391" s="42"/>
      <c r="B391" s="42"/>
      <c r="C391" s="83"/>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spans="1:26" ht="13.5" customHeight="1">
      <c r="A392" s="42"/>
      <c r="B392" s="42"/>
      <c r="C392" s="83"/>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spans="1:26" ht="13.5" customHeight="1">
      <c r="A393" s="42"/>
      <c r="B393" s="42"/>
      <c r="C393" s="83"/>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spans="1:26" ht="13.5" customHeight="1">
      <c r="A394" s="42"/>
      <c r="B394" s="42"/>
      <c r="C394" s="83"/>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spans="1:26" ht="13.5" customHeight="1">
      <c r="A395" s="42"/>
      <c r="B395" s="42"/>
      <c r="C395" s="83"/>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spans="1:26" ht="13.5" customHeight="1">
      <c r="A396" s="42"/>
      <c r="B396" s="42"/>
      <c r="C396" s="83"/>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spans="1:26" ht="13.5" customHeight="1">
      <c r="A397" s="42"/>
      <c r="B397" s="42"/>
      <c r="C397" s="83"/>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spans="1:26" ht="13.5" customHeight="1">
      <c r="A398" s="42"/>
      <c r="B398" s="42"/>
      <c r="C398" s="83"/>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spans="1:26" ht="13.5" customHeight="1">
      <c r="A399" s="42"/>
      <c r="B399" s="42"/>
      <c r="C399" s="83"/>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spans="1:26" ht="13.5" customHeight="1">
      <c r="A400" s="42"/>
      <c r="B400" s="42"/>
      <c r="C400" s="83"/>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spans="1:26" ht="13.5" customHeight="1">
      <c r="A401" s="42"/>
      <c r="B401" s="42"/>
      <c r="C401" s="83"/>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spans="1:26" ht="13.5" customHeight="1">
      <c r="A402" s="42"/>
      <c r="B402" s="42"/>
      <c r="C402" s="83"/>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spans="1:26" ht="13.5" customHeight="1">
      <c r="A403" s="42"/>
      <c r="B403" s="42"/>
      <c r="C403" s="83"/>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spans="1:26" ht="13.5" customHeight="1">
      <c r="A404" s="42"/>
      <c r="B404" s="42"/>
      <c r="C404" s="83"/>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spans="1:26" ht="13.5" customHeight="1">
      <c r="A405" s="42"/>
      <c r="B405" s="42"/>
      <c r="C405" s="83"/>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spans="1:26" ht="13.5" customHeight="1">
      <c r="A406" s="42"/>
      <c r="B406" s="42"/>
      <c r="C406" s="83"/>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spans="1:26" ht="13.5" customHeight="1">
      <c r="A407" s="42"/>
      <c r="B407" s="42"/>
      <c r="C407" s="83"/>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spans="1:26" ht="13.5" customHeight="1">
      <c r="A408" s="42"/>
      <c r="B408" s="42"/>
      <c r="C408" s="83"/>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spans="1:26" ht="13.5" customHeight="1">
      <c r="A409" s="42"/>
      <c r="B409" s="42"/>
      <c r="C409" s="83"/>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spans="1:26" ht="13.5" customHeight="1">
      <c r="A410" s="42"/>
      <c r="B410" s="42"/>
      <c r="C410" s="83"/>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spans="1:26" ht="13.5" customHeight="1">
      <c r="A411" s="42"/>
      <c r="B411" s="42"/>
      <c r="C411" s="83"/>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spans="1:26" ht="13.5" customHeight="1">
      <c r="A412" s="42"/>
      <c r="B412" s="42"/>
      <c r="C412" s="83"/>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spans="1:26" ht="13.5" customHeight="1">
      <c r="A413" s="42"/>
      <c r="B413" s="42"/>
      <c r="C413" s="83"/>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spans="1:26" ht="13.5" customHeight="1">
      <c r="A414" s="42"/>
      <c r="B414" s="42"/>
      <c r="C414" s="83"/>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spans="1:26" ht="13.5" customHeight="1">
      <c r="A415" s="42"/>
      <c r="B415" s="42"/>
      <c r="C415" s="83"/>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spans="1:26" ht="13.5" customHeight="1">
      <c r="A416" s="42"/>
      <c r="B416" s="42"/>
      <c r="C416" s="83"/>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spans="1:26" ht="13.5" customHeight="1">
      <c r="A417" s="42"/>
      <c r="B417" s="42"/>
      <c r="C417" s="83"/>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spans="1:26" ht="13.5" customHeight="1">
      <c r="A418" s="42"/>
      <c r="B418" s="42"/>
      <c r="C418" s="83"/>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spans="1:26" ht="13.5" customHeight="1">
      <c r="A419" s="42"/>
      <c r="B419" s="42"/>
      <c r="C419" s="83"/>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spans="1:26" ht="13.5" customHeight="1">
      <c r="A420" s="42"/>
      <c r="B420" s="42"/>
      <c r="C420" s="83"/>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spans="1:26" ht="13.5" customHeight="1">
      <c r="A421" s="42"/>
      <c r="B421" s="42"/>
      <c r="C421" s="83"/>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spans="1:26" ht="13.5" customHeight="1">
      <c r="A422" s="42"/>
      <c r="B422" s="42"/>
      <c r="C422" s="83"/>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spans="1:26" ht="13.5" customHeight="1">
      <c r="A423" s="42"/>
      <c r="B423" s="42"/>
      <c r="C423" s="83"/>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spans="1:26" ht="13.5" customHeight="1">
      <c r="A424" s="42"/>
      <c r="B424" s="42"/>
      <c r="C424" s="83"/>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spans="1:26" ht="13.5" customHeight="1">
      <c r="A425" s="42"/>
      <c r="B425" s="42"/>
      <c r="C425" s="83"/>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spans="1:26" ht="13.5" customHeight="1">
      <c r="A426" s="42"/>
      <c r="B426" s="42"/>
      <c r="C426" s="83"/>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spans="1:26" ht="13.5" customHeight="1">
      <c r="A427" s="42"/>
      <c r="B427" s="42"/>
      <c r="C427" s="83"/>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spans="1:26" ht="13.5" customHeight="1">
      <c r="A428" s="42"/>
      <c r="B428" s="42"/>
      <c r="C428" s="83"/>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spans="1:26" ht="13.5" customHeight="1">
      <c r="A429" s="42"/>
      <c r="B429" s="42"/>
      <c r="C429" s="83"/>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spans="1:26" ht="13.5" customHeight="1">
      <c r="A430" s="42"/>
      <c r="B430" s="42"/>
      <c r="C430" s="83"/>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spans="1:26" ht="13.5" customHeight="1">
      <c r="A431" s="42"/>
      <c r="B431" s="42"/>
      <c r="C431" s="83"/>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spans="1:26" ht="13.5" customHeight="1">
      <c r="A432" s="42"/>
      <c r="B432" s="42"/>
      <c r="C432" s="83"/>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spans="1:26" ht="13.5" customHeight="1">
      <c r="A433" s="42"/>
      <c r="B433" s="42"/>
      <c r="C433" s="83"/>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spans="1:26" ht="13.5" customHeight="1">
      <c r="A434" s="42"/>
      <c r="B434" s="42"/>
      <c r="C434" s="83"/>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spans="1:26" ht="13.5" customHeight="1">
      <c r="A435" s="42"/>
      <c r="B435" s="42"/>
      <c r="C435" s="83"/>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spans="1:26" ht="13.5" customHeight="1">
      <c r="A436" s="42"/>
      <c r="B436" s="42"/>
      <c r="C436" s="83"/>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spans="1:26" ht="13.5" customHeight="1">
      <c r="A437" s="42"/>
      <c r="B437" s="42"/>
      <c r="C437" s="83"/>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spans="1:26" ht="13.5" customHeight="1">
      <c r="A438" s="42"/>
      <c r="B438" s="42"/>
      <c r="C438" s="83"/>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spans="1:26" ht="13.5" customHeight="1">
      <c r="A439" s="42"/>
      <c r="B439" s="42"/>
      <c r="C439" s="83"/>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spans="1:26" ht="13.5" customHeight="1">
      <c r="A440" s="42"/>
      <c r="B440" s="42"/>
      <c r="C440" s="83"/>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spans="1:26" ht="13.5" customHeight="1">
      <c r="A441" s="42"/>
      <c r="B441" s="42"/>
      <c r="C441" s="83"/>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spans="1:26" ht="13.5" customHeight="1">
      <c r="A442" s="42"/>
      <c r="B442" s="42"/>
      <c r="C442" s="83"/>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spans="1:26" ht="13.5" customHeight="1">
      <c r="A443" s="42"/>
      <c r="B443" s="42"/>
      <c r="C443" s="83"/>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spans="1:26" ht="13.5" customHeight="1">
      <c r="A444" s="42"/>
      <c r="B444" s="42"/>
      <c r="C444" s="83"/>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spans="1:26" ht="13.5" customHeight="1">
      <c r="A445" s="42"/>
      <c r="B445" s="42"/>
      <c r="C445" s="83"/>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spans="1:26" ht="13.5" customHeight="1">
      <c r="A446" s="42"/>
      <c r="B446" s="42"/>
      <c r="C446" s="83"/>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spans="1:26" ht="13.5" customHeight="1">
      <c r="A447" s="42"/>
      <c r="B447" s="42"/>
      <c r="C447" s="83"/>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spans="1:26" ht="13.5" customHeight="1">
      <c r="A448" s="42"/>
      <c r="B448" s="42"/>
      <c r="C448" s="83"/>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spans="1:26" ht="13.5" customHeight="1">
      <c r="A449" s="42"/>
      <c r="B449" s="42"/>
      <c r="C449" s="83"/>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spans="1:26" ht="13.5" customHeight="1">
      <c r="A450" s="42"/>
      <c r="B450" s="42"/>
      <c r="C450" s="83"/>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spans="1:26" ht="13.5" customHeight="1">
      <c r="A451" s="42"/>
      <c r="B451" s="42"/>
      <c r="C451" s="83"/>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spans="1:26" ht="13.5" customHeight="1">
      <c r="A452" s="42"/>
      <c r="B452" s="42"/>
      <c r="C452" s="83"/>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spans="1:26" ht="13.5" customHeight="1">
      <c r="A453" s="42"/>
      <c r="B453" s="42"/>
      <c r="C453" s="83"/>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spans="1:26" ht="13.5" customHeight="1">
      <c r="A454" s="42"/>
      <c r="B454" s="42"/>
      <c r="C454" s="83"/>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spans="1:26" ht="13.5" customHeight="1">
      <c r="A455" s="42"/>
      <c r="B455" s="42"/>
      <c r="C455" s="83"/>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spans="1:26" ht="13.5" customHeight="1">
      <c r="A456" s="42"/>
      <c r="B456" s="42"/>
      <c r="C456" s="83"/>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spans="1:26" ht="13.5" customHeight="1">
      <c r="A457" s="42"/>
      <c r="B457" s="42"/>
      <c r="C457" s="83"/>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spans="1:26" ht="13.5" customHeight="1">
      <c r="A458" s="42"/>
      <c r="B458" s="42"/>
      <c r="C458" s="83"/>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spans="1:26" ht="13.5" customHeight="1">
      <c r="A459" s="42"/>
      <c r="B459" s="42"/>
      <c r="C459" s="83"/>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spans="1:26" ht="13.5" customHeight="1">
      <c r="A460" s="42"/>
      <c r="B460" s="42"/>
      <c r="C460" s="83"/>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spans="1:26" ht="13.5" customHeight="1">
      <c r="A461" s="42"/>
      <c r="B461" s="42"/>
      <c r="C461" s="83"/>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spans="1:26" ht="13.5" customHeight="1">
      <c r="A462" s="42"/>
      <c r="B462" s="42"/>
      <c r="C462" s="83"/>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spans="1:26" ht="13.5" customHeight="1">
      <c r="A463" s="42"/>
      <c r="B463" s="42"/>
      <c r="C463" s="83"/>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spans="1:26" ht="13.5" customHeight="1">
      <c r="A464" s="42"/>
      <c r="B464" s="42"/>
      <c r="C464" s="83"/>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spans="1:26" ht="13.5" customHeight="1">
      <c r="A465" s="42"/>
      <c r="B465" s="42"/>
      <c r="C465" s="83"/>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spans="1:26" ht="13.5" customHeight="1">
      <c r="A466" s="42"/>
      <c r="B466" s="42"/>
      <c r="C466" s="83"/>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spans="1:26" ht="13.5" customHeight="1">
      <c r="A467" s="42"/>
      <c r="B467" s="42"/>
      <c r="C467" s="83"/>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spans="1:26" ht="13.5" customHeight="1">
      <c r="A468" s="42"/>
      <c r="B468" s="42"/>
      <c r="C468" s="83"/>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spans="1:26" ht="13.5" customHeight="1">
      <c r="A469" s="42"/>
      <c r="B469" s="42"/>
      <c r="C469" s="83"/>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spans="1:26" ht="13.5" customHeight="1">
      <c r="A470" s="42"/>
      <c r="B470" s="42"/>
      <c r="C470" s="83"/>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spans="1:26" ht="13.5" customHeight="1">
      <c r="A471" s="42"/>
      <c r="B471" s="42"/>
      <c r="C471" s="83"/>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spans="1:26" ht="13.5" customHeight="1">
      <c r="A472" s="42"/>
      <c r="B472" s="42"/>
      <c r="C472" s="83"/>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spans="1:26" ht="13.5" customHeight="1">
      <c r="A473" s="42"/>
      <c r="B473" s="42"/>
      <c r="C473" s="83"/>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spans="1:26" ht="13.5" customHeight="1">
      <c r="A474" s="42"/>
      <c r="B474" s="42"/>
      <c r="C474" s="83"/>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spans="1:26" ht="13.5" customHeight="1">
      <c r="A475" s="42"/>
      <c r="B475" s="42"/>
      <c r="C475" s="83"/>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spans="1:26" ht="13.5" customHeight="1">
      <c r="A476" s="42"/>
      <c r="B476" s="42"/>
      <c r="C476" s="83"/>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spans="1:26" ht="13.5" customHeight="1">
      <c r="A477" s="42"/>
      <c r="B477" s="42"/>
      <c r="C477" s="83"/>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spans="1:26" ht="13.5" customHeight="1">
      <c r="A478" s="42"/>
      <c r="B478" s="42"/>
      <c r="C478" s="83"/>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spans="1:26" ht="13.5" customHeight="1">
      <c r="A479" s="42"/>
      <c r="B479" s="42"/>
      <c r="C479" s="83"/>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spans="1:26" ht="13.5" customHeight="1">
      <c r="A480" s="42"/>
      <c r="B480" s="42"/>
      <c r="C480" s="83"/>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spans="1:26" ht="13.5" customHeight="1">
      <c r="A481" s="42"/>
      <c r="B481" s="42"/>
      <c r="C481" s="83"/>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spans="1:26" ht="13.5" customHeight="1">
      <c r="A482" s="42"/>
      <c r="B482" s="42"/>
      <c r="C482" s="83"/>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spans="1:26" ht="13.5" customHeight="1">
      <c r="A483" s="42"/>
      <c r="B483" s="42"/>
      <c r="C483" s="83"/>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spans="1:26" ht="13.5" customHeight="1">
      <c r="A484" s="42"/>
      <c r="B484" s="42"/>
      <c r="C484" s="83"/>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spans="1:26" ht="13.5" customHeight="1">
      <c r="A485" s="42"/>
      <c r="B485" s="42"/>
      <c r="C485" s="83"/>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spans="1:26" ht="13.5" customHeight="1">
      <c r="A486" s="42"/>
      <c r="B486" s="42"/>
      <c r="C486" s="83"/>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spans="1:26" ht="13.5" customHeight="1">
      <c r="A487" s="42"/>
      <c r="B487" s="42"/>
      <c r="C487" s="83"/>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spans="1:26" ht="13.5" customHeight="1">
      <c r="A488" s="42"/>
      <c r="B488" s="42"/>
      <c r="C488" s="83"/>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spans="1:26" ht="13.5" customHeight="1">
      <c r="A489" s="42"/>
      <c r="B489" s="42"/>
      <c r="C489" s="83"/>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spans="1:26" ht="13.5" customHeight="1">
      <c r="A490" s="42"/>
      <c r="B490" s="42"/>
      <c r="C490" s="83"/>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spans="1:26" ht="13.5" customHeight="1">
      <c r="A491" s="42"/>
      <c r="B491" s="42"/>
      <c r="C491" s="83"/>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spans="1:26" ht="13.5" customHeight="1">
      <c r="A492" s="42"/>
      <c r="B492" s="42"/>
      <c r="C492" s="83"/>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spans="1:26" ht="13.5" customHeight="1">
      <c r="A493" s="42"/>
      <c r="B493" s="42"/>
      <c r="C493" s="83"/>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spans="1:26" ht="13.5" customHeight="1">
      <c r="A494" s="42"/>
      <c r="B494" s="42"/>
      <c r="C494" s="83"/>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spans="1:26" ht="13.5" customHeight="1">
      <c r="A495" s="42"/>
      <c r="B495" s="42"/>
      <c r="C495" s="83"/>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spans="1:26" ht="13.5" customHeight="1">
      <c r="A496" s="42"/>
      <c r="B496" s="42"/>
      <c r="C496" s="83"/>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spans="1:26" ht="13.5" customHeight="1">
      <c r="A497" s="42"/>
      <c r="B497" s="42"/>
      <c r="C497" s="83"/>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spans="1:26" ht="13.5" customHeight="1">
      <c r="A498" s="42"/>
      <c r="B498" s="42"/>
      <c r="C498" s="83"/>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spans="1:26" ht="13.5" customHeight="1">
      <c r="A499" s="42"/>
      <c r="B499" s="42"/>
      <c r="C499" s="83"/>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spans="1:26" ht="13.5" customHeight="1">
      <c r="A500" s="42"/>
      <c r="B500" s="42"/>
      <c r="C500" s="83"/>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spans="1:26" ht="13.5" customHeight="1">
      <c r="A501" s="42"/>
      <c r="B501" s="42"/>
      <c r="C501" s="83"/>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spans="1:26" ht="13.5" customHeight="1">
      <c r="A502" s="42"/>
      <c r="B502" s="42"/>
      <c r="C502" s="83"/>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spans="1:26" ht="13.5" customHeight="1">
      <c r="A503" s="42"/>
      <c r="B503" s="42"/>
      <c r="C503" s="83"/>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spans="1:26" ht="13.5" customHeight="1">
      <c r="A504" s="42"/>
      <c r="B504" s="42"/>
      <c r="C504" s="83"/>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spans="1:26" ht="13.5" customHeight="1">
      <c r="A505" s="42"/>
      <c r="B505" s="42"/>
      <c r="C505" s="83"/>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spans="1:26" ht="13.5" customHeight="1">
      <c r="A506" s="42"/>
      <c r="B506" s="42"/>
      <c r="C506" s="83"/>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spans="1:26" ht="13.5" customHeight="1">
      <c r="A507" s="42"/>
      <c r="B507" s="42"/>
      <c r="C507" s="83"/>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spans="1:26" ht="13.5" customHeight="1">
      <c r="A508" s="42"/>
      <c r="B508" s="42"/>
      <c r="C508" s="83"/>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spans="1:26" ht="13.5" customHeight="1">
      <c r="A509" s="42"/>
      <c r="B509" s="42"/>
      <c r="C509" s="83"/>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spans="1:26" ht="13.5" customHeight="1">
      <c r="A510" s="42"/>
      <c r="B510" s="42"/>
      <c r="C510" s="83"/>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spans="1:26" ht="13.5" customHeight="1">
      <c r="A511" s="42"/>
      <c r="B511" s="42"/>
      <c r="C511" s="83"/>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spans="1:26" ht="13.5" customHeight="1">
      <c r="A512" s="42"/>
      <c r="B512" s="42"/>
      <c r="C512" s="83"/>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spans="1:26" ht="13.5" customHeight="1">
      <c r="A513" s="42"/>
      <c r="B513" s="42"/>
      <c r="C513" s="83"/>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spans="1:26" ht="13.5" customHeight="1">
      <c r="A514" s="42"/>
      <c r="B514" s="42"/>
      <c r="C514" s="83"/>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spans="1:26" ht="13.5" customHeight="1">
      <c r="A515" s="42"/>
      <c r="B515" s="42"/>
      <c r="C515" s="83"/>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spans="1:26" ht="13.5" customHeight="1">
      <c r="A516" s="42"/>
      <c r="B516" s="42"/>
      <c r="C516" s="83"/>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spans="1:26" ht="13.5" customHeight="1">
      <c r="A517" s="42"/>
      <c r="B517" s="42"/>
      <c r="C517" s="83"/>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spans="1:26" ht="13.5" customHeight="1">
      <c r="A518" s="42"/>
      <c r="B518" s="42"/>
      <c r="C518" s="83"/>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spans="1:26" ht="13.5" customHeight="1">
      <c r="A519" s="42"/>
      <c r="B519" s="42"/>
      <c r="C519" s="83"/>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spans="1:26" ht="13.5" customHeight="1">
      <c r="A520" s="42"/>
      <c r="B520" s="42"/>
      <c r="C520" s="83"/>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spans="1:26" ht="13.5" customHeight="1">
      <c r="A521" s="42"/>
      <c r="B521" s="42"/>
      <c r="C521" s="83"/>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spans="1:26" ht="13.5" customHeight="1">
      <c r="A522" s="42"/>
      <c r="B522" s="42"/>
      <c r="C522" s="83"/>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spans="1:26" ht="13.5" customHeight="1">
      <c r="A523" s="42"/>
      <c r="B523" s="42"/>
      <c r="C523" s="83"/>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spans="1:26" ht="13.5" customHeight="1">
      <c r="A524" s="42"/>
      <c r="B524" s="42"/>
      <c r="C524" s="83"/>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spans="1:26" ht="13.5" customHeight="1">
      <c r="A525" s="42"/>
      <c r="B525" s="42"/>
      <c r="C525" s="83"/>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spans="1:26" ht="13.5" customHeight="1">
      <c r="A526" s="42"/>
      <c r="B526" s="42"/>
      <c r="C526" s="83"/>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spans="1:26" ht="13.5" customHeight="1">
      <c r="A527" s="42"/>
      <c r="B527" s="42"/>
      <c r="C527" s="83"/>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spans="1:26" ht="13.5" customHeight="1">
      <c r="A528" s="42"/>
      <c r="B528" s="42"/>
      <c r="C528" s="83"/>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spans="1:26" ht="13.5" customHeight="1">
      <c r="A529" s="42"/>
      <c r="B529" s="42"/>
      <c r="C529" s="83"/>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spans="1:26" ht="13.5" customHeight="1">
      <c r="A530" s="42"/>
      <c r="B530" s="42"/>
      <c r="C530" s="83"/>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spans="1:26" ht="13.5" customHeight="1">
      <c r="A531" s="42"/>
      <c r="B531" s="42"/>
      <c r="C531" s="83"/>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spans="1:26" ht="13.5" customHeight="1">
      <c r="A532" s="42"/>
      <c r="B532" s="42"/>
      <c r="C532" s="83"/>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spans="1:26" ht="13.5" customHeight="1">
      <c r="A533" s="42"/>
      <c r="B533" s="42"/>
      <c r="C533" s="83"/>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spans="1:26" ht="13.5" customHeight="1">
      <c r="A534" s="42"/>
      <c r="B534" s="42"/>
      <c r="C534" s="83"/>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spans="1:26" ht="13.5" customHeight="1">
      <c r="A535" s="42"/>
      <c r="B535" s="42"/>
      <c r="C535" s="83"/>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spans="1:26" ht="13.5" customHeight="1">
      <c r="A536" s="42"/>
      <c r="B536" s="42"/>
      <c r="C536" s="83"/>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spans="1:26" ht="13.5" customHeight="1">
      <c r="A537" s="42"/>
      <c r="B537" s="42"/>
      <c r="C537" s="83"/>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spans="1:26" ht="13.5" customHeight="1">
      <c r="A538" s="42"/>
      <c r="B538" s="42"/>
      <c r="C538" s="83"/>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spans="1:26" ht="13.5" customHeight="1">
      <c r="A539" s="42"/>
      <c r="B539" s="42"/>
      <c r="C539" s="83"/>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spans="1:26" ht="13.5" customHeight="1">
      <c r="A540" s="42"/>
      <c r="B540" s="42"/>
      <c r="C540" s="83"/>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spans="1:26" ht="13.5" customHeight="1">
      <c r="A541" s="42"/>
      <c r="B541" s="42"/>
      <c r="C541" s="83"/>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spans="1:26" ht="13.5" customHeight="1">
      <c r="A542" s="42"/>
      <c r="B542" s="42"/>
      <c r="C542" s="83"/>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spans="1:26" ht="13.5" customHeight="1">
      <c r="A543" s="42"/>
      <c r="B543" s="42"/>
      <c r="C543" s="83"/>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spans="1:26" ht="13.5" customHeight="1">
      <c r="A544" s="42"/>
      <c r="B544" s="42"/>
      <c r="C544" s="83"/>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spans="1:26" ht="13.5" customHeight="1">
      <c r="A545" s="42"/>
      <c r="B545" s="42"/>
      <c r="C545" s="83"/>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spans="1:26" ht="13.5" customHeight="1">
      <c r="A546" s="42"/>
      <c r="B546" s="42"/>
      <c r="C546" s="83"/>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spans="1:26" ht="13.5" customHeight="1">
      <c r="A547" s="42"/>
      <c r="B547" s="42"/>
      <c r="C547" s="83"/>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spans="1:26" ht="13.5" customHeight="1">
      <c r="A548" s="42"/>
      <c r="B548" s="42"/>
      <c r="C548" s="83"/>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spans="1:26" ht="13.5" customHeight="1">
      <c r="A549" s="42"/>
      <c r="B549" s="42"/>
      <c r="C549" s="83"/>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spans="1:26" ht="13.5" customHeight="1">
      <c r="A550" s="42"/>
      <c r="B550" s="42"/>
      <c r="C550" s="83"/>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spans="1:26" ht="13.5" customHeight="1">
      <c r="A551" s="42"/>
      <c r="B551" s="42"/>
      <c r="C551" s="83"/>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spans="1:26" ht="13.5" customHeight="1">
      <c r="A552" s="42"/>
      <c r="B552" s="42"/>
      <c r="C552" s="83"/>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spans="1:26" ht="13.5" customHeight="1">
      <c r="A553" s="42"/>
      <c r="B553" s="42"/>
      <c r="C553" s="83"/>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spans="1:26" ht="13.5" customHeight="1">
      <c r="A554" s="42"/>
      <c r="B554" s="42"/>
      <c r="C554" s="83"/>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spans="1:26" ht="13.5" customHeight="1">
      <c r="A555" s="42"/>
      <c r="B555" s="42"/>
      <c r="C555" s="83"/>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spans="1:26" ht="13.5" customHeight="1">
      <c r="A556" s="42"/>
      <c r="B556" s="42"/>
      <c r="C556" s="83"/>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spans="1:26" ht="13.5" customHeight="1">
      <c r="A557" s="42"/>
      <c r="B557" s="42"/>
      <c r="C557" s="83"/>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spans="1:26" ht="13.5" customHeight="1">
      <c r="A558" s="42"/>
      <c r="B558" s="42"/>
      <c r="C558" s="83"/>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spans="1:26" ht="13.5" customHeight="1">
      <c r="A559" s="42"/>
      <c r="B559" s="42"/>
      <c r="C559" s="83"/>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spans="1:26" ht="13.5" customHeight="1">
      <c r="A560" s="42"/>
      <c r="B560" s="42"/>
      <c r="C560" s="83"/>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spans="1:26" ht="13.5" customHeight="1">
      <c r="A561" s="42"/>
      <c r="B561" s="42"/>
      <c r="C561" s="83"/>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spans="1:26" ht="13.5" customHeight="1">
      <c r="A562" s="42"/>
      <c r="B562" s="42"/>
      <c r="C562" s="83"/>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spans="1:26" ht="13.5" customHeight="1">
      <c r="A563" s="42"/>
      <c r="B563" s="42"/>
      <c r="C563" s="83"/>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spans="1:26" ht="13.5" customHeight="1">
      <c r="A564" s="42"/>
      <c r="B564" s="42"/>
      <c r="C564" s="83"/>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spans="1:26" ht="13.5" customHeight="1">
      <c r="A565" s="42"/>
      <c r="B565" s="42"/>
      <c r="C565" s="83"/>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spans="1:26" ht="13.5" customHeight="1">
      <c r="A566" s="42"/>
      <c r="B566" s="42"/>
      <c r="C566" s="83"/>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spans="1:26" ht="13.5" customHeight="1">
      <c r="A567" s="42"/>
      <c r="B567" s="42"/>
      <c r="C567" s="83"/>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spans="1:26" ht="13.5" customHeight="1">
      <c r="A568" s="42"/>
      <c r="B568" s="42"/>
      <c r="C568" s="83"/>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spans="1:26" ht="13.5" customHeight="1">
      <c r="A569" s="42"/>
      <c r="B569" s="42"/>
      <c r="C569" s="83"/>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spans="1:26" ht="13.5" customHeight="1">
      <c r="A570" s="42"/>
      <c r="B570" s="42"/>
      <c r="C570" s="83"/>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spans="1:26" ht="13.5" customHeight="1">
      <c r="A571" s="42"/>
      <c r="B571" s="42"/>
      <c r="C571" s="83"/>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spans="1:26" ht="13.5" customHeight="1">
      <c r="A572" s="42"/>
      <c r="B572" s="42"/>
      <c r="C572" s="83"/>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spans="1:26" ht="13.5" customHeight="1">
      <c r="A573" s="42"/>
      <c r="B573" s="42"/>
      <c r="C573" s="83"/>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spans="1:26" ht="13.5" customHeight="1">
      <c r="A574" s="42"/>
      <c r="B574" s="42"/>
      <c r="C574" s="83"/>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spans="1:26" ht="13.5" customHeight="1">
      <c r="A575" s="42"/>
      <c r="B575" s="42"/>
      <c r="C575" s="83"/>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spans="1:26" ht="13.5" customHeight="1">
      <c r="A576" s="42"/>
      <c r="B576" s="42"/>
      <c r="C576" s="83"/>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spans="1:26" ht="13.5" customHeight="1">
      <c r="A577" s="42"/>
      <c r="B577" s="42"/>
      <c r="C577" s="83"/>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spans="1:26" ht="13.5" customHeight="1">
      <c r="A578" s="42"/>
      <c r="B578" s="42"/>
      <c r="C578" s="83"/>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spans="1:26" ht="13.5" customHeight="1">
      <c r="A579" s="42"/>
      <c r="B579" s="42"/>
      <c r="C579" s="83"/>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spans="1:26" ht="13.5" customHeight="1">
      <c r="A580" s="42"/>
      <c r="B580" s="42"/>
      <c r="C580" s="83"/>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spans="1:26" ht="13.5" customHeight="1">
      <c r="A581" s="42"/>
      <c r="B581" s="42"/>
      <c r="C581" s="83"/>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spans="1:26" ht="13.5" customHeight="1">
      <c r="A582" s="42"/>
      <c r="B582" s="42"/>
      <c r="C582" s="83"/>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spans="1:26" ht="13.5" customHeight="1">
      <c r="A583" s="42"/>
      <c r="B583" s="42"/>
      <c r="C583" s="83"/>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spans="1:26" ht="13.5" customHeight="1">
      <c r="A584" s="42"/>
      <c r="B584" s="42"/>
      <c r="C584" s="83"/>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spans="1:26" ht="13.5" customHeight="1">
      <c r="A585" s="42"/>
      <c r="B585" s="42"/>
      <c r="C585" s="83"/>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spans="1:26" ht="13.5" customHeight="1">
      <c r="A586" s="42"/>
      <c r="B586" s="42"/>
      <c r="C586" s="83"/>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spans="1:26" ht="13.5" customHeight="1">
      <c r="A587" s="42"/>
      <c r="B587" s="42"/>
      <c r="C587" s="83"/>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spans="1:26" ht="13.5" customHeight="1">
      <c r="A588" s="42"/>
      <c r="B588" s="42"/>
      <c r="C588" s="83"/>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spans="1:26" ht="13.5" customHeight="1">
      <c r="A589" s="42"/>
      <c r="B589" s="42"/>
      <c r="C589" s="83"/>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spans="1:26" ht="13.5" customHeight="1">
      <c r="A590" s="42"/>
      <c r="B590" s="42"/>
      <c r="C590" s="83"/>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spans="1:26" ht="13.5" customHeight="1">
      <c r="A591" s="42"/>
      <c r="B591" s="42"/>
      <c r="C591" s="83"/>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spans="1:26" ht="13.5" customHeight="1">
      <c r="A592" s="42"/>
      <c r="B592" s="42"/>
      <c r="C592" s="83"/>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spans="1:26" ht="13.5" customHeight="1">
      <c r="A593" s="42"/>
      <c r="B593" s="42"/>
      <c r="C593" s="83"/>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spans="1:26" ht="13.5" customHeight="1">
      <c r="A594" s="42"/>
      <c r="B594" s="42"/>
      <c r="C594" s="83"/>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spans="1:26" ht="13.5" customHeight="1">
      <c r="A595" s="42"/>
      <c r="B595" s="42"/>
      <c r="C595" s="83"/>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spans="1:26" ht="13.5" customHeight="1">
      <c r="A596" s="42"/>
      <c r="B596" s="42"/>
      <c r="C596" s="83"/>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spans="1:26" ht="13.5" customHeight="1">
      <c r="A597" s="42"/>
      <c r="B597" s="42"/>
      <c r="C597" s="83"/>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spans="1:26" ht="13.5" customHeight="1">
      <c r="A598" s="42"/>
      <c r="B598" s="42"/>
      <c r="C598" s="83"/>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spans="1:26" ht="13.5" customHeight="1">
      <c r="A599" s="42"/>
      <c r="B599" s="42"/>
      <c r="C599" s="83"/>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spans="1:26" ht="13.5" customHeight="1">
      <c r="A600" s="42"/>
      <c r="B600" s="42"/>
      <c r="C600" s="83"/>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spans="1:26" ht="13.5" customHeight="1">
      <c r="A601" s="42"/>
      <c r="B601" s="42"/>
      <c r="C601" s="83"/>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spans="1:26" ht="13.5" customHeight="1">
      <c r="A602" s="42"/>
      <c r="B602" s="42"/>
      <c r="C602" s="83"/>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spans="1:26" ht="13.5" customHeight="1">
      <c r="A603" s="42"/>
      <c r="B603" s="42"/>
      <c r="C603" s="83"/>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spans="1:26" ht="13.5" customHeight="1">
      <c r="A604" s="42"/>
      <c r="B604" s="42"/>
      <c r="C604" s="83"/>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spans="1:26" ht="13.5" customHeight="1">
      <c r="A605" s="42"/>
      <c r="B605" s="42"/>
      <c r="C605" s="83"/>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spans="1:26" ht="13.5" customHeight="1">
      <c r="A606" s="42"/>
      <c r="B606" s="42"/>
      <c r="C606" s="83"/>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spans="1:26" ht="13.5" customHeight="1">
      <c r="A607" s="42"/>
      <c r="B607" s="42"/>
      <c r="C607" s="83"/>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spans="1:26" ht="13.5" customHeight="1">
      <c r="A608" s="42"/>
      <c r="B608" s="42"/>
      <c r="C608" s="83"/>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spans="1:26" ht="13.5" customHeight="1">
      <c r="A609" s="42"/>
      <c r="B609" s="42"/>
      <c r="C609" s="83"/>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spans="1:26" ht="13.5" customHeight="1">
      <c r="A610" s="42"/>
      <c r="B610" s="42"/>
      <c r="C610" s="83"/>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spans="1:26" ht="13.5" customHeight="1">
      <c r="A611" s="42"/>
      <c r="B611" s="42"/>
      <c r="C611" s="83"/>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spans="1:26" ht="13.5" customHeight="1">
      <c r="A612" s="42"/>
      <c r="B612" s="42"/>
      <c r="C612" s="83"/>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spans="1:26" ht="13.5" customHeight="1">
      <c r="A613" s="42"/>
      <c r="B613" s="42"/>
      <c r="C613" s="83"/>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spans="1:26" ht="13.5" customHeight="1">
      <c r="A614" s="42"/>
      <c r="B614" s="42"/>
      <c r="C614" s="83"/>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spans="1:26" ht="13.5" customHeight="1">
      <c r="A615" s="42"/>
      <c r="B615" s="42"/>
      <c r="C615" s="83"/>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spans="1:26" ht="13.5" customHeight="1">
      <c r="A616" s="42"/>
      <c r="B616" s="42"/>
      <c r="C616" s="83"/>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spans="1:26" ht="13.5" customHeight="1">
      <c r="A617" s="42"/>
      <c r="B617" s="42"/>
      <c r="C617" s="83"/>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spans="1:26" ht="13.5" customHeight="1">
      <c r="A618" s="42"/>
      <c r="B618" s="42"/>
      <c r="C618" s="83"/>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spans="1:26" ht="13.5" customHeight="1">
      <c r="A619" s="42"/>
      <c r="B619" s="42"/>
      <c r="C619" s="83"/>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spans="1:26" ht="13.5" customHeight="1">
      <c r="A620" s="42"/>
      <c r="B620" s="42"/>
      <c r="C620" s="83"/>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spans="1:26" ht="13.5" customHeight="1">
      <c r="A621" s="42"/>
      <c r="B621" s="42"/>
      <c r="C621" s="83"/>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spans="1:26" ht="13.5" customHeight="1">
      <c r="A622" s="42"/>
      <c r="B622" s="42"/>
      <c r="C622" s="83"/>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spans="1:26" ht="13.5" customHeight="1">
      <c r="A623" s="42"/>
      <c r="B623" s="42"/>
      <c r="C623" s="83"/>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spans="1:26" ht="13.5" customHeight="1">
      <c r="A624" s="42"/>
      <c r="B624" s="42"/>
      <c r="C624" s="83"/>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spans="1:26" ht="13.5" customHeight="1">
      <c r="A625" s="42"/>
      <c r="B625" s="42"/>
      <c r="C625" s="83"/>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spans="1:26" ht="13.5" customHeight="1">
      <c r="A626" s="42"/>
      <c r="B626" s="42"/>
      <c r="C626" s="83"/>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spans="1:26" ht="13.5" customHeight="1">
      <c r="A627" s="42"/>
      <c r="B627" s="42"/>
      <c r="C627" s="83"/>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spans="1:26" ht="13.5" customHeight="1">
      <c r="A628" s="42"/>
      <c r="B628" s="42"/>
      <c r="C628" s="83"/>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spans="1:26" ht="13.5" customHeight="1">
      <c r="A629" s="42"/>
      <c r="B629" s="42"/>
      <c r="C629" s="83"/>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spans="1:26" ht="13.5" customHeight="1">
      <c r="A630" s="42"/>
      <c r="B630" s="42"/>
      <c r="C630" s="83"/>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spans="1:26" ht="13.5" customHeight="1">
      <c r="A631" s="42"/>
      <c r="B631" s="42"/>
      <c r="C631" s="83"/>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spans="1:26" ht="13.5" customHeight="1">
      <c r="A632" s="42"/>
      <c r="B632" s="42"/>
      <c r="C632" s="83"/>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spans="1:26" ht="13.5" customHeight="1">
      <c r="A633" s="42"/>
      <c r="B633" s="42"/>
      <c r="C633" s="83"/>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spans="1:26" ht="13.5" customHeight="1">
      <c r="A634" s="42"/>
      <c r="B634" s="42"/>
      <c r="C634" s="83"/>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spans="1:26" ht="13.5" customHeight="1">
      <c r="A635" s="42"/>
      <c r="B635" s="42"/>
      <c r="C635" s="83"/>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spans="1:26" ht="13.5" customHeight="1">
      <c r="A636" s="42"/>
      <c r="B636" s="42"/>
      <c r="C636" s="83"/>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spans="1:26" ht="13.5" customHeight="1">
      <c r="A637" s="42"/>
      <c r="B637" s="42"/>
      <c r="C637" s="83"/>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spans="1:26" ht="13.5" customHeight="1">
      <c r="A638" s="42"/>
      <c r="B638" s="42"/>
      <c r="C638" s="83"/>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spans="1:26" ht="13.5" customHeight="1">
      <c r="A639" s="42"/>
      <c r="B639" s="42"/>
      <c r="C639" s="83"/>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spans="1:26" ht="13.5" customHeight="1">
      <c r="A640" s="42"/>
      <c r="B640" s="42"/>
      <c r="C640" s="83"/>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spans="1:26" ht="13.5" customHeight="1">
      <c r="A641" s="42"/>
      <c r="B641" s="42"/>
      <c r="C641" s="83"/>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spans="1:26" ht="13.5" customHeight="1">
      <c r="A642" s="42"/>
      <c r="B642" s="42"/>
      <c r="C642" s="83"/>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spans="1:26" ht="13.5" customHeight="1">
      <c r="A643" s="42"/>
      <c r="B643" s="42"/>
      <c r="C643" s="83"/>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spans="1:26" ht="13.5" customHeight="1">
      <c r="A644" s="42"/>
      <c r="B644" s="42"/>
      <c r="C644" s="83"/>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spans="1:26" ht="13.5" customHeight="1">
      <c r="A645" s="42"/>
      <c r="B645" s="42"/>
      <c r="C645" s="83"/>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spans="1:26" ht="13.5" customHeight="1">
      <c r="A646" s="42"/>
      <c r="B646" s="42"/>
      <c r="C646" s="83"/>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spans="1:26" ht="13.5" customHeight="1">
      <c r="A647" s="42"/>
      <c r="B647" s="42"/>
      <c r="C647" s="83"/>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spans="1:26" ht="13.5" customHeight="1">
      <c r="A648" s="42"/>
      <c r="B648" s="42"/>
      <c r="C648" s="83"/>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spans="1:26" ht="13.5" customHeight="1">
      <c r="A649" s="42"/>
      <c r="B649" s="42"/>
      <c r="C649" s="83"/>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spans="1:26" ht="13.5" customHeight="1">
      <c r="A650" s="42"/>
      <c r="B650" s="42"/>
      <c r="C650" s="83"/>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spans="1:26" ht="13.5" customHeight="1">
      <c r="A651" s="42"/>
      <c r="B651" s="42"/>
      <c r="C651" s="83"/>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spans="1:26" ht="13.5" customHeight="1">
      <c r="A652" s="42"/>
      <c r="B652" s="42"/>
      <c r="C652" s="83"/>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spans="1:26" ht="13.5" customHeight="1">
      <c r="A653" s="42"/>
      <c r="B653" s="42"/>
      <c r="C653" s="83"/>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spans="1:26" ht="13.5" customHeight="1">
      <c r="A654" s="42"/>
      <c r="B654" s="42"/>
      <c r="C654" s="83"/>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spans="1:26" ht="13.5" customHeight="1">
      <c r="A655" s="42"/>
      <c r="B655" s="42"/>
      <c r="C655" s="83"/>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spans="1:26" ht="13.5" customHeight="1">
      <c r="A656" s="42"/>
      <c r="B656" s="42"/>
      <c r="C656" s="83"/>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spans="1:26" ht="13.5" customHeight="1">
      <c r="A657" s="42"/>
      <c r="B657" s="42"/>
      <c r="C657" s="83"/>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spans="1:26" ht="13.5" customHeight="1">
      <c r="A658" s="42"/>
      <c r="B658" s="42"/>
      <c r="C658" s="83"/>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spans="1:26" ht="13.5" customHeight="1">
      <c r="A659" s="42"/>
      <c r="B659" s="42"/>
      <c r="C659" s="83"/>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spans="1:26" ht="13.5" customHeight="1">
      <c r="A660" s="42"/>
      <c r="B660" s="42"/>
      <c r="C660" s="83"/>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spans="1:26" ht="13.5" customHeight="1">
      <c r="A661" s="42"/>
      <c r="B661" s="42"/>
      <c r="C661" s="83"/>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spans="1:26" ht="13.5" customHeight="1">
      <c r="A662" s="42"/>
      <c r="B662" s="42"/>
      <c r="C662" s="83"/>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spans="1:26" ht="13.5" customHeight="1">
      <c r="A663" s="42"/>
      <c r="B663" s="42"/>
      <c r="C663" s="83"/>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spans="1:26" ht="13.5" customHeight="1">
      <c r="A664" s="42"/>
      <c r="B664" s="42"/>
      <c r="C664" s="83"/>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spans="1:26" ht="13.5" customHeight="1">
      <c r="A665" s="42"/>
      <c r="B665" s="42"/>
      <c r="C665" s="83"/>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spans="1:26" ht="13.5" customHeight="1">
      <c r="A666" s="42"/>
      <c r="B666" s="42"/>
      <c r="C666" s="83"/>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spans="1:26" ht="13.5" customHeight="1">
      <c r="A667" s="42"/>
      <c r="B667" s="42"/>
      <c r="C667" s="83"/>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spans="1:26" ht="13.5" customHeight="1">
      <c r="A668" s="42"/>
      <c r="B668" s="42"/>
      <c r="C668" s="83"/>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spans="1:26" ht="13.5" customHeight="1">
      <c r="A669" s="42"/>
      <c r="B669" s="42"/>
      <c r="C669" s="83"/>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spans="1:26" ht="13.5" customHeight="1">
      <c r="A670" s="42"/>
      <c r="B670" s="42"/>
      <c r="C670" s="83"/>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spans="1:26" ht="13.5" customHeight="1">
      <c r="A671" s="42"/>
      <c r="B671" s="42"/>
      <c r="C671" s="83"/>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spans="1:26" ht="13.5" customHeight="1">
      <c r="A672" s="42"/>
      <c r="B672" s="42"/>
      <c r="C672" s="83"/>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spans="1:26" ht="13.5" customHeight="1">
      <c r="A673" s="42"/>
      <c r="B673" s="42"/>
      <c r="C673" s="83"/>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spans="1:26" ht="13.5" customHeight="1">
      <c r="A674" s="42"/>
      <c r="B674" s="42"/>
      <c r="C674" s="83"/>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spans="1:26" ht="13.5" customHeight="1">
      <c r="A675" s="42"/>
      <c r="B675" s="42"/>
      <c r="C675" s="83"/>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spans="1:26" ht="13.5" customHeight="1">
      <c r="A676" s="42"/>
      <c r="B676" s="42"/>
      <c r="C676" s="83"/>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spans="1:26" ht="13.5" customHeight="1">
      <c r="A677" s="42"/>
      <c r="B677" s="42"/>
      <c r="C677" s="83"/>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spans="1:26" ht="13.5" customHeight="1">
      <c r="A678" s="42"/>
      <c r="B678" s="42"/>
      <c r="C678" s="83"/>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spans="1:26" ht="13.5" customHeight="1">
      <c r="A679" s="42"/>
      <c r="B679" s="42"/>
      <c r="C679" s="83"/>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spans="1:26" ht="13.5" customHeight="1">
      <c r="A680" s="42"/>
      <c r="B680" s="42"/>
      <c r="C680" s="83"/>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spans="1:26" ht="13.5" customHeight="1">
      <c r="A681" s="42"/>
      <c r="B681" s="42"/>
      <c r="C681" s="83"/>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spans="1:26" ht="13.5" customHeight="1">
      <c r="A682" s="42"/>
      <c r="B682" s="42"/>
      <c r="C682" s="83"/>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spans="1:26" ht="13.5" customHeight="1">
      <c r="A683" s="42"/>
      <c r="B683" s="42"/>
      <c r="C683" s="83"/>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spans="1:26" ht="13.5" customHeight="1">
      <c r="A684" s="42"/>
      <c r="B684" s="42"/>
      <c r="C684" s="83"/>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spans="1:26" ht="13.5" customHeight="1">
      <c r="A685" s="42"/>
      <c r="B685" s="42"/>
      <c r="C685" s="83"/>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spans="1:26" ht="13.5" customHeight="1">
      <c r="A686" s="42"/>
      <c r="B686" s="42"/>
      <c r="C686" s="83"/>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spans="1:26" ht="13.5" customHeight="1">
      <c r="A687" s="42"/>
      <c r="B687" s="42"/>
      <c r="C687" s="83"/>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spans="1:26" ht="13.5" customHeight="1">
      <c r="A688" s="42"/>
      <c r="B688" s="42"/>
      <c r="C688" s="83"/>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spans="1:26" ht="13.5" customHeight="1">
      <c r="A689" s="42"/>
      <c r="B689" s="42"/>
      <c r="C689" s="83"/>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spans="1:26" ht="13.5" customHeight="1">
      <c r="A690" s="42"/>
      <c r="B690" s="42"/>
      <c r="C690" s="83"/>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spans="1:26" ht="13.5" customHeight="1">
      <c r="A691" s="42"/>
      <c r="B691" s="42"/>
      <c r="C691" s="83"/>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spans="1:26" ht="13.5" customHeight="1">
      <c r="A692" s="42"/>
      <c r="B692" s="42"/>
      <c r="C692" s="83"/>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spans="1:26" ht="13.5" customHeight="1">
      <c r="A693" s="42"/>
      <c r="B693" s="42"/>
      <c r="C693" s="83"/>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spans="1:26" ht="13.5" customHeight="1">
      <c r="A694" s="42"/>
      <c r="B694" s="42"/>
      <c r="C694" s="83"/>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spans="1:26" ht="13.5" customHeight="1">
      <c r="A695" s="42"/>
      <c r="B695" s="42"/>
      <c r="C695" s="83"/>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spans="1:26" ht="13.5" customHeight="1">
      <c r="A696" s="42"/>
      <c r="B696" s="42"/>
      <c r="C696" s="83"/>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spans="1:26" ht="13.5" customHeight="1">
      <c r="A697" s="42"/>
      <c r="B697" s="42"/>
      <c r="C697" s="83"/>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spans="1:26" ht="13.5" customHeight="1">
      <c r="A698" s="42"/>
      <c r="B698" s="42"/>
      <c r="C698" s="83"/>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spans="1:26" ht="13.5" customHeight="1">
      <c r="A699" s="42"/>
      <c r="B699" s="42"/>
      <c r="C699" s="83"/>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spans="1:26" ht="13.5" customHeight="1">
      <c r="A700" s="42"/>
      <c r="B700" s="42"/>
      <c r="C700" s="83"/>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spans="1:26" ht="13.5" customHeight="1">
      <c r="A701" s="42"/>
      <c r="B701" s="42"/>
      <c r="C701" s="83"/>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spans="1:26" ht="13.5" customHeight="1">
      <c r="A702" s="42"/>
      <c r="B702" s="42"/>
      <c r="C702" s="83"/>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spans="1:26" ht="13.5" customHeight="1">
      <c r="A703" s="42"/>
      <c r="B703" s="42"/>
      <c r="C703" s="83"/>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spans="1:26" ht="13.5" customHeight="1">
      <c r="A704" s="42"/>
      <c r="B704" s="42"/>
      <c r="C704" s="83"/>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spans="1:26" ht="13.5" customHeight="1">
      <c r="A705" s="42"/>
      <c r="B705" s="42"/>
      <c r="C705" s="83"/>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spans="1:26" ht="13.5" customHeight="1">
      <c r="A706" s="42"/>
      <c r="B706" s="42"/>
      <c r="C706" s="83"/>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spans="1:26" ht="13.5" customHeight="1">
      <c r="A707" s="42"/>
      <c r="B707" s="42"/>
      <c r="C707" s="83"/>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spans="1:26" ht="13.5" customHeight="1">
      <c r="A708" s="42"/>
      <c r="B708" s="42"/>
      <c r="C708" s="83"/>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spans="1:26" ht="13.5" customHeight="1">
      <c r="A709" s="42"/>
      <c r="B709" s="42"/>
      <c r="C709" s="83"/>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spans="1:26" ht="13.5" customHeight="1">
      <c r="A710" s="42"/>
      <c r="B710" s="42"/>
      <c r="C710" s="83"/>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spans="1:26" ht="13.5" customHeight="1">
      <c r="A711" s="42"/>
      <c r="B711" s="42"/>
      <c r="C711" s="83"/>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spans="1:26" ht="13.5" customHeight="1">
      <c r="A712" s="42"/>
      <c r="B712" s="42"/>
      <c r="C712" s="83"/>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spans="1:26" ht="13.5" customHeight="1">
      <c r="A713" s="42"/>
      <c r="B713" s="42"/>
      <c r="C713" s="83"/>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spans="1:26" ht="13.5" customHeight="1">
      <c r="A714" s="42"/>
      <c r="B714" s="42"/>
      <c r="C714" s="83"/>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spans="1:26" ht="13.5" customHeight="1">
      <c r="A715" s="42"/>
      <c r="B715" s="42"/>
      <c r="C715" s="83"/>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spans="1:26" ht="13.5" customHeight="1">
      <c r="A716" s="42"/>
      <c r="B716" s="42"/>
      <c r="C716" s="83"/>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spans="1:26" ht="13.5" customHeight="1">
      <c r="A717" s="42"/>
      <c r="B717" s="42"/>
      <c r="C717" s="83"/>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spans="1:26" ht="13.5" customHeight="1">
      <c r="A718" s="42"/>
      <c r="B718" s="42"/>
      <c r="C718" s="83"/>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spans="1:26" ht="13.5" customHeight="1">
      <c r="A719" s="42"/>
      <c r="B719" s="42"/>
      <c r="C719" s="83"/>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spans="1:26" ht="13.5" customHeight="1">
      <c r="A720" s="42"/>
      <c r="B720" s="42"/>
      <c r="C720" s="83"/>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spans="1:26" ht="13.5" customHeight="1">
      <c r="A721" s="42"/>
      <c r="B721" s="42"/>
      <c r="C721" s="83"/>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spans="1:26" ht="13.5" customHeight="1">
      <c r="A722" s="42"/>
      <c r="B722" s="42"/>
      <c r="C722" s="83"/>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spans="1:26" ht="13.5" customHeight="1">
      <c r="A723" s="42"/>
      <c r="B723" s="42"/>
      <c r="C723" s="83"/>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spans="1:26" ht="13.5" customHeight="1">
      <c r="A724" s="42"/>
      <c r="B724" s="42"/>
      <c r="C724" s="83"/>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spans="1:26" ht="13.5" customHeight="1">
      <c r="A725" s="42"/>
      <c r="B725" s="42"/>
      <c r="C725" s="83"/>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spans="1:26" ht="13.5" customHeight="1">
      <c r="A726" s="42"/>
      <c r="B726" s="42"/>
      <c r="C726" s="83"/>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spans="1:26" ht="13.5" customHeight="1">
      <c r="A727" s="42"/>
      <c r="B727" s="42"/>
      <c r="C727" s="83"/>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spans="1:26" ht="13.5" customHeight="1">
      <c r="A728" s="42"/>
      <c r="B728" s="42"/>
      <c r="C728" s="83"/>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spans="1:26" ht="13.5" customHeight="1">
      <c r="A729" s="42"/>
      <c r="B729" s="42"/>
      <c r="C729" s="83"/>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spans="1:26" ht="13.5" customHeight="1">
      <c r="A730" s="42"/>
      <c r="B730" s="42"/>
      <c r="C730" s="83"/>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spans="1:26" ht="13.5" customHeight="1">
      <c r="A731" s="42"/>
      <c r="B731" s="42"/>
      <c r="C731" s="83"/>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spans="1:26" ht="13.5" customHeight="1">
      <c r="A732" s="42"/>
      <c r="B732" s="42"/>
      <c r="C732" s="83"/>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spans="1:26" ht="13.5" customHeight="1">
      <c r="A733" s="42"/>
      <c r="B733" s="42"/>
      <c r="C733" s="83"/>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spans="1:26" ht="13.5" customHeight="1">
      <c r="A734" s="42"/>
      <c r="B734" s="42"/>
      <c r="C734" s="83"/>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spans="1:26" ht="13.5" customHeight="1">
      <c r="A735" s="42"/>
      <c r="B735" s="42"/>
      <c r="C735" s="83"/>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spans="1:26" ht="13.5" customHeight="1">
      <c r="A736" s="42"/>
      <c r="B736" s="42"/>
      <c r="C736" s="83"/>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spans="1:26" ht="13.5" customHeight="1">
      <c r="A737" s="42"/>
      <c r="B737" s="42"/>
      <c r="C737" s="83"/>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spans="1:26" ht="13.5" customHeight="1">
      <c r="A738" s="42"/>
      <c r="B738" s="42"/>
      <c r="C738" s="83"/>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spans="1:26" ht="13.5" customHeight="1">
      <c r="A739" s="42"/>
      <c r="B739" s="42"/>
      <c r="C739" s="83"/>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spans="1:26" ht="13.5" customHeight="1">
      <c r="A740" s="42"/>
      <c r="B740" s="42"/>
      <c r="C740" s="83"/>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spans="1:26" ht="13.5" customHeight="1">
      <c r="A741" s="42"/>
      <c r="B741" s="42"/>
      <c r="C741" s="83"/>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spans="1:26" ht="13.5" customHeight="1">
      <c r="A742" s="42"/>
      <c r="B742" s="42"/>
      <c r="C742" s="83"/>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spans="1:26" ht="13.5" customHeight="1">
      <c r="A743" s="42"/>
      <c r="B743" s="42"/>
      <c r="C743" s="83"/>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spans="1:26" ht="13.5" customHeight="1">
      <c r="A744" s="42"/>
      <c r="B744" s="42"/>
      <c r="C744" s="83"/>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spans="1:26" ht="13.5" customHeight="1">
      <c r="A745" s="42"/>
      <c r="B745" s="42"/>
      <c r="C745" s="83"/>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spans="1:26" ht="13.5" customHeight="1">
      <c r="A746" s="42"/>
      <c r="B746" s="42"/>
      <c r="C746" s="83"/>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spans="1:26" ht="13.5" customHeight="1">
      <c r="A747" s="42"/>
      <c r="B747" s="42"/>
      <c r="C747" s="83"/>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spans="1:26" ht="13.5" customHeight="1">
      <c r="A748" s="42"/>
      <c r="B748" s="42"/>
      <c r="C748" s="83"/>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spans="1:26" ht="13.5" customHeight="1">
      <c r="A749" s="42"/>
      <c r="B749" s="42"/>
      <c r="C749" s="83"/>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spans="1:26" ht="13.5" customHeight="1">
      <c r="A750" s="42"/>
      <c r="B750" s="42"/>
      <c r="C750" s="83"/>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spans="1:26" ht="13.5" customHeight="1">
      <c r="A751" s="42"/>
      <c r="B751" s="42"/>
      <c r="C751" s="83"/>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spans="1:26" ht="13.5" customHeight="1">
      <c r="A752" s="42"/>
      <c r="B752" s="42"/>
      <c r="C752" s="83"/>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spans="1:26" ht="13.5" customHeight="1">
      <c r="A753" s="42"/>
      <c r="B753" s="42"/>
      <c r="C753" s="83"/>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spans="1:26" ht="13.5" customHeight="1">
      <c r="A754" s="42"/>
      <c r="B754" s="42"/>
      <c r="C754" s="83"/>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spans="1:26" ht="13.5" customHeight="1">
      <c r="A755" s="42"/>
      <c r="B755" s="42"/>
      <c r="C755" s="83"/>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spans="1:26" ht="13.5" customHeight="1">
      <c r="A756" s="42"/>
      <c r="B756" s="42"/>
      <c r="C756" s="83"/>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spans="1:26" ht="13.5" customHeight="1">
      <c r="A757" s="42"/>
      <c r="B757" s="42"/>
      <c r="C757" s="83"/>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spans="1:26" ht="13.5" customHeight="1">
      <c r="A758" s="42"/>
      <c r="B758" s="42"/>
      <c r="C758" s="83"/>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spans="1:26" ht="13.5" customHeight="1">
      <c r="A759" s="42"/>
      <c r="B759" s="42"/>
      <c r="C759" s="83"/>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spans="1:26" ht="13.5" customHeight="1">
      <c r="A760" s="42"/>
      <c r="B760" s="42"/>
      <c r="C760" s="83"/>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spans="1:26" ht="13.5" customHeight="1">
      <c r="A761" s="42"/>
      <c r="B761" s="42"/>
      <c r="C761" s="83"/>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spans="1:26" ht="13.5" customHeight="1">
      <c r="A762" s="42"/>
      <c r="B762" s="42"/>
      <c r="C762" s="83"/>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spans="1:26" ht="13.5" customHeight="1">
      <c r="A763" s="42"/>
      <c r="B763" s="42"/>
      <c r="C763" s="83"/>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spans="1:26" ht="13.5" customHeight="1">
      <c r="A764" s="42"/>
      <c r="B764" s="42"/>
      <c r="C764" s="83"/>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spans="1:26" ht="13.5" customHeight="1">
      <c r="A765" s="42"/>
      <c r="B765" s="42"/>
      <c r="C765" s="83"/>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spans="1:26" ht="13.5" customHeight="1">
      <c r="A766" s="42"/>
      <c r="B766" s="42"/>
      <c r="C766" s="83"/>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spans="1:26" ht="13.5" customHeight="1">
      <c r="A767" s="42"/>
      <c r="B767" s="42"/>
      <c r="C767" s="83"/>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spans="1:26" ht="13.5" customHeight="1">
      <c r="A768" s="42"/>
      <c r="B768" s="42"/>
      <c r="C768" s="83"/>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spans="1:26" ht="13.5" customHeight="1">
      <c r="A769" s="42"/>
      <c r="B769" s="42"/>
      <c r="C769" s="83"/>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spans="1:26" ht="13.5" customHeight="1">
      <c r="A770" s="42"/>
      <c r="B770" s="42"/>
      <c r="C770" s="83"/>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spans="1:26" ht="13.5" customHeight="1">
      <c r="A771" s="42"/>
      <c r="B771" s="42"/>
      <c r="C771" s="83"/>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spans="1:26" ht="13.5" customHeight="1">
      <c r="A772" s="42"/>
      <c r="B772" s="42"/>
      <c r="C772" s="83"/>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spans="1:26" ht="13.5" customHeight="1">
      <c r="A773" s="42"/>
      <c r="B773" s="42"/>
      <c r="C773" s="83"/>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spans="1:26" ht="13.5" customHeight="1">
      <c r="A774" s="42"/>
      <c r="B774" s="42"/>
      <c r="C774" s="83"/>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spans="1:26" ht="13.5" customHeight="1">
      <c r="A775" s="42"/>
      <c r="B775" s="42"/>
      <c r="C775" s="83"/>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spans="1:26" ht="13.5" customHeight="1">
      <c r="A776" s="42"/>
      <c r="B776" s="42"/>
      <c r="C776" s="83"/>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spans="1:26" ht="13.5" customHeight="1">
      <c r="A777" s="42"/>
      <c r="B777" s="42"/>
      <c r="C777" s="83"/>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spans="1:26" ht="13.5" customHeight="1">
      <c r="A778" s="42"/>
      <c r="B778" s="42"/>
      <c r="C778" s="83"/>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spans="1:26" ht="13.5" customHeight="1">
      <c r="A779" s="42"/>
      <c r="B779" s="42"/>
      <c r="C779" s="83"/>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spans="1:26" ht="13.5" customHeight="1">
      <c r="A780" s="42"/>
      <c r="B780" s="42"/>
      <c r="C780" s="83"/>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spans="1:26" ht="13.5" customHeight="1">
      <c r="A781" s="42"/>
      <c r="B781" s="42"/>
      <c r="C781" s="83"/>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spans="1:26" ht="13.5" customHeight="1">
      <c r="A782" s="42"/>
      <c r="B782" s="42"/>
      <c r="C782" s="83"/>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spans="1:26" ht="13.5" customHeight="1">
      <c r="A783" s="42"/>
      <c r="B783" s="42"/>
      <c r="C783" s="83"/>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spans="1:26" ht="13.5" customHeight="1">
      <c r="A784" s="42"/>
      <c r="B784" s="42"/>
      <c r="C784" s="83"/>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spans="1:26" ht="13.5" customHeight="1">
      <c r="A785" s="42"/>
      <c r="B785" s="42"/>
      <c r="C785" s="83"/>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spans="1:26" ht="13.5" customHeight="1">
      <c r="A786" s="42"/>
      <c r="B786" s="42"/>
      <c r="C786" s="83"/>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spans="1:26" ht="13.5" customHeight="1">
      <c r="A787" s="42"/>
      <c r="B787" s="42"/>
      <c r="C787" s="83"/>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spans="1:26" ht="13.5" customHeight="1">
      <c r="A788" s="42"/>
      <c r="B788" s="42"/>
      <c r="C788" s="83"/>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spans="1:26" ht="13.5" customHeight="1">
      <c r="A789" s="42"/>
      <c r="B789" s="42"/>
      <c r="C789" s="83"/>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spans="1:26" ht="13.5" customHeight="1">
      <c r="A790" s="42"/>
      <c r="B790" s="42"/>
      <c r="C790" s="83"/>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spans="1:26" ht="13.5" customHeight="1">
      <c r="A791" s="42"/>
      <c r="B791" s="42"/>
      <c r="C791" s="83"/>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spans="1:26" ht="13.5" customHeight="1">
      <c r="A792" s="42"/>
      <c r="B792" s="42"/>
      <c r="C792" s="83"/>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spans="1:26" ht="13.5" customHeight="1">
      <c r="A793" s="42"/>
      <c r="B793" s="42"/>
      <c r="C793" s="83"/>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spans="1:26" ht="13.5" customHeight="1">
      <c r="A794" s="42"/>
      <c r="B794" s="42"/>
      <c r="C794" s="83"/>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spans="1:26" ht="13.5" customHeight="1">
      <c r="A795" s="42"/>
      <c r="B795" s="42"/>
      <c r="C795" s="83"/>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spans="1:26" ht="13.5" customHeight="1">
      <c r="A796" s="42"/>
      <c r="B796" s="42"/>
      <c r="C796" s="83"/>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spans="1:26" ht="13.5" customHeight="1">
      <c r="A797" s="42"/>
      <c r="B797" s="42"/>
      <c r="C797" s="83"/>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spans="1:26" ht="13.5" customHeight="1">
      <c r="A798" s="42"/>
      <c r="B798" s="42"/>
      <c r="C798" s="83"/>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spans="1:26" ht="13.5" customHeight="1">
      <c r="A799" s="42"/>
      <c r="B799" s="42"/>
      <c r="C799" s="83"/>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spans="1:26" ht="13.5" customHeight="1">
      <c r="A800" s="42"/>
      <c r="B800" s="42"/>
      <c r="C800" s="83"/>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spans="1:26" ht="13.5" customHeight="1">
      <c r="A801" s="42"/>
      <c r="B801" s="42"/>
      <c r="C801" s="83"/>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spans="1:26" ht="13.5" customHeight="1">
      <c r="A802" s="42"/>
      <c r="B802" s="42"/>
      <c r="C802" s="83"/>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spans="1:26" ht="13.5" customHeight="1">
      <c r="A803" s="42"/>
      <c r="B803" s="42"/>
      <c r="C803" s="83"/>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spans="1:26" ht="13.5" customHeight="1">
      <c r="A804" s="42"/>
      <c r="B804" s="42"/>
      <c r="C804" s="83"/>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spans="1:26" ht="13.5" customHeight="1">
      <c r="A805" s="42"/>
      <c r="B805" s="42"/>
      <c r="C805" s="83"/>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spans="1:26" ht="13.5" customHeight="1">
      <c r="A806" s="42"/>
      <c r="B806" s="42"/>
      <c r="C806" s="83"/>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spans="1:26" ht="13.5" customHeight="1">
      <c r="A807" s="42"/>
      <c r="B807" s="42"/>
      <c r="C807" s="83"/>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spans="1:26" ht="13.5" customHeight="1">
      <c r="A808" s="42"/>
      <c r="B808" s="42"/>
      <c r="C808" s="83"/>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spans="1:26" ht="13.5" customHeight="1">
      <c r="A809" s="42"/>
      <c r="B809" s="42"/>
      <c r="C809" s="83"/>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spans="1:26" ht="13.5" customHeight="1">
      <c r="A810" s="42"/>
      <c r="B810" s="42"/>
      <c r="C810" s="83"/>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spans="1:26" ht="13.5" customHeight="1">
      <c r="A811" s="42"/>
      <c r="B811" s="42"/>
      <c r="C811" s="83"/>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spans="1:26" ht="13.5" customHeight="1">
      <c r="A812" s="42"/>
      <c r="B812" s="42"/>
      <c r="C812" s="83"/>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spans="1:26" ht="13.5" customHeight="1">
      <c r="A813" s="42"/>
      <c r="B813" s="42"/>
      <c r="C813" s="83"/>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spans="1:26" ht="13.5" customHeight="1">
      <c r="A814" s="42"/>
      <c r="B814" s="42"/>
      <c r="C814" s="83"/>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spans="1:26" ht="13.5" customHeight="1">
      <c r="A815" s="42"/>
      <c r="B815" s="42"/>
      <c r="C815" s="83"/>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spans="1:26" ht="13.5" customHeight="1">
      <c r="A816" s="42"/>
      <c r="B816" s="42"/>
      <c r="C816" s="83"/>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spans="1:26" ht="13.5" customHeight="1">
      <c r="A817" s="42"/>
      <c r="B817" s="42"/>
      <c r="C817" s="83"/>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spans="1:26" ht="13.5" customHeight="1">
      <c r="A818" s="42"/>
      <c r="B818" s="42"/>
      <c r="C818" s="83"/>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spans="1:26" ht="13.5" customHeight="1">
      <c r="A819" s="42"/>
      <c r="B819" s="42"/>
      <c r="C819" s="83"/>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spans="1:26" ht="13.5" customHeight="1">
      <c r="A820" s="42"/>
      <c r="B820" s="42"/>
      <c r="C820" s="83"/>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spans="1:26" ht="13.5" customHeight="1">
      <c r="A821" s="42"/>
      <c r="B821" s="42"/>
      <c r="C821" s="83"/>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spans="1:26" ht="13.5" customHeight="1">
      <c r="A822" s="42"/>
      <c r="B822" s="42"/>
      <c r="C822" s="83"/>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spans="1:26" ht="13.5" customHeight="1">
      <c r="A823" s="42"/>
      <c r="B823" s="42"/>
      <c r="C823" s="83"/>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spans="1:26" ht="13.5" customHeight="1">
      <c r="A824" s="42"/>
      <c r="B824" s="42"/>
      <c r="C824" s="83"/>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spans="1:26" ht="13.5" customHeight="1">
      <c r="A825" s="42"/>
      <c r="B825" s="42"/>
      <c r="C825" s="83"/>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spans="1:26" ht="13.5" customHeight="1">
      <c r="A826" s="42"/>
      <c r="B826" s="42"/>
      <c r="C826" s="83"/>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spans="1:26" ht="13.5" customHeight="1">
      <c r="A827" s="42"/>
      <c r="B827" s="42"/>
      <c r="C827" s="83"/>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spans="1:26" ht="13.5" customHeight="1">
      <c r="A828" s="42"/>
      <c r="B828" s="42"/>
      <c r="C828" s="83"/>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spans="1:26" ht="13.5" customHeight="1">
      <c r="A829" s="42"/>
      <c r="B829" s="42"/>
      <c r="C829" s="83"/>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spans="1:26" ht="13.5" customHeight="1">
      <c r="A830" s="42"/>
      <c r="B830" s="42"/>
      <c r="C830" s="83"/>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spans="1:26" ht="13.5" customHeight="1">
      <c r="A831" s="42"/>
      <c r="B831" s="42"/>
      <c r="C831" s="83"/>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spans="1:26" ht="13.5" customHeight="1">
      <c r="A832" s="42"/>
      <c r="B832" s="42"/>
      <c r="C832" s="83"/>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spans="1:26" ht="13.5" customHeight="1">
      <c r="A833" s="42"/>
      <c r="B833" s="42"/>
      <c r="C833" s="83"/>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spans="1:26" ht="13.5" customHeight="1">
      <c r="A834" s="42"/>
      <c r="B834" s="42"/>
      <c r="C834" s="83"/>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spans="1:26" ht="13.5" customHeight="1">
      <c r="A835" s="42"/>
      <c r="B835" s="42"/>
      <c r="C835" s="83"/>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spans="1:26" ht="13.5" customHeight="1">
      <c r="A836" s="42"/>
      <c r="B836" s="42"/>
      <c r="C836" s="83"/>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spans="1:26" ht="13.5" customHeight="1">
      <c r="A837" s="42"/>
      <c r="B837" s="42"/>
      <c r="C837" s="83"/>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spans="1:26" ht="13.5" customHeight="1">
      <c r="A838" s="42"/>
      <c r="B838" s="42"/>
      <c r="C838" s="83"/>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spans="1:26" ht="13.5" customHeight="1">
      <c r="A839" s="42"/>
      <c r="B839" s="42"/>
      <c r="C839" s="83"/>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spans="1:26" ht="13.5" customHeight="1">
      <c r="A840" s="42"/>
      <c r="B840" s="42"/>
      <c r="C840" s="83"/>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spans="1:26" ht="13.5" customHeight="1">
      <c r="A841" s="42"/>
      <c r="B841" s="42"/>
      <c r="C841" s="83"/>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spans="1:26" ht="13.5" customHeight="1">
      <c r="A842" s="42"/>
      <c r="B842" s="42"/>
      <c r="C842" s="83"/>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spans="1:26" ht="13.5" customHeight="1">
      <c r="A843" s="42"/>
      <c r="B843" s="42"/>
      <c r="C843" s="83"/>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spans="1:26" ht="13.5" customHeight="1">
      <c r="A844" s="42"/>
      <c r="B844" s="42"/>
      <c r="C844" s="83"/>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spans="1:26" ht="13.5" customHeight="1">
      <c r="A845" s="42"/>
      <c r="B845" s="42"/>
      <c r="C845" s="83"/>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spans="1:26" ht="13.5" customHeight="1">
      <c r="A846" s="42"/>
      <c r="B846" s="42"/>
      <c r="C846" s="83"/>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spans="1:26" ht="13.5" customHeight="1">
      <c r="A847" s="42"/>
      <c r="B847" s="42"/>
      <c r="C847" s="83"/>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spans="1:26" ht="13.5" customHeight="1">
      <c r="A848" s="42"/>
      <c r="B848" s="42"/>
      <c r="C848" s="83"/>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spans="1:26" ht="13.5" customHeight="1">
      <c r="A849" s="42"/>
      <c r="B849" s="42"/>
      <c r="C849" s="83"/>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spans="1:26" ht="13.5" customHeight="1">
      <c r="A850" s="42"/>
      <c r="B850" s="42"/>
      <c r="C850" s="83"/>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spans="1:26" ht="13.5" customHeight="1">
      <c r="A851" s="42"/>
      <c r="B851" s="42"/>
      <c r="C851" s="83"/>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spans="1:26" ht="13.5" customHeight="1">
      <c r="A852" s="42"/>
      <c r="B852" s="42"/>
      <c r="C852" s="83"/>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spans="1:26" ht="13.5" customHeight="1">
      <c r="A853" s="42"/>
      <c r="B853" s="42"/>
      <c r="C853" s="83"/>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spans="1:26" ht="13.5" customHeight="1">
      <c r="A854" s="42"/>
      <c r="B854" s="42"/>
      <c r="C854" s="83"/>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spans="1:26" ht="13.5" customHeight="1">
      <c r="A855" s="42"/>
      <c r="B855" s="42"/>
      <c r="C855" s="83"/>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spans="1:26" ht="13.5" customHeight="1">
      <c r="A856" s="42"/>
      <c r="B856" s="42"/>
      <c r="C856" s="83"/>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spans="1:26" ht="13.5" customHeight="1">
      <c r="A857" s="42"/>
      <c r="B857" s="42"/>
      <c r="C857" s="83"/>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spans="1:26" ht="13.5" customHeight="1">
      <c r="A858" s="42"/>
      <c r="B858" s="42"/>
      <c r="C858" s="83"/>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spans="1:26" ht="13.5" customHeight="1">
      <c r="A859" s="42"/>
      <c r="B859" s="42"/>
      <c r="C859" s="83"/>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spans="1:26" ht="13.5" customHeight="1">
      <c r="A860" s="42"/>
      <c r="B860" s="42"/>
      <c r="C860" s="83"/>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spans="1:26" ht="13.5" customHeight="1">
      <c r="A861" s="42"/>
      <c r="B861" s="42"/>
      <c r="C861" s="83"/>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spans="1:26" ht="13.5" customHeight="1">
      <c r="A862" s="42"/>
      <c r="B862" s="42"/>
      <c r="C862" s="83"/>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spans="1:26" ht="13.5" customHeight="1">
      <c r="A863" s="42"/>
      <c r="B863" s="42"/>
      <c r="C863" s="83"/>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spans="1:26" ht="13.5" customHeight="1">
      <c r="A864" s="42"/>
      <c r="B864" s="42"/>
      <c r="C864" s="83"/>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spans="1:26" ht="13.5" customHeight="1">
      <c r="A865" s="42"/>
      <c r="B865" s="42"/>
      <c r="C865" s="83"/>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spans="1:26" ht="13.5" customHeight="1">
      <c r="A866" s="42"/>
      <c r="B866" s="42"/>
      <c r="C866" s="83"/>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spans="1:26" ht="13.5" customHeight="1">
      <c r="A867" s="42"/>
      <c r="B867" s="42"/>
      <c r="C867" s="83"/>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spans="1:26" ht="13.5" customHeight="1">
      <c r="A868" s="42"/>
      <c r="B868" s="42"/>
      <c r="C868" s="83"/>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spans="1:26" ht="13.5" customHeight="1">
      <c r="A869" s="42"/>
      <c r="B869" s="42"/>
      <c r="C869" s="83"/>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spans="1:26" ht="13.5" customHeight="1">
      <c r="A870" s="42"/>
      <c r="B870" s="42"/>
      <c r="C870" s="83"/>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spans="1:26" ht="13.5" customHeight="1">
      <c r="A871" s="42"/>
      <c r="B871" s="42"/>
      <c r="C871" s="83"/>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spans="1:26" ht="13.5" customHeight="1">
      <c r="A872" s="42"/>
      <c r="B872" s="42"/>
      <c r="C872" s="83"/>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spans="1:26" ht="13.5" customHeight="1">
      <c r="A873" s="42"/>
      <c r="B873" s="42"/>
      <c r="C873" s="83"/>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spans="1:26" ht="13.5" customHeight="1">
      <c r="A874" s="42"/>
      <c r="B874" s="42"/>
      <c r="C874" s="83"/>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spans="1:26" ht="13.5" customHeight="1">
      <c r="A875" s="42"/>
      <c r="B875" s="42"/>
      <c r="C875" s="83"/>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spans="1:26" ht="13.5" customHeight="1">
      <c r="A876" s="42"/>
      <c r="B876" s="42"/>
      <c r="C876" s="83"/>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spans="1:26" ht="13.5" customHeight="1">
      <c r="A877" s="42"/>
      <c r="B877" s="42"/>
      <c r="C877" s="83"/>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spans="1:26" ht="13.5" customHeight="1">
      <c r="A878" s="42"/>
      <c r="B878" s="42"/>
      <c r="C878" s="83"/>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spans="1:26" ht="13.5" customHeight="1">
      <c r="A879" s="42"/>
      <c r="B879" s="42"/>
      <c r="C879" s="83"/>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spans="1:26" ht="13.5" customHeight="1">
      <c r="A880" s="42"/>
      <c r="B880" s="42"/>
      <c r="C880" s="83"/>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spans="1:26" ht="13.5" customHeight="1">
      <c r="A881" s="42"/>
      <c r="B881" s="42"/>
      <c r="C881" s="83"/>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spans="1:26" ht="13.5" customHeight="1">
      <c r="A882" s="42"/>
      <c r="B882" s="42"/>
      <c r="C882" s="83"/>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spans="1:26" ht="13.5" customHeight="1">
      <c r="A883" s="42"/>
      <c r="B883" s="42"/>
      <c r="C883" s="83"/>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spans="1:26" ht="13.5" customHeight="1">
      <c r="A884" s="42"/>
      <c r="B884" s="42"/>
      <c r="C884" s="83"/>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spans="1:26" ht="13.5" customHeight="1">
      <c r="A885" s="42"/>
      <c r="B885" s="42"/>
      <c r="C885" s="83"/>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spans="1:26" ht="13.5" customHeight="1">
      <c r="A886" s="42"/>
      <c r="B886" s="42"/>
      <c r="C886" s="83"/>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spans="1:26" ht="13.5" customHeight="1">
      <c r="A887" s="42"/>
      <c r="B887" s="42"/>
      <c r="C887" s="83"/>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spans="1:26" ht="13.5" customHeight="1">
      <c r="A888" s="42"/>
      <c r="B888" s="42"/>
      <c r="C888" s="83"/>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spans="1:26" ht="13.5" customHeight="1">
      <c r="A889" s="42"/>
      <c r="B889" s="42"/>
      <c r="C889" s="83"/>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spans="1:26" ht="13.5" customHeight="1">
      <c r="A890" s="42"/>
      <c r="B890" s="42"/>
      <c r="C890" s="83"/>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spans="1:26" ht="13.5" customHeight="1">
      <c r="A891" s="42"/>
      <c r="B891" s="42"/>
      <c r="C891" s="83"/>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spans="1:26" ht="13.5" customHeight="1">
      <c r="A892" s="42"/>
      <c r="B892" s="42"/>
      <c r="C892" s="83"/>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spans="1:26" ht="13.5" customHeight="1">
      <c r="A893" s="42"/>
      <c r="B893" s="42"/>
      <c r="C893" s="83"/>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spans="1:26" ht="13.5" customHeight="1">
      <c r="A894" s="42"/>
      <c r="B894" s="42"/>
      <c r="C894" s="83"/>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spans="1:26" ht="13.5" customHeight="1">
      <c r="A895" s="42"/>
      <c r="B895" s="42"/>
      <c r="C895" s="83"/>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spans="1:26" ht="13.5" customHeight="1">
      <c r="A896" s="42"/>
      <c r="B896" s="42"/>
      <c r="C896" s="83"/>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spans="1:26" ht="13.5" customHeight="1">
      <c r="A897" s="42"/>
      <c r="B897" s="42"/>
      <c r="C897" s="83"/>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spans="1:26" ht="13.5" customHeight="1">
      <c r="A898" s="42"/>
      <c r="B898" s="42"/>
      <c r="C898" s="83"/>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spans="1:26" ht="13.5" customHeight="1">
      <c r="A899" s="42"/>
      <c r="B899" s="42"/>
      <c r="C899" s="83"/>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spans="1:26" ht="13.5" customHeight="1">
      <c r="A900" s="42"/>
      <c r="B900" s="42"/>
      <c r="C900" s="83"/>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spans="1:26" ht="13.5" customHeight="1">
      <c r="A901" s="42"/>
      <c r="B901" s="42"/>
      <c r="C901" s="83"/>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spans="1:26" ht="13.5" customHeight="1">
      <c r="A902" s="42"/>
      <c r="B902" s="42"/>
      <c r="C902" s="83"/>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spans="1:26" ht="13.5" customHeight="1">
      <c r="A903" s="42"/>
      <c r="B903" s="42"/>
      <c r="C903" s="83"/>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spans="1:26" ht="13.5" customHeight="1">
      <c r="A904" s="42"/>
      <c r="B904" s="42"/>
      <c r="C904" s="83"/>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spans="1:26" ht="13.5" customHeight="1">
      <c r="A905" s="42"/>
      <c r="B905" s="42"/>
      <c r="C905" s="83"/>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spans="1:26" ht="13.5" customHeight="1">
      <c r="A906" s="42"/>
      <c r="B906" s="42"/>
      <c r="C906" s="83"/>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spans="1:26" ht="13.5" customHeight="1">
      <c r="A907" s="42"/>
      <c r="B907" s="42"/>
      <c r="C907" s="83"/>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spans="1:26" ht="13.5" customHeight="1">
      <c r="A908" s="42"/>
      <c r="B908" s="42"/>
      <c r="C908" s="83"/>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spans="1:26" ht="13.5" customHeight="1">
      <c r="A909" s="42"/>
      <c r="B909" s="42"/>
      <c r="C909" s="83"/>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spans="1:26" ht="13.5" customHeight="1">
      <c r="A910" s="42"/>
      <c r="B910" s="42"/>
      <c r="C910" s="83"/>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spans="1:26" ht="13.5" customHeight="1">
      <c r="A911" s="42"/>
      <c r="B911" s="42"/>
      <c r="C911" s="83"/>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spans="1:26" ht="13.5" customHeight="1">
      <c r="A912" s="42"/>
      <c r="B912" s="42"/>
      <c r="C912" s="83"/>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spans="1:26" ht="13.5" customHeight="1">
      <c r="A913" s="42"/>
      <c r="B913" s="42"/>
      <c r="C913" s="83"/>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spans="1:26" ht="13.5" customHeight="1">
      <c r="A914" s="42"/>
      <c r="B914" s="42"/>
      <c r="C914" s="83"/>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spans="1:26" ht="13.5" customHeight="1">
      <c r="A915" s="42"/>
      <c r="B915" s="42"/>
      <c r="C915" s="83"/>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spans="1:26" ht="13.5" customHeight="1">
      <c r="A916" s="42"/>
      <c r="B916" s="42"/>
      <c r="C916" s="83"/>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spans="1:26" ht="13.5" customHeight="1">
      <c r="A917" s="42"/>
      <c r="B917" s="42"/>
      <c r="C917" s="83"/>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spans="1:26" ht="13.5" customHeight="1">
      <c r="A918" s="42"/>
      <c r="B918" s="42"/>
      <c r="C918" s="83"/>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spans="1:26" ht="13.5" customHeight="1">
      <c r="A919" s="42"/>
      <c r="B919" s="42"/>
      <c r="C919" s="83"/>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spans="1:26" ht="13.5" customHeight="1">
      <c r="A920" s="42"/>
      <c r="B920" s="42"/>
      <c r="C920" s="83"/>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spans="1:26" ht="13.5" customHeight="1">
      <c r="A921" s="42"/>
      <c r="B921" s="42"/>
      <c r="C921" s="83"/>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spans="1:26" ht="13.5" customHeight="1">
      <c r="A922" s="42"/>
      <c r="B922" s="42"/>
      <c r="C922" s="83"/>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spans="1:26" ht="13.5" customHeight="1">
      <c r="A923" s="42"/>
      <c r="B923" s="42"/>
      <c r="C923" s="83"/>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spans="1:26" ht="13.5" customHeight="1">
      <c r="A924" s="42"/>
      <c r="B924" s="42"/>
      <c r="C924" s="83"/>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spans="1:26" ht="13.5" customHeight="1">
      <c r="A925" s="42"/>
      <c r="B925" s="42"/>
      <c r="C925" s="83"/>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spans="1:26" ht="13.5" customHeight="1">
      <c r="A926" s="42"/>
      <c r="B926" s="42"/>
      <c r="C926" s="83"/>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spans="1:26" ht="13.5" customHeight="1">
      <c r="A927" s="42"/>
      <c r="B927" s="42"/>
      <c r="C927" s="83"/>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spans="1:26" ht="13.5" customHeight="1">
      <c r="A928" s="42"/>
      <c r="B928" s="42"/>
      <c r="C928" s="83"/>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spans="1:26" ht="13.5" customHeight="1">
      <c r="A929" s="42"/>
      <c r="B929" s="42"/>
      <c r="C929" s="83"/>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spans="1:26" ht="13.5" customHeight="1">
      <c r="A930" s="42"/>
      <c r="B930" s="42"/>
      <c r="C930" s="83"/>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spans="1:26" ht="13.5" customHeight="1">
      <c r="A931" s="42"/>
      <c r="B931" s="42"/>
      <c r="C931" s="83"/>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spans="1:26" ht="13.5" customHeight="1">
      <c r="A932" s="42"/>
      <c r="B932" s="42"/>
      <c r="C932" s="83"/>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spans="1:26" ht="13.5" customHeight="1">
      <c r="A933" s="42"/>
      <c r="B933" s="42"/>
      <c r="C933" s="83"/>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spans="1:26" ht="13.5" customHeight="1">
      <c r="A934" s="42"/>
      <c r="B934" s="42"/>
      <c r="C934" s="83"/>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spans="1:26" ht="13.5" customHeight="1">
      <c r="A935" s="42"/>
      <c r="B935" s="42"/>
      <c r="C935" s="83"/>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spans="1:26" ht="13.5" customHeight="1">
      <c r="A936" s="42"/>
      <c r="B936" s="42"/>
      <c r="C936" s="83"/>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spans="1:26" ht="13.5" customHeight="1">
      <c r="A937" s="42"/>
      <c r="B937" s="42"/>
      <c r="C937" s="83"/>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spans="1:26" ht="13.5" customHeight="1">
      <c r="A938" s="42"/>
      <c r="B938" s="42"/>
      <c r="C938" s="83"/>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spans="1:26" ht="13.5" customHeight="1">
      <c r="A939" s="42"/>
      <c r="B939" s="42"/>
      <c r="C939" s="83"/>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spans="1:26" ht="13.5" customHeight="1">
      <c r="A940" s="42"/>
      <c r="B940" s="42"/>
      <c r="C940" s="83"/>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spans="1:26" ht="13.5" customHeight="1">
      <c r="A941" s="42"/>
      <c r="B941" s="42"/>
      <c r="C941" s="83"/>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spans="1:26" ht="13.5" customHeight="1">
      <c r="A942" s="42"/>
      <c r="B942" s="42"/>
      <c r="C942" s="83"/>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spans="1:26" ht="13.5" customHeight="1">
      <c r="A943" s="42"/>
      <c r="B943" s="42"/>
      <c r="C943" s="83"/>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spans="1:26" ht="13.5" customHeight="1">
      <c r="A944" s="42"/>
      <c r="B944" s="42"/>
      <c r="C944" s="83"/>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spans="1:26" ht="13.5" customHeight="1">
      <c r="A945" s="42"/>
      <c r="B945" s="42"/>
      <c r="C945" s="83"/>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spans="1:26" ht="13.5" customHeight="1">
      <c r="A946" s="42"/>
      <c r="B946" s="42"/>
      <c r="C946" s="83"/>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spans="1:26" ht="13.5" customHeight="1">
      <c r="A947" s="42"/>
      <c r="B947" s="42"/>
      <c r="C947" s="83"/>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spans="1:26" ht="13.5" customHeight="1">
      <c r="A948" s="42"/>
      <c r="B948" s="42"/>
      <c r="C948" s="83"/>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spans="1:26" ht="13.5" customHeight="1">
      <c r="A949" s="42"/>
      <c r="B949" s="42"/>
      <c r="C949" s="83"/>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spans="1:26" ht="13.5" customHeight="1">
      <c r="A950" s="42"/>
      <c r="B950" s="42"/>
      <c r="C950" s="83"/>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spans="1:26" ht="13.5" customHeight="1">
      <c r="A951" s="42"/>
      <c r="B951" s="42"/>
      <c r="C951" s="83"/>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spans="1:26" ht="13.5" customHeight="1">
      <c r="A952" s="42"/>
      <c r="B952" s="42"/>
      <c r="C952" s="83"/>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spans="1:26" ht="13.5" customHeight="1">
      <c r="A953" s="42"/>
      <c r="B953" s="42"/>
      <c r="C953" s="83"/>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spans="1:26" ht="13.5" customHeight="1">
      <c r="A954" s="42"/>
      <c r="B954" s="42"/>
      <c r="C954" s="83"/>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spans="1:26" ht="13.5" customHeight="1">
      <c r="A955" s="42"/>
      <c r="B955" s="42"/>
      <c r="C955" s="83"/>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spans="1:26" ht="13.5" customHeight="1">
      <c r="A956" s="42"/>
      <c r="B956" s="42"/>
      <c r="C956" s="83"/>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spans="1:26" ht="13.5" customHeight="1">
      <c r="A957" s="42"/>
      <c r="B957" s="42"/>
      <c r="C957" s="83"/>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spans="1:26" ht="13.5" customHeight="1">
      <c r="A958" s="42"/>
      <c r="B958" s="42"/>
      <c r="C958" s="83"/>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spans="1:26" ht="13.5" customHeight="1">
      <c r="A959" s="42"/>
      <c r="B959" s="42"/>
      <c r="C959" s="83"/>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spans="1:26" ht="13.5" customHeight="1">
      <c r="A960" s="42"/>
      <c r="B960" s="42"/>
      <c r="C960" s="83"/>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spans="1:26" ht="13.5" customHeight="1">
      <c r="A961" s="42"/>
      <c r="B961" s="42"/>
      <c r="C961" s="83"/>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spans="1:26" ht="13.5" customHeight="1">
      <c r="A962" s="42"/>
      <c r="B962" s="42"/>
      <c r="C962" s="83"/>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spans="1:26" ht="13.5" customHeight="1">
      <c r="A963" s="42"/>
      <c r="B963" s="42"/>
      <c r="C963" s="83"/>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spans="1:26" ht="13.5" customHeight="1">
      <c r="A964" s="42"/>
      <c r="B964" s="42"/>
      <c r="C964" s="83"/>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spans="1:26" ht="13.5" customHeight="1">
      <c r="A965" s="42"/>
      <c r="B965" s="42"/>
      <c r="C965" s="83"/>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spans="1:26" ht="13.5" customHeight="1">
      <c r="A966" s="42"/>
      <c r="B966" s="42"/>
      <c r="C966" s="83"/>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spans="1:26" ht="13.5" customHeight="1">
      <c r="A967" s="42"/>
      <c r="B967" s="42"/>
      <c r="C967" s="83"/>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spans="1:26" ht="13.5" customHeight="1">
      <c r="A968" s="42"/>
      <c r="B968" s="42"/>
      <c r="C968" s="83"/>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spans="1:26" ht="13.5" customHeight="1">
      <c r="A969" s="42"/>
      <c r="B969" s="42"/>
      <c r="C969" s="83"/>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spans="1:26" ht="13.5" customHeight="1">
      <c r="A970" s="42"/>
      <c r="B970" s="42"/>
      <c r="C970" s="83"/>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spans="1:26" ht="13.5" customHeight="1">
      <c r="A971" s="42"/>
      <c r="B971" s="42"/>
      <c r="C971" s="83"/>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spans="1:26" ht="13.5" customHeight="1">
      <c r="A972" s="42"/>
      <c r="B972" s="42"/>
      <c r="C972" s="83"/>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spans="1:26" ht="13.5" customHeight="1">
      <c r="A973" s="42"/>
      <c r="B973" s="42"/>
      <c r="C973" s="83"/>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spans="1:26" ht="13.5" customHeight="1">
      <c r="A974" s="42"/>
      <c r="B974" s="42"/>
      <c r="C974" s="83"/>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spans="1:26" ht="13.5" customHeight="1">
      <c r="A975" s="42"/>
      <c r="B975" s="42"/>
      <c r="C975" s="83"/>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spans="1:26" ht="13.5" customHeight="1">
      <c r="A976" s="42"/>
      <c r="B976" s="42"/>
      <c r="C976" s="83"/>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spans="1:26" ht="13.5" customHeight="1">
      <c r="A977" s="42"/>
      <c r="B977" s="42"/>
      <c r="C977" s="83"/>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spans="1:26" ht="13.5" customHeight="1">
      <c r="A978" s="42"/>
      <c r="B978" s="42"/>
      <c r="C978" s="83"/>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spans="1:26" ht="13.5" customHeight="1">
      <c r="A979" s="42"/>
      <c r="B979" s="42"/>
      <c r="C979" s="83"/>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spans="1:26" ht="13.5" customHeight="1">
      <c r="A980" s="42"/>
      <c r="B980" s="42"/>
      <c r="C980" s="83"/>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spans="1:26" ht="13.5" customHeight="1">
      <c r="A981" s="42"/>
      <c r="B981" s="42"/>
      <c r="C981" s="83"/>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spans="1:26" ht="13.5" customHeight="1">
      <c r="A982" s="42"/>
      <c r="B982" s="42"/>
      <c r="C982" s="83"/>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spans="1:26" ht="13.5" customHeight="1">
      <c r="A983" s="42"/>
      <c r="B983" s="42"/>
      <c r="C983" s="83"/>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spans="1:26" ht="13.5" customHeight="1">
      <c r="A984" s="42"/>
      <c r="B984" s="42"/>
      <c r="C984" s="83"/>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spans="1:26" ht="13.5" customHeight="1">
      <c r="A985" s="42"/>
      <c r="B985" s="42"/>
      <c r="C985" s="83"/>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spans="1:26" ht="13.5" customHeight="1">
      <c r="A986" s="42"/>
      <c r="B986" s="42"/>
      <c r="C986" s="83"/>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spans="1:26" ht="13.5" customHeight="1">
      <c r="A987" s="42"/>
      <c r="B987" s="42"/>
      <c r="C987" s="83"/>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spans="1:26" ht="13.5" customHeight="1">
      <c r="A988" s="42"/>
      <c r="B988" s="42"/>
      <c r="C988" s="83"/>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spans="1:26" ht="13.5" customHeight="1">
      <c r="A989" s="42"/>
      <c r="B989" s="42"/>
      <c r="C989" s="83"/>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spans="1:26" ht="13.5" customHeight="1">
      <c r="A990" s="42"/>
      <c r="B990" s="42"/>
      <c r="C990" s="83"/>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spans="1:26" ht="13.5" customHeight="1">
      <c r="A991" s="42"/>
      <c r="B991" s="42"/>
      <c r="C991" s="83"/>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spans="1:26" ht="13.5" customHeight="1">
      <c r="A992" s="42"/>
      <c r="B992" s="42"/>
      <c r="C992" s="83"/>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spans="1:26" ht="13.5" customHeight="1">
      <c r="A993" s="42"/>
      <c r="B993" s="42"/>
      <c r="C993" s="83"/>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spans="1:26" ht="13.5" customHeight="1">
      <c r="A994" s="42"/>
      <c r="B994" s="42"/>
      <c r="C994" s="83"/>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spans="1:26" ht="13.5" customHeight="1">
      <c r="A995" s="42"/>
      <c r="B995" s="42"/>
      <c r="C995" s="83"/>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spans="1:26" ht="13.5" customHeight="1">
      <c r="A996" s="42"/>
      <c r="B996" s="42"/>
      <c r="C996" s="83"/>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spans="1:26" ht="13.5" customHeight="1">
      <c r="A997" s="42"/>
      <c r="B997" s="42"/>
      <c r="C997" s="83"/>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spans="1:26" ht="13.5" customHeight="1">
      <c r="A998" s="42"/>
      <c r="B998" s="42"/>
      <c r="C998" s="83"/>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spans="1:26" ht="13.5" customHeight="1">
      <c r="A999" s="42"/>
      <c r="B999" s="42"/>
      <c r="C999" s="83"/>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spans="1:26" ht="13.5" customHeight="1">
      <c r="A1000" s="42"/>
      <c r="B1000" s="42"/>
      <c r="C1000" s="83"/>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10">
    <mergeCell ref="B17:B18"/>
    <mergeCell ref="B19:B24"/>
    <mergeCell ref="B4:B6"/>
    <mergeCell ref="F4:F6"/>
    <mergeCell ref="B7:B10"/>
    <mergeCell ref="F7:F10"/>
    <mergeCell ref="B11:B15"/>
    <mergeCell ref="F11:F15"/>
    <mergeCell ref="F17:F18"/>
    <mergeCell ref="F19:F24"/>
  </mergeCells>
  <phoneticPr fontId="31"/>
  <pageMargins left="0.70866141732283472" right="0.70866141732283472" top="0.74803149606299213" bottom="0.74803149606299213" header="0" footer="0"/>
  <pageSetup paperSize="9" scale="83" orientation="portrait"/>
  <headerFooter>
    <oddHeader>&amp;Rver. 2.5</oddHeader>
    <oddFooter>&amp;Cⓒ　2022 hyoukakyoukai.All right reserved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1000"/>
  <sheetViews>
    <sheetView topLeftCell="A3" workbookViewId="0">
      <selection activeCell="AR37" sqref="AR37"/>
    </sheetView>
  </sheetViews>
  <sheetFormatPr baseColWidth="10" defaultColWidth="14.5" defaultRowHeight="15" customHeight="1"/>
  <cols>
    <col min="1" max="1" width="0.83203125" customWidth="1"/>
    <col min="2" max="28" width="3.83203125" customWidth="1"/>
    <col min="29" max="29" width="3.83203125" hidden="1" customWidth="1"/>
    <col min="30" max="41" width="4.1640625" hidden="1" customWidth="1"/>
  </cols>
  <sheetData>
    <row r="1" spans="1:41" ht="3.75" customHeight="1"/>
    <row r="2" spans="1:41" ht="30" customHeight="1">
      <c r="A2" s="4"/>
      <c r="B2" s="249" t="s">
        <v>70</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4"/>
      <c r="AC2" s="4"/>
      <c r="AD2" s="4"/>
      <c r="AE2" s="39">
        <f>共通条件・結果!AE2</f>
        <v>2</v>
      </c>
      <c r="AF2" s="4"/>
      <c r="AG2" s="4"/>
      <c r="AH2" s="4"/>
      <c r="AI2" s="4"/>
      <c r="AJ2" s="4"/>
      <c r="AK2" s="4"/>
      <c r="AL2" s="4"/>
      <c r="AM2" s="4"/>
      <c r="AN2" s="4"/>
      <c r="AO2" s="4"/>
    </row>
    <row r="3" spans="1:41" ht="24.7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t="s">
        <v>1</v>
      </c>
      <c r="AF3" s="2"/>
      <c r="AG3" s="2"/>
      <c r="AH3" s="2"/>
      <c r="AI3" s="2"/>
      <c r="AJ3" s="2"/>
      <c r="AK3" s="2"/>
      <c r="AL3" s="2"/>
      <c r="AM3" s="2"/>
      <c r="AN3" s="2"/>
      <c r="AO3" s="2"/>
    </row>
    <row r="4" spans="1:41" ht="21.75" customHeight="1">
      <c r="A4" s="2"/>
      <c r="B4" s="5" t="s">
        <v>71</v>
      </c>
      <c r="C4" s="2"/>
      <c r="D4" s="2"/>
      <c r="E4" s="2"/>
      <c r="F4" s="2"/>
      <c r="G4" s="2"/>
      <c r="H4" s="2"/>
      <c r="I4" s="2"/>
      <c r="J4" s="2"/>
      <c r="K4" s="2"/>
      <c r="L4" s="2"/>
      <c r="M4" s="2"/>
      <c r="N4" s="2"/>
      <c r="O4" s="2"/>
      <c r="P4" s="2"/>
      <c r="Q4" s="2"/>
      <c r="R4" s="121" t="s">
        <v>72</v>
      </c>
      <c r="S4" s="122"/>
      <c r="T4" s="122"/>
      <c r="U4" s="123"/>
      <c r="V4" s="242">
        <f>IF(共通条件・結果!AA7="８地域","0.325",IF(共通条件・結果!AA7="７地域",0.307,IF(共通条件・結果!AA7="６地域",0.341,IF(共通条件・結果!AA7="５地域",0.373,IF(共通条件・結果!AA7="４地域",0.322,IF(共通条件・結果!AA7="３地域",0.335,IF(共通条件・結果!AA7="２地域",0.341,IF(共通条件・結果!AA7="１地域",0.329))))))))</f>
        <v>0.34100000000000003</v>
      </c>
      <c r="W4" s="123"/>
      <c r="X4" s="242">
        <f>IF(共通条件・結果!AA7="８地域","-",IF(共通条件・結果!AA7="７地域",0.227,IF(共通条件・結果!AA7="６地域",0.261,IF(共通条件・結果!AA7="５地域",0.238,IF(共通条件・結果!AA7="４地域",0.256,IF(共通条件・結果!AA7="３地域",0.284,IF(共通条件・結果!AA7="２地域",0.263,IF(共通条件・結果!AA7="１地域",0.26))))))))</f>
        <v>0.26100000000000001</v>
      </c>
      <c r="Y4" s="123"/>
      <c r="Z4" s="2"/>
      <c r="AA4" s="2"/>
      <c r="AB4" s="2"/>
      <c r="AC4" s="2"/>
      <c r="AD4" s="2"/>
      <c r="AE4" s="2"/>
      <c r="AF4" s="2"/>
      <c r="AG4" s="2"/>
      <c r="AH4" s="2"/>
      <c r="AI4" s="2"/>
      <c r="AJ4" s="2"/>
      <c r="AK4" s="2"/>
      <c r="AL4" s="2"/>
      <c r="AM4" s="2"/>
      <c r="AN4" s="2"/>
      <c r="AO4" s="2"/>
    </row>
    <row r="5" spans="1:41" ht="21.75" customHeight="1">
      <c r="A5" s="2"/>
      <c r="B5" s="115" t="s">
        <v>73</v>
      </c>
      <c r="C5" s="117"/>
      <c r="D5" s="118" t="s">
        <v>74</v>
      </c>
      <c r="E5" s="119"/>
      <c r="F5" s="119"/>
      <c r="G5" s="126"/>
      <c r="H5" s="182" t="s">
        <v>75</v>
      </c>
      <c r="I5" s="117"/>
      <c r="J5" s="182" t="s">
        <v>76</v>
      </c>
      <c r="K5" s="117"/>
      <c r="L5" s="182" t="s">
        <v>77</v>
      </c>
      <c r="M5" s="117"/>
      <c r="N5" s="245" t="s">
        <v>78</v>
      </c>
      <c r="O5" s="119"/>
      <c r="P5" s="119"/>
      <c r="Q5" s="119"/>
      <c r="R5" s="119"/>
      <c r="S5" s="119"/>
      <c r="T5" s="119"/>
      <c r="U5" s="119"/>
      <c r="V5" s="182" t="s">
        <v>79</v>
      </c>
      <c r="W5" s="117"/>
      <c r="X5" s="182" t="s">
        <v>80</v>
      </c>
      <c r="Y5" s="117"/>
      <c r="Z5" s="182" t="s">
        <v>81</v>
      </c>
      <c r="AA5" s="134"/>
      <c r="AB5" s="2"/>
      <c r="AC5" s="2"/>
      <c r="AD5" s="2"/>
      <c r="AE5" s="2"/>
      <c r="AF5" s="2"/>
      <c r="AG5" s="2"/>
      <c r="AH5" s="2"/>
      <c r="AI5" s="2"/>
      <c r="AJ5" s="2"/>
      <c r="AK5" s="2"/>
      <c r="AL5" s="2"/>
      <c r="AM5" s="2"/>
      <c r="AN5" s="2"/>
      <c r="AO5" s="2"/>
    </row>
    <row r="6" spans="1:41" ht="21.75" customHeight="1">
      <c r="A6" s="2"/>
      <c r="B6" s="214"/>
      <c r="C6" s="184"/>
      <c r="D6" s="254" t="s">
        <v>82</v>
      </c>
      <c r="E6" s="251"/>
      <c r="F6" s="256" t="s">
        <v>83</v>
      </c>
      <c r="G6" s="257"/>
      <c r="H6" s="183"/>
      <c r="I6" s="184"/>
      <c r="J6" s="183"/>
      <c r="K6" s="184"/>
      <c r="L6" s="183"/>
      <c r="M6" s="184"/>
      <c r="N6" s="250" t="s">
        <v>84</v>
      </c>
      <c r="O6" s="251"/>
      <c r="P6" s="246" t="s">
        <v>85</v>
      </c>
      <c r="Q6" s="247"/>
      <c r="R6" s="247"/>
      <c r="S6" s="247"/>
      <c r="T6" s="247"/>
      <c r="U6" s="248"/>
      <c r="V6" s="183"/>
      <c r="W6" s="184"/>
      <c r="X6" s="183"/>
      <c r="Y6" s="184"/>
      <c r="Z6" s="183"/>
      <c r="AA6" s="194"/>
      <c r="AB6" s="2"/>
      <c r="AC6" s="2"/>
      <c r="AD6" s="244" t="s">
        <v>86</v>
      </c>
      <c r="AE6" s="138"/>
      <c r="AF6" s="34"/>
      <c r="AG6" s="34"/>
      <c r="AH6" s="244" t="s">
        <v>87</v>
      </c>
      <c r="AI6" s="138"/>
      <c r="AJ6" s="34"/>
      <c r="AK6" s="244" t="s">
        <v>88</v>
      </c>
      <c r="AL6" s="138"/>
      <c r="AM6" s="2"/>
      <c r="AN6" s="244" t="s">
        <v>89</v>
      </c>
      <c r="AO6" s="138"/>
    </row>
    <row r="7" spans="1:41" ht="21.75" customHeight="1" thickBot="1">
      <c r="A7" s="2"/>
      <c r="B7" s="215"/>
      <c r="C7" s="186"/>
      <c r="D7" s="208"/>
      <c r="E7" s="255"/>
      <c r="F7" s="258"/>
      <c r="G7" s="199"/>
      <c r="H7" s="208"/>
      <c r="I7" s="199"/>
      <c r="J7" s="208"/>
      <c r="K7" s="199"/>
      <c r="L7" s="185"/>
      <c r="M7" s="186"/>
      <c r="N7" s="185"/>
      <c r="O7" s="252"/>
      <c r="P7" s="253" t="s">
        <v>90</v>
      </c>
      <c r="Q7" s="186"/>
      <c r="R7" s="259" t="s">
        <v>91</v>
      </c>
      <c r="S7" s="252"/>
      <c r="T7" s="253" t="s">
        <v>92</v>
      </c>
      <c r="U7" s="186"/>
      <c r="V7" s="185"/>
      <c r="W7" s="186"/>
      <c r="X7" s="185"/>
      <c r="Y7" s="186"/>
      <c r="Z7" s="185"/>
      <c r="AA7" s="165"/>
      <c r="AB7" s="2"/>
      <c r="AC7" s="2"/>
      <c r="AD7" s="34" t="s">
        <v>93</v>
      </c>
      <c r="AE7" s="34" t="s">
        <v>94</v>
      </c>
      <c r="AF7" s="34"/>
      <c r="AG7" s="34"/>
      <c r="AH7" s="34" t="s">
        <v>93</v>
      </c>
      <c r="AI7" s="34" t="s">
        <v>94</v>
      </c>
      <c r="AJ7" s="34"/>
      <c r="AK7" s="34" t="s">
        <v>93</v>
      </c>
      <c r="AL7" s="34" t="s">
        <v>94</v>
      </c>
      <c r="AM7" s="2"/>
      <c r="AN7" s="40" t="s">
        <v>95</v>
      </c>
      <c r="AO7" s="2" t="s">
        <v>96</v>
      </c>
    </row>
    <row r="8" spans="1:41" ht="21.75" customHeight="1" thickBot="1">
      <c r="A8" s="2"/>
      <c r="B8" s="216" t="s">
        <v>97</v>
      </c>
      <c r="C8" s="217"/>
      <c r="D8" s="344" t="s">
        <v>385</v>
      </c>
      <c r="E8" s="345"/>
      <c r="F8" s="344" t="s">
        <v>386</v>
      </c>
      <c r="G8" s="345"/>
      <c r="H8" s="344" t="s">
        <v>387</v>
      </c>
      <c r="I8" s="345"/>
      <c r="J8" s="344" t="s">
        <v>388</v>
      </c>
      <c r="K8" s="345"/>
      <c r="L8" s="241"/>
      <c r="M8" s="199"/>
      <c r="N8" s="260"/>
      <c r="O8" s="222"/>
      <c r="P8" s="261"/>
      <c r="Q8" s="262"/>
      <c r="R8" s="263"/>
      <c r="S8" s="222"/>
      <c r="T8" s="264"/>
      <c r="U8" s="206"/>
      <c r="V8" s="243" t="e">
        <f t="shared" ref="V8:V19" si="0">IF(D8="","",AD8)</f>
        <v>#VALUE!</v>
      </c>
      <c r="W8" s="117"/>
      <c r="X8" s="243" t="str">
        <f t="shared" ref="X8:X19" si="1">IF(D8="","",IF(ISERROR(AE8),"-",AE8))</f>
        <v>-</v>
      </c>
      <c r="Y8" s="117"/>
      <c r="Z8" s="243" t="e">
        <f t="shared" ref="Z8:Z19" si="2">IF(D8="","",D8*F8*AN8)</f>
        <v>#VALUE!</v>
      </c>
      <c r="AA8" s="134"/>
      <c r="AB8" s="2"/>
      <c r="AC8" s="2"/>
      <c r="AD8" s="2" t="e">
        <f t="shared" ref="AD8:AD19" si="3">D8*F8*J8*$V$4*AH8</f>
        <v>#VALUE!</v>
      </c>
      <c r="AE8" s="2" t="e">
        <f t="shared" ref="AE8:AE19" si="4">D8*F8*J8*$X$4*AI8</f>
        <v>#VALUE!</v>
      </c>
      <c r="AF8" s="2"/>
      <c r="AG8" s="2" t="b">
        <v>1</v>
      </c>
      <c r="AH8" s="2" t="str">
        <f t="shared" ref="AH8:AH19" si="5">IF(AG8=TRUE,"0.93",IF(ISERROR(AK8),"エラー",IF(AK8&gt;0.93,"0.93",AK8)))</f>
        <v>0.93</v>
      </c>
      <c r="AI8" s="2" t="str">
        <f t="shared" ref="AI8:AI19" si="6">IF(AG8=TRUE,"0.51",IF(ISERROR(AL8),"エラー",IF(AL8&gt;0.72,"0.72",AL8)))</f>
        <v>0.51</v>
      </c>
      <c r="AJ8" s="2"/>
      <c r="AK8" s="2" t="e">
        <f t="shared" ref="AK8:AK19" si="7">0.01*(16+24*(2*R8+T8)/P8)</f>
        <v>#DIV/0!</v>
      </c>
      <c r="AL8" s="2" t="e">
        <f t="shared" ref="AL8:AL19" si="8">0.01*(10+15*(2*R8+T8)/P8)</f>
        <v>#DIV/0!</v>
      </c>
      <c r="AM8" s="2"/>
      <c r="AN8" s="2" t="str">
        <f t="shared" ref="AN8:AN19" si="9">IF(AO8="FALSE",H8,IF(L8="風除室",1/((1/H8)+0.1),0.5*H8+0.5*(1/((1/H8)+AO8))))</f>
        <v>③</v>
      </c>
      <c r="AO8" s="34" t="str">
        <f t="shared" ref="AO8:AO19" si="10">IF(L8="","FALSE",IF(L8="雨戸",0.1,IF(L8="ｼｬｯﾀｰ",0.1,IF(L8="障子",0.18,IF(L8="風除室",0.1)))))</f>
        <v>FALSE</v>
      </c>
    </row>
    <row r="9" spans="1:41" ht="21.75" customHeight="1" thickBot="1">
      <c r="A9" s="2"/>
      <c r="B9" s="174" t="s">
        <v>98</v>
      </c>
      <c r="C9" s="227"/>
      <c r="D9" s="344" t="s">
        <v>385</v>
      </c>
      <c r="E9" s="345"/>
      <c r="F9" s="344" t="s">
        <v>386</v>
      </c>
      <c r="G9" s="345"/>
      <c r="H9" s="344" t="s">
        <v>387</v>
      </c>
      <c r="I9" s="345"/>
      <c r="J9" s="344" t="s">
        <v>388</v>
      </c>
      <c r="K9" s="345"/>
      <c r="L9" s="265"/>
      <c r="M9" s="171"/>
      <c r="N9" s="178"/>
      <c r="O9" s="169"/>
      <c r="P9" s="166"/>
      <c r="Q9" s="167"/>
      <c r="R9" s="168"/>
      <c r="S9" s="169"/>
      <c r="T9" s="170"/>
      <c r="U9" s="171"/>
      <c r="V9" s="172" t="e">
        <f t="shared" si="0"/>
        <v>#VALUE!</v>
      </c>
      <c r="W9" s="171"/>
      <c r="X9" s="172" t="str">
        <f t="shared" si="1"/>
        <v>-</v>
      </c>
      <c r="Y9" s="171"/>
      <c r="Z9" s="172" t="e">
        <f t="shared" si="2"/>
        <v>#VALUE!</v>
      </c>
      <c r="AA9" s="173"/>
      <c r="AB9" s="2"/>
      <c r="AC9" s="2"/>
      <c r="AD9" s="2" t="e">
        <f t="shared" si="3"/>
        <v>#VALUE!</v>
      </c>
      <c r="AE9" s="2" t="e">
        <f t="shared" si="4"/>
        <v>#VALUE!</v>
      </c>
      <c r="AF9" s="2"/>
      <c r="AG9" s="2" t="b">
        <v>1</v>
      </c>
      <c r="AH9" s="2" t="str">
        <f t="shared" si="5"/>
        <v>0.93</v>
      </c>
      <c r="AI9" s="2" t="str">
        <f t="shared" si="6"/>
        <v>0.51</v>
      </c>
      <c r="AJ9" s="2"/>
      <c r="AK9" s="2" t="e">
        <f t="shared" si="7"/>
        <v>#DIV/0!</v>
      </c>
      <c r="AL9" s="2" t="e">
        <f t="shared" si="8"/>
        <v>#DIV/0!</v>
      </c>
      <c r="AM9" s="2"/>
      <c r="AN9" s="2" t="str">
        <f t="shared" si="9"/>
        <v>③</v>
      </c>
      <c r="AO9" s="34" t="str">
        <f t="shared" si="10"/>
        <v>FALSE</v>
      </c>
    </row>
    <row r="10" spans="1:41" ht="21.75" hidden="1" customHeight="1">
      <c r="A10" s="2"/>
      <c r="B10" s="174"/>
      <c r="C10" s="171"/>
      <c r="D10" s="201"/>
      <c r="E10" s="202"/>
      <c r="F10" s="203"/>
      <c r="G10" s="204"/>
      <c r="H10" s="201"/>
      <c r="I10" s="204"/>
      <c r="J10" s="201"/>
      <c r="K10" s="204"/>
      <c r="L10" s="177"/>
      <c r="M10" s="171"/>
      <c r="N10" s="178"/>
      <c r="O10" s="169"/>
      <c r="P10" s="166"/>
      <c r="Q10" s="169"/>
      <c r="R10" s="168"/>
      <c r="S10" s="169"/>
      <c r="T10" s="168"/>
      <c r="U10" s="171"/>
      <c r="V10" s="172" t="str">
        <f t="shared" si="0"/>
        <v/>
      </c>
      <c r="W10" s="171"/>
      <c r="X10" s="172" t="str">
        <f t="shared" si="1"/>
        <v/>
      </c>
      <c r="Y10" s="171"/>
      <c r="Z10" s="172" t="str">
        <f t="shared" si="2"/>
        <v/>
      </c>
      <c r="AA10" s="173"/>
      <c r="AB10" s="2"/>
      <c r="AC10" s="2"/>
      <c r="AD10" s="2" t="e">
        <f t="shared" si="3"/>
        <v>#VALUE!</v>
      </c>
      <c r="AE10" s="2" t="e">
        <f t="shared" si="4"/>
        <v>#VALUE!</v>
      </c>
      <c r="AF10" s="2"/>
      <c r="AG10" s="2" t="b">
        <v>0</v>
      </c>
      <c r="AH10" s="2" t="str">
        <f t="shared" si="5"/>
        <v>エラー</v>
      </c>
      <c r="AI10" s="2" t="str">
        <f t="shared" si="6"/>
        <v>エラー</v>
      </c>
      <c r="AJ10" s="2"/>
      <c r="AK10" s="2" t="e">
        <f t="shared" si="7"/>
        <v>#DIV/0!</v>
      </c>
      <c r="AL10" s="2" t="e">
        <f t="shared" si="8"/>
        <v>#DIV/0!</v>
      </c>
      <c r="AM10" s="2"/>
      <c r="AN10" s="2">
        <f t="shared" si="9"/>
        <v>0</v>
      </c>
      <c r="AO10" s="34" t="str">
        <f t="shared" si="10"/>
        <v>FALSE</v>
      </c>
    </row>
    <row r="11" spans="1:41" ht="21.75" hidden="1" customHeight="1">
      <c r="A11" s="2"/>
      <c r="B11" s="174"/>
      <c r="C11" s="171"/>
      <c r="D11" s="175"/>
      <c r="E11" s="169"/>
      <c r="F11" s="176"/>
      <c r="G11" s="171"/>
      <c r="H11" s="175"/>
      <c r="I11" s="171"/>
      <c r="J11" s="175"/>
      <c r="K11" s="171"/>
      <c r="L11" s="177"/>
      <c r="M11" s="171"/>
      <c r="N11" s="178"/>
      <c r="O11" s="169"/>
      <c r="P11" s="166"/>
      <c r="Q11" s="169"/>
      <c r="R11" s="168"/>
      <c r="S11" s="169"/>
      <c r="T11" s="168"/>
      <c r="U11" s="171"/>
      <c r="V11" s="172" t="str">
        <f t="shared" si="0"/>
        <v/>
      </c>
      <c r="W11" s="171"/>
      <c r="X11" s="172" t="str">
        <f t="shared" si="1"/>
        <v/>
      </c>
      <c r="Y11" s="171"/>
      <c r="Z11" s="172" t="str">
        <f t="shared" si="2"/>
        <v/>
      </c>
      <c r="AA11" s="173"/>
      <c r="AB11" s="2"/>
      <c r="AC11" s="2"/>
      <c r="AD11" s="2" t="e">
        <f t="shared" si="3"/>
        <v>#VALUE!</v>
      </c>
      <c r="AE11" s="2" t="e">
        <f t="shared" si="4"/>
        <v>#VALUE!</v>
      </c>
      <c r="AF11" s="2"/>
      <c r="AG11" s="2" t="b">
        <v>0</v>
      </c>
      <c r="AH11" s="2" t="str">
        <f t="shared" si="5"/>
        <v>エラー</v>
      </c>
      <c r="AI11" s="2" t="str">
        <f t="shared" si="6"/>
        <v>エラー</v>
      </c>
      <c r="AJ11" s="2"/>
      <c r="AK11" s="2" t="e">
        <f t="shared" si="7"/>
        <v>#DIV/0!</v>
      </c>
      <c r="AL11" s="2" t="e">
        <f t="shared" si="8"/>
        <v>#DIV/0!</v>
      </c>
      <c r="AM11" s="2"/>
      <c r="AN11" s="2">
        <f t="shared" si="9"/>
        <v>0</v>
      </c>
      <c r="AO11" s="34" t="str">
        <f t="shared" si="10"/>
        <v>FALSE</v>
      </c>
    </row>
    <row r="12" spans="1:41" ht="21.75" hidden="1" customHeight="1">
      <c r="A12" s="2"/>
      <c r="B12" s="174"/>
      <c r="C12" s="171"/>
      <c r="D12" s="175"/>
      <c r="E12" s="169"/>
      <c r="F12" s="176"/>
      <c r="G12" s="171"/>
      <c r="H12" s="175"/>
      <c r="I12" s="171"/>
      <c r="J12" s="175"/>
      <c r="K12" s="171"/>
      <c r="L12" s="177"/>
      <c r="M12" s="171"/>
      <c r="N12" s="178"/>
      <c r="O12" s="171"/>
      <c r="P12" s="166"/>
      <c r="Q12" s="169"/>
      <c r="R12" s="168"/>
      <c r="S12" s="169"/>
      <c r="T12" s="168"/>
      <c r="U12" s="171"/>
      <c r="V12" s="172" t="str">
        <f t="shared" si="0"/>
        <v/>
      </c>
      <c r="W12" s="171"/>
      <c r="X12" s="172" t="str">
        <f t="shared" si="1"/>
        <v/>
      </c>
      <c r="Y12" s="171"/>
      <c r="Z12" s="172" t="str">
        <f t="shared" si="2"/>
        <v/>
      </c>
      <c r="AA12" s="173"/>
      <c r="AB12" s="2"/>
      <c r="AC12" s="2"/>
      <c r="AD12" s="2" t="e">
        <f t="shared" si="3"/>
        <v>#VALUE!</v>
      </c>
      <c r="AE12" s="2" t="e">
        <f t="shared" si="4"/>
        <v>#VALUE!</v>
      </c>
      <c r="AF12" s="2"/>
      <c r="AG12" s="2" t="b">
        <v>0</v>
      </c>
      <c r="AH12" s="2" t="str">
        <f t="shared" si="5"/>
        <v>エラー</v>
      </c>
      <c r="AI12" s="2" t="str">
        <f t="shared" si="6"/>
        <v>エラー</v>
      </c>
      <c r="AJ12" s="2"/>
      <c r="AK12" s="2" t="e">
        <f t="shared" si="7"/>
        <v>#DIV/0!</v>
      </c>
      <c r="AL12" s="2" t="e">
        <f t="shared" si="8"/>
        <v>#DIV/0!</v>
      </c>
      <c r="AM12" s="2"/>
      <c r="AN12" s="2">
        <f t="shared" si="9"/>
        <v>0</v>
      </c>
      <c r="AO12" s="34" t="str">
        <f t="shared" si="10"/>
        <v>FALSE</v>
      </c>
    </row>
    <row r="13" spans="1:41" ht="21.75" hidden="1" customHeight="1">
      <c r="A13" s="2"/>
      <c r="B13" s="174"/>
      <c r="C13" s="171"/>
      <c r="D13" s="175"/>
      <c r="E13" s="169"/>
      <c r="F13" s="176"/>
      <c r="G13" s="171"/>
      <c r="H13" s="175"/>
      <c r="I13" s="171"/>
      <c r="J13" s="175"/>
      <c r="K13" s="171"/>
      <c r="L13" s="177"/>
      <c r="M13" s="171"/>
      <c r="N13" s="178"/>
      <c r="O13" s="171"/>
      <c r="P13" s="166"/>
      <c r="Q13" s="169"/>
      <c r="R13" s="168"/>
      <c r="S13" s="169"/>
      <c r="T13" s="168"/>
      <c r="U13" s="171"/>
      <c r="V13" s="172" t="str">
        <f t="shared" si="0"/>
        <v/>
      </c>
      <c r="W13" s="171"/>
      <c r="X13" s="172" t="str">
        <f t="shared" si="1"/>
        <v/>
      </c>
      <c r="Y13" s="171"/>
      <c r="Z13" s="172" t="str">
        <f t="shared" si="2"/>
        <v/>
      </c>
      <c r="AA13" s="173"/>
      <c r="AB13" s="2"/>
      <c r="AC13" s="2"/>
      <c r="AD13" s="2" t="e">
        <f t="shared" si="3"/>
        <v>#VALUE!</v>
      </c>
      <c r="AE13" s="2" t="e">
        <f t="shared" si="4"/>
        <v>#VALUE!</v>
      </c>
      <c r="AF13" s="2"/>
      <c r="AG13" s="2" t="b">
        <v>0</v>
      </c>
      <c r="AH13" s="2" t="str">
        <f t="shared" si="5"/>
        <v>エラー</v>
      </c>
      <c r="AI13" s="2" t="str">
        <f t="shared" si="6"/>
        <v>エラー</v>
      </c>
      <c r="AJ13" s="2"/>
      <c r="AK13" s="2" t="e">
        <f t="shared" si="7"/>
        <v>#DIV/0!</v>
      </c>
      <c r="AL13" s="2" t="e">
        <f t="shared" si="8"/>
        <v>#DIV/0!</v>
      </c>
      <c r="AM13" s="2"/>
      <c r="AN13" s="2">
        <f t="shared" si="9"/>
        <v>0</v>
      </c>
      <c r="AO13" s="34" t="str">
        <f t="shared" si="10"/>
        <v>FALSE</v>
      </c>
    </row>
    <row r="14" spans="1:41" ht="21.75" hidden="1" customHeight="1">
      <c r="A14" s="2"/>
      <c r="B14" s="174"/>
      <c r="C14" s="171"/>
      <c r="D14" s="175"/>
      <c r="E14" s="169"/>
      <c r="F14" s="176"/>
      <c r="G14" s="171"/>
      <c r="H14" s="175"/>
      <c r="I14" s="171"/>
      <c r="J14" s="175"/>
      <c r="K14" s="171"/>
      <c r="L14" s="177"/>
      <c r="M14" s="171"/>
      <c r="N14" s="178"/>
      <c r="O14" s="169"/>
      <c r="P14" s="166"/>
      <c r="Q14" s="169"/>
      <c r="R14" s="168"/>
      <c r="S14" s="169"/>
      <c r="T14" s="168"/>
      <c r="U14" s="171"/>
      <c r="V14" s="172" t="str">
        <f t="shared" si="0"/>
        <v/>
      </c>
      <c r="W14" s="171"/>
      <c r="X14" s="172" t="str">
        <f t="shared" si="1"/>
        <v/>
      </c>
      <c r="Y14" s="171"/>
      <c r="Z14" s="172" t="str">
        <f t="shared" si="2"/>
        <v/>
      </c>
      <c r="AA14" s="173"/>
      <c r="AB14" s="2"/>
      <c r="AC14" s="2"/>
      <c r="AD14" s="2" t="e">
        <f t="shared" si="3"/>
        <v>#VALUE!</v>
      </c>
      <c r="AE14" s="2" t="e">
        <f t="shared" si="4"/>
        <v>#VALUE!</v>
      </c>
      <c r="AF14" s="2"/>
      <c r="AG14" s="2" t="b">
        <v>0</v>
      </c>
      <c r="AH14" s="2" t="str">
        <f t="shared" si="5"/>
        <v>エラー</v>
      </c>
      <c r="AI14" s="2" t="str">
        <f t="shared" si="6"/>
        <v>エラー</v>
      </c>
      <c r="AJ14" s="2"/>
      <c r="AK14" s="2" t="e">
        <f t="shared" si="7"/>
        <v>#DIV/0!</v>
      </c>
      <c r="AL14" s="2" t="e">
        <f t="shared" si="8"/>
        <v>#DIV/0!</v>
      </c>
      <c r="AM14" s="2"/>
      <c r="AN14" s="2">
        <f t="shared" si="9"/>
        <v>0</v>
      </c>
      <c r="AO14" s="34" t="str">
        <f t="shared" si="10"/>
        <v>FALSE</v>
      </c>
    </row>
    <row r="15" spans="1:41" ht="21.75" hidden="1" customHeight="1">
      <c r="A15" s="2"/>
      <c r="B15" s="174"/>
      <c r="C15" s="171"/>
      <c r="D15" s="175"/>
      <c r="E15" s="169"/>
      <c r="F15" s="176"/>
      <c r="G15" s="171"/>
      <c r="H15" s="175"/>
      <c r="I15" s="171"/>
      <c r="J15" s="175"/>
      <c r="K15" s="171"/>
      <c r="L15" s="177"/>
      <c r="M15" s="171"/>
      <c r="N15" s="178"/>
      <c r="O15" s="169"/>
      <c r="P15" s="166"/>
      <c r="Q15" s="169"/>
      <c r="R15" s="168"/>
      <c r="S15" s="169"/>
      <c r="T15" s="168"/>
      <c r="U15" s="171"/>
      <c r="V15" s="172" t="str">
        <f t="shared" si="0"/>
        <v/>
      </c>
      <c r="W15" s="171"/>
      <c r="X15" s="172" t="str">
        <f t="shared" si="1"/>
        <v/>
      </c>
      <c r="Y15" s="171"/>
      <c r="Z15" s="172" t="str">
        <f t="shared" si="2"/>
        <v/>
      </c>
      <c r="AA15" s="173"/>
      <c r="AB15" s="2"/>
      <c r="AC15" s="2"/>
      <c r="AD15" s="2" t="e">
        <f t="shared" si="3"/>
        <v>#VALUE!</v>
      </c>
      <c r="AE15" s="2" t="e">
        <f t="shared" si="4"/>
        <v>#VALUE!</v>
      </c>
      <c r="AF15" s="2"/>
      <c r="AG15" s="2" t="b">
        <v>0</v>
      </c>
      <c r="AH15" s="2" t="str">
        <f t="shared" si="5"/>
        <v>エラー</v>
      </c>
      <c r="AI15" s="2" t="str">
        <f t="shared" si="6"/>
        <v>エラー</v>
      </c>
      <c r="AJ15" s="2"/>
      <c r="AK15" s="2" t="e">
        <f t="shared" si="7"/>
        <v>#DIV/0!</v>
      </c>
      <c r="AL15" s="2" t="e">
        <f t="shared" si="8"/>
        <v>#DIV/0!</v>
      </c>
      <c r="AM15" s="2"/>
      <c r="AN15" s="2">
        <f t="shared" si="9"/>
        <v>0</v>
      </c>
      <c r="AO15" s="34" t="str">
        <f t="shared" si="10"/>
        <v>FALSE</v>
      </c>
    </row>
    <row r="16" spans="1:41" ht="21.75" hidden="1" customHeight="1">
      <c r="A16" s="2"/>
      <c r="B16" s="174"/>
      <c r="C16" s="171"/>
      <c r="D16" s="175"/>
      <c r="E16" s="169"/>
      <c r="F16" s="176"/>
      <c r="G16" s="171"/>
      <c r="H16" s="175"/>
      <c r="I16" s="171"/>
      <c r="J16" s="175"/>
      <c r="K16" s="171"/>
      <c r="L16" s="177"/>
      <c r="M16" s="171"/>
      <c r="N16" s="178"/>
      <c r="O16" s="169"/>
      <c r="P16" s="166"/>
      <c r="Q16" s="169"/>
      <c r="R16" s="168"/>
      <c r="S16" s="169"/>
      <c r="T16" s="168"/>
      <c r="U16" s="171"/>
      <c r="V16" s="172" t="str">
        <f t="shared" si="0"/>
        <v/>
      </c>
      <c r="W16" s="171"/>
      <c r="X16" s="172" t="str">
        <f t="shared" si="1"/>
        <v/>
      </c>
      <c r="Y16" s="171"/>
      <c r="Z16" s="172" t="str">
        <f t="shared" si="2"/>
        <v/>
      </c>
      <c r="AA16" s="173"/>
      <c r="AB16" s="2"/>
      <c r="AC16" s="2"/>
      <c r="AD16" s="2" t="e">
        <f t="shared" si="3"/>
        <v>#VALUE!</v>
      </c>
      <c r="AE16" s="2" t="e">
        <f t="shared" si="4"/>
        <v>#VALUE!</v>
      </c>
      <c r="AF16" s="2"/>
      <c r="AG16" s="2" t="b">
        <v>0</v>
      </c>
      <c r="AH16" s="2" t="str">
        <f t="shared" si="5"/>
        <v>エラー</v>
      </c>
      <c r="AI16" s="2" t="str">
        <f t="shared" si="6"/>
        <v>エラー</v>
      </c>
      <c r="AJ16" s="2"/>
      <c r="AK16" s="2" t="e">
        <f t="shared" si="7"/>
        <v>#DIV/0!</v>
      </c>
      <c r="AL16" s="2" t="e">
        <f t="shared" si="8"/>
        <v>#DIV/0!</v>
      </c>
      <c r="AM16" s="2"/>
      <c r="AN16" s="2">
        <f t="shared" si="9"/>
        <v>0</v>
      </c>
      <c r="AO16" s="34" t="str">
        <f t="shared" si="10"/>
        <v>FALSE</v>
      </c>
    </row>
    <row r="17" spans="1:41" ht="21.75" hidden="1" customHeight="1">
      <c r="A17" s="2"/>
      <c r="B17" s="174"/>
      <c r="C17" s="171"/>
      <c r="D17" s="175"/>
      <c r="E17" s="169"/>
      <c r="F17" s="176"/>
      <c r="G17" s="171"/>
      <c r="H17" s="175"/>
      <c r="I17" s="171"/>
      <c r="J17" s="175"/>
      <c r="K17" s="171"/>
      <c r="L17" s="177"/>
      <c r="M17" s="171"/>
      <c r="N17" s="178"/>
      <c r="O17" s="169"/>
      <c r="P17" s="166"/>
      <c r="Q17" s="167"/>
      <c r="R17" s="168"/>
      <c r="S17" s="169"/>
      <c r="T17" s="168"/>
      <c r="U17" s="171"/>
      <c r="V17" s="172" t="str">
        <f t="shared" si="0"/>
        <v/>
      </c>
      <c r="W17" s="171"/>
      <c r="X17" s="172" t="str">
        <f t="shared" si="1"/>
        <v/>
      </c>
      <c r="Y17" s="171"/>
      <c r="Z17" s="172" t="str">
        <f t="shared" si="2"/>
        <v/>
      </c>
      <c r="AA17" s="173"/>
      <c r="AB17" s="2"/>
      <c r="AC17" s="2"/>
      <c r="AD17" s="2" t="e">
        <f t="shared" si="3"/>
        <v>#VALUE!</v>
      </c>
      <c r="AE17" s="2" t="e">
        <f t="shared" si="4"/>
        <v>#VALUE!</v>
      </c>
      <c r="AF17" s="2"/>
      <c r="AG17" s="2" t="b">
        <v>0</v>
      </c>
      <c r="AH17" s="2" t="str">
        <f t="shared" si="5"/>
        <v>エラー</v>
      </c>
      <c r="AI17" s="2" t="str">
        <f t="shared" si="6"/>
        <v>エラー</v>
      </c>
      <c r="AJ17" s="2"/>
      <c r="AK17" s="2" t="e">
        <f t="shared" si="7"/>
        <v>#DIV/0!</v>
      </c>
      <c r="AL17" s="2" t="e">
        <f t="shared" si="8"/>
        <v>#DIV/0!</v>
      </c>
      <c r="AM17" s="2"/>
      <c r="AN17" s="2">
        <f t="shared" si="9"/>
        <v>0</v>
      </c>
      <c r="AO17" s="34" t="str">
        <f t="shared" si="10"/>
        <v>FALSE</v>
      </c>
    </row>
    <row r="18" spans="1:41" ht="21.75" customHeight="1">
      <c r="A18" s="2"/>
      <c r="B18" s="174"/>
      <c r="C18" s="171"/>
      <c r="D18" s="175"/>
      <c r="E18" s="169"/>
      <c r="F18" s="176"/>
      <c r="G18" s="171"/>
      <c r="H18" s="175"/>
      <c r="I18" s="171"/>
      <c r="J18" s="175"/>
      <c r="K18" s="171"/>
      <c r="L18" s="177"/>
      <c r="M18" s="171"/>
      <c r="N18" s="178"/>
      <c r="O18" s="169"/>
      <c r="P18" s="166"/>
      <c r="Q18" s="167"/>
      <c r="R18" s="168"/>
      <c r="S18" s="169"/>
      <c r="T18" s="170"/>
      <c r="U18" s="171"/>
      <c r="V18" s="172" t="str">
        <f t="shared" si="0"/>
        <v/>
      </c>
      <c r="W18" s="171"/>
      <c r="X18" s="172" t="str">
        <f t="shared" si="1"/>
        <v/>
      </c>
      <c r="Y18" s="171"/>
      <c r="Z18" s="172" t="str">
        <f t="shared" si="2"/>
        <v/>
      </c>
      <c r="AA18" s="173"/>
      <c r="AB18" s="2"/>
      <c r="AC18" s="2"/>
      <c r="AD18" s="2" t="e">
        <f t="shared" si="3"/>
        <v>#VALUE!</v>
      </c>
      <c r="AE18" s="2" t="e">
        <f t="shared" si="4"/>
        <v>#VALUE!</v>
      </c>
      <c r="AF18" s="2"/>
      <c r="AG18" s="2" t="b">
        <v>0</v>
      </c>
      <c r="AH18" s="2" t="str">
        <f t="shared" si="5"/>
        <v>エラー</v>
      </c>
      <c r="AI18" s="2" t="str">
        <f t="shared" si="6"/>
        <v>エラー</v>
      </c>
      <c r="AJ18" s="2"/>
      <c r="AK18" s="2" t="e">
        <f t="shared" si="7"/>
        <v>#DIV/0!</v>
      </c>
      <c r="AL18" s="2" t="e">
        <f t="shared" si="8"/>
        <v>#DIV/0!</v>
      </c>
      <c r="AM18" s="2"/>
      <c r="AN18" s="2">
        <f t="shared" si="9"/>
        <v>0</v>
      </c>
      <c r="AO18" s="34" t="str">
        <f t="shared" si="10"/>
        <v>FALSE</v>
      </c>
    </row>
    <row r="19" spans="1:41" ht="21.75" customHeight="1" thickBot="1">
      <c r="A19" s="2"/>
      <c r="B19" s="195"/>
      <c r="C19" s="192"/>
      <c r="D19" s="196"/>
      <c r="E19" s="190"/>
      <c r="F19" s="197"/>
      <c r="G19" s="192"/>
      <c r="H19" s="196"/>
      <c r="I19" s="192"/>
      <c r="J19" s="196"/>
      <c r="K19" s="192"/>
      <c r="L19" s="198"/>
      <c r="M19" s="199"/>
      <c r="N19" s="200"/>
      <c r="O19" s="190"/>
      <c r="P19" s="187"/>
      <c r="Q19" s="188"/>
      <c r="R19" s="189"/>
      <c r="S19" s="190"/>
      <c r="T19" s="191"/>
      <c r="U19" s="192"/>
      <c r="V19" s="172" t="str">
        <f t="shared" si="0"/>
        <v/>
      </c>
      <c r="W19" s="171"/>
      <c r="X19" s="172" t="str">
        <f t="shared" si="1"/>
        <v/>
      </c>
      <c r="Y19" s="171"/>
      <c r="Z19" s="193" t="str">
        <f t="shared" si="2"/>
        <v/>
      </c>
      <c r="AA19" s="194"/>
      <c r="AB19" s="2"/>
      <c r="AC19" s="2"/>
      <c r="AD19" s="2" t="e">
        <f t="shared" si="3"/>
        <v>#VALUE!</v>
      </c>
      <c r="AE19" s="2" t="e">
        <f t="shared" si="4"/>
        <v>#VALUE!</v>
      </c>
      <c r="AF19" s="2"/>
      <c r="AG19" s="2" t="b">
        <v>0</v>
      </c>
      <c r="AH19" s="2" t="str">
        <f t="shared" si="5"/>
        <v>エラー</v>
      </c>
      <c r="AI19" s="2" t="str">
        <f t="shared" si="6"/>
        <v>エラー</v>
      </c>
      <c r="AJ19" s="2"/>
      <c r="AK19" s="2" t="e">
        <f t="shared" si="7"/>
        <v>#DIV/0!</v>
      </c>
      <c r="AL19" s="2" t="e">
        <f t="shared" si="8"/>
        <v>#DIV/0!</v>
      </c>
      <c r="AM19" s="2"/>
      <c r="AN19" s="2">
        <f t="shared" si="9"/>
        <v>0</v>
      </c>
      <c r="AO19" s="34" t="str">
        <f t="shared" si="10"/>
        <v>FALSE</v>
      </c>
    </row>
    <row r="20" spans="1:41" ht="21.75" customHeight="1">
      <c r="A20" s="2"/>
      <c r="B20" s="225" t="s">
        <v>99</v>
      </c>
      <c r="C20" s="122"/>
      <c r="D20" s="122"/>
      <c r="E20" s="122"/>
      <c r="F20" s="122"/>
      <c r="G20" s="122"/>
      <c r="H20" s="122"/>
      <c r="I20" s="122"/>
      <c r="J20" s="122"/>
      <c r="K20" s="122"/>
      <c r="L20" s="122"/>
      <c r="M20" s="122"/>
      <c r="N20" s="122"/>
      <c r="O20" s="122"/>
      <c r="P20" s="122"/>
      <c r="Q20" s="122"/>
      <c r="R20" s="122"/>
      <c r="S20" s="122"/>
      <c r="T20" s="122"/>
      <c r="U20" s="122"/>
      <c r="V20" s="212" t="e">
        <f>SUM(V8:W19)</f>
        <v>#VALUE!</v>
      </c>
      <c r="W20" s="213"/>
      <c r="X20" s="212">
        <f>IF(共通条件・結果!AA7="８地域","-",SUM(X8:Y19))</f>
        <v>0</v>
      </c>
      <c r="Y20" s="213"/>
      <c r="Z20" s="212" t="e">
        <f>SUM(Z8:AA19)</f>
        <v>#VALUE!</v>
      </c>
      <c r="AA20" s="123"/>
      <c r="AB20" s="2"/>
      <c r="AC20" s="2"/>
      <c r="AD20" s="2"/>
      <c r="AE20" s="2"/>
      <c r="AF20" s="2"/>
      <c r="AG20" s="2"/>
      <c r="AH20" s="2"/>
      <c r="AI20" s="2"/>
      <c r="AJ20" s="2"/>
      <c r="AK20" s="2"/>
      <c r="AL20" s="2"/>
      <c r="AM20" s="2"/>
      <c r="AN20" s="2"/>
      <c r="AO20" s="2"/>
    </row>
    <row r="21" spans="1:41" ht="9.7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44"/>
      <c r="AO21" s="138"/>
    </row>
    <row r="22" spans="1:41" ht="21.75" customHeight="1">
      <c r="A22" s="2"/>
      <c r="B22" s="2"/>
      <c r="C22" s="2"/>
      <c r="D22" s="2"/>
      <c r="E22" s="5"/>
      <c r="F22" s="2"/>
      <c r="G22" s="2"/>
      <c r="H22" s="2"/>
      <c r="I22" s="2"/>
      <c r="J22" s="5" t="s">
        <v>100</v>
      </c>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row>
    <row r="23" spans="1:41" ht="21.75" customHeight="1">
      <c r="A23" s="2"/>
      <c r="B23" s="2"/>
      <c r="C23" s="2"/>
      <c r="D23" s="2"/>
      <c r="E23" s="2"/>
      <c r="F23" s="2"/>
      <c r="G23" s="2"/>
      <c r="H23" s="2"/>
      <c r="I23" s="2"/>
      <c r="J23" s="115" t="s">
        <v>101</v>
      </c>
      <c r="K23" s="116"/>
      <c r="L23" s="116"/>
      <c r="M23" s="117"/>
      <c r="N23" s="132" t="s">
        <v>74</v>
      </c>
      <c r="O23" s="116"/>
      <c r="P23" s="116"/>
      <c r="Q23" s="117"/>
      <c r="R23" s="182" t="s">
        <v>102</v>
      </c>
      <c r="S23" s="117"/>
      <c r="T23" s="209" t="s">
        <v>77</v>
      </c>
      <c r="U23" s="117"/>
      <c r="V23" s="182" t="s">
        <v>103</v>
      </c>
      <c r="W23" s="117"/>
      <c r="X23" s="182" t="s">
        <v>104</v>
      </c>
      <c r="Y23" s="117"/>
      <c r="Z23" s="182" t="s">
        <v>81</v>
      </c>
      <c r="AA23" s="134"/>
      <c r="AB23" s="2"/>
      <c r="AC23" s="2"/>
      <c r="AD23" s="2"/>
      <c r="AE23" s="2"/>
      <c r="AF23" s="2"/>
      <c r="AG23" s="2"/>
      <c r="AH23" s="2"/>
      <c r="AI23" s="2"/>
      <c r="AJ23" s="2"/>
      <c r="AK23" s="2"/>
      <c r="AL23" s="2"/>
      <c r="AM23" s="2"/>
      <c r="AN23" s="244" t="s">
        <v>89</v>
      </c>
      <c r="AO23" s="138"/>
    </row>
    <row r="24" spans="1:41" ht="21.75" customHeight="1">
      <c r="A24" s="2"/>
      <c r="B24" s="2"/>
      <c r="C24" s="2"/>
      <c r="D24" s="2"/>
      <c r="E24" s="2"/>
      <c r="F24" s="2"/>
      <c r="G24" s="2"/>
      <c r="H24" s="2"/>
      <c r="I24" s="2"/>
      <c r="J24" s="214"/>
      <c r="K24" s="138"/>
      <c r="L24" s="138"/>
      <c r="M24" s="184"/>
      <c r="N24" s="179"/>
      <c r="O24" s="180"/>
      <c r="P24" s="180"/>
      <c r="Q24" s="181"/>
      <c r="R24" s="183"/>
      <c r="S24" s="184"/>
      <c r="T24" s="183"/>
      <c r="U24" s="184"/>
      <c r="V24" s="183"/>
      <c r="W24" s="184"/>
      <c r="X24" s="183"/>
      <c r="Y24" s="184"/>
      <c r="Z24" s="183"/>
      <c r="AA24" s="194"/>
      <c r="AB24" s="2"/>
      <c r="AC24" s="2"/>
      <c r="AD24" s="2"/>
      <c r="AE24" s="2"/>
      <c r="AF24" s="2"/>
      <c r="AG24" s="2"/>
      <c r="AH24" s="2"/>
      <c r="AI24" s="2"/>
      <c r="AJ24" s="2"/>
      <c r="AK24" s="2"/>
      <c r="AL24" s="2"/>
      <c r="AM24" s="2"/>
      <c r="AN24" s="34"/>
      <c r="AO24" s="34"/>
    </row>
    <row r="25" spans="1:41" ht="21.75" customHeight="1">
      <c r="A25" s="2"/>
      <c r="B25" s="2"/>
      <c r="C25" s="2"/>
      <c r="D25" s="2"/>
      <c r="E25" s="2"/>
      <c r="F25" s="2"/>
      <c r="G25" s="2"/>
      <c r="H25" s="2"/>
      <c r="I25" s="2"/>
      <c r="J25" s="215"/>
      <c r="K25" s="156"/>
      <c r="L25" s="156"/>
      <c r="M25" s="186"/>
      <c r="N25" s="266" t="s">
        <v>82</v>
      </c>
      <c r="O25" s="159"/>
      <c r="P25" s="267" t="s">
        <v>83</v>
      </c>
      <c r="Q25" s="159"/>
      <c r="R25" s="185"/>
      <c r="S25" s="186"/>
      <c r="T25" s="185"/>
      <c r="U25" s="186"/>
      <c r="V25" s="185"/>
      <c r="W25" s="186"/>
      <c r="X25" s="185"/>
      <c r="Y25" s="186"/>
      <c r="Z25" s="185"/>
      <c r="AA25" s="165"/>
      <c r="AB25" s="2"/>
      <c r="AC25" s="2"/>
      <c r="AD25" s="2"/>
      <c r="AE25" s="2"/>
      <c r="AF25" s="2"/>
      <c r="AG25" s="2"/>
      <c r="AH25" s="2"/>
      <c r="AI25" s="2"/>
      <c r="AJ25" s="2"/>
      <c r="AK25" s="2"/>
      <c r="AL25" s="2"/>
      <c r="AM25" s="2"/>
      <c r="AN25" s="40" t="s">
        <v>95</v>
      </c>
      <c r="AO25" s="2" t="s">
        <v>96</v>
      </c>
    </row>
    <row r="26" spans="1:41" ht="21.75" customHeight="1">
      <c r="A26" s="2"/>
      <c r="B26" s="2"/>
      <c r="C26" s="2"/>
      <c r="D26" s="41"/>
      <c r="E26" s="41"/>
      <c r="F26" s="2"/>
      <c r="G26" s="2"/>
      <c r="H26" s="2"/>
      <c r="I26" s="2"/>
      <c r="J26" s="220"/>
      <c r="K26" s="217"/>
      <c r="L26" s="217"/>
      <c r="M26" s="206"/>
      <c r="N26" s="221"/>
      <c r="O26" s="222"/>
      <c r="P26" s="223"/>
      <c r="Q26" s="206"/>
      <c r="R26" s="221"/>
      <c r="S26" s="206"/>
      <c r="T26" s="224"/>
      <c r="U26" s="206"/>
      <c r="V26" s="205" t="str">
        <f t="shared" ref="V26:V28" si="11">IF(N26="","",N26*P26*R26*0.034*$V$4)</f>
        <v/>
      </c>
      <c r="W26" s="206"/>
      <c r="X26" s="205" t="str">
        <f t="shared" ref="X26:X28" si="12">IF(N26="","",IF(ISERROR(N26*P26*R26*0.034*$X$4),"-",N26*P26*R26*0.034*$X$4))</f>
        <v/>
      </c>
      <c r="Y26" s="206"/>
      <c r="Z26" s="205" t="str">
        <f t="shared" ref="Z26:Z28" si="13">IF(N26="","",N26*P26*AN26)</f>
        <v/>
      </c>
      <c r="AA26" s="207"/>
      <c r="AB26" s="2"/>
      <c r="AC26" s="2"/>
      <c r="AD26" s="2"/>
      <c r="AE26" s="2"/>
      <c r="AF26" s="2"/>
      <c r="AG26" s="2"/>
      <c r="AH26" s="2"/>
      <c r="AI26" s="2"/>
      <c r="AJ26" s="2"/>
      <c r="AK26" s="2"/>
      <c r="AL26" s="2"/>
      <c r="AM26" s="2"/>
      <c r="AN26" s="2">
        <f t="shared" ref="AN26:AN28" si="14">IF(AO26="FALSE",R26,IF(T26="風除室",1/((1/R26)+0.1),0.5*R26+0.5*(1/((1/R26)+AO26))))</f>
        <v>0</v>
      </c>
      <c r="AO26" s="34" t="str">
        <f t="shared" ref="AO26:AO28" si="15">IF(T26="","FALSE",IF(T26="雨戸",0.1,IF(T26="ｼｬｯﾀｰ",0.1,IF(T26="障子",0.18,IF(T26="風除室",0.1)))))</f>
        <v>FALSE</v>
      </c>
    </row>
    <row r="27" spans="1:41" ht="21.75" customHeight="1">
      <c r="A27" s="2"/>
      <c r="B27" s="2"/>
      <c r="C27" s="2"/>
      <c r="D27" s="41"/>
      <c r="E27" s="41"/>
      <c r="F27" s="2"/>
      <c r="G27" s="2"/>
      <c r="H27" s="2"/>
      <c r="I27" s="2"/>
      <c r="J27" s="226"/>
      <c r="K27" s="227"/>
      <c r="L27" s="227"/>
      <c r="M27" s="171"/>
      <c r="N27" s="175"/>
      <c r="O27" s="169"/>
      <c r="P27" s="176"/>
      <c r="Q27" s="171"/>
      <c r="R27" s="175"/>
      <c r="S27" s="171"/>
      <c r="T27" s="177"/>
      <c r="U27" s="171"/>
      <c r="V27" s="172" t="str">
        <f t="shared" si="11"/>
        <v/>
      </c>
      <c r="W27" s="171"/>
      <c r="X27" s="172" t="str">
        <f t="shared" si="12"/>
        <v/>
      </c>
      <c r="Y27" s="171"/>
      <c r="Z27" s="172" t="str">
        <f t="shared" si="13"/>
        <v/>
      </c>
      <c r="AA27" s="173"/>
      <c r="AB27" s="2"/>
      <c r="AC27" s="2"/>
      <c r="AD27" s="2"/>
      <c r="AE27" s="2"/>
      <c r="AF27" s="2"/>
      <c r="AG27" s="2"/>
      <c r="AH27" s="2"/>
      <c r="AI27" s="2"/>
      <c r="AJ27" s="2"/>
      <c r="AK27" s="2"/>
      <c r="AL27" s="2"/>
      <c r="AM27" s="2"/>
      <c r="AN27" s="2">
        <f t="shared" si="14"/>
        <v>0</v>
      </c>
      <c r="AO27" s="34" t="str">
        <f t="shared" si="15"/>
        <v>FALSE</v>
      </c>
    </row>
    <row r="28" spans="1:41" ht="21.75" customHeight="1">
      <c r="A28" s="2"/>
      <c r="B28" s="2"/>
      <c r="C28" s="2"/>
      <c r="D28" s="41"/>
      <c r="E28" s="41"/>
      <c r="F28" s="2"/>
      <c r="G28" s="2"/>
      <c r="H28" s="2"/>
      <c r="I28" s="2"/>
      <c r="J28" s="228"/>
      <c r="K28" s="229"/>
      <c r="L28" s="229"/>
      <c r="M28" s="192"/>
      <c r="N28" s="196"/>
      <c r="O28" s="190"/>
      <c r="P28" s="197"/>
      <c r="Q28" s="192"/>
      <c r="R28" s="196"/>
      <c r="S28" s="192"/>
      <c r="T28" s="177"/>
      <c r="U28" s="171"/>
      <c r="V28" s="210" t="str">
        <f t="shared" si="11"/>
        <v/>
      </c>
      <c r="W28" s="192"/>
      <c r="X28" s="210" t="str">
        <f t="shared" si="12"/>
        <v/>
      </c>
      <c r="Y28" s="192"/>
      <c r="Z28" s="210" t="str">
        <f t="shared" si="13"/>
        <v/>
      </c>
      <c r="AA28" s="211"/>
      <c r="AB28" s="2"/>
      <c r="AC28" s="2"/>
      <c r="AD28" s="2"/>
      <c r="AE28" s="2"/>
      <c r="AF28" s="2"/>
      <c r="AG28" s="2"/>
      <c r="AH28" s="2"/>
      <c r="AI28" s="2"/>
      <c r="AJ28" s="2"/>
      <c r="AK28" s="2"/>
      <c r="AL28" s="2"/>
      <c r="AM28" s="2"/>
      <c r="AN28" s="2">
        <f t="shared" si="14"/>
        <v>0</v>
      </c>
      <c r="AO28" s="34" t="str">
        <f t="shared" si="15"/>
        <v>FALSE</v>
      </c>
    </row>
    <row r="29" spans="1:41" ht="21.75" customHeight="1">
      <c r="A29" s="2"/>
      <c r="B29" s="2"/>
      <c r="C29" s="2"/>
      <c r="D29" s="2"/>
      <c r="E29" s="2"/>
      <c r="F29" s="2"/>
      <c r="G29" s="2"/>
      <c r="H29" s="2"/>
      <c r="I29" s="2"/>
      <c r="J29" s="225" t="s">
        <v>105</v>
      </c>
      <c r="K29" s="122"/>
      <c r="L29" s="122"/>
      <c r="M29" s="122"/>
      <c r="N29" s="122"/>
      <c r="O29" s="122"/>
      <c r="P29" s="122"/>
      <c r="Q29" s="122"/>
      <c r="R29" s="122"/>
      <c r="S29" s="122"/>
      <c r="T29" s="122"/>
      <c r="U29" s="213"/>
      <c r="V29" s="212">
        <f>SUM(V26:W28)</f>
        <v>0</v>
      </c>
      <c r="W29" s="213"/>
      <c r="X29" s="212">
        <f>SUM(X26:Y28)</f>
        <v>0</v>
      </c>
      <c r="Y29" s="213"/>
      <c r="Z29" s="212">
        <f>SUM(Z26:AA28)</f>
        <v>0</v>
      </c>
      <c r="AA29" s="123"/>
      <c r="AB29" s="2"/>
      <c r="AC29" s="2"/>
      <c r="AD29" s="2"/>
      <c r="AE29" s="2"/>
      <c r="AF29" s="2"/>
      <c r="AG29" s="2"/>
      <c r="AH29" s="2"/>
      <c r="AI29" s="2"/>
      <c r="AJ29" s="2"/>
      <c r="AK29" s="2"/>
      <c r="AL29" s="2"/>
      <c r="AM29" s="2"/>
      <c r="AN29" s="2"/>
      <c r="AO29" s="34"/>
    </row>
    <row r="30" spans="1:41" ht="9.75" customHeight="1">
      <c r="A30" s="2"/>
      <c r="B30" s="2"/>
      <c r="C30" s="2"/>
      <c r="D30" s="2"/>
      <c r="E30" s="2"/>
      <c r="F30" s="2"/>
      <c r="G30" s="2"/>
      <c r="H30" s="2"/>
      <c r="I30" s="2"/>
      <c r="J30" s="42"/>
      <c r="K30" s="42"/>
      <c r="L30" s="42"/>
      <c r="M30" s="42"/>
      <c r="N30" s="42"/>
      <c r="O30" s="42"/>
      <c r="P30" s="42"/>
      <c r="Q30" s="42"/>
      <c r="R30" s="42"/>
      <c r="S30" s="42"/>
      <c r="T30" s="42"/>
      <c r="U30" s="42"/>
      <c r="V30" s="43"/>
      <c r="W30" s="43"/>
      <c r="X30" s="43"/>
      <c r="Y30" s="43"/>
      <c r="Z30" s="43"/>
      <c r="AA30" s="43"/>
      <c r="AB30" s="2"/>
      <c r="AC30" s="2"/>
      <c r="AD30" s="2"/>
      <c r="AE30" s="2"/>
      <c r="AF30" s="2"/>
      <c r="AG30" s="2"/>
      <c r="AH30" s="2"/>
      <c r="AI30" s="2"/>
      <c r="AJ30" s="2"/>
      <c r="AK30" s="2"/>
      <c r="AL30" s="2"/>
      <c r="AM30" s="2"/>
      <c r="AN30" s="2"/>
      <c r="AO30" s="34"/>
    </row>
    <row r="31" spans="1:41" ht="21.75" customHeight="1">
      <c r="A31" s="2"/>
      <c r="B31" s="2"/>
      <c r="C31" s="2"/>
      <c r="D31" s="2"/>
      <c r="E31" s="2"/>
      <c r="F31" s="2"/>
      <c r="G31" s="2"/>
      <c r="H31" s="2"/>
      <c r="I31" s="2"/>
      <c r="J31" s="5" t="s">
        <v>106</v>
      </c>
      <c r="K31" s="5"/>
      <c r="L31" s="5"/>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34"/>
    </row>
    <row r="32" spans="1:41" ht="21.75" customHeight="1">
      <c r="A32" s="2"/>
      <c r="B32" s="2"/>
      <c r="C32" s="2"/>
      <c r="D32" s="2"/>
      <c r="E32" s="2"/>
      <c r="F32" s="2"/>
      <c r="G32" s="2"/>
      <c r="H32" s="2"/>
      <c r="I32" s="2"/>
      <c r="J32" s="115" t="s">
        <v>107</v>
      </c>
      <c r="K32" s="117"/>
      <c r="L32" s="182" t="s">
        <v>108</v>
      </c>
      <c r="M32" s="117"/>
      <c r="N32" s="182" t="s">
        <v>109</v>
      </c>
      <c r="O32" s="117"/>
      <c r="P32" s="209" t="s">
        <v>110</v>
      </c>
      <c r="Q32" s="117"/>
      <c r="R32" s="182" t="s">
        <v>111</v>
      </c>
      <c r="S32" s="117"/>
      <c r="T32" s="182" t="s">
        <v>112</v>
      </c>
      <c r="U32" s="117"/>
      <c r="V32" s="182" t="s">
        <v>113</v>
      </c>
      <c r="W32" s="117"/>
      <c r="X32" s="182" t="s">
        <v>81</v>
      </c>
      <c r="Y32" s="134"/>
      <c r="Z32" s="2"/>
      <c r="AA32" s="2"/>
      <c r="AB32" s="2"/>
      <c r="AC32" s="2"/>
      <c r="AD32" s="2"/>
      <c r="AE32" s="2"/>
      <c r="AF32" s="2"/>
      <c r="AG32" s="2"/>
      <c r="AH32" s="2"/>
      <c r="AI32" s="2"/>
      <c r="AJ32" s="2"/>
      <c r="AK32" s="2"/>
      <c r="AL32" s="2"/>
      <c r="AM32" s="2"/>
      <c r="AN32" s="2"/>
      <c r="AO32" s="34"/>
    </row>
    <row r="33" spans="1:41" ht="21.75" customHeight="1">
      <c r="A33" s="2"/>
      <c r="B33" s="2"/>
      <c r="C33" s="2"/>
      <c r="D33" s="2"/>
      <c r="E33" s="2"/>
      <c r="F33" s="2"/>
      <c r="G33" s="2"/>
      <c r="H33" s="2"/>
      <c r="I33" s="2"/>
      <c r="J33" s="214"/>
      <c r="K33" s="184"/>
      <c r="L33" s="183"/>
      <c r="M33" s="184"/>
      <c r="N33" s="183"/>
      <c r="O33" s="184"/>
      <c r="P33" s="183"/>
      <c r="Q33" s="184"/>
      <c r="R33" s="183"/>
      <c r="S33" s="184"/>
      <c r="T33" s="183"/>
      <c r="U33" s="184"/>
      <c r="V33" s="183"/>
      <c r="W33" s="184"/>
      <c r="X33" s="183"/>
      <c r="Y33" s="194"/>
      <c r="Z33" s="2"/>
      <c r="AA33" s="2"/>
      <c r="AB33" s="2"/>
      <c r="AC33" s="2"/>
      <c r="AD33" s="2"/>
      <c r="AE33" s="2"/>
      <c r="AF33" s="2"/>
      <c r="AG33" s="2"/>
      <c r="AH33" s="2"/>
      <c r="AI33" s="2"/>
      <c r="AJ33" s="2"/>
      <c r="AK33" s="2"/>
      <c r="AL33" s="2"/>
      <c r="AM33" s="2"/>
      <c r="AN33" s="2"/>
      <c r="AO33" s="34"/>
    </row>
    <row r="34" spans="1:41" ht="21.75" customHeight="1" thickBot="1">
      <c r="A34" s="2"/>
      <c r="B34" s="2"/>
      <c r="C34" s="2"/>
      <c r="D34" s="2"/>
      <c r="E34" s="2"/>
      <c r="F34" s="2"/>
      <c r="G34" s="2"/>
      <c r="H34" s="2"/>
      <c r="I34" s="2"/>
      <c r="J34" s="215"/>
      <c r="K34" s="186"/>
      <c r="L34" s="208"/>
      <c r="M34" s="199"/>
      <c r="N34" s="208"/>
      <c r="O34" s="199"/>
      <c r="P34" s="185"/>
      <c r="Q34" s="186"/>
      <c r="R34" s="208"/>
      <c r="S34" s="199"/>
      <c r="T34" s="185"/>
      <c r="U34" s="186"/>
      <c r="V34" s="185"/>
      <c r="W34" s="186"/>
      <c r="X34" s="185"/>
      <c r="Y34" s="165"/>
      <c r="Z34" s="2"/>
      <c r="AA34" s="2"/>
      <c r="AB34" s="2"/>
      <c r="AC34" s="2"/>
      <c r="AD34" s="2"/>
      <c r="AE34" s="2"/>
      <c r="AF34" s="2"/>
      <c r="AG34" s="2"/>
      <c r="AH34" s="2"/>
      <c r="AI34" s="2"/>
      <c r="AJ34" s="2"/>
      <c r="AK34" s="2"/>
      <c r="AL34" s="2"/>
      <c r="AM34" s="2"/>
      <c r="AN34" s="2"/>
      <c r="AO34" s="2"/>
    </row>
    <row r="35" spans="1:41" ht="21.75" customHeight="1" thickBot="1">
      <c r="A35" s="2"/>
      <c r="B35" s="2"/>
      <c r="C35" s="2"/>
      <c r="D35" s="2"/>
      <c r="E35" s="2"/>
      <c r="F35" s="2"/>
      <c r="G35" s="2"/>
      <c r="H35" s="2"/>
      <c r="I35" s="2"/>
      <c r="J35" s="216" t="s">
        <v>114</v>
      </c>
      <c r="K35" s="217"/>
      <c r="L35" s="344" t="s">
        <v>389</v>
      </c>
      <c r="M35" s="345"/>
      <c r="N35" s="344" t="s">
        <v>390</v>
      </c>
      <c r="O35" s="345"/>
      <c r="P35" s="218" t="e">
        <f t="shared" ref="P35:P39" si="16">IF(L35="","",L35-N35)</f>
        <v>#VALUE!</v>
      </c>
      <c r="Q35" s="217"/>
      <c r="R35" s="346" t="s">
        <v>391</v>
      </c>
      <c r="S35" s="347"/>
      <c r="T35" s="219" t="e">
        <f t="shared" ref="T35:T39" si="17">IF(P35="","",P35*R35*0.034*$V$4)</f>
        <v>#VALUE!</v>
      </c>
      <c r="U35" s="171"/>
      <c r="V35" s="172" t="e">
        <f t="shared" ref="V35:V39" si="18">IF(P35="","",IF(ISERROR(P35*R35*0.034*$X$4),"-",P35*R35*0.034*$X$4))</f>
        <v>#VALUE!</v>
      </c>
      <c r="W35" s="171"/>
      <c r="X35" s="205" t="e">
        <f t="shared" ref="X35:X39" si="19">IF(R35="","",R35*P35)</f>
        <v>#VALUE!</v>
      </c>
      <c r="Y35" s="207"/>
      <c r="Z35" s="2"/>
      <c r="AA35" s="2"/>
      <c r="AB35" s="2"/>
      <c r="AC35" s="2"/>
      <c r="AD35" s="2"/>
      <c r="AE35" s="2"/>
      <c r="AF35" s="2"/>
      <c r="AG35" s="2"/>
      <c r="AH35" s="2"/>
      <c r="AI35" s="2"/>
      <c r="AJ35" s="2"/>
      <c r="AK35" s="2"/>
      <c r="AL35" s="2"/>
      <c r="AM35" s="2"/>
      <c r="AN35" s="2"/>
      <c r="AO35" s="2"/>
    </row>
    <row r="36" spans="1:41" ht="21.75" customHeight="1">
      <c r="A36" s="2"/>
      <c r="B36" s="2"/>
      <c r="C36" s="2"/>
      <c r="D36" s="2"/>
      <c r="E36" s="2"/>
      <c r="F36" s="2"/>
      <c r="G36" s="2"/>
      <c r="H36" s="2"/>
      <c r="I36" s="2"/>
      <c r="J36" s="174"/>
      <c r="K36" s="171"/>
      <c r="L36" s="201"/>
      <c r="M36" s="204"/>
      <c r="N36" s="201"/>
      <c r="O36" s="204"/>
      <c r="P36" s="238" t="str">
        <f t="shared" si="16"/>
        <v/>
      </c>
      <c r="Q36" s="171"/>
      <c r="R36" s="201"/>
      <c r="S36" s="204"/>
      <c r="T36" s="172" t="str">
        <f t="shared" si="17"/>
        <v/>
      </c>
      <c r="U36" s="171"/>
      <c r="V36" s="172" t="str">
        <f t="shared" si="18"/>
        <v/>
      </c>
      <c r="W36" s="171"/>
      <c r="X36" s="172" t="str">
        <f t="shared" si="19"/>
        <v/>
      </c>
      <c r="Y36" s="173"/>
      <c r="Z36" s="2"/>
      <c r="AA36" s="2"/>
      <c r="AB36" s="2"/>
      <c r="AC36" s="2"/>
      <c r="AD36" s="2"/>
      <c r="AE36" s="2"/>
      <c r="AF36" s="2"/>
      <c r="AG36" s="2"/>
      <c r="AH36" s="2"/>
      <c r="AI36" s="2"/>
      <c r="AJ36" s="2"/>
      <c r="AK36" s="2"/>
      <c r="AL36" s="2"/>
      <c r="AM36" s="2"/>
      <c r="AN36" s="2"/>
      <c r="AO36" s="2"/>
    </row>
    <row r="37" spans="1:41" ht="21.75" customHeight="1">
      <c r="A37" s="2"/>
      <c r="B37" s="2"/>
      <c r="C37" s="2"/>
      <c r="D37" s="2"/>
      <c r="E37" s="2"/>
      <c r="F37" s="2"/>
      <c r="G37" s="2"/>
      <c r="H37" s="2"/>
      <c r="I37" s="2"/>
      <c r="J37" s="174"/>
      <c r="K37" s="171"/>
      <c r="L37" s="175"/>
      <c r="M37" s="171"/>
      <c r="N37" s="175"/>
      <c r="O37" s="171"/>
      <c r="P37" s="238" t="str">
        <f t="shared" si="16"/>
        <v/>
      </c>
      <c r="Q37" s="171"/>
      <c r="R37" s="175"/>
      <c r="S37" s="171"/>
      <c r="T37" s="172" t="str">
        <f t="shared" si="17"/>
        <v/>
      </c>
      <c r="U37" s="171"/>
      <c r="V37" s="172" t="str">
        <f t="shared" si="18"/>
        <v/>
      </c>
      <c r="W37" s="171"/>
      <c r="X37" s="172" t="str">
        <f t="shared" si="19"/>
        <v/>
      </c>
      <c r="Y37" s="173"/>
      <c r="Z37" s="2"/>
      <c r="AA37" s="2"/>
      <c r="AB37" s="2"/>
      <c r="AC37" s="2"/>
      <c r="AD37" s="2"/>
      <c r="AE37" s="2"/>
      <c r="AF37" s="2"/>
      <c r="AG37" s="2"/>
      <c r="AH37" s="2"/>
      <c r="AI37" s="2"/>
      <c r="AJ37" s="2"/>
      <c r="AK37" s="2"/>
      <c r="AL37" s="2"/>
      <c r="AM37" s="2"/>
      <c r="AN37" s="2"/>
      <c r="AO37" s="2"/>
    </row>
    <row r="38" spans="1:41" ht="21.75" customHeight="1">
      <c r="A38" s="2"/>
      <c r="B38" s="2"/>
      <c r="C38" s="2"/>
      <c r="D38" s="2"/>
      <c r="E38" s="2"/>
      <c r="F38" s="2"/>
      <c r="G38" s="2"/>
      <c r="H38" s="2"/>
      <c r="I38" s="2"/>
      <c r="J38" s="174"/>
      <c r="K38" s="171"/>
      <c r="L38" s="175"/>
      <c r="M38" s="171"/>
      <c r="N38" s="175"/>
      <c r="O38" s="171"/>
      <c r="P38" s="238" t="str">
        <f t="shared" si="16"/>
        <v/>
      </c>
      <c r="Q38" s="171"/>
      <c r="R38" s="175"/>
      <c r="S38" s="171"/>
      <c r="T38" s="172" t="str">
        <f t="shared" si="17"/>
        <v/>
      </c>
      <c r="U38" s="171"/>
      <c r="V38" s="172" t="str">
        <f t="shared" si="18"/>
        <v/>
      </c>
      <c r="W38" s="171"/>
      <c r="X38" s="172" t="str">
        <f t="shared" si="19"/>
        <v/>
      </c>
      <c r="Y38" s="173"/>
      <c r="Z38" s="2"/>
      <c r="AA38" s="2"/>
      <c r="AB38" s="2"/>
      <c r="AC38" s="2"/>
      <c r="AD38" s="2"/>
      <c r="AE38" s="2"/>
      <c r="AF38" s="2"/>
      <c r="AG38" s="2"/>
      <c r="AH38" s="2"/>
      <c r="AI38" s="2"/>
      <c r="AJ38" s="2"/>
      <c r="AK38" s="2"/>
      <c r="AL38" s="2"/>
      <c r="AM38" s="2"/>
      <c r="AN38" s="2"/>
      <c r="AO38" s="2"/>
    </row>
    <row r="39" spans="1:41" ht="21.75" customHeight="1">
      <c r="A39" s="2"/>
      <c r="B39" s="2"/>
      <c r="C39" s="2"/>
      <c r="D39" s="2"/>
      <c r="E39" s="2"/>
      <c r="F39" s="2"/>
      <c r="G39" s="2"/>
      <c r="H39" s="2"/>
      <c r="I39" s="2"/>
      <c r="J39" s="195"/>
      <c r="K39" s="192"/>
      <c r="L39" s="196"/>
      <c r="M39" s="192"/>
      <c r="N39" s="196"/>
      <c r="O39" s="192"/>
      <c r="P39" s="230" t="str">
        <f t="shared" si="16"/>
        <v/>
      </c>
      <c r="Q39" s="192"/>
      <c r="R39" s="231"/>
      <c r="S39" s="199"/>
      <c r="T39" s="193" t="str">
        <f t="shared" si="17"/>
        <v/>
      </c>
      <c r="U39" s="184"/>
      <c r="V39" s="193" t="str">
        <f t="shared" si="18"/>
        <v/>
      </c>
      <c r="W39" s="184"/>
      <c r="X39" s="193" t="str">
        <f t="shared" si="19"/>
        <v/>
      </c>
      <c r="Y39" s="194"/>
      <c r="Z39" s="2"/>
      <c r="AA39" s="2"/>
      <c r="AB39" s="2"/>
      <c r="AC39" s="2"/>
      <c r="AD39" s="2"/>
      <c r="AE39" s="2"/>
      <c r="AF39" s="2"/>
      <c r="AG39" s="2"/>
      <c r="AH39" s="2"/>
      <c r="AI39" s="2"/>
      <c r="AJ39" s="2"/>
      <c r="AK39" s="2"/>
      <c r="AL39" s="2"/>
      <c r="AM39" s="2"/>
      <c r="AN39" s="2"/>
      <c r="AO39" s="2"/>
    </row>
    <row r="40" spans="1:41" ht="21.75" customHeight="1">
      <c r="A40" s="2"/>
      <c r="B40" s="2"/>
      <c r="C40" s="2"/>
      <c r="D40" s="2"/>
      <c r="E40" s="2"/>
      <c r="F40" s="2"/>
      <c r="G40" s="2"/>
      <c r="H40" s="2"/>
      <c r="I40" s="2"/>
      <c r="J40" s="225" t="s">
        <v>115</v>
      </c>
      <c r="K40" s="122"/>
      <c r="L40" s="122"/>
      <c r="M40" s="122"/>
      <c r="N40" s="122"/>
      <c r="O40" s="122"/>
      <c r="P40" s="122"/>
      <c r="Q40" s="122"/>
      <c r="R40" s="122"/>
      <c r="S40" s="122"/>
      <c r="T40" s="212" t="e">
        <f>SUM(T35:U39)</f>
        <v>#VALUE!</v>
      </c>
      <c r="U40" s="213"/>
      <c r="V40" s="212" t="e">
        <f>IF(共通条件・結果!AA7="８地域","-",SUM(V35:W39))</f>
        <v>#VALUE!</v>
      </c>
      <c r="W40" s="213"/>
      <c r="X40" s="212" t="e">
        <f>SUM(X35:Y39)</f>
        <v>#VALUE!</v>
      </c>
      <c r="Y40" s="123"/>
      <c r="Z40" s="2"/>
      <c r="AA40" s="2"/>
      <c r="AB40" s="2"/>
      <c r="AC40" s="2"/>
      <c r="AD40" s="2"/>
      <c r="AE40" s="2"/>
      <c r="AF40" s="2"/>
      <c r="AG40" s="2"/>
      <c r="AH40" s="2"/>
      <c r="AI40" s="2"/>
      <c r="AJ40" s="2"/>
      <c r="AK40" s="2"/>
      <c r="AL40" s="2"/>
      <c r="AM40" s="2"/>
      <c r="AN40" s="2"/>
      <c r="AO40" s="2"/>
    </row>
    <row r="41" spans="1:41" ht="13.5" customHeight="1">
      <c r="A41" s="2"/>
      <c r="B41" s="2"/>
      <c r="C41" s="2"/>
      <c r="D41" s="2"/>
      <c r="E41" s="2"/>
      <c r="F41" s="2"/>
      <c r="G41" s="2"/>
      <c r="H41" s="2"/>
      <c r="I41" s="2"/>
      <c r="J41" s="4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row>
    <row r="42" spans="1:41" ht="21.75" customHeight="1">
      <c r="A42" s="2"/>
      <c r="B42" s="5" t="s">
        <v>116</v>
      </c>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row>
    <row r="43" spans="1:41" ht="21.75" customHeight="1">
      <c r="A43" s="2"/>
      <c r="B43" s="235" t="s">
        <v>117</v>
      </c>
      <c r="C43" s="116"/>
      <c r="D43" s="144" t="s">
        <v>118</v>
      </c>
      <c r="E43" s="119"/>
      <c r="F43" s="119"/>
      <c r="G43" s="119"/>
      <c r="H43" s="119"/>
      <c r="I43" s="119"/>
      <c r="J43" s="120"/>
      <c r="K43" s="45"/>
      <c r="L43" s="236" t="e">
        <f>Q43+U43+Y43</f>
        <v>#VALUE!</v>
      </c>
      <c r="M43" s="119"/>
      <c r="N43" s="119"/>
      <c r="O43" s="45" t="s">
        <v>40</v>
      </c>
      <c r="P43" s="46" t="s">
        <v>119</v>
      </c>
      <c r="Q43" s="232" t="e">
        <f>D8*F8+D9*F9+D10*F10+D11*F11+D12*F12+D13*F13+D14*F14+D15*F15+D16*F16+D17*F17+D18*F18+D19*F19</f>
        <v>#VALUE!</v>
      </c>
      <c r="R43" s="119"/>
      <c r="S43" s="47" t="s">
        <v>120</v>
      </c>
      <c r="T43" s="47" t="s">
        <v>121</v>
      </c>
      <c r="U43" s="233">
        <f>N26*P26+N27*P27+N28*P28</f>
        <v>0</v>
      </c>
      <c r="V43" s="119"/>
      <c r="W43" s="47" t="s">
        <v>120</v>
      </c>
      <c r="X43" s="47" t="s">
        <v>122</v>
      </c>
      <c r="Y43" s="234" t="e">
        <f>SUM(P35:Q39)</f>
        <v>#VALUE!</v>
      </c>
      <c r="Z43" s="119"/>
      <c r="AA43" s="48" t="s">
        <v>123</v>
      </c>
      <c r="AB43" s="2"/>
      <c r="AC43" s="2"/>
      <c r="AD43" s="2"/>
      <c r="AE43" s="2"/>
      <c r="AF43" s="2"/>
      <c r="AG43" s="2"/>
      <c r="AH43" s="2"/>
      <c r="AI43" s="2"/>
      <c r="AJ43" s="2"/>
      <c r="AK43" s="2"/>
      <c r="AL43" s="2"/>
      <c r="AM43" s="2"/>
      <c r="AN43" s="2"/>
      <c r="AO43" s="2"/>
    </row>
    <row r="44" spans="1:41" ht="21.75" customHeight="1">
      <c r="A44" s="2"/>
      <c r="B44" s="214"/>
      <c r="C44" s="138"/>
      <c r="D44" s="146" t="s">
        <v>124</v>
      </c>
      <c r="E44" s="130"/>
      <c r="F44" s="130"/>
      <c r="G44" s="130"/>
      <c r="H44" s="130"/>
      <c r="I44" s="130"/>
      <c r="J44" s="131"/>
      <c r="K44" s="49"/>
      <c r="L44" s="49"/>
      <c r="M44" s="49"/>
      <c r="N44" s="49"/>
      <c r="O44" s="49"/>
      <c r="P44" s="49"/>
      <c r="Q44" s="49"/>
      <c r="R44" s="49"/>
      <c r="S44" s="49"/>
      <c r="T44" s="49"/>
      <c r="U44" s="49"/>
      <c r="V44" s="49"/>
      <c r="W44" s="239" t="e">
        <f>V20+V29+T40</f>
        <v>#VALUE!</v>
      </c>
      <c r="X44" s="130"/>
      <c r="Y44" s="130"/>
      <c r="Z44" s="240" t="s">
        <v>125</v>
      </c>
      <c r="AA44" s="131"/>
      <c r="AB44" s="2"/>
      <c r="AC44" s="2"/>
      <c r="AD44" s="2"/>
      <c r="AE44" s="2"/>
      <c r="AF44" s="2"/>
      <c r="AG44" s="2"/>
      <c r="AH44" s="2"/>
      <c r="AI44" s="2"/>
      <c r="AJ44" s="2"/>
      <c r="AK44" s="2"/>
      <c r="AL44" s="2"/>
      <c r="AM44" s="2"/>
      <c r="AN44" s="2"/>
      <c r="AO44" s="2"/>
    </row>
    <row r="45" spans="1:41" ht="21.75" customHeight="1">
      <c r="A45" s="2"/>
      <c r="B45" s="214"/>
      <c r="C45" s="138"/>
      <c r="D45" s="146" t="s">
        <v>126</v>
      </c>
      <c r="E45" s="130"/>
      <c r="F45" s="130"/>
      <c r="G45" s="130"/>
      <c r="H45" s="130"/>
      <c r="I45" s="130"/>
      <c r="J45" s="131"/>
      <c r="K45" s="49"/>
      <c r="L45" s="49"/>
      <c r="M45" s="49"/>
      <c r="N45" s="49"/>
      <c r="O45" s="49"/>
      <c r="P45" s="49"/>
      <c r="Q45" s="49"/>
      <c r="R45" s="49"/>
      <c r="S45" s="49"/>
      <c r="T45" s="49"/>
      <c r="U45" s="49"/>
      <c r="V45" s="49"/>
      <c r="W45" s="239" t="e">
        <f>IF(共通条件・結果!AA7="８地域","-",$X$20+$X$29+$V$40)</f>
        <v>#VALUE!</v>
      </c>
      <c r="X45" s="130"/>
      <c r="Y45" s="130"/>
      <c r="Z45" s="240" t="s">
        <v>125</v>
      </c>
      <c r="AA45" s="131"/>
      <c r="AB45" s="2"/>
      <c r="AC45" s="2"/>
      <c r="AD45" s="2"/>
      <c r="AE45" s="2"/>
      <c r="AF45" s="2"/>
      <c r="AG45" s="2"/>
      <c r="AH45" s="2"/>
      <c r="AI45" s="2"/>
      <c r="AJ45" s="2"/>
      <c r="AK45" s="2"/>
      <c r="AL45" s="2"/>
      <c r="AM45" s="2"/>
      <c r="AN45" s="2"/>
      <c r="AO45" s="2"/>
    </row>
    <row r="46" spans="1:41" ht="21.75" customHeight="1">
      <c r="A46" s="2"/>
      <c r="B46" s="215"/>
      <c r="C46" s="156"/>
      <c r="D46" s="109" t="s">
        <v>127</v>
      </c>
      <c r="E46" s="110"/>
      <c r="F46" s="110"/>
      <c r="G46" s="110"/>
      <c r="H46" s="110"/>
      <c r="I46" s="110"/>
      <c r="J46" s="111"/>
      <c r="K46" s="50"/>
      <c r="L46" s="50"/>
      <c r="M46" s="50"/>
      <c r="N46" s="50"/>
      <c r="O46" s="50"/>
      <c r="P46" s="50"/>
      <c r="Q46" s="50"/>
      <c r="R46" s="50"/>
      <c r="S46" s="50"/>
      <c r="T46" s="50"/>
      <c r="U46" s="50"/>
      <c r="V46" s="50"/>
      <c r="W46" s="237" t="e">
        <f>Z20+Z29+X40</f>
        <v>#VALUE!</v>
      </c>
      <c r="X46" s="110"/>
      <c r="Y46" s="110"/>
      <c r="Z46" s="51" t="s">
        <v>128</v>
      </c>
      <c r="AA46" s="52"/>
      <c r="AB46" s="2"/>
      <c r="AC46" s="2"/>
      <c r="AD46" s="2"/>
      <c r="AE46" s="2"/>
      <c r="AF46" s="2"/>
      <c r="AG46" s="2"/>
      <c r="AH46" s="2"/>
      <c r="AI46" s="2"/>
      <c r="AJ46" s="2"/>
      <c r="AK46" s="2"/>
      <c r="AL46" s="2"/>
      <c r="AM46" s="2"/>
      <c r="AN46" s="2"/>
      <c r="AO46" s="2"/>
    </row>
    <row r="47" spans="1:41" ht="21.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row>
    <row r="48" spans="1:41" ht="21.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row>
    <row r="49" spans="1:41" ht="21.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row>
    <row r="50" spans="1:41" ht="21.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row>
    <row r="51" spans="1:41" ht="21.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row>
    <row r="52" spans="1:41" ht="21.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row>
    <row r="53" spans="1:41" ht="21.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row>
    <row r="54" spans="1:41" ht="21.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row>
    <row r="55" spans="1:41" ht="21.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row>
    <row r="56" spans="1:41" ht="21.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row>
    <row r="57" spans="1:41" ht="21.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row>
    <row r="58" spans="1:41" ht="21.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row>
    <row r="59" spans="1:41" ht="21.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row>
    <row r="60" spans="1:41" ht="21.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row>
    <row r="61" spans="1:41" ht="21.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row>
    <row r="62" spans="1:41" ht="21.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row>
    <row r="63" spans="1:41" ht="24.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row>
    <row r="64" spans="1:41" ht="24.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row>
    <row r="65" spans="1:41" ht="24.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row>
    <row r="66" spans="1:41" ht="24.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row>
    <row r="67" spans="1:41" ht="24.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row>
    <row r="68" spans="1:41" ht="24.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row>
    <row r="69" spans="1:41" ht="24.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row>
    <row r="70" spans="1:41" ht="24.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row>
    <row r="71" spans="1:41" ht="24.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row>
    <row r="72" spans="1:41" ht="24.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row>
    <row r="73" spans="1:41" ht="24.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row>
    <row r="74" spans="1:41" ht="24.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row>
    <row r="75" spans="1:41" ht="24.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row>
    <row r="76" spans="1:41" ht="24.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row>
    <row r="77" spans="1:41" ht="24.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row>
    <row r="78" spans="1:41" ht="24.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row>
    <row r="79" spans="1:41" ht="24.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row>
    <row r="80" spans="1:41" ht="24.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row>
    <row r="81" spans="1:41" ht="24.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row>
    <row r="82" spans="1:41" ht="24.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row>
    <row r="83" spans="1:41" ht="24.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row>
    <row r="84" spans="1:41" ht="24.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row>
    <row r="85" spans="1:41" ht="24.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row>
    <row r="86" spans="1:41" ht="24.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row>
    <row r="87" spans="1:41" ht="24.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row>
    <row r="88" spans="1:41" ht="24.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row>
    <row r="89" spans="1:41" ht="24.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row>
    <row r="90" spans="1:41" ht="24.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row>
    <row r="91" spans="1:41" ht="24.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row>
    <row r="92" spans="1:41" ht="24.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row>
    <row r="93" spans="1:41" ht="24.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row>
    <row r="94" spans="1:41" ht="24.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row>
    <row r="95" spans="1:41" ht="24.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row>
    <row r="96" spans="1:41" ht="24.75" customHeight="1">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row>
    <row r="97" spans="1:41" ht="24.75" customHeight="1">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row>
    <row r="98" spans="1:41" ht="24.75" customHeight="1"/>
    <row r="99" spans="1:41" ht="24.75" customHeight="1"/>
    <row r="100" spans="1:41" ht="24.75" customHeight="1"/>
    <row r="101" spans="1:41" ht="24.75" customHeight="1"/>
    <row r="102" spans="1:41" ht="24.75" customHeight="1"/>
    <row r="103" spans="1:41" ht="24.75" customHeight="1"/>
    <row r="104" spans="1:41" ht="24.75" customHeight="1"/>
    <row r="105" spans="1:41" ht="24.75" customHeight="1"/>
    <row r="106" spans="1:41" ht="24.75" customHeight="1"/>
    <row r="107" spans="1:41" ht="24.75" customHeight="1"/>
    <row r="108" spans="1:41" ht="24.75" customHeight="1"/>
    <row r="109" spans="1:41" ht="13.5" customHeight="1"/>
    <row r="110" spans="1:41" ht="13.5" customHeight="1"/>
    <row r="111" spans="1:41" ht="13.5" customHeight="1"/>
    <row r="112" spans="1:41"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289">
    <mergeCell ref="P17:Q17"/>
    <mergeCell ref="R17:S17"/>
    <mergeCell ref="T17:U17"/>
    <mergeCell ref="V17:W17"/>
    <mergeCell ref="X17:Y17"/>
    <mergeCell ref="Z17:AA17"/>
    <mergeCell ref="AN21:AO21"/>
    <mergeCell ref="AN23:AO23"/>
    <mergeCell ref="B17:C17"/>
    <mergeCell ref="D17:E17"/>
    <mergeCell ref="F17:G17"/>
    <mergeCell ref="H17:I17"/>
    <mergeCell ref="J17:K17"/>
    <mergeCell ref="L17:M17"/>
    <mergeCell ref="N17:O17"/>
    <mergeCell ref="X23:Y25"/>
    <mergeCell ref="Z23:AA25"/>
    <mergeCell ref="N25:O25"/>
    <mergeCell ref="P25:Q25"/>
    <mergeCell ref="B20:U20"/>
    <mergeCell ref="V20:W20"/>
    <mergeCell ref="X20:Y20"/>
    <mergeCell ref="Z20:AA20"/>
    <mergeCell ref="J23:M25"/>
    <mergeCell ref="P16:Q16"/>
    <mergeCell ref="R16:S16"/>
    <mergeCell ref="T16:U16"/>
    <mergeCell ref="V16:W16"/>
    <mergeCell ref="X16:Y16"/>
    <mergeCell ref="Z16:AA16"/>
    <mergeCell ref="B16:C16"/>
    <mergeCell ref="D16:E16"/>
    <mergeCell ref="F16:G16"/>
    <mergeCell ref="H16:I16"/>
    <mergeCell ref="J16:K16"/>
    <mergeCell ref="L16:M16"/>
    <mergeCell ref="N16:O16"/>
    <mergeCell ref="P15:Q15"/>
    <mergeCell ref="R15:S15"/>
    <mergeCell ref="T15:U15"/>
    <mergeCell ref="V15:W15"/>
    <mergeCell ref="X15:Y15"/>
    <mergeCell ref="Z15:AA15"/>
    <mergeCell ref="B15:C15"/>
    <mergeCell ref="D15:E15"/>
    <mergeCell ref="F15:G15"/>
    <mergeCell ref="H15:I15"/>
    <mergeCell ref="J15:K15"/>
    <mergeCell ref="L15:M15"/>
    <mergeCell ref="N15:O15"/>
    <mergeCell ref="R14:S14"/>
    <mergeCell ref="T14:U14"/>
    <mergeCell ref="V14:W14"/>
    <mergeCell ref="X14:Y14"/>
    <mergeCell ref="Z14:AA14"/>
    <mergeCell ref="B14:C14"/>
    <mergeCell ref="D14:E14"/>
    <mergeCell ref="F14:G14"/>
    <mergeCell ref="H14:I14"/>
    <mergeCell ref="J14:K14"/>
    <mergeCell ref="L14:M14"/>
    <mergeCell ref="N14:O14"/>
    <mergeCell ref="B12:C12"/>
    <mergeCell ref="D12:E12"/>
    <mergeCell ref="F12:G12"/>
    <mergeCell ref="H12:I12"/>
    <mergeCell ref="J12:K12"/>
    <mergeCell ref="L12:M12"/>
    <mergeCell ref="N12:O12"/>
    <mergeCell ref="P13:Q13"/>
    <mergeCell ref="R13:S13"/>
    <mergeCell ref="B13:C13"/>
    <mergeCell ref="D13:E13"/>
    <mergeCell ref="F13:G13"/>
    <mergeCell ref="H13:I13"/>
    <mergeCell ref="J13:K13"/>
    <mergeCell ref="L13:M13"/>
    <mergeCell ref="N13:O13"/>
    <mergeCell ref="B8:C8"/>
    <mergeCell ref="D8:E8"/>
    <mergeCell ref="F8:G8"/>
    <mergeCell ref="H8:I8"/>
    <mergeCell ref="B9:C9"/>
    <mergeCell ref="H9:I9"/>
    <mergeCell ref="X8:Y8"/>
    <mergeCell ref="X9:Y9"/>
    <mergeCell ref="Z9:AA9"/>
    <mergeCell ref="N8:O8"/>
    <mergeCell ref="P8:Q8"/>
    <mergeCell ref="R8:S8"/>
    <mergeCell ref="T8:U8"/>
    <mergeCell ref="Z8:AA8"/>
    <mergeCell ref="T9:U9"/>
    <mergeCell ref="V9:W9"/>
    <mergeCell ref="D9:E9"/>
    <mergeCell ref="F9:G9"/>
    <mergeCell ref="J9:K9"/>
    <mergeCell ref="L9:M9"/>
    <mergeCell ref="N9:O9"/>
    <mergeCell ref="P9:Q9"/>
    <mergeCell ref="R9:S9"/>
    <mergeCell ref="AD6:AE6"/>
    <mergeCell ref="AH6:AI6"/>
    <mergeCell ref="AK6:AL6"/>
    <mergeCell ref="AN6:AO6"/>
    <mergeCell ref="N5:U5"/>
    <mergeCell ref="P6:U6"/>
    <mergeCell ref="B2:AA2"/>
    <mergeCell ref="R4:U4"/>
    <mergeCell ref="X4:Y4"/>
    <mergeCell ref="B5:C7"/>
    <mergeCell ref="D5:G5"/>
    <mergeCell ref="H5:I7"/>
    <mergeCell ref="N6:O7"/>
    <mergeCell ref="T7:U7"/>
    <mergeCell ref="D6:E7"/>
    <mergeCell ref="F6:G7"/>
    <mergeCell ref="P7:Q7"/>
    <mergeCell ref="R7:S7"/>
    <mergeCell ref="W44:Y44"/>
    <mergeCell ref="Z44:AA44"/>
    <mergeCell ref="W45:Y45"/>
    <mergeCell ref="Z45:AA45"/>
    <mergeCell ref="J5:K7"/>
    <mergeCell ref="L5:M7"/>
    <mergeCell ref="J8:K8"/>
    <mergeCell ref="L8:M8"/>
    <mergeCell ref="V4:W4"/>
    <mergeCell ref="V5:W7"/>
    <mergeCell ref="V8:W8"/>
    <mergeCell ref="X5:Y7"/>
    <mergeCell ref="Z5:AA7"/>
    <mergeCell ref="P12:Q12"/>
    <mergeCell ref="R12:S12"/>
    <mergeCell ref="T12:U12"/>
    <mergeCell ref="V12:W12"/>
    <mergeCell ref="X12:Y12"/>
    <mergeCell ref="Z12:AA12"/>
    <mergeCell ref="T13:U13"/>
    <mergeCell ref="V13:W13"/>
    <mergeCell ref="X13:Y13"/>
    <mergeCell ref="Z13:AA13"/>
    <mergeCell ref="P14:Q14"/>
    <mergeCell ref="B43:C46"/>
    <mergeCell ref="D43:J43"/>
    <mergeCell ref="L43:N43"/>
    <mergeCell ref="D44:J44"/>
    <mergeCell ref="W46:Y46"/>
    <mergeCell ref="L36:M36"/>
    <mergeCell ref="N36:O36"/>
    <mergeCell ref="P36:Q36"/>
    <mergeCell ref="R36:S36"/>
    <mergeCell ref="T36:U36"/>
    <mergeCell ref="V36:W36"/>
    <mergeCell ref="X36:Y36"/>
    <mergeCell ref="J36:K36"/>
    <mergeCell ref="J37:K37"/>
    <mergeCell ref="L37:M37"/>
    <mergeCell ref="N37:O37"/>
    <mergeCell ref="P37:Q37"/>
    <mergeCell ref="R37:S37"/>
    <mergeCell ref="T37:U37"/>
    <mergeCell ref="L38:M38"/>
    <mergeCell ref="N38:O38"/>
    <mergeCell ref="P38:Q38"/>
    <mergeCell ref="R38:S38"/>
    <mergeCell ref="T38:U38"/>
    <mergeCell ref="V35:W35"/>
    <mergeCell ref="X35:Y35"/>
    <mergeCell ref="V37:W37"/>
    <mergeCell ref="X37:Y37"/>
    <mergeCell ref="D45:J45"/>
    <mergeCell ref="D46:J46"/>
    <mergeCell ref="J40:S40"/>
    <mergeCell ref="T40:U40"/>
    <mergeCell ref="V40:W40"/>
    <mergeCell ref="V38:W38"/>
    <mergeCell ref="X38:Y38"/>
    <mergeCell ref="V39:W39"/>
    <mergeCell ref="X39:Y39"/>
    <mergeCell ref="J38:K38"/>
    <mergeCell ref="J39:K39"/>
    <mergeCell ref="L39:M39"/>
    <mergeCell ref="N39:O39"/>
    <mergeCell ref="P39:Q39"/>
    <mergeCell ref="R39:S39"/>
    <mergeCell ref="T39:U39"/>
    <mergeCell ref="Q43:R43"/>
    <mergeCell ref="U43:V43"/>
    <mergeCell ref="Y43:Z43"/>
    <mergeCell ref="X40:Y40"/>
    <mergeCell ref="J32:K34"/>
    <mergeCell ref="J35:K35"/>
    <mergeCell ref="L35:M35"/>
    <mergeCell ref="N35:O35"/>
    <mergeCell ref="P35:Q35"/>
    <mergeCell ref="R35:S35"/>
    <mergeCell ref="T35:U35"/>
    <mergeCell ref="T23:U25"/>
    <mergeCell ref="V23:W25"/>
    <mergeCell ref="J26:M26"/>
    <mergeCell ref="N26:O26"/>
    <mergeCell ref="P26:Q26"/>
    <mergeCell ref="R26:S26"/>
    <mergeCell ref="T26:U26"/>
    <mergeCell ref="N27:O27"/>
    <mergeCell ref="P27:Q27"/>
    <mergeCell ref="R27:S27"/>
    <mergeCell ref="T27:U27"/>
    <mergeCell ref="V27:W27"/>
    <mergeCell ref="J29:U29"/>
    <mergeCell ref="V29:W29"/>
    <mergeCell ref="J27:M27"/>
    <mergeCell ref="J28:M28"/>
    <mergeCell ref="N28:O28"/>
    <mergeCell ref="V26:W26"/>
    <mergeCell ref="X26:Y26"/>
    <mergeCell ref="Z26:AA26"/>
    <mergeCell ref="L32:M34"/>
    <mergeCell ref="N32:O34"/>
    <mergeCell ref="P32:Q34"/>
    <mergeCell ref="R32:S34"/>
    <mergeCell ref="T32:U34"/>
    <mergeCell ref="V32:W34"/>
    <mergeCell ref="X32:Y34"/>
    <mergeCell ref="X27:Y27"/>
    <mergeCell ref="Z27:AA27"/>
    <mergeCell ref="X28:Y28"/>
    <mergeCell ref="Z28:AA28"/>
    <mergeCell ref="X29:Y29"/>
    <mergeCell ref="Z29:AA29"/>
    <mergeCell ref="P28:Q28"/>
    <mergeCell ref="R28:S28"/>
    <mergeCell ref="T28:U28"/>
    <mergeCell ref="V28:W28"/>
    <mergeCell ref="P11:Q11"/>
    <mergeCell ref="R11:S11"/>
    <mergeCell ref="T11:U11"/>
    <mergeCell ref="V11:W11"/>
    <mergeCell ref="X11:Y11"/>
    <mergeCell ref="Z11:AA11"/>
    <mergeCell ref="B11:C11"/>
    <mergeCell ref="D11:E11"/>
    <mergeCell ref="F11:G11"/>
    <mergeCell ref="H11:I11"/>
    <mergeCell ref="J11:K11"/>
    <mergeCell ref="L11:M11"/>
    <mergeCell ref="N11:O11"/>
    <mergeCell ref="P10:Q10"/>
    <mergeCell ref="R10:S10"/>
    <mergeCell ref="T10:U10"/>
    <mergeCell ref="V10:W10"/>
    <mergeCell ref="X10:Y10"/>
    <mergeCell ref="Z10:AA10"/>
    <mergeCell ref="B10:C10"/>
    <mergeCell ref="D10:E10"/>
    <mergeCell ref="F10:G10"/>
    <mergeCell ref="H10:I10"/>
    <mergeCell ref="J10:K10"/>
    <mergeCell ref="L10:M10"/>
    <mergeCell ref="N10:O10"/>
    <mergeCell ref="N23:Q24"/>
    <mergeCell ref="R23:S25"/>
    <mergeCell ref="P19:Q19"/>
    <mergeCell ref="R19:S19"/>
    <mergeCell ref="T19:U19"/>
    <mergeCell ref="V19:W19"/>
    <mergeCell ref="X19:Y19"/>
    <mergeCell ref="Z19:AA19"/>
    <mergeCell ref="B19:C19"/>
    <mergeCell ref="D19:E19"/>
    <mergeCell ref="F19:G19"/>
    <mergeCell ref="H19:I19"/>
    <mergeCell ref="J19:K19"/>
    <mergeCell ref="L19:M19"/>
    <mergeCell ref="N19:O19"/>
    <mergeCell ref="P18:Q18"/>
    <mergeCell ref="R18:S18"/>
    <mergeCell ref="T18:U18"/>
    <mergeCell ref="V18:W18"/>
    <mergeCell ref="X18:Y18"/>
    <mergeCell ref="Z18:AA18"/>
    <mergeCell ref="B18:C18"/>
    <mergeCell ref="D18:E18"/>
    <mergeCell ref="F18:G18"/>
    <mergeCell ref="H18:I18"/>
    <mergeCell ref="J18:K18"/>
    <mergeCell ref="L18:M18"/>
    <mergeCell ref="N18:O18"/>
  </mergeCells>
  <phoneticPr fontId="31"/>
  <conditionalFormatting sqref="B8:U19">
    <cfRule type="expression" dxfId="125" priority="1" stopIfTrue="1">
      <formula>$AE$2&lt;&gt;2</formula>
    </cfRule>
  </conditionalFormatting>
  <conditionalFormatting sqref="J35:O39">
    <cfRule type="expression" dxfId="124" priority="2" stopIfTrue="1">
      <formula>$AE$2&lt;&gt;2</formula>
    </cfRule>
  </conditionalFormatting>
  <conditionalFormatting sqref="J26:U28">
    <cfRule type="expression" dxfId="123" priority="3" stopIfTrue="1">
      <formula>$AE$2&lt;&gt;2</formula>
    </cfRule>
  </conditionalFormatting>
  <conditionalFormatting sqref="L43:N43">
    <cfRule type="expression" dxfId="122" priority="4">
      <formula>$AE$2&lt;&gt;2</formula>
    </cfRule>
  </conditionalFormatting>
  <conditionalFormatting sqref="P35:Q39">
    <cfRule type="expression" dxfId="121" priority="5">
      <formula>$AE$2&lt;&gt;2</formula>
    </cfRule>
  </conditionalFormatting>
  <conditionalFormatting sqref="Q43:R43">
    <cfRule type="expression" dxfId="120" priority="6">
      <formula>$AE$2&lt;&gt;2</formula>
    </cfRule>
  </conditionalFormatting>
  <conditionalFormatting sqref="R35:S39">
    <cfRule type="expression" dxfId="119" priority="7" stopIfTrue="1">
      <formula>$AE$2&lt;&gt;2</formula>
    </cfRule>
  </conditionalFormatting>
  <conditionalFormatting sqref="T35:Y40">
    <cfRule type="expression" dxfId="118" priority="8">
      <formula>$AE$2&lt;&gt;2</formula>
    </cfRule>
  </conditionalFormatting>
  <conditionalFormatting sqref="U43:V43">
    <cfRule type="expression" dxfId="117" priority="9">
      <formula>$AE$2&lt;&gt;2</formula>
    </cfRule>
  </conditionalFormatting>
  <conditionalFormatting sqref="V8:AA19">
    <cfRule type="expression" dxfId="116" priority="10">
      <formula>$AE$2&lt;&gt;2</formula>
    </cfRule>
  </conditionalFormatting>
  <conditionalFormatting sqref="V26:AA29">
    <cfRule type="expression" dxfId="115" priority="11">
      <formula>$AE$2&lt;&gt;2</formula>
    </cfRule>
  </conditionalFormatting>
  <conditionalFormatting sqref="W44:Y46">
    <cfRule type="expression" dxfId="114" priority="12">
      <formula>$AE$2&lt;&gt;2</formula>
    </cfRule>
  </conditionalFormatting>
  <conditionalFormatting sqref="Y43:Z43">
    <cfRule type="expression" dxfId="113" priority="13">
      <formula>$AE$2&lt;&gt;2</formula>
    </cfRule>
  </conditionalFormatting>
  <dataValidations count="1">
    <dataValidation type="list" allowBlank="1" showErrorMessage="1" sqref="L8:L19 T26:T28" xr:uid="{00000000-0002-0000-0100-000000000000}">
      <formula1>"雨戸,ｼｬｯﾀｰ,障子,風除室"</formula1>
    </dataValidation>
  </dataValidations>
  <pageMargins left="0.70866141732283472" right="0.70866141732283472" top="0.74803149606299213" bottom="0.74803149606299213" header="0" footer="0"/>
  <pageSetup paperSize="9" scale="81" orientation="portrait"/>
  <headerFooter>
    <oddHeader>&amp;Rver. 2.5</oddHeader>
    <oddFooter>&amp;Cⓒ　2022 hyoukakyoukai.All right reserved</oddFooter>
  </headerFooter>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1000"/>
  <sheetViews>
    <sheetView workbookViewId="0"/>
  </sheetViews>
  <sheetFormatPr baseColWidth="10" defaultColWidth="14.5" defaultRowHeight="15" customHeight="1"/>
  <cols>
    <col min="1" max="1" width="0.83203125" customWidth="1"/>
    <col min="2" max="28" width="3.83203125" customWidth="1"/>
    <col min="29" max="29" width="3.83203125" hidden="1" customWidth="1"/>
    <col min="30" max="41" width="4.1640625" hidden="1" customWidth="1"/>
  </cols>
  <sheetData>
    <row r="1" spans="1:41" ht="3.75" customHeight="1"/>
    <row r="2" spans="1:41" ht="30" customHeight="1">
      <c r="A2" s="4"/>
      <c r="B2" s="249" t="s">
        <v>129</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4"/>
      <c r="AC2" s="4"/>
      <c r="AD2" s="4"/>
      <c r="AE2" s="39">
        <f>共通条件・結果!AE2</f>
        <v>2</v>
      </c>
      <c r="AF2" s="4"/>
      <c r="AG2" s="4"/>
      <c r="AH2" s="4"/>
      <c r="AI2" s="4"/>
      <c r="AJ2" s="4"/>
      <c r="AK2" s="4"/>
      <c r="AL2" s="4"/>
      <c r="AM2" s="4"/>
      <c r="AN2" s="4"/>
      <c r="AO2" s="4"/>
    </row>
    <row r="3" spans="1:41" ht="24.7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t="s">
        <v>1</v>
      </c>
      <c r="AF3" s="2"/>
      <c r="AG3" s="2"/>
      <c r="AH3" s="2"/>
      <c r="AI3" s="2"/>
      <c r="AJ3" s="2"/>
      <c r="AK3" s="2"/>
      <c r="AL3" s="2"/>
      <c r="AM3" s="2"/>
      <c r="AN3" s="2"/>
      <c r="AO3" s="2"/>
    </row>
    <row r="4" spans="1:41" ht="21.75" customHeight="1">
      <c r="A4" s="2"/>
      <c r="B4" s="5" t="s">
        <v>71</v>
      </c>
      <c r="C4" s="2"/>
      <c r="D4" s="2"/>
      <c r="E4" s="2"/>
      <c r="F4" s="2"/>
      <c r="G4" s="2"/>
      <c r="H4" s="2"/>
      <c r="I4" s="2"/>
      <c r="J4" s="2"/>
      <c r="K4" s="2"/>
      <c r="L4" s="2"/>
      <c r="M4" s="2"/>
      <c r="N4" s="2"/>
      <c r="O4" s="2"/>
      <c r="P4" s="2"/>
      <c r="Q4" s="2"/>
      <c r="R4" s="121" t="s">
        <v>72</v>
      </c>
      <c r="S4" s="122"/>
      <c r="T4" s="122"/>
      <c r="U4" s="123"/>
      <c r="V4" s="242">
        <f>IF(共通条件・結果!AA7="８地域","0.414",IF(共通条件・結果!AA7="７地域",0.415,IF(共通条件・結果!AA7="６地域",0.431,IF(共通条件・結果!AA7="５地域",0.437,IF(共通条件・結果!AA7="４地域",0.426,IF(共通条件・結果!AA7="３地域",0.39,IF(共通条件・結果!AA7="２地域",0.412,IF(共通条件・結果!AA7="１地域",0.43))))))))</f>
        <v>0.43099999999999999</v>
      </c>
      <c r="W4" s="123"/>
      <c r="X4" s="242">
        <f>IF(共通条件・結果!AA7="８地域","-",IF(共通条件・結果!AA7="７地域",0.281,IF(共通条件・結果!AA7="６地域",0.325,IF(共通条件・結果!AA7="５地域",0.31,IF(共通条件・結果!AA7="４地域",0.33,IF(共通条件・結果!AA7="３地域",0.348,IF(共通条件・結果!AA7="２地域",0.341,IF(共通条件・結果!AA7="１地域",0.333))))))))</f>
        <v>0.32500000000000001</v>
      </c>
      <c r="Y4" s="123"/>
      <c r="Z4" s="2"/>
      <c r="AA4" s="2"/>
      <c r="AB4" s="2"/>
      <c r="AC4" s="2"/>
      <c r="AD4" s="2"/>
      <c r="AE4" s="2"/>
      <c r="AF4" s="2"/>
      <c r="AG4" s="2"/>
      <c r="AH4" s="2"/>
      <c r="AI4" s="2"/>
      <c r="AJ4" s="2"/>
      <c r="AK4" s="2"/>
      <c r="AL4" s="2"/>
      <c r="AM4" s="2"/>
      <c r="AN4" s="2"/>
      <c r="AO4" s="2"/>
    </row>
    <row r="5" spans="1:41" ht="21.75" customHeight="1">
      <c r="A5" s="2"/>
      <c r="B5" s="115" t="s">
        <v>73</v>
      </c>
      <c r="C5" s="117"/>
      <c r="D5" s="118" t="s">
        <v>74</v>
      </c>
      <c r="E5" s="119"/>
      <c r="F5" s="119"/>
      <c r="G5" s="126"/>
      <c r="H5" s="182" t="s">
        <v>130</v>
      </c>
      <c r="I5" s="117"/>
      <c r="J5" s="182" t="s">
        <v>76</v>
      </c>
      <c r="K5" s="117"/>
      <c r="L5" s="182" t="s">
        <v>77</v>
      </c>
      <c r="M5" s="117"/>
      <c r="N5" s="245" t="s">
        <v>78</v>
      </c>
      <c r="O5" s="119"/>
      <c r="P5" s="119"/>
      <c r="Q5" s="119"/>
      <c r="R5" s="119"/>
      <c r="S5" s="119"/>
      <c r="T5" s="119"/>
      <c r="U5" s="119"/>
      <c r="V5" s="182" t="s">
        <v>131</v>
      </c>
      <c r="W5" s="117"/>
      <c r="X5" s="182" t="s">
        <v>132</v>
      </c>
      <c r="Y5" s="117"/>
      <c r="Z5" s="182" t="s">
        <v>81</v>
      </c>
      <c r="AA5" s="134"/>
      <c r="AB5" s="2"/>
      <c r="AC5" s="2"/>
      <c r="AD5" s="2"/>
      <c r="AE5" s="2"/>
      <c r="AF5" s="2"/>
      <c r="AG5" s="2"/>
      <c r="AH5" s="2"/>
      <c r="AI5" s="2"/>
      <c r="AJ5" s="2"/>
      <c r="AK5" s="2"/>
      <c r="AL5" s="2"/>
      <c r="AM5" s="2"/>
      <c r="AN5" s="2"/>
      <c r="AO5" s="2"/>
    </row>
    <row r="6" spans="1:41" ht="21.75" customHeight="1">
      <c r="A6" s="2"/>
      <c r="B6" s="214"/>
      <c r="C6" s="184"/>
      <c r="D6" s="254" t="s">
        <v>82</v>
      </c>
      <c r="E6" s="251"/>
      <c r="F6" s="256" t="s">
        <v>83</v>
      </c>
      <c r="G6" s="257"/>
      <c r="H6" s="183"/>
      <c r="I6" s="184"/>
      <c r="J6" s="183"/>
      <c r="K6" s="184"/>
      <c r="L6" s="183"/>
      <c r="M6" s="184"/>
      <c r="N6" s="250" t="s">
        <v>84</v>
      </c>
      <c r="O6" s="251"/>
      <c r="P6" s="246" t="s">
        <v>85</v>
      </c>
      <c r="Q6" s="247"/>
      <c r="R6" s="247"/>
      <c r="S6" s="247"/>
      <c r="T6" s="247"/>
      <c r="U6" s="248"/>
      <c r="V6" s="183"/>
      <c r="W6" s="184"/>
      <c r="X6" s="183"/>
      <c r="Y6" s="184"/>
      <c r="Z6" s="183"/>
      <c r="AA6" s="194"/>
      <c r="AB6" s="2"/>
      <c r="AC6" s="2"/>
      <c r="AD6" s="244" t="s">
        <v>86</v>
      </c>
      <c r="AE6" s="138"/>
      <c r="AF6" s="34"/>
      <c r="AG6" s="34"/>
      <c r="AH6" s="244" t="s">
        <v>87</v>
      </c>
      <c r="AI6" s="138"/>
      <c r="AJ6" s="34"/>
      <c r="AK6" s="244" t="s">
        <v>88</v>
      </c>
      <c r="AL6" s="138"/>
      <c r="AM6" s="2"/>
      <c r="AN6" s="244" t="s">
        <v>89</v>
      </c>
      <c r="AO6" s="138"/>
    </row>
    <row r="7" spans="1:41" ht="21.75" customHeight="1">
      <c r="A7" s="2"/>
      <c r="B7" s="215"/>
      <c r="C7" s="186"/>
      <c r="D7" s="185"/>
      <c r="E7" s="252"/>
      <c r="F7" s="156"/>
      <c r="G7" s="186"/>
      <c r="H7" s="185"/>
      <c r="I7" s="186"/>
      <c r="J7" s="185"/>
      <c r="K7" s="186"/>
      <c r="L7" s="185"/>
      <c r="M7" s="186"/>
      <c r="N7" s="185"/>
      <c r="O7" s="252"/>
      <c r="P7" s="253" t="s">
        <v>90</v>
      </c>
      <c r="Q7" s="186"/>
      <c r="R7" s="259" t="s">
        <v>91</v>
      </c>
      <c r="S7" s="252"/>
      <c r="T7" s="253" t="s">
        <v>92</v>
      </c>
      <c r="U7" s="186"/>
      <c r="V7" s="185"/>
      <c r="W7" s="186"/>
      <c r="X7" s="185"/>
      <c r="Y7" s="186"/>
      <c r="Z7" s="185"/>
      <c r="AA7" s="165"/>
      <c r="AB7" s="2"/>
      <c r="AC7" s="2"/>
      <c r="AD7" s="34" t="s">
        <v>93</v>
      </c>
      <c r="AE7" s="34" t="s">
        <v>94</v>
      </c>
      <c r="AF7" s="34"/>
      <c r="AG7" s="34"/>
      <c r="AH7" s="34" t="s">
        <v>93</v>
      </c>
      <c r="AI7" s="34" t="s">
        <v>94</v>
      </c>
      <c r="AJ7" s="34"/>
      <c r="AK7" s="34" t="s">
        <v>93</v>
      </c>
      <c r="AL7" s="34" t="s">
        <v>94</v>
      </c>
      <c r="AM7" s="2"/>
      <c r="AN7" s="40" t="s">
        <v>95</v>
      </c>
      <c r="AO7" s="2" t="s">
        <v>96</v>
      </c>
    </row>
    <row r="8" spans="1:41" ht="21.75" customHeight="1">
      <c r="A8" s="2"/>
      <c r="B8" s="216"/>
      <c r="C8" s="206"/>
      <c r="D8" s="221"/>
      <c r="E8" s="222"/>
      <c r="F8" s="223"/>
      <c r="G8" s="206"/>
      <c r="H8" s="221"/>
      <c r="I8" s="206"/>
      <c r="J8" s="221"/>
      <c r="K8" s="206"/>
      <c r="L8" s="198" t="s">
        <v>133</v>
      </c>
      <c r="M8" s="199"/>
      <c r="N8" s="260"/>
      <c r="O8" s="222"/>
      <c r="P8" s="261"/>
      <c r="Q8" s="262"/>
      <c r="R8" s="263"/>
      <c r="S8" s="222"/>
      <c r="T8" s="264"/>
      <c r="U8" s="206"/>
      <c r="V8" s="243" t="str">
        <f t="shared" ref="V8:V19" si="0">IF(D8="","",AD8)</f>
        <v/>
      </c>
      <c r="W8" s="117"/>
      <c r="X8" s="243" t="str">
        <f t="shared" ref="X8:X19" si="1">IF(D8="","",IF(ISERROR(AE8),"-",AE8))</f>
        <v/>
      </c>
      <c r="Y8" s="117"/>
      <c r="Z8" s="243" t="str">
        <f t="shared" ref="Z8:Z19" si="2">IF(D8="","",D8*F8*AN8)</f>
        <v/>
      </c>
      <c r="AA8" s="134"/>
      <c r="AB8" s="2"/>
      <c r="AC8" s="2"/>
      <c r="AD8" s="2" t="e">
        <f t="shared" ref="AD8:AD19" si="3">D8*F8*J8*$V$4*AH8</f>
        <v>#VALUE!</v>
      </c>
      <c r="AE8" s="2" t="e">
        <f t="shared" ref="AE8:AE19" si="4">D8*F8*J8*$X$4*AI8</f>
        <v>#VALUE!</v>
      </c>
      <c r="AF8" s="2"/>
      <c r="AG8" s="2" t="b">
        <v>0</v>
      </c>
      <c r="AH8" s="2" t="str">
        <f t="shared" ref="AH8:AH19" si="5">IF(AG8=TRUE,"0.93",IF(ISERROR(AK8),"エラー",IF(AK8&gt;0.93,"0.93",AK8)))</f>
        <v>エラー</v>
      </c>
      <c r="AI8" s="2" t="str">
        <f t="shared" ref="AI8:AI19" si="6">IF(AG8=TRUE,"0.51",IF(ISERROR(AL8),"エラー",IF(AL8&gt;0.72,"0.72",AL8)))</f>
        <v>エラー</v>
      </c>
      <c r="AJ8" s="2"/>
      <c r="AK8" s="2" t="e">
        <f t="shared" ref="AK8:AK19" si="7">0.01*(16+24*(2*R8+T8)/P8)</f>
        <v>#DIV/0!</v>
      </c>
      <c r="AL8" s="2" t="e">
        <f t="shared" ref="AL8:AL19" si="8">0.01*(10+15*(2*R8+T8)/P8)</f>
        <v>#DIV/0!</v>
      </c>
      <c r="AM8" s="2"/>
      <c r="AN8" s="2" t="e">
        <f t="shared" ref="AN8:AN19" si="9">IF(AO8="FALSE",H8,IF(L8="風除室",1/((1/H8)+0.1),0.5*H8+0.5*(1/((1/H8)+AO8))))</f>
        <v>#DIV/0!</v>
      </c>
      <c r="AO8" s="34" t="b">
        <f t="shared" ref="AO8:AO19" si="10">IF(L8="","FALSE",IF(L8="雨戸",0.1,IF(L8="ｼｬｯﾀｰ",0.1,IF(L8="障子",0.18,IF(L8="風除室",0.1)))))</f>
        <v>0</v>
      </c>
    </row>
    <row r="9" spans="1:41" ht="21.75" customHeight="1">
      <c r="A9" s="2"/>
      <c r="B9" s="174"/>
      <c r="C9" s="171"/>
      <c r="D9" s="175"/>
      <c r="E9" s="169"/>
      <c r="F9" s="176"/>
      <c r="G9" s="171"/>
      <c r="H9" s="175"/>
      <c r="I9" s="171"/>
      <c r="J9" s="175"/>
      <c r="K9" s="171"/>
      <c r="L9" s="177"/>
      <c r="M9" s="171"/>
      <c r="N9" s="178"/>
      <c r="O9" s="169"/>
      <c r="P9" s="166"/>
      <c r="Q9" s="167"/>
      <c r="R9" s="168"/>
      <c r="S9" s="169"/>
      <c r="T9" s="170"/>
      <c r="U9" s="171"/>
      <c r="V9" s="172" t="str">
        <f t="shared" si="0"/>
        <v/>
      </c>
      <c r="W9" s="171"/>
      <c r="X9" s="172" t="str">
        <f t="shared" si="1"/>
        <v/>
      </c>
      <c r="Y9" s="171"/>
      <c r="Z9" s="172" t="str">
        <f t="shared" si="2"/>
        <v/>
      </c>
      <c r="AA9" s="173"/>
      <c r="AB9" s="2"/>
      <c r="AC9" s="2"/>
      <c r="AD9" s="2" t="e">
        <f t="shared" si="3"/>
        <v>#VALUE!</v>
      </c>
      <c r="AE9" s="2" t="e">
        <f t="shared" si="4"/>
        <v>#VALUE!</v>
      </c>
      <c r="AF9" s="2"/>
      <c r="AG9" s="2" t="b">
        <v>0</v>
      </c>
      <c r="AH9" s="2" t="str">
        <f t="shared" si="5"/>
        <v>エラー</v>
      </c>
      <c r="AI9" s="2" t="str">
        <f t="shared" si="6"/>
        <v>エラー</v>
      </c>
      <c r="AJ9" s="2"/>
      <c r="AK9" s="2" t="e">
        <f t="shared" si="7"/>
        <v>#DIV/0!</v>
      </c>
      <c r="AL9" s="2" t="e">
        <f t="shared" si="8"/>
        <v>#DIV/0!</v>
      </c>
      <c r="AM9" s="2"/>
      <c r="AN9" s="2">
        <f t="shared" si="9"/>
        <v>0</v>
      </c>
      <c r="AO9" s="34" t="str">
        <f t="shared" si="10"/>
        <v>FALSE</v>
      </c>
    </row>
    <row r="10" spans="1:41" ht="21.75" customHeight="1">
      <c r="A10" s="2"/>
      <c r="B10" s="174"/>
      <c r="C10" s="171"/>
      <c r="D10" s="175"/>
      <c r="E10" s="169"/>
      <c r="F10" s="176"/>
      <c r="G10" s="171"/>
      <c r="H10" s="175"/>
      <c r="I10" s="171"/>
      <c r="J10" s="175"/>
      <c r="K10" s="171"/>
      <c r="L10" s="177"/>
      <c r="M10" s="171"/>
      <c r="N10" s="178"/>
      <c r="O10" s="169"/>
      <c r="P10" s="166"/>
      <c r="Q10" s="169"/>
      <c r="R10" s="168"/>
      <c r="S10" s="169"/>
      <c r="T10" s="168"/>
      <c r="U10" s="171"/>
      <c r="V10" s="172" t="str">
        <f t="shared" si="0"/>
        <v/>
      </c>
      <c r="W10" s="171"/>
      <c r="X10" s="172" t="str">
        <f t="shared" si="1"/>
        <v/>
      </c>
      <c r="Y10" s="171"/>
      <c r="Z10" s="172" t="str">
        <f t="shared" si="2"/>
        <v/>
      </c>
      <c r="AA10" s="173"/>
      <c r="AB10" s="2"/>
      <c r="AC10" s="2"/>
      <c r="AD10" s="2" t="e">
        <f t="shared" si="3"/>
        <v>#VALUE!</v>
      </c>
      <c r="AE10" s="2" t="e">
        <f t="shared" si="4"/>
        <v>#VALUE!</v>
      </c>
      <c r="AF10" s="2"/>
      <c r="AG10" s="2" t="b">
        <v>0</v>
      </c>
      <c r="AH10" s="2" t="str">
        <f t="shared" si="5"/>
        <v>エラー</v>
      </c>
      <c r="AI10" s="2" t="str">
        <f t="shared" si="6"/>
        <v>エラー</v>
      </c>
      <c r="AJ10" s="2"/>
      <c r="AK10" s="2" t="e">
        <f t="shared" si="7"/>
        <v>#DIV/0!</v>
      </c>
      <c r="AL10" s="2" t="e">
        <f t="shared" si="8"/>
        <v>#DIV/0!</v>
      </c>
      <c r="AM10" s="2"/>
      <c r="AN10" s="2">
        <f t="shared" si="9"/>
        <v>0</v>
      </c>
      <c r="AO10" s="34" t="str">
        <f t="shared" si="10"/>
        <v>FALSE</v>
      </c>
    </row>
    <row r="11" spans="1:41" ht="21.75" customHeight="1">
      <c r="A11" s="2"/>
      <c r="B11" s="174"/>
      <c r="C11" s="171"/>
      <c r="D11" s="175"/>
      <c r="E11" s="169"/>
      <c r="F11" s="176"/>
      <c r="G11" s="171"/>
      <c r="H11" s="175"/>
      <c r="I11" s="171"/>
      <c r="J11" s="175"/>
      <c r="K11" s="171"/>
      <c r="L11" s="177"/>
      <c r="M11" s="171"/>
      <c r="N11" s="178"/>
      <c r="O11" s="169"/>
      <c r="P11" s="166"/>
      <c r="Q11" s="169"/>
      <c r="R11" s="168"/>
      <c r="S11" s="169"/>
      <c r="T11" s="168"/>
      <c r="U11" s="171"/>
      <c r="V11" s="172" t="str">
        <f t="shared" si="0"/>
        <v/>
      </c>
      <c r="W11" s="171"/>
      <c r="X11" s="172" t="str">
        <f t="shared" si="1"/>
        <v/>
      </c>
      <c r="Y11" s="171"/>
      <c r="Z11" s="172" t="str">
        <f t="shared" si="2"/>
        <v/>
      </c>
      <c r="AA11" s="173"/>
      <c r="AB11" s="2"/>
      <c r="AC11" s="2"/>
      <c r="AD11" s="2" t="e">
        <f t="shared" si="3"/>
        <v>#VALUE!</v>
      </c>
      <c r="AE11" s="2" t="e">
        <f t="shared" si="4"/>
        <v>#VALUE!</v>
      </c>
      <c r="AF11" s="2"/>
      <c r="AG11" s="2" t="b">
        <v>0</v>
      </c>
      <c r="AH11" s="2" t="str">
        <f t="shared" si="5"/>
        <v>エラー</v>
      </c>
      <c r="AI11" s="2" t="str">
        <f t="shared" si="6"/>
        <v>エラー</v>
      </c>
      <c r="AJ11" s="2"/>
      <c r="AK11" s="2" t="e">
        <f t="shared" si="7"/>
        <v>#DIV/0!</v>
      </c>
      <c r="AL11" s="2" t="e">
        <f t="shared" si="8"/>
        <v>#DIV/0!</v>
      </c>
      <c r="AM11" s="2"/>
      <c r="AN11" s="2">
        <f t="shared" si="9"/>
        <v>0</v>
      </c>
      <c r="AO11" s="34" t="str">
        <f t="shared" si="10"/>
        <v>FALSE</v>
      </c>
    </row>
    <row r="12" spans="1:41" ht="21.75" customHeight="1">
      <c r="A12" s="2"/>
      <c r="B12" s="174"/>
      <c r="C12" s="171"/>
      <c r="D12" s="175"/>
      <c r="E12" s="169"/>
      <c r="F12" s="176"/>
      <c r="G12" s="171"/>
      <c r="H12" s="175"/>
      <c r="I12" s="171"/>
      <c r="J12" s="175"/>
      <c r="K12" s="171"/>
      <c r="L12" s="177"/>
      <c r="M12" s="171"/>
      <c r="N12" s="178"/>
      <c r="O12" s="171"/>
      <c r="P12" s="166"/>
      <c r="Q12" s="169"/>
      <c r="R12" s="168"/>
      <c r="S12" s="169"/>
      <c r="T12" s="168"/>
      <c r="U12" s="171"/>
      <c r="V12" s="172" t="str">
        <f t="shared" si="0"/>
        <v/>
      </c>
      <c r="W12" s="171"/>
      <c r="X12" s="172" t="str">
        <f t="shared" si="1"/>
        <v/>
      </c>
      <c r="Y12" s="171"/>
      <c r="Z12" s="172" t="str">
        <f t="shared" si="2"/>
        <v/>
      </c>
      <c r="AA12" s="173"/>
      <c r="AB12" s="2"/>
      <c r="AC12" s="2"/>
      <c r="AD12" s="2" t="e">
        <f t="shared" si="3"/>
        <v>#VALUE!</v>
      </c>
      <c r="AE12" s="2" t="e">
        <f t="shared" si="4"/>
        <v>#VALUE!</v>
      </c>
      <c r="AF12" s="2"/>
      <c r="AG12" s="2" t="b">
        <v>0</v>
      </c>
      <c r="AH12" s="2" t="str">
        <f t="shared" si="5"/>
        <v>エラー</v>
      </c>
      <c r="AI12" s="2" t="str">
        <f t="shared" si="6"/>
        <v>エラー</v>
      </c>
      <c r="AJ12" s="2"/>
      <c r="AK12" s="2" t="e">
        <f t="shared" si="7"/>
        <v>#DIV/0!</v>
      </c>
      <c r="AL12" s="2" t="e">
        <f t="shared" si="8"/>
        <v>#DIV/0!</v>
      </c>
      <c r="AM12" s="2"/>
      <c r="AN12" s="2">
        <f t="shared" si="9"/>
        <v>0</v>
      </c>
      <c r="AO12" s="34" t="str">
        <f t="shared" si="10"/>
        <v>FALSE</v>
      </c>
    </row>
    <row r="13" spans="1:41" ht="21.75" customHeight="1">
      <c r="A13" s="2"/>
      <c r="B13" s="174"/>
      <c r="C13" s="171"/>
      <c r="D13" s="175"/>
      <c r="E13" s="169"/>
      <c r="F13" s="176"/>
      <c r="G13" s="171"/>
      <c r="H13" s="175"/>
      <c r="I13" s="171"/>
      <c r="J13" s="175"/>
      <c r="K13" s="171"/>
      <c r="L13" s="177"/>
      <c r="M13" s="171"/>
      <c r="N13" s="178"/>
      <c r="O13" s="171"/>
      <c r="P13" s="166"/>
      <c r="Q13" s="169"/>
      <c r="R13" s="168"/>
      <c r="S13" s="169"/>
      <c r="T13" s="168"/>
      <c r="U13" s="171"/>
      <c r="V13" s="172" t="str">
        <f t="shared" si="0"/>
        <v/>
      </c>
      <c r="W13" s="171"/>
      <c r="X13" s="172" t="str">
        <f t="shared" si="1"/>
        <v/>
      </c>
      <c r="Y13" s="171"/>
      <c r="Z13" s="172" t="str">
        <f t="shared" si="2"/>
        <v/>
      </c>
      <c r="AA13" s="173"/>
      <c r="AB13" s="2"/>
      <c r="AC13" s="2"/>
      <c r="AD13" s="2" t="e">
        <f t="shared" si="3"/>
        <v>#VALUE!</v>
      </c>
      <c r="AE13" s="2" t="e">
        <f t="shared" si="4"/>
        <v>#VALUE!</v>
      </c>
      <c r="AF13" s="2"/>
      <c r="AG13" s="2" t="b">
        <v>0</v>
      </c>
      <c r="AH13" s="2" t="str">
        <f t="shared" si="5"/>
        <v>エラー</v>
      </c>
      <c r="AI13" s="2" t="str">
        <f t="shared" si="6"/>
        <v>エラー</v>
      </c>
      <c r="AJ13" s="2"/>
      <c r="AK13" s="2" t="e">
        <f t="shared" si="7"/>
        <v>#DIV/0!</v>
      </c>
      <c r="AL13" s="2" t="e">
        <f t="shared" si="8"/>
        <v>#DIV/0!</v>
      </c>
      <c r="AM13" s="2"/>
      <c r="AN13" s="2">
        <f t="shared" si="9"/>
        <v>0</v>
      </c>
      <c r="AO13" s="34" t="str">
        <f t="shared" si="10"/>
        <v>FALSE</v>
      </c>
    </row>
    <row r="14" spans="1:41" ht="21.75" customHeight="1">
      <c r="A14" s="2"/>
      <c r="B14" s="174"/>
      <c r="C14" s="171"/>
      <c r="D14" s="175"/>
      <c r="E14" s="169"/>
      <c r="F14" s="176"/>
      <c r="G14" s="171"/>
      <c r="H14" s="175"/>
      <c r="I14" s="171"/>
      <c r="J14" s="175"/>
      <c r="K14" s="171"/>
      <c r="L14" s="177"/>
      <c r="M14" s="171"/>
      <c r="N14" s="178"/>
      <c r="O14" s="169"/>
      <c r="P14" s="166"/>
      <c r="Q14" s="169"/>
      <c r="R14" s="168"/>
      <c r="S14" s="169"/>
      <c r="T14" s="168"/>
      <c r="U14" s="171"/>
      <c r="V14" s="172" t="str">
        <f t="shared" si="0"/>
        <v/>
      </c>
      <c r="W14" s="171"/>
      <c r="X14" s="172" t="str">
        <f t="shared" si="1"/>
        <v/>
      </c>
      <c r="Y14" s="171"/>
      <c r="Z14" s="172" t="str">
        <f t="shared" si="2"/>
        <v/>
      </c>
      <c r="AA14" s="173"/>
      <c r="AB14" s="2"/>
      <c r="AC14" s="2"/>
      <c r="AD14" s="2" t="e">
        <f t="shared" si="3"/>
        <v>#VALUE!</v>
      </c>
      <c r="AE14" s="2" t="e">
        <f t="shared" si="4"/>
        <v>#VALUE!</v>
      </c>
      <c r="AF14" s="2"/>
      <c r="AG14" s="2" t="b">
        <v>0</v>
      </c>
      <c r="AH14" s="2" t="str">
        <f t="shared" si="5"/>
        <v>エラー</v>
      </c>
      <c r="AI14" s="2" t="str">
        <f t="shared" si="6"/>
        <v>エラー</v>
      </c>
      <c r="AJ14" s="2"/>
      <c r="AK14" s="2" t="e">
        <f t="shared" si="7"/>
        <v>#DIV/0!</v>
      </c>
      <c r="AL14" s="2" t="e">
        <f t="shared" si="8"/>
        <v>#DIV/0!</v>
      </c>
      <c r="AM14" s="2"/>
      <c r="AN14" s="2">
        <f t="shared" si="9"/>
        <v>0</v>
      </c>
      <c r="AO14" s="34" t="str">
        <f t="shared" si="10"/>
        <v>FALSE</v>
      </c>
    </row>
    <row r="15" spans="1:41" ht="21.75" customHeight="1">
      <c r="A15" s="2"/>
      <c r="B15" s="174"/>
      <c r="C15" s="171"/>
      <c r="D15" s="175"/>
      <c r="E15" s="169"/>
      <c r="F15" s="176"/>
      <c r="G15" s="171"/>
      <c r="H15" s="175"/>
      <c r="I15" s="171"/>
      <c r="J15" s="175"/>
      <c r="K15" s="171"/>
      <c r="L15" s="177"/>
      <c r="M15" s="171"/>
      <c r="N15" s="178"/>
      <c r="O15" s="169"/>
      <c r="P15" s="166"/>
      <c r="Q15" s="169"/>
      <c r="R15" s="168"/>
      <c r="S15" s="169"/>
      <c r="T15" s="168"/>
      <c r="U15" s="171"/>
      <c r="V15" s="172" t="str">
        <f t="shared" si="0"/>
        <v/>
      </c>
      <c r="W15" s="171"/>
      <c r="X15" s="172" t="str">
        <f t="shared" si="1"/>
        <v/>
      </c>
      <c r="Y15" s="171"/>
      <c r="Z15" s="172" t="str">
        <f t="shared" si="2"/>
        <v/>
      </c>
      <c r="AA15" s="173"/>
      <c r="AB15" s="2"/>
      <c r="AC15" s="2"/>
      <c r="AD15" s="2" t="e">
        <f t="shared" si="3"/>
        <v>#VALUE!</v>
      </c>
      <c r="AE15" s="2" t="e">
        <f t="shared" si="4"/>
        <v>#VALUE!</v>
      </c>
      <c r="AF15" s="2"/>
      <c r="AG15" s="2" t="b">
        <v>0</v>
      </c>
      <c r="AH15" s="2" t="str">
        <f t="shared" si="5"/>
        <v>エラー</v>
      </c>
      <c r="AI15" s="2" t="str">
        <f t="shared" si="6"/>
        <v>エラー</v>
      </c>
      <c r="AJ15" s="2"/>
      <c r="AK15" s="2" t="e">
        <f t="shared" si="7"/>
        <v>#DIV/0!</v>
      </c>
      <c r="AL15" s="2" t="e">
        <f t="shared" si="8"/>
        <v>#DIV/0!</v>
      </c>
      <c r="AM15" s="2"/>
      <c r="AN15" s="2">
        <f t="shared" si="9"/>
        <v>0</v>
      </c>
      <c r="AO15" s="34" t="str">
        <f t="shared" si="10"/>
        <v>FALSE</v>
      </c>
    </row>
    <row r="16" spans="1:41" ht="21.75" customHeight="1">
      <c r="A16" s="2"/>
      <c r="B16" s="174"/>
      <c r="C16" s="171"/>
      <c r="D16" s="175"/>
      <c r="E16" s="169"/>
      <c r="F16" s="176"/>
      <c r="G16" s="171"/>
      <c r="H16" s="175"/>
      <c r="I16" s="171"/>
      <c r="J16" s="175"/>
      <c r="K16" s="171"/>
      <c r="L16" s="177"/>
      <c r="M16" s="171"/>
      <c r="N16" s="178"/>
      <c r="O16" s="169"/>
      <c r="P16" s="166"/>
      <c r="Q16" s="169"/>
      <c r="R16" s="168"/>
      <c r="S16" s="169"/>
      <c r="T16" s="168"/>
      <c r="U16" s="171"/>
      <c r="V16" s="172" t="str">
        <f t="shared" si="0"/>
        <v/>
      </c>
      <c r="W16" s="171"/>
      <c r="X16" s="172" t="str">
        <f t="shared" si="1"/>
        <v/>
      </c>
      <c r="Y16" s="171"/>
      <c r="Z16" s="172" t="str">
        <f t="shared" si="2"/>
        <v/>
      </c>
      <c r="AA16" s="173"/>
      <c r="AB16" s="2"/>
      <c r="AC16" s="2"/>
      <c r="AD16" s="2" t="e">
        <f t="shared" si="3"/>
        <v>#VALUE!</v>
      </c>
      <c r="AE16" s="2" t="e">
        <f t="shared" si="4"/>
        <v>#VALUE!</v>
      </c>
      <c r="AF16" s="2"/>
      <c r="AG16" s="2" t="b">
        <v>0</v>
      </c>
      <c r="AH16" s="2" t="str">
        <f t="shared" si="5"/>
        <v>エラー</v>
      </c>
      <c r="AI16" s="2" t="str">
        <f t="shared" si="6"/>
        <v>エラー</v>
      </c>
      <c r="AJ16" s="2"/>
      <c r="AK16" s="2" t="e">
        <f t="shared" si="7"/>
        <v>#DIV/0!</v>
      </c>
      <c r="AL16" s="2" t="e">
        <f t="shared" si="8"/>
        <v>#DIV/0!</v>
      </c>
      <c r="AM16" s="2"/>
      <c r="AN16" s="2">
        <f t="shared" si="9"/>
        <v>0</v>
      </c>
      <c r="AO16" s="34" t="str">
        <f t="shared" si="10"/>
        <v>FALSE</v>
      </c>
    </row>
    <row r="17" spans="1:41" ht="21.75" customHeight="1">
      <c r="A17" s="2"/>
      <c r="B17" s="174"/>
      <c r="C17" s="171"/>
      <c r="D17" s="175"/>
      <c r="E17" s="169"/>
      <c r="F17" s="176"/>
      <c r="G17" s="171"/>
      <c r="H17" s="175"/>
      <c r="I17" s="171"/>
      <c r="J17" s="175"/>
      <c r="K17" s="171"/>
      <c r="L17" s="177"/>
      <c r="M17" s="171"/>
      <c r="N17" s="178"/>
      <c r="O17" s="169"/>
      <c r="P17" s="166"/>
      <c r="Q17" s="167"/>
      <c r="R17" s="168"/>
      <c r="S17" s="169"/>
      <c r="T17" s="168"/>
      <c r="U17" s="171"/>
      <c r="V17" s="172" t="str">
        <f t="shared" si="0"/>
        <v/>
      </c>
      <c r="W17" s="171"/>
      <c r="X17" s="172" t="str">
        <f t="shared" si="1"/>
        <v/>
      </c>
      <c r="Y17" s="171"/>
      <c r="Z17" s="172" t="str">
        <f t="shared" si="2"/>
        <v/>
      </c>
      <c r="AA17" s="173"/>
      <c r="AB17" s="2"/>
      <c r="AC17" s="2"/>
      <c r="AD17" s="2" t="e">
        <f t="shared" si="3"/>
        <v>#VALUE!</v>
      </c>
      <c r="AE17" s="2" t="e">
        <f t="shared" si="4"/>
        <v>#VALUE!</v>
      </c>
      <c r="AF17" s="2"/>
      <c r="AG17" s="2" t="b">
        <v>0</v>
      </c>
      <c r="AH17" s="2" t="str">
        <f t="shared" si="5"/>
        <v>エラー</v>
      </c>
      <c r="AI17" s="2" t="str">
        <f t="shared" si="6"/>
        <v>エラー</v>
      </c>
      <c r="AJ17" s="2"/>
      <c r="AK17" s="2" t="e">
        <f t="shared" si="7"/>
        <v>#DIV/0!</v>
      </c>
      <c r="AL17" s="2" t="e">
        <f t="shared" si="8"/>
        <v>#DIV/0!</v>
      </c>
      <c r="AM17" s="2"/>
      <c r="AN17" s="2">
        <f t="shared" si="9"/>
        <v>0</v>
      </c>
      <c r="AO17" s="34" t="str">
        <f t="shared" si="10"/>
        <v>FALSE</v>
      </c>
    </row>
    <row r="18" spans="1:41" ht="21.75" customHeight="1">
      <c r="A18" s="2"/>
      <c r="B18" s="174"/>
      <c r="C18" s="171"/>
      <c r="D18" s="175"/>
      <c r="E18" s="169"/>
      <c r="F18" s="176"/>
      <c r="G18" s="171"/>
      <c r="H18" s="175"/>
      <c r="I18" s="171"/>
      <c r="J18" s="175"/>
      <c r="K18" s="171"/>
      <c r="L18" s="177"/>
      <c r="M18" s="171"/>
      <c r="N18" s="178"/>
      <c r="O18" s="169"/>
      <c r="P18" s="166"/>
      <c r="Q18" s="167"/>
      <c r="R18" s="168"/>
      <c r="S18" s="169"/>
      <c r="T18" s="170"/>
      <c r="U18" s="171"/>
      <c r="V18" s="172" t="str">
        <f t="shared" si="0"/>
        <v/>
      </c>
      <c r="W18" s="171"/>
      <c r="X18" s="172" t="str">
        <f t="shared" si="1"/>
        <v/>
      </c>
      <c r="Y18" s="171"/>
      <c r="Z18" s="172" t="str">
        <f t="shared" si="2"/>
        <v/>
      </c>
      <c r="AA18" s="173"/>
      <c r="AB18" s="2"/>
      <c r="AC18" s="2"/>
      <c r="AD18" s="2" t="e">
        <f t="shared" si="3"/>
        <v>#VALUE!</v>
      </c>
      <c r="AE18" s="2" t="e">
        <f t="shared" si="4"/>
        <v>#VALUE!</v>
      </c>
      <c r="AF18" s="2"/>
      <c r="AG18" s="2" t="b">
        <v>0</v>
      </c>
      <c r="AH18" s="2" t="str">
        <f t="shared" si="5"/>
        <v>エラー</v>
      </c>
      <c r="AI18" s="2" t="str">
        <f t="shared" si="6"/>
        <v>エラー</v>
      </c>
      <c r="AJ18" s="2"/>
      <c r="AK18" s="2" t="e">
        <f t="shared" si="7"/>
        <v>#DIV/0!</v>
      </c>
      <c r="AL18" s="2" t="e">
        <f t="shared" si="8"/>
        <v>#DIV/0!</v>
      </c>
      <c r="AM18" s="2"/>
      <c r="AN18" s="2">
        <f t="shared" si="9"/>
        <v>0</v>
      </c>
      <c r="AO18" s="34" t="str">
        <f t="shared" si="10"/>
        <v>FALSE</v>
      </c>
    </row>
    <row r="19" spans="1:41" ht="21.75" customHeight="1">
      <c r="A19" s="2"/>
      <c r="B19" s="195"/>
      <c r="C19" s="192"/>
      <c r="D19" s="196"/>
      <c r="E19" s="190"/>
      <c r="F19" s="197"/>
      <c r="G19" s="192"/>
      <c r="H19" s="196"/>
      <c r="I19" s="192"/>
      <c r="J19" s="196"/>
      <c r="K19" s="192"/>
      <c r="L19" s="198"/>
      <c r="M19" s="199"/>
      <c r="N19" s="200"/>
      <c r="O19" s="190"/>
      <c r="P19" s="187"/>
      <c r="Q19" s="188"/>
      <c r="R19" s="189"/>
      <c r="S19" s="190"/>
      <c r="T19" s="191"/>
      <c r="U19" s="192"/>
      <c r="V19" s="172" t="str">
        <f t="shared" si="0"/>
        <v/>
      </c>
      <c r="W19" s="171"/>
      <c r="X19" s="172" t="str">
        <f t="shared" si="1"/>
        <v/>
      </c>
      <c r="Y19" s="171"/>
      <c r="Z19" s="193" t="str">
        <f t="shared" si="2"/>
        <v/>
      </c>
      <c r="AA19" s="194"/>
      <c r="AB19" s="2"/>
      <c r="AC19" s="2"/>
      <c r="AD19" s="2" t="e">
        <f t="shared" si="3"/>
        <v>#VALUE!</v>
      </c>
      <c r="AE19" s="2" t="e">
        <f t="shared" si="4"/>
        <v>#VALUE!</v>
      </c>
      <c r="AF19" s="2"/>
      <c r="AG19" s="2" t="b">
        <v>0</v>
      </c>
      <c r="AH19" s="2" t="str">
        <f t="shared" si="5"/>
        <v>エラー</v>
      </c>
      <c r="AI19" s="2" t="str">
        <f t="shared" si="6"/>
        <v>エラー</v>
      </c>
      <c r="AJ19" s="2"/>
      <c r="AK19" s="2" t="e">
        <f t="shared" si="7"/>
        <v>#DIV/0!</v>
      </c>
      <c r="AL19" s="2" t="e">
        <f t="shared" si="8"/>
        <v>#DIV/0!</v>
      </c>
      <c r="AM19" s="2"/>
      <c r="AN19" s="2">
        <f t="shared" si="9"/>
        <v>0</v>
      </c>
      <c r="AO19" s="34" t="str">
        <f t="shared" si="10"/>
        <v>FALSE</v>
      </c>
    </row>
    <row r="20" spans="1:41" ht="21.75" customHeight="1">
      <c r="A20" s="2"/>
      <c r="B20" s="225" t="s">
        <v>134</v>
      </c>
      <c r="C20" s="122"/>
      <c r="D20" s="122"/>
      <c r="E20" s="122"/>
      <c r="F20" s="122"/>
      <c r="G20" s="122"/>
      <c r="H20" s="122"/>
      <c r="I20" s="122"/>
      <c r="J20" s="122"/>
      <c r="K20" s="122"/>
      <c r="L20" s="122"/>
      <c r="M20" s="122"/>
      <c r="N20" s="122"/>
      <c r="O20" s="122"/>
      <c r="P20" s="122"/>
      <c r="Q20" s="122"/>
      <c r="R20" s="122"/>
      <c r="S20" s="122"/>
      <c r="T20" s="122"/>
      <c r="U20" s="122"/>
      <c r="V20" s="212">
        <f>SUM(V8:W19)</f>
        <v>0</v>
      </c>
      <c r="W20" s="213"/>
      <c r="X20" s="212">
        <f>IF(共通条件・結果!AA7="８地域","-",SUM(X8:Y19))</f>
        <v>0</v>
      </c>
      <c r="Y20" s="213"/>
      <c r="Z20" s="212">
        <f>SUM(Z8:AA19)</f>
        <v>0</v>
      </c>
      <c r="AA20" s="123"/>
      <c r="AB20" s="2"/>
      <c r="AC20" s="2"/>
      <c r="AD20" s="2"/>
      <c r="AE20" s="2"/>
      <c r="AF20" s="2"/>
      <c r="AG20" s="2"/>
      <c r="AH20" s="2"/>
      <c r="AI20" s="2"/>
      <c r="AJ20" s="2"/>
      <c r="AK20" s="2"/>
      <c r="AL20" s="2"/>
      <c r="AM20" s="2"/>
      <c r="AN20" s="2"/>
      <c r="AO20" s="2"/>
    </row>
    <row r="21" spans="1:41" ht="9.7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44"/>
      <c r="AO21" s="138"/>
    </row>
    <row r="22" spans="1:41" ht="21.75" customHeight="1">
      <c r="A22" s="2"/>
      <c r="B22" s="2"/>
      <c r="C22" s="2"/>
      <c r="D22" s="2"/>
      <c r="E22" s="5"/>
      <c r="F22" s="2"/>
      <c r="G22" s="2"/>
      <c r="H22" s="2"/>
      <c r="I22" s="2"/>
      <c r="J22" s="5" t="s">
        <v>100</v>
      </c>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row>
    <row r="23" spans="1:41" ht="21.75" customHeight="1">
      <c r="A23" s="2"/>
      <c r="B23" s="2"/>
      <c r="C23" s="2"/>
      <c r="D23" s="2"/>
      <c r="E23" s="2"/>
      <c r="F23" s="2"/>
      <c r="G23" s="2"/>
      <c r="H23" s="2"/>
      <c r="I23" s="2"/>
      <c r="J23" s="115" t="s">
        <v>101</v>
      </c>
      <c r="K23" s="116"/>
      <c r="L23" s="116"/>
      <c r="M23" s="117"/>
      <c r="N23" s="132" t="s">
        <v>74</v>
      </c>
      <c r="O23" s="116"/>
      <c r="P23" s="116"/>
      <c r="Q23" s="117"/>
      <c r="R23" s="182" t="s">
        <v>135</v>
      </c>
      <c r="S23" s="117"/>
      <c r="T23" s="209" t="s">
        <v>77</v>
      </c>
      <c r="U23" s="117"/>
      <c r="V23" s="182" t="s">
        <v>136</v>
      </c>
      <c r="W23" s="117"/>
      <c r="X23" s="182" t="s">
        <v>137</v>
      </c>
      <c r="Y23" s="117"/>
      <c r="Z23" s="182" t="s">
        <v>81</v>
      </c>
      <c r="AA23" s="134"/>
      <c r="AB23" s="2"/>
      <c r="AC23" s="2"/>
      <c r="AD23" s="2"/>
      <c r="AE23" s="2"/>
      <c r="AF23" s="2"/>
      <c r="AG23" s="2"/>
      <c r="AH23" s="2"/>
      <c r="AI23" s="2"/>
      <c r="AJ23" s="2"/>
      <c r="AK23" s="2"/>
      <c r="AL23" s="2"/>
      <c r="AM23" s="2"/>
      <c r="AN23" s="244" t="s">
        <v>89</v>
      </c>
      <c r="AO23" s="138"/>
    </row>
    <row r="24" spans="1:41" ht="21.75" customHeight="1">
      <c r="A24" s="2"/>
      <c r="B24" s="2"/>
      <c r="C24" s="2"/>
      <c r="D24" s="2"/>
      <c r="E24" s="2"/>
      <c r="F24" s="2"/>
      <c r="G24" s="2"/>
      <c r="H24" s="2"/>
      <c r="I24" s="2"/>
      <c r="J24" s="214"/>
      <c r="K24" s="138"/>
      <c r="L24" s="138"/>
      <c r="M24" s="184"/>
      <c r="N24" s="179"/>
      <c r="O24" s="180"/>
      <c r="P24" s="180"/>
      <c r="Q24" s="181"/>
      <c r="R24" s="183"/>
      <c r="S24" s="184"/>
      <c r="T24" s="183"/>
      <c r="U24" s="184"/>
      <c r="V24" s="183"/>
      <c r="W24" s="184"/>
      <c r="X24" s="183"/>
      <c r="Y24" s="184"/>
      <c r="Z24" s="183"/>
      <c r="AA24" s="194"/>
      <c r="AB24" s="2"/>
      <c r="AC24" s="2"/>
      <c r="AD24" s="2"/>
      <c r="AE24" s="2"/>
      <c r="AF24" s="2"/>
      <c r="AG24" s="2"/>
      <c r="AH24" s="2"/>
      <c r="AI24" s="2"/>
      <c r="AJ24" s="2"/>
      <c r="AK24" s="2"/>
      <c r="AL24" s="2"/>
      <c r="AM24" s="2"/>
      <c r="AN24" s="34"/>
      <c r="AO24" s="34"/>
    </row>
    <row r="25" spans="1:41" ht="21.75" customHeight="1">
      <c r="A25" s="2"/>
      <c r="B25" s="2"/>
      <c r="C25" s="2"/>
      <c r="D25" s="2"/>
      <c r="E25" s="2"/>
      <c r="F25" s="2"/>
      <c r="G25" s="2"/>
      <c r="H25" s="2"/>
      <c r="I25" s="2"/>
      <c r="J25" s="215"/>
      <c r="K25" s="156"/>
      <c r="L25" s="156"/>
      <c r="M25" s="186"/>
      <c r="N25" s="266" t="s">
        <v>82</v>
      </c>
      <c r="O25" s="159"/>
      <c r="P25" s="267" t="s">
        <v>83</v>
      </c>
      <c r="Q25" s="159"/>
      <c r="R25" s="185"/>
      <c r="S25" s="186"/>
      <c r="T25" s="185"/>
      <c r="U25" s="186"/>
      <c r="V25" s="185"/>
      <c r="W25" s="186"/>
      <c r="X25" s="185"/>
      <c r="Y25" s="186"/>
      <c r="Z25" s="185"/>
      <c r="AA25" s="165"/>
      <c r="AB25" s="2"/>
      <c r="AC25" s="2"/>
      <c r="AD25" s="2"/>
      <c r="AE25" s="2"/>
      <c r="AF25" s="2"/>
      <c r="AG25" s="2"/>
      <c r="AH25" s="2"/>
      <c r="AI25" s="2"/>
      <c r="AJ25" s="2"/>
      <c r="AK25" s="2"/>
      <c r="AL25" s="2"/>
      <c r="AM25" s="2"/>
      <c r="AN25" s="40" t="s">
        <v>95</v>
      </c>
      <c r="AO25" s="2" t="s">
        <v>96</v>
      </c>
    </row>
    <row r="26" spans="1:41" ht="21.75" customHeight="1">
      <c r="A26" s="2"/>
      <c r="B26" s="2"/>
      <c r="C26" s="2"/>
      <c r="D26" s="41"/>
      <c r="E26" s="41"/>
      <c r="F26" s="2"/>
      <c r="G26" s="2"/>
      <c r="H26" s="2"/>
      <c r="I26" s="2"/>
      <c r="J26" s="220"/>
      <c r="K26" s="217"/>
      <c r="L26" s="217"/>
      <c r="M26" s="206"/>
      <c r="N26" s="221"/>
      <c r="O26" s="222"/>
      <c r="P26" s="223"/>
      <c r="Q26" s="206"/>
      <c r="R26" s="221"/>
      <c r="S26" s="206"/>
      <c r="T26" s="224"/>
      <c r="U26" s="206"/>
      <c r="V26" s="205" t="str">
        <f t="shared" ref="V26:V28" si="11">IF(N26="","",N26*P26*R26*0.034*$V$4)</f>
        <v/>
      </c>
      <c r="W26" s="206"/>
      <c r="X26" s="205" t="str">
        <f t="shared" ref="X26:X28" si="12">IF(N26="","",IF(ISERROR(N26*P26*R26*0.034*$X$4),"-",N26*P26*R26*0.034*$X$4))</f>
        <v/>
      </c>
      <c r="Y26" s="206"/>
      <c r="Z26" s="205" t="str">
        <f t="shared" ref="Z26:Z28" si="13">IF(N26="","",N26*P26*AN26)</f>
        <v/>
      </c>
      <c r="AA26" s="207"/>
      <c r="AB26" s="2"/>
      <c r="AC26" s="2"/>
      <c r="AD26" s="2"/>
      <c r="AE26" s="2"/>
      <c r="AF26" s="2"/>
      <c r="AG26" s="2"/>
      <c r="AH26" s="2"/>
      <c r="AI26" s="2"/>
      <c r="AJ26" s="2"/>
      <c r="AK26" s="2"/>
      <c r="AL26" s="2"/>
      <c r="AM26" s="2"/>
      <c r="AN26" s="2">
        <f t="shared" ref="AN26:AN28" si="14">IF(AO26="FALSE",R26,IF(T26="風除室",1/((1/R26)+0.1),0.5*R26+0.5*(1/((1/R26)+AO26))))</f>
        <v>0</v>
      </c>
      <c r="AO26" s="34" t="str">
        <f t="shared" ref="AO26:AO28" si="15">IF(T26="","FALSE",IF(T26="雨戸",0.1,IF(T26="ｼｬｯﾀｰ",0.1,IF(T26="障子",0.18,IF(T26="風除室",0.1)))))</f>
        <v>FALSE</v>
      </c>
    </row>
    <row r="27" spans="1:41" ht="21.75" customHeight="1">
      <c r="A27" s="2"/>
      <c r="B27" s="2"/>
      <c r="C27" s="2"/>
      <c r="D27" s="41"/>
      <c r="E27" s="41"/>
      <c r="F27" s="2"/>
      <c r="G27" s="2"/>
      <c r="H27" s="2"/>
      <c r="I27" s="2"/>
      <c r="J27" s="226"/>
      <c r="K27" s="227"/>
      <c r="L27" s="227"/>
      <c r="M27" s="171"/>
      <c r="N27" s="175"/>
      <c r="O27" s="169"/>
      <c r="P27" s="176"/>
      <c r="Q27" s="171"/>
      <c r="R27" s="175"/>
      <c r="S27" s="171"/>
      <c r="T27" s="177"/>
      <c r="U27" s="171"/>
      <c r="V27" s="172" t="str">
        <f t="shared" si="11"/>
        <v/>
      </c>
      <c r="W27" s="171"/>
      <c r="X27" s="172" t="str">
        <f t="shared" si="12"/>
        <v/>
      </c>
      <c r="Y27" s="171"/>
      <c r="Z27" s="172" t="str">
        <f t="shared" si="13"/>
        <v/>
      </c>
      <c r="AA27" s="173"/>
      <c r="AB27" s="2"/>
      <c r="AC27" s="2"/>
      <c r="AD27" s="2"/>
      <c r="AE27" s="2"/>
      <c r="AF27" s="2"/>
      <c r="AG27" s="2"/>
      <c r="AH27" s="2"/>
      <c r="AI27" s="2"/>
      <c r="AJ27" s="2"/>
      <c r="AK27" s="2"/>
      <c r="AL27" s="2"/>
      <c r="AM27" s="2"/>
      <c r="AN27" s="2">
        <f t="shared" si="14"/>
        <v>0</v>
      </c>
      <c r="AO27" s="34" t="str">
        <f t="shared" si="15"/>
        <v>FALSE</v>
      </c>
    </row>
    <row r="28" spans="1:41" ht="21.75" customHeight="1">
      <c r="A28" s="2"/>
      <c r="B28" s="2"/>
      <c r="C28" s="2"/>
      <c r="D28" s="41"/>
      <c r="E28" s="41"/>
      <c r="F28" s="2"/>
      <c r="G28" s="2"/>
      <c r="H28" s="2"/>
      <c r="I28" s="2"/>
      <c r="J28" s="228"/>
      <c r="K28" s="229"/>
      <c r="L28" s="229"/>
      <c r="M28" s="192"/>
      <c r="N28" s="196"/>
      <c r="O28" s="190"/>
      <c r="P28" s="197"/>
      <c r="Q28" s="192"/>
      <c r="R28" s="196"/>
      <c r="S28" s="192"/>
      <c r="T28" s="177"/>
      <c r="U28" s="171"/>
      <c r="V28" s="210" t="str">
        <f t="shared" si="11"/>
        <v/>
      </c>
      <c r="W28" s="192"/>
      <c r="X28" s="210" t="str">
        <f t="shared" si="12"/>
        <v/>
      </c>
      <c r="Y28" s="192"/>
      <c r="Z28" s="210" t="str">
        <f t="shared" si="13"/>
        <v/>
      </c>
      <c r="AA28" s="211"/>
      <c r="AB28" s="2"/>
      <c r="AC28" s="2"/>
      <c r="AD28" s="2"/>
      <c r="AE28" s="2"/>
      <c r="AF28" s="2"/>
      <c r="AG28" s="2"/>
      <c r="AH28" s="2"/>
      <c r="AI28" s="2"/>
      <c r="AJ28" s="2"/>
      <c r="AK28" s="2"/>
      <c r="AL28" s="2"/>
      <c r="AM28" s="2"/>
      <c r="AN28" s="2">
        <f t="shared" si="14"/>
        <v>0</v>
      </c>
      <c r="AO28" s="34" t="str">
        <f t="shared" si="15"/>
        <v>FALSE</v>
      </c>
    </row>
    <row r="29" spans="1:41" ht="21.75" customHeight="1">
      <c r="A29" s="2"/>
      <c r="B29" s="2"/>
      <c r="C29" s="2"/>
      <c r="D29" s="2"/>
      <c r="E29" s="2"/>
      <c r="F29" s="2"/>
      <c r="G29" s="2"/>
      <c r="H29" s="2"/>
      <c r="I29" s="2"/>
      <c r="J29" s="225" t="s">
        <v>138</v>
      </c>
      <c r="K29" s="122"/>
      <c r="L29" s="122"/>
      <c r="M29" s="122"/>
      <c r="N29" s="122"/>
      <c r="O29" s="122"/>
      <c r="P29" s="122"/>
      <c r="Q29" s="122"/>
      <c r="R29" s="122"/>
      <c r="S29" s="122"/>
      <c r="T29" s="122"/>
      <c r="U29" s="213"/>
      <c r="V29" s="212">
        <f>SUM(V26:W28)</f>
        <v>0</v>
      </c>
      <c r="W29" s="213"/>
      <c r="X29" s="212">
        <f>SUM(X26:Y28)</f>
        <v>0</v>
      </c>
      <c r="Y29" s="213"/>
      <c r="Z29" s="212">
        <f>SUM(Z26:AA28)</f>
        <v>0</v>
      </c>
      <c r="AA29" s="123"/>
      <c r="AB29" s="2"/>
      <c r="AC29" s="2"/>
      <c r="AD29" s="2"/>
      <c r="AE29" s="2"/>
      <c r="AF29" s="2"/>
      <c r="AG29" s="2"/>
      <c r="AH29" s="2"/>
      <c r="AI29" s="2"/>
      <c r="AJ29" s="2"/>
      <c r="AK29" s="2"/>
      <c r="AL29" s="2"/>
      <c r="AM29" s="2"/>
      <c r="AN29" s="2"/>
      <c r="AO29" s="34"/>
    </row>
    <row r="30" spans="1:41" ht="9.75" customHeight="1">
      <c r="A30" s="2"/>
      <c r="B30" s="2"/>
      <c r="C30" s="2"/>
      <c r="D30" s="2"/>
      <c r="E30" s="2"/>
      <c r="F30" s="2"/>
      <c r="G30" s="2"/>
      <c r="H30" s="2"/>
      <c r="I30" s="2"/>
      <c r="J30" s="42"/>
      <c r="K30" s="42"/>
      <c r="L30" s="42"/>
      <c r="M30" s="42"/>
      <c r="N30" s="42"/>
      <c r="O30" s="42"/>
      <c r="P30" s="42"/>
      <c r="Q30" s="42"/>
      <c r="R30" s="42"/>
      <c r="S30" s="42"/>
      <c r="T30" s="42"/>
      <c r="U30" s="42"/>
      <c r="V30" s="43"/>
      <c r="W30" s="43"/>
      <c r="X30" s="43"/>
      <c r="Y30" s="43"/>
      <c r="Z30" s="43"/>
      <c r="AA30" s="43"/>
      <c r="AB30" s="2"/>
      <c r="AC30" s="2"/>
      <c r="AD30" s="2"/>
      <c r="AE30" s="2"/>
      <c r="AF30" s="2"/>
      <c r="AG30" s="2"/>
      <c r="AH30" s="2"/>
      <c r="AI30" s="2"/>
      <c r="AJ30" s="2"/>
      <c r="AK30" s="2"/>
      <c r="AL30" s="2"/>
      <c r="AM30" s="2"/>
      <c r="AN30" s="2"/>
      <c r="AO30" s="34"/>
    </row>
    <row r="31" spans="1:41" ht="21.75" customHeight="1">
      <c r="A31" s="2"/>
      <c r="B31" s="2"/>
      <c r="C31" s="2"/>
      <c r="D31" s="2"/>
      <c r="E31" s="2"/>
      <c r="F31" s="2"/>
      <c r="G31" s="2"/>
      <c r="H31" s="2"/>
      <c r="I31" s="2"/>
      <c r="J31" s="5" t="s">
        <v>106</v>
      </c>
      <c r="K31" s="5"/>
      <c r="L31" s="5"/>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34"/>
    </row>
    <row r="32" spans="1:41" ht="21.75" customHeight="1">
      <c r="A32" s="2"/>
      <c r="B32" s="2"/>
      <c r="C32" s="2"/>
      <c r="D32" s="2"/>
      <c r="E32" s="2"/>
      <c r="F32" s="2"/>
      <c r="G32" s="2"/>
      <c r="H32" s="2"/>
      <c r="I32" s="2"/>
      <c r="J32" s="115" t="s">
        <v>107</v>
      </c>
      <c r="K32" s="117"/>
      <c r="L32" s="182" t="s">
        <v>108</v>
      </c>
      <c r="M32" s="117"/>
      <c r="N32" s="182" t="s">
        <v>109</v>
      </c>
      <c r="O32" s="117"/>
      <c r="P32" s="209" t="s">
        <v>110</v>
      </c>
      <c r="Q32" s="117"/>
      <c r="R32" s="182" t="s">
        <v>139</v>
      </c>
      <c r="S32" s="117"/>
      <c r="T32" s="182" t="s">
        <v>140</v>
      </c>
      <c r="U32" s="117"/>
      <c r="V32" s="182" t="s">
        <v>141</v>
      </c>
      <c r="W32" s="117"/>
      <c r="X32" s="182" t="s">
        <v>81</v>
      </c>
      <c r="Y32" s="134"/>
      <c r="Z32" s="2"/>
      <c r="AA32" s="2"/>
      <c r="AB32" s="2"/>
      <c r="AC32" s="2"/>
      <c r="AD32" s="2"/>
      <c r="AE32" s="2"/>
      <c r="AF32" s="2"/>
      <c r="AG32" s="2"/>
      <c r="AH32" s="2"/>
      <c r="AI32" s="2"/>
      <c r="AJ32" s="2"/>
      <c r="AK32" s="2"/>
      <c r="AL32" s="2"/>
      <c r="AM32" s="2"/>
      <c r="AN32" s="2"/>
      <c r="AO32" s="34"/>
    </row>
    <row r="33" spans="1:41" ht="21.75" customHeight="1">
      <c r="A33" s="2"/>
      <c r="B33" s="2"/>
      <c r="C33" s="2"/>
      <c r="D33" s="2"/>
      <c r="E33" s="2"/>
      <c r="F33" s="2"/>
      <c r="G33" s="2"/>
      <c r="H33" s="2"/>
      <c r="I33" s="2"/>
      <c r="J33" s="214"/>
      <c r="K33" s="184"/>
      <c r="L33" s="183"/>
      <c r="M33" s="184"/>
      <c r="N33" s="183"/>
      <c r="O33" s="184"/>
      <c r="P33" s="183"/>
      <c r="Q33" s="184"/>
      <c r="R33" s="183"/>
      <c r="S33" s="184"/>
      <c r="T33" s="183"/>
      <c r="U33" s="184"/>
      <c r="V33" s="183"/>
      <c r="W33" s="184"/>
      <c r="X33" s="183"/>
      <c r="Y33" s="194"/>
      <c r="Z33" s="2"/>
      <c r="AA33" s="2"/>
      <c r="AB33" s="2"/>
      <c r="AC33" s="2"/>
      <c r="AD33" s="2"/>
      <c r="AE33" s="2"/>
      <c r="AF33" s="2"/>
      <c r="AG33" s="2"/>
      <c r="AH33" s="2"/>
      <c r="AI33" s="2"/>
      <c r="AJ33" s="2"/>
      <c r="AK33" s="2"/>
      <c r="AL33" s="2"/>
      <c r="AM33" s="2"/>
      <c r="AN33" s="2"/>
      <c r="AO33" s="34"/>
    </row>
    <row r="34" spans="1:41" ht="21.75" customHeight="1">
      <c r="A34" s="2"/>
      <c r="B34" s="2"/>
      <c r="C34" s="2"/>
      <c r="D34" s="2"/>
      <c r="E34" s="2"/>
      <c r="F34" s="2"/>
      <c r="G34" s="2"/>
      <c r="H34" s="2"/>
      <c r="I34" s="2"/>
      <c r="J34" s="215"/>
      <c r="K34" s="186"/>
      <c r="L34" s="185"/>
      <c r="M34" s="186"/>
      <c r="N34" s="185"/>
      <c r="O34" s="186"/>
      <c r="P34" s="185"/>
      <c r="Q34" s="186"/>
      <c r="R34" s="185"/>
      <c r="S34" s="186"/>
      <c r="T34" s="185"/>
      <c r="U34" s="186"/>
      <c r="V34" s="185"/>
      <c r="W34" s="186"/>
      <c r="X34" s="185"/>
      <c r="Y34" s="165"/>
      <c r="Z34" s="2"/>
      <c r="AA34" s="2"/>
      <c r="AB34" s="2"/>
      <c r="AC34" s="2"/>
      <c r="AD34" s="2"/>
      <c r="AE34" s="2"/>
      <c r="AF34" s="2"/>
      <c r="AG34" s="2"/>
      <c r="AH34" s="2"/>
      <c r="AI34" s="2"/>
      <c r="AJ34" s="2"/>
      <c r="AK34" s="2"/>
      <c r="AL34" s="2"/>
      <c r="AM34" s="2"/>
      <c r="AN34" s="2"/>
      <c r="AO34" s="2"/>
    </row>
    <row r="35" spans="1:41" ht="21.75" customHeight="1">
      <c r="A35" s="2"/>
      <c r="B35" s="2"/>
      <c r="C35" s="2"/>
      <c r="D35" s="2"/>
      <c r="E35" s="2"/>
      <c r="F35" s="2"/>
      <c r="G35" s="2"/>
      <c r="H35" s="2"/>
      <c r="I35" s="2"/>
      <c r="J35" s="216"/>
      <c r="K35" s="206"/>
      <c r="L35" s="221"/>
      <c r="M35" s="206"/>
      <c r="N35" s="221"/>
      <c r="O35" s="206"/>
      <c r="P35" s="268" t="str">
        <f t="shared" ref="P35:P39" si="16">IF(L35="","",L35-N35)</f>
        <v/>
      </c>
      <c r="Q35" s="206"/>
      <c r="R35" s="221"/>
      <c r="S35" s="206"/>
      <c r="T35" s="172" t="str">
        <f t="shared" ref="T35:T39" si="17">IF(P35="","",P35*R35*0.034*$V$4)</f>
        <v/>
      </c>
      <c r="U35" s="171"/>
      <c r="V35" s="172" t="str">
        <f t="shared" ref="V35:V39" si="18">IF(P35="","",IF(ISERROR(P35*R35*0.034*$X$4),"-",P35*R35*0.034*$X$4))</f>
        <v/>
      </c>
      <c r="W35" s="171"/>
      <c r="X35" s="205" t="str">
        <f t="shared" ref="X35:X39" si="19">IF(R35="","",R35*P35)</f>
        <v/>
      </c>
      <c r="Y35" s="207"/>
      <c r="Z35" s="2"/>
      <c r="AA35" s="2"/>
      <c r="AB35" s="2"/>
      <c r="AC35" s="2"/>
      <c r="AD35" s="2"/>
      <c r="AE35" s="2"/>
      <c r="AF35" s="2"/>
      <c r="AG35" s="2"/>
      <c r="AH35" s="2"/>
      <c r="AI35" s="2"/>
      <c r="AJ35" s="2"/>
      <c r="AK35" s="2"/>
      <c r="AL35" s="2"/>
      <c r="AM35" s="2"/>
      <c r="AN35" s="2"/>
      <c r="AO35" s="2"/>
    </row>
    <row r="36" spans="1:41" ht="21.75" customHeight="1">
      <c r="A36" s="2"/>
      <c r="B36" s="2"/>
      <c r="C36" s="2"/>
      <c r="D36" s="2"/>
      <c r="E36" s="2"/>
      <c r="F36" s="2"/>
      <c r="G36" s="2"/>
      <c r="H36" s="2"/>
      <c r="I36" s="2"/>
      <c r="J36" s="174"/>
      <c r="K36" s="171"/>
      <c r="L36" s="175"/>
      <c r="M36" s="171"/>
      <c r="N36" s="175"/>
      <c r="O36" s="171"/>
      <c r="P36" s="238" t="str">
        <f t="shared" si="16"/>
        <v/>
      </c>
      <c r="Q36" s="171"/>
      <c r="R36" s="175"/>
      <c r="S36" s="171"/>
      <c r="T36" s="172" t="str">
        <f t="shared" si="17"/>
        <v/>
      </c>
      <c r="U36" s="171"/>
      <c r="V36" s="172" t="str">
        <f t="shared" si="18"/>
        <v/>
      </c>
      <c r="W36" s="171"/>
      <c r="X36" s="172" t="str">
        <f t="shared" si="19"/>
        <v/>
      </c>
      <c r="Y36" s="173"/>
      <c r="Z36" s="2"/>
      <c r="AA36" s="2"/>
      <c r="AB36" s="2"/>
      <c r="AC36" s="2"/>
      <c r="AD36" s="2"/>
      <c r="AE36" s="2"/>
      <c r="AF36" s="2"/>
      <c r="AG36" s="2"/>
      <c r="AH36" s="2"/>
      <c r="AI36" s="2"/>
      <c r="AJ36" s="2"/>
      <c r="AK36" s="2"/>
      <c r="AL36" s="2"/>
      <c r="AM36" s="2"/>
      <c r="AN36" s="2"/>
      <c r="AO36" s="2"/>
    </row>
    <row r="37" spans="1:41" ht="21.75" customHeight="1">
      <c r="A37" s="2"/>
      <c r="B37" s="2"/>
      <c r="C37" s="2"/>
      <c r="D37" s="2"/>
      <c r="E37" s="2"/>
      <c r="F37" s="2"/>
      <c r="G37" s="2"/>
      <c r="H37" s="2"/>
      <c r="I37" s="2"/>
      <c r="J37" s="174"/>
      <c r="K37" s="171"/>
      <c r="L37" s="175"/>
      <c r="M37" s="171"/>
      <c r="N37" s="175"/>
      <c r="O37" s="171"/>
      <c r="P37" s="238" t="str">
        <f t="shared" si="16"/>
        <v/>
      </c>
      <c r="Q37" s="171"/>
      <c r="R37" s="175"/>
      <c r="S37" s="171"/>
      <c r="T37" s="172" t="str">
        <f t="shared" si="17"/>
        <v/>
      </c>
      <c r="U37" s="171"/>
      <c r="V37" s="172" t="str">
        <f t="shared" si="18"/>
        <v/>
      </c>
      <c r="W37" s="171"/>
      <c r="X37" s="172" t="str">
        <f t="shared" si="19"/>
        <v/>
      </c>
      <c r="Y37" s="173"/>
      <c r="Z37" s="2"/>
      <c r="AA37" s="2"/>
      <c r="AB37" s="2"/>
      <c r="AC37" s="2"/>
      <c r="AD37" s="2"/>
      <c r="AE37" s="2"/>
      <c r="AF37" s="2"/>
      <c r="AG37" s="2"/>
      <c r="AH37" s="2"/>
      <c r="AI37" s="2"/>
      <c r="AJ37" s="2"/>
      <c r="AK37" s="2"/>
      <c r="AL37" s="2"/>
      <c r="AM37" s="2"/>
      <c r="AN37" s="2"/>
      <c r="AO37" s="2"/>
    </row>
    <row r="38" spans="1:41" ht="21.75" customHeight="1">
      <c r="A38" s="2"/>
      <c r="B38" s="2"/>
      <c r="C38" s="2"/>
      <c r="D38" s="2"/>
      <c r="E38" s="2"/>
      <c r="F38" s="2"/>
      <c r="G38" s="2"/>
      <c r="H38" s="2"/>
      <c r="I38" s="2"/>
      <c r="J38" s="174"/>
      <c r="K38" s="171"/>
      <c r="L38" s="175"/>
      <c r="M38" s="171"/>
      <c r="N38" s="175"/>
      <c r="O38" s="171"/>
      <c r="P38" s="238" t="str">
        <f t="shared" si="16"/>
        <v/>
      </c>
      <c r="Q38" s="171"/>
      <c r="R38" s="175"/>
      <c r="S38" s="171"/>
      <c r="T38" s="172" t="str">
        <f t="shared" si="17"/>
        <v/>
      </c>
      <c r="U38" s="171"/>
      <c r="V38" s="172" t="str">
        <f t="shared" si="18"/>
        <v/>
      </c>
      <c r="W38" s="171"/>
      <c r="X38" s="172" t="str">
        <f t="shared" si="19"/>
        <v/>
      </c>
      <c r="Y38" s="173"/>
      <c r="Z38" s="2"/>
      <c r="AA38" s="2"/>
      <c r="AB38" s="2"/>
      <c r="AC38" s="2"/>
      <c r="AD38" s="2"/>
      <c r="AE38" s="2"/>
      <c r="AF38" s="2"/>
      <c r="AG38" s="2"/>
      <c r="AH38" s="2"/>
      <c r="AI38" s="2"/>
      <c r="AJ38" s="2"/>
      <c r="AK38" s="2"/>
      <c r="AL38" s="2"/>
      <c r="AM38" s="2"/>
      <c r="AN38" s="2"/>
      <c r="AO38" s="2"/>
    </row>
    <row r="39" spans="1:41" ht="21.75" customHeight="1">
      <c r="A39" s="2"/>
      <c r="B39" s="2"/>
      <c r="C39" s="2"/>
      <c r="D39" s="2"/>
      <c r="E39" s="2"/>
      <c r="F39" s="2"/>
      <c r="G39" s="2"/>
      <c r="H39" s="2"/>
      <c r="I39" s="2"/>
      <c r="J39" s="195"/>
      <c r="K39" s="192"/>
      <c r="L39" s="196"/>
      <c r="M39" s="192"/>
      <c r="N39" s="196"/>
      <c r="O39" s="192"/>
      <c r="P39" s="230" t="str">
        <f t="shared" si="16"/>
        <v/>
      </c>
      <c r="Q39" s="192"/>
      <c r="R39" s="231"/>
      <c r="S39" s="199"/>
      <c r="T39" s="193" t="str">
        <f t="shared" si="17"/>
        <v/>
      </c>
      <c r="U39" s="184"/>
      <c r="V39" s="193" t="str">
        <f t="shared" si="18"/>
        <v/>
      </c>
      <c r="W39" s="184"/>
      <c r="X39" s="193" t="str">
        <f t="shared" si="19"/>
        <v/>
      </c>
      <c r="Y39" s="194"/>
      <c r="Z39" s="2"/>
      <c r="AA39" s="2"/>
      <c r="AB39" s="2"/>
      <c r="AC39" s="2"/>
      <c r="AD39" s="2"/>
      <c r="AE39" s="2"/>
      <c r="AF39" s="2"/>
      <c r="AG39" s="2"/>
      <c r="AH39" s="2"/>
      <c r="AI39" s="2"/>
      <c r="AJ39" s="2"/>
      <c r="AK39" s="2"/>
      <c r="AL39" s="2"/>
      <c r="AM39" s="2"/>
      <c r="AN39" s="2"/>
      <c r="AO39" s="2"/>
    </row>
    <row r="40" spans="1:41" ht="21.75" customHeight="1">
      <c r="A40" s="2"/>
      <c r="B40" s="2"/>
      <c r="C40" s="2"/>
      <c r="D40" s="2"/>
      <c r="E40" s="2"/>
      <c r="F40" s="2"/>
      <c r="G40" s="2"/>
      <c r="H40" s="2"/>
      <c r="I40" s="2"/>
      <c r="J40" s="225" t="s">
        <v>142</v>
      </c>
      <c r="K40" s="122"/>
      <c r="L40" s="122"/>
      <c r="M40" s="122"/>
      <c r="N40" s="122"/>
      <c r="O40" s="122"/>
      <c r="P40" s="122"/>
      <c r="Q40" s="122"/>
      <c r="R40" s="122"/>
      <c r="S40" s="122"/>
      <c r="T40" s="212">
        <f>SUM(T35:U39)</f>
        <v>0</v>
      </c>
      <c r="U40" s="213"/>
      <c r="V40" s="212">
        <f>IF(共通条件・結果!AA7="８地域","-",SUM(V35:W39))</f>
        <v>0</v>
      </c>
      <c r="W40" s="213"/>
      <c r="X40" s="212">
        <f>SUM(X35:Y39)</f>
        <v>0</v>
      </c>
      <c r="Y40" s="123"/>
      <c r="Z40" s="2"/>
      <c r="AA40" s="2"/>
      <c r="AB40" s="2"/>
      <c r="AC40" s="2"/>
      <c r="AD40" s="2"/>
      <c r="AE40" s="2"/>
      <c r="AF40" s="2"/>
      <c r="AG40" s="2"/>
      <c r="AH40" s="2"/>
      <c r="AI40" s="2"/>
      <c r="AJ40" s="2"/>
      <c r="AK40" s="2"/>
      <c r="AL40" s="2"/>
      <c r="AM40" s="2"/>
      <c r="AN40" s="2"/>
      <c r="AO40" s="2"/>
    </row>
    <row r="41" spans="1:41" ht="13.5" customHeight="1">
      <c r="A41" s="2"/>
      <c r="B41" s="2"/>
      <c r="C41" s="2"/>
      <c r="D41" s="2"/>
      <c r="E41" s="2"/>
      <c r="F41" s="2"/>
      <c r="G41" s="2"/>
      <c r="H41" s="2"/>
      <c r="I41" s="2"/>
      <c r="J41" s="4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row>
    <row r="42" spans="1:41" ht="21.75" customHeight="1">
      <c r="A42" s="2"/>
      <c r="B42" s="5" t="s">
        <v>143</v>
      </c>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row>
    <row r="43" spans="1:41" ht="21.75" customHeight="1">
      <c r="A43" s="2"/>
      <c r="B43" s="235" t="s">
        <v>144</v>
      </c>
      <c r="C43" s="116"/>
      <c r="D43" s="144" t="s">
        <v>118</v>
      </c>
      <c r="E43" s="119"/>
      <c r="F43" s="119"/>
      <c r="G43" s="119"/>
      <c r="H43" s="119"/>
      <c r="I43" s="119"/>
      <c r="J43" s="120"/>
      <c r="K43" s="45"/>
      <c r="L43" s="236">
        <f>Q43+U43+Y43</f>
        <v>0</v>
      </c>
      <c r="M43" s="119"/>
      <c r="N43" s="119"/>
      <c r="O43" s="45" t="s">
        <v>40</v>
      </c>
      <c r="P43" s="46" t="s">
        <v>119</v>
      </c>
      <c r="Q43" s="232">
        <f>D8*F8+D9*F9+D10*F10+D11*F11+D12*F12+D13*F13+D14*F14+D15*F15+D16*F16+D17*F17+D18*F18+D19*F19</f>
        <v>0</v>
      </c>
      <c r="R43" s="119"/>
      <c r="S43" s="47" t="s">
        <v>120</v>
      </c>
      <c r="T43" s="47" t="s">
        <v>121</v>
      </c>
      <c r="U43" s="233">
        <f>N26*P26+N27*P27+N28*P28</f>
        <v>0</v>
      </c>
      <c r="V43" s="119"/>
      <c r="W43" s="47" t="s">
        <v>120</v>
      </c>
      <c r="X43" s="47" t="s">
        <v>122</v>
      </c>
      <c r="Y43" s="234">
        <f>SUM(P35:Q39)</f>
        <v>0</v>
      </c>
      <c r="Z43" s="119"/>
      <c r="AA43" s="48" t="s">
        <v>123</v>
      </c>
      <c r="AB43" s="2"/>
      <c r="AC43" s="2"/>
      <c r="AD43" s="2"/>
      <c r="AE43" s="2"/>
      <c r="AF43" s="2"/>
      <c r="AG43" s="2"/>
      <c r="AH43" s="2"/>
      <c r="AI43" s="2"/>
      <c r="AJ43" s="2"/>
      <c r="AK43" s="2"/>
      <c r="AL43" s="2"/>
      <c r="AM43" s="2"/>
      <c r="AN43" s="2"/>
      <c r="AO43" s="2"/>
    </row>
    <row r="44" spans="1:41" ht="21.75" customHeight="1">
      <c r="A44" s="2"/>
      <c r="B44" s="214"/>
      <c r="C44" s="138"/>
      <c r="D44" s="146" t="s">
        <v>124</v>
      </c>
      <c r="E44" s="130"/>
      <c r="F44" s="130"/>
      <c r="G44" s="130"/>
      <c r="H44" s="130"/>
      <c r="I44" s="130"/>
      <c r="J44" s="131"/>
      <c r="K44" s="49"/>
      <c r="L44" s="49"/>
      <c r="M44" s="49"/>
      <c r="N44" s="49"/>
      <c r="O44" s="49"/>
      <c r="P44" s="49"/>
      <c r="Q44" s="49"/>
      <c r="R44" s="49"/>
      <c r="S44" s="49"/>
      <c r="T44" s="49"/>
      <c r="U44" s="49"/>
      <c r="V44" s="49"/>
      <c r="W44" s="239">
        <f>V20+V29+T40</f>
        <v>0</v>
      </c>
      <c r="X44" s="130"/>
      <c r="Y44" s="130"/>
      <c r="Z44" s="240" t="s">
        <v>125</v>
      </c>
      <c r="AA44" s="131"/>
      <c r="AB44" s="2"/>
      <c r="AC44" s="2"/>
      <c r="AD44" s="2"/>
      <c r="AE44" s="2"/>
      <c r="AF44" s="2"/>
      <c r="AG44" s="2"/>
      <c r="AH44" s="2"/>
      <c r="AI44" s="2"/>
      <c r="AJ44" s="2"/>
      <c r="AK44" s="2"/>
      <c r="AL44" s="2"/>
      <c r="AM44" s="2"/>
      <c r="AN44" s="2"/>
      <c r="AO44" s="2"/>
    </row>
    <row r="45" spans="1:41" ht="21.75" customHeight="1">
      <c r="A45" s="2"/>
      <c r="B45" s="214"/>
      <c r="C45" s="138"/>
      <c r="D45" s="146" t="s">
        <v>126</v>
      </c>
      <c r="E45" s="130"/>
      <c r="F45" s="130"/>
      <c r="G45" s="130"/>
      <c r="H45" s="130"/>
      <c r="I45" s="130"/>
      <c r="J45" s="131"/>
      <c r="K45" s="49"/>
      <c r="L45" s="49"/>
      <c r="M45" s="49"/>
      <c r="N45" s="49"/>
      <c r="O45" s="49"/>
      <c r="P45" s="49"/>
      <c r="Q45" s="49"/>
      <c r="R45" s="49"/>
      <c r="S45" s="49"/>
      <c r="T45" s="49"/>
      <c r="U45" s="49"/>
      <c r="V45" s="49"/>
      <c r="W45" s="239">
        <f>IF(共通条件・結果!AA7="８地域","-",$X$20+$X$29+$V$40)</f>
        <v>0</v>
      </c>
      <c r="X45" s="130"/>
      <c r="Y45" s="130"/>
      <c r="Z45" s="240" t="s">
        <v>125</v>
      </c>
      <c r="AA45" s="131"/>
      <c r="AB45" s="2"/>
      <c r="AC45" s="2"/>
      <c r="AD45" s="2"/>
      <c r="AE45" s="2"/>
      <c r="AF45" s="2"/>
      <c r="AG45" s="2"/>
      <c r="AH45" s="2"/>
      <c r="AI45" s="2"/>
      <c r="AJ45" s="2"/>
      <c r="AK45" s="2"/>
      <c r="AL45" s="2"/>
      <c r="AM45" s="2"/>
      <c r="AN45" s="2"/>
      <c r="AO45" s="2"/>
    </row>
    <row r="46" spans="1:41" ht="21.75" customHeight="1">
      <c r="A46" s="2"/>
      <c r="B46" s="215"/>
      <c r="C46" s="156"/>
      <c r="D46" s="109" t="s">
        <v>127</v>
      </c>
      <c r="E46" s="110"/>
      <c r="F46" s="110"/>
      <c r="G46" s="110"/>
      <c r="H46" s="110"/>
      <c r="I46" s="110"/>
      <c r="J46" s="111"/>
      <c r="K46" s="50"/>
      <c r="L46" s="50"/>
      <c r="M46" s="50"/>
      <c r="N46" s="50"/>
      <c r="O46" s="50"/>
      <c r="P46" s="50"/>
      <c r="Q46" s="50"/>
      <c r="R46" s="50"/>
      <c r="S46" s="50"/>
      <c r="T46" s="50"/>
      <c r="U46" s="50"/>
      <c r="V46" s="50"/>
      <c r="W46" s="237">
        <f>Z20+Z29+X40</f>
        <v>0</v>
      </c>
      <c r="X46" s="110"/>
      <c r="Y46" s="110"/>
      <c r="Z46" s="51" t="s">
        <v>128</v>
      </c>
      <c r="AA46" s="52"/>
      <c r="AB46" s="2"/>
      <c r="AC46" s="2"/>
      <c r="AD46" s="2"/>
      <c r="AE46" s="2"/>
      <c r="AF46" s="2"/>
      <c r="AG46" s="2"/>
      <c r="AH46" s="2"/>
      <c r="AI46" s="2"/>
      <c r="AJ46" s="2"/>
      <c r="AK46" s="2"/>
      <c r="AL46" s="2"/>
      <c r="AM46" s="2"/>
      <c r="AN46" s="2"/>
      <c r="AO46" s="2"/>
    </row>
    <row r="47" spans="1:41" ht="21.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row>
    <row r="48" spans="1:41" ht="21.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row>
    <row r="49" spans="1:41" ht="21.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row>
    <row r="50" spans="1:41" ht="21.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row>
    <row r="51" spans="1:41" ht="21.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row>
    <row r="52" spans="1:41" ht="21.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row>
    <row r="53" spans="1:41" ht="21.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row>
    <row r="54" spans="1:41" ht="21.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row>
    <row r="55" spans="1:41" ht="21.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row>
    <row r="56" spans="1:41" ht="21.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row>
    <row r="57" spans="1:41" ht="21.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row>
    <row r="58" spans="1:41" ht="21.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row>
    <row r="59" spans="1:41" ht="21.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row>
    <row r="60" spans="1:41" ht="21.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row>
    <row r="61" spans="1:41" ht="21.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row>
    <row r="62" spans="1:41" ht="21.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row>
    <row r="63" spans="1:41" ht="24.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row>
    <row r="64" spans="1:41" ht="24.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row>
    <row r="65" spans="1:41" ht="24.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row>
    <row r="66" spans="1:41" ht="24.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row>
    <row r="67" spans="1:41" ht="24.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row>
    <row r="68" spans="1:41" ht="24.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row>
    <row r="69" spans="1:41" ht="24.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row>
    <row r="70" spans="1:41" ht="24.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row>
    <row r="71" spans="1:41" ht="24.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row>
    <row r="72" spans="1:41" ht="24.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row>
    <row r="73" spans="1:41" ht="24.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row>
    <row r="74" spans="1:41" ht="24.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row>
    <row r="75" spans="1:41" ht="24.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row>
    <row r="76" spans="1:41" ht="24.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row>
    <row r="77" spans="1:41" ht="24.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row>
    <row r="78" spans="1:41" ht="24.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row>
    <row r="79" spans="1:41" ht="24.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row>
    <row r="80" spans="1:41" ht="24.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row>
    <row r="81" spans="1:41" ht="24.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row>
    <row r="82" spans="1:41" ht="24.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row>
    <row r="83" spans="1:41" ht="24.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row>
    <row r="84" spans="1:41" ht="24.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row>
    <row r="85" spans="1:41" ht="24.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row>
    <row r="86" spans="1:41" ht="24.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row>
    <row r="87" spans="1:41" ht="24.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row>
    <row r="88" spans="1:41" ht="24.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row>
    <row r="89" spans="1:41" ht="24.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row>
    <row r="90" spans="1:41" ht="24.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row>
    <row r="91" spans="1:41" ht="24.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row>
    <row r="92" spans="1:41" ht="24.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row>
    <row r="93" spans="1:41" ht="24.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row>
    <row r="94" spans="1:41" ht="24.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row>
    <row r="95" spans="1:41" ht="24.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row>
    <row r="96" spans="1:41" ht="24.75" customHeight="1">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row>
    <row r="97" spans="1:41" ht="24.75" customHeight="1">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row>
    <row r="98" spans="1:41" ht="24.75" customHeight="1"/>
    <row r="99" spans="1:41" ht="24.75" customHeight="1"/>
    <row r="100" spans="1:41" ht="24.75" customHeight="1"/>
    <row r="101" spans="1:41" ht="24.75" customHeight="1"/>
    <row r="102" spans="1:41" ht="24.75" customHeight="1"/>
    <row r="103" spans="1:41" ht="24.75" customHeight="1"/>
    <row r="104" spans="1:41" ht="24.75" customHeight="1"/>
    <row r="105" spans="1:41" ht="24.75" customHeight="1"/>
    <row r="106" spans="1:41" ht="24.75" customHeight="1"/>
    <row r="107" spans="1:41" ht="24.75" customHeight="1"/>
    <row r="108" spans="1:41" ht="24.75" customHeight="1"/>
    <row r="109" spans="1:41" ht="13.5" customHeight="1"/>
    <row r="110" spans="1:41" ht="13.5" customHeight="1"/>
    <row r="111" spans="1:41" ht="13.5" customHeight="1"/>
    <row r="112" spans="1:41"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289">
    <mergeCell ref="P17:Q17"/>
    <mergeCell ref="R17:S17"/>
    <mergeCell ref="T17:U17"/>
    <mergeCell ref="V17:W17"/>
    <mergeCell ref="X17:Y17"/>
    <mergeCell ref="Z17:AA17"/>
    <mergeCell ref="AN21:AO21"/>
    <mergeCell ref="AN23:AO23"/>
    <mergeCell ref="B17:C17"/>
    <mergeCell ref="D17:E17"/>
    <mergeCell ref="F17:G17"/>
    <mergeCell ref="H17:I17"/>
    <mergeCell ref="J17:K17"/>
    <mergeCell ref="L17:M17"/>
    <mergeCell ref="N17:O17"/>
    <mergeCell ref="X23:Y25"/>
    <mergeCell ref="Z23:AA25"/>
    <mergeCell ref="N25:O25"/>
    <mergeCell ref="P25:Q25"/>
    <mergeCell ref="B20:U20"/>
    <mergeCell ref="V20:W20"/>
    <mergeCell ref="X20:Y20"/>
    <mergeCell ref="Z20:AA20"/>
    <mergeCell ref="J23:M25"/>
    <mergeCell ref="P16:Q16"/>
    <mergeCell ref="R16:S16"/>
    <mergeCell ref="T16:U16"/>
    <mergeCell ref="V16:W16"/>
    <mergeCell ref="X16:Y16"/>
    <mergeCell ref="Z16:AA16"/>
    <mergeCell ref="B16:C16"/>
    <mergeCell ref="D16:E16"/>
    <mergeCell ref="F16:G16"/>
    <mergeCell ref="H16:I16"/>
    <mergeCell ref="J16:K16"/>
    <mergeCell ref="L16:M16"/>
    <mergeCell ref="N16:O16"/>
    <mergeCell ref="P15:Q15"/>
    <mergeCell ref="R15:S15"/>
    <mergeCell ref="T15:U15"/>
    <mergeCell ref="V15:W15"/>
    <mergeCell ref="X15:Y15"/>
    <mergeCell ref="Z15:AA15"/>
    <mergeCell ref="B15:C15"/>
    <mergeCell ref="D15:E15"/>
    <mergeCell ref="F15:G15"/>
    <mergeCell ref="H15:I15"/>
    <mergeCell ref="J15:K15"/>
    <mergeCell ref="L15:M15"/>
    <mergeCell ref="N15:O15"/>
    <mergeCell ref="R14:S14"/>
    <mergeCell ref="T14:U14"/>
    <mergeCell ref="V14:W14"/>
    <mergeCell ref="X14:Y14"/>
    <mergeCell ref="Z14:AA14"/>
    <mergeCell ref="B14:C14"/>
    <mergeCell ref="D14:E14"/>
    <mergeCell ref="F14:G14"/>
    <mergeCell ref="H14:I14"/>
    <mergeCell ref="J14:K14"/>
    <mergeCell ref="L14:M14"/>
    <mergeCell ref="N14:O14"/>
    <mergeCell ref="B12:C12"/>
    <mergeCell ref="D12:E12"/>
    <mergeCell ref="F12:G12"/>
    <mergeCell ref="H12:I12"/>
    <mergeCell ref="J12:K12"/>
    <mergeCell ref="L12:M12"/>
    <mergeCell ref="N12:O12"/>
    <mergeCell ref="P13:Q13"/>
    <mergeCell ref="R13:S13"/>
    <mergeCell ref="B13:C13"/>
    <mergeCell ref="D13:E13"/>
    <mergeCell ref="F13:G13"/>
    <mergeCell ref="H13:I13"/>
    <mergeCell ref="J13:K13"/>
    <mergeCell ref="L13:M13"/>
    <mergeCell ref="N13:O13"/>
    <mergeCell ref="B8:C8"/>
    <mergeCell ref="D8:E8"/>
    <mergeCell ref="F8:G8"/>
    <mergeCell ref="H8:I8"/>
    <mergeCell ref="B9:C9"/>
    <mergeCell ref="H9:I9"/>
    <mergeCell ref="X8:Y8"/>
    <mergeCell ref="X9:Y9"/>
    <mergeCell ref="Z9:AA9"/>
    <mergeCell ref="N8:O8"/>
    <mergeCell ref="P8:Q8"/>
    <mergeCell ref="R8:S8"/>
    <mergeCell ref="T8:U8"/>
    <mergeCell ref="Z8:AA8"/>
    <mergeCell ref="T9:U9"/>
    <mergeCell ref="V9:W9"/>
    <mergeCell ref="D9:E9"/>
    <mergeCell ref="F9:G9"/>
    <mergeCell ref="J9:K9"/>
    <mergeCell ref="L9:M9"/>
    <mergeCell ref="N9:O9"/>
    <mergeCell ref="P9:Q9"/>
    <mergeCell ref="R9:S9"/>
    <mergeCell ref="AD6:AE6"/>
    <mergeCell ref="AH6:AI6"/>
    <mergeCell ref="AK6:AL6"/>
    <mergeCell ref="AN6:AO6"/>
    <mergeCell ref="N5:U5"/>
    <mergeCell ref="P6:U6"/>
    <mergeCell ref="B2:AA2"/>
    <mergeCell ref="R4:U4"/>
    <mergeCell ref="X4:Y4"/>
    <mergeCell ref="B5:C7"/>
    <mergeCell ref="D5:G5"/>
    <mergeCell ref="H5:I7"/>
    <mergeCell ref="N6:O7"/>
    <mergeCell ref="T7:U7"/>
    <mergeCell ref="D6:E7"/>
    <mergeCell ref="F6:G7"/>
    <mergeCell ref="P7:Q7"/>
    <mergeCell ref="R7:S7"/>
    <mergeCell ref="W44:Y44"/>
    <mergeCell ref="Z44:AA44"/>
    <mergeCell ref="W45:Y45"/>
    <mergeCell ref="Z45:AA45"/>
    <mergeCell ref="J5:K7"/>
    <mergeCell ref="L5:M7"/>
    <mergeCell ref="J8:K8"/>
    <mergeCell ref="L8:M8"/>
    <mergeCell ref="V4:W4"/>
    <mergeCell ref="V5:W7"/>
    <mergeCell ref="V8:W8"/>
    <mergeCell ref="X5:Y7"/>
    <mergeCell ref="Z5:AA7"/>
    <mergeCell ref="P12:Q12"/>
    <mergeCell ref="R12:S12"/>
    <mergeCell ref="T12:U12"/>
    <mergeCell ref="V12:W12"/>
    <mergeCell ref="X12:Y12"/>
    <mergeCell ref="Z12:AA12"/>
    <mergeCell ref="T13:U13"/>
    <mergeCell ref="V13:W13"/>
    <mergeCell ref="X13:Y13"/>
    <mergeCell ref="Z13:AA13"/>
    <mergeCell ref="P14:Q14"/>
    <mergeCell ref="B43:C46"/>
    <mergeCell ref="D43:J43"/>
    <mergeCell ref="L43:N43"/>
    <mergeCell ref="D44:J44"/>
    <mergeCell ref="W46:Y46"/>
    <mergeCell ref="L36:M36"/>
    <mergeCell ref="N36:O36"/>
    <mergeCell ref="P36:Q36"/>
    <mergeCell ref="R36:S36"/>
    <mergeCell ref="T36:U36"/>
    <mergeCell ref="V36:W36"/>
    <mergeCell ref="X36:Y36"/>
    <mergeCell ref="J36:K36"/>
    <mergeCell ref="J37:K37"/>
    <mergeCell ref="L37:M37"/>
    <mergeCell ref="N37:O37"/>
    <mergeCell ref="P37:Q37"/>
    <mergeCell ref="R37:S37"/>
    <mergeCell ref="T37:U37"/>
    <mergeCell ref="L38:M38"/>
    <mergeCell ref="N38:O38"/>
    <mergeCell ref="P38:Q38"/>
    <mergeCell ref="R38:S38"/>
    <mergeCell ref="T38:U38"/>
    <mergeCell ref="V35:W35"/>
    <mergeCell ref="X35:Y35"/>
    <mergeCell ref="V37:W37"/>
    <mergeCell ref="X37:Y37"/>
    <mergeCell ref="D45:J45"/>
    <mergeCell ref="D46:J46"/>
    <mergeCell ref="J40:S40"/>
    <mergeCell ref="T40:U40"/>
    <mergeCell ref="V40:W40"/>
    <mergeCell ref="V38:W38"/>
    <mergeCell ref="X38:Y38"/>
    <mergeCell ref="V39:W39"/>
    <mergeCell ref="X39:Y39"/>
    <mergeCell ref="J38:K38"/>
    <mergeCell ref="J39:K39"/>
    <mergeCell ref="L39:M39"/>
    <mergeCell ref="N39:O39"/>
    <mergeCell ref="P39:Q39"/>
    <mergeCell ref="R39:S39"/>
    <mergeCell ref="T39:U39"/>
    <mergeCell ref="Q43:R43"/>
    <mergeCell ref="U43:V43"/>
    <mergeCell ref="Y43:Z43"/>
    <mergeCell ref="X40:Y40"/>
    <mergeCell ref="J32:K34"/>
    <mergeCell ref="J35:K35"/>
    <mergeCell ref="L35:M35"/>
    <mergeCell ref="N35:O35"/>
    <mergeCell ref="P35:Q35"/>
    <mergeCell ref="R35:S35"/>
    <mergeCell ref="T35:U35"/>
    <mergeCell ref="T23:U25"/>
    <mergeCell ref="V23:W25"/>
    <mergeCell ref="J26:M26"/>
    <mergeCell ref="N26:O26"/>
    <mergeCell ref="P26:Q26"/>
    <mergeCell ref="R26:S26"/>
    <mergeCell ref="T26:U26"/>
    <mergeCell ref="N27:O27"/>
    <mergeCell ref="P27:Q27"/>
    <mergeCell ref="R27:S27"/>
    <mergeCell ref="T27:U27"/>
    <mergeCell ref="V27:W27"/>
    <mergeCell ref="J29:U29"/>
    <mergeCell ref="V29:W29"/>
    <mergeCell ref="J27:M27"/>
    <mergeCell ref="J28:M28"/>
    <mergeCell ref="N28:O28"/>
    <mergeCell ref="V26:W26"/>
    <mergeCell ref="X26:Y26"/>
    <mergeCell ref="Z26:AA26"/>
    <mergeCell ref="L32:M34"/>
    <mergeCell ref="N32:O34"/>
    <mergeCell ref="P32:Q34"/>
    <mergeCell ref="R32:S34"/>
    <mergeCell ref="T32:U34"/>
    <mergeCell ref="V32:W34"/>
    <mergeCell ref="X32:Y34"/>
    <mergeCell ref="X27:Y27"/>
    <mergeCell ref="Z27:AA27"/>
    <mergeCell ref="X28:Y28"/>
    <mergeCell ref="Z28:AA28"/>
    <mergeCell ref="X29:Y29"/>
    <mergeCell ref="Z29:AA29"/>
    <mergeCell ref="P28:Q28"/>
    <mergeCell ref="R28:S28"/>
    <mergeCell ref="T28:U28"/>
    <mergeCell ref="V28:W28"/>
    <mergeCell ref="P11:Q11"/>
    <mergeCell ref="R11:S11"/>
    <mergeCell ref="T11:U11"/>
    <mergeCell ref="V11:W11"/>
    <mergeCell ref="X11:Y11"/>
    <mergeCell ref="Z11:AA11"/>
    <mergeCell ref="B11:C11"/>
    <mergeCell ref="D11:E11"/>
    <mergeCell ref="F11:G11"/>
    <mergeCell ref="H11:I11"/>
    <mergeCell ref="J11:K11"/>
    <mergeCell ref="L11:M11"/>
    <mergeCell ref="N11:O11"/>
    <mergeCell ref="P10:Q10"/>
    <mergeCell ref="R10:S10"/>
    <mergeCell ref="T10:U10"/>
    <mergeCell ref="V10:W10"/>
    <mergeCell ref="X10:Y10"/>
    <mergeCell ref="Z10:AA10"/>
    <mergeCell ref="B10:C10"/>
    <mergeCell ref="D10:E10"/>
    <mergeCell ref="F10:G10"/>
    <mergeCell ref="H10:I10"/>
    <mergeCell ref="J10:K10"/>
    <mergeCell ref="L10:M10"/>
    <mergeCell ref="N10:O10"/>
    <mergeCell ref="N23:Q24"/>
    <mergeCell ref="R23:S25"/>
    <mergeCell ref="P19:Q19"/>
    <mergeCell ref="R19:S19"/>
    <mergeCell ref="T19:U19"/>
    <mergeCell ref="V19:W19"/>
    <mergeCell ref="X19:Y19"/>
    <mergeCell ref="Z19:AA19"/>
    <mergeCell ref="B19:C19"/>
    <mergeCell ref="D19:E19"/>
    <mergeCell ref="F19:G19"/>
    <mergeCell ref="H19:I19"/>
    <mergeCell ref="J19:K19"/>
    <mergeCell ref="L19:M19"/>
    <mergeCell ref="N19:O19"/>
    <mergeCell ref="P18:Q18"/>
    <mergeCell ref="R18:S18"/>
    <mergeCell ref="T18:U18"/>
    <mergeCell ref="V18:W18"/>
    <mergeCell ref="X18:Y18"/>
    <mergeCell ref="Z18:AA18"/>
    <mergeCell ref="B18:C18"/>
    <mergeCell ref="D18:E18"/>
    <mergeCell ref="F18:G18"/>
    <mergeCell ref="H18:I18"/>
    <mergeCell ref="J18:K18"/>
    <mergeCell ref="L18:M18"/>
    <mergeCell ref="N18:O18"/>
  </mergeCells>
  <phoneticPr fontId="31"/>
  <conditionalFormatting sqref="B8:U19">
    <cfRule type="expression" dxfId="112" priority="1" stopIfTrue="1">
      <formula>$AE$2&lt;&gt;2</formula>
    </cfRule>
  </conditionalFormatting>
  <conditionalFormatting sqref="J35:O39">
    <cfRule type="expression" dxfId="111" priority="2" stopIfTrue="1">
      <formula>$AE$2&lt;&gt;2</formula>
    </cfRule>
  </conditionalFormatting>
  <conditionalFormatting sqref="J26:U28">
    <cfRule type="expression" dxfId="110" priority="3" stopIfTrue="1">
      <formula>$AE$2&lt;&gt;2</formula>
    </cfRule>
  </conditionalFormatting>
  <conditionalFormatting sqref="L43:N43">
    <cfRule type="expression" dxfId="109" priority="4">
      <formula>$AE$2&lt;&gt;2</formula>
    </cfRule>
  </conditionalFormatting>
  <conditionalFormatting sqref="P35:Q39">
    <cfRule type="expression" dxfId="108" priority="5">
      <formula>$AE$2&lt;&gt;2</formula>
    </cfRule>
  </conditionalFormatting>
  <conditionalFormatting sqref="Q43:R43">
    <cfRule type="expression" dxfId="107" priority="6">
      <formula>$AE$2&lt;&gt;2</formula>
    </cfRule>
  </conditionalFormatting>
  <conditionalFormatting sqref="R35:S39">
    <cfRule type="expression" dxfId="106" priority="7" stopIfTrue="1">
      <formula>$AE$2&lt;&gt;2</formula>
    </cfRule>
  </conditionalFormatting>
  <conditionalFormatting sqref="T35:Y40">
    <cfRule type="expression" dxfId="105" priority="8">
      <formula>$AE$2&lt;&gt;2</formula>
    </cfRule>
  </conditionalFormatting>
  <conditionalFormatting sqref="U43:V43">
    <cfRule type="expression" dxfId="104" priority="9">
      <formula>$AE$2&lt;&gt;2</formula>
    </cfRule>
  </conditionalFormatting>
  <conditionalFormatting sqref="V8:AA19">
    <cfRule type="expression" dxfId="103" priority="10">
      <formula>$AE$2&lt;&gt;2</formula>
    </cfRule>
  </conditionalFormatting>
  <conditionalFormatting sqref="V26:AA29">
    <cfRule type="expression" dxfId="102" priority="11">
      <formula>$AE$2&lt;&gt;2</formula>
    </cfRule>
  </conditionalFormatting>
  <conditionalFormatting sqref="W44:Y46">
    <cfRule type="expression" dxfId="101" priority="12">
      <formula>$AE$2&lt;&gt;2</formula>
    </cfRule>
  </conditionalFormatting>
  <conditionalFormatting sqref="Y43:Z43">
    <cfRule type="expression" dxfId="100" priority="13">
      <formula>$AE$2&lt;&gt;2</formula>
    </cfRule>
  </conditionalFormatting>
  <dataValidations count="1">
    <dataValidation type="list" allowBlank="1" showErrorMessage="1" sqref="L8:L19 T26:T28" xr:uid="{00000000-0002-0000-0200-000000000000}">
      <formula1>"雨戸,ｼｬｯﾀｰ,障子,風除室"</formula1>
    </dataValidation>
  </dataValidations>
  <pageMargins left="0.70866141732283472" right="0.70866141732283472" top="0.74803149606299213" bottom="0.74803149606299213" header="0" footer="0"/>
  <pageSetup paperSize="9" scale="83" orientation="portrait"/>
  <headerFooter>
    <oddHeader>&amp;Rver. 2.5</oddHeader>
    <oddFooter>&amp;Cⓒ　2022 hyoukakyoukai.All right reserved</oddFooter>
  </headerFooter>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1000"/>
  <sheetViews>
    <sheetView workbookViewId="0"/>
  </sheetViews>
  <sheetFormatPr baseColWidth="10" defaultColWidth="14.5" defaultRowHeight="15" customHeight="1"/>
  <cols>
    <col min="1" max="1" width="0.83203125" customWidth="1"/>
    <col min="2" max="28" width="3.83203125" customWidth="1"/>
    <col min="29" max="29" width="3.83203125" hidden="1" customWidth="1"/>
    <col min="30" max="41" width="4.1640625" hidden="1" customWidth="1"/>
  </cols>
  <sheetData>
    <row r="1" spans="1:41" ht="3.75" customHeight="1"/>
    <row r="2" spans="1:41" ht="30" customHeight="1">
      <c r="A2" s="4"/>
      <c r="B2" s="249" t="s">
        <v>145</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4"/>
      <c r="AC2" s="4"/>
      <c r="AD2" s="4"/>
      <c r="AE2" s="39">
        <f>共通条件・結果!AE2</f>
        <v>2</v>
      </c>
      <c r="AF2" s="4"/>
      <c r="AG2" s="4"/>
      <c r="AH2" s="4"/>
      <c r="AI2" s="4"/>
      <c r="AJ2" s="4"/>
      <c r="AK2" s="4"/>
      <c r="AL2" s="4"/>
      <c r="AM2" s="4"/>
      <c r="AN2" s="4"/>
      <c r="AO2" s="4"/>
    </row>
    <row r="3" spans="1:41" ht="24.7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t="s">
        <v>1</v>
      </c>
      <c r="AF3" s="2"/>
      <c r="AG3" s="2"/>
      <c r="AH3" s="2"/>
      <c r="AI3" s="2"/>
      <c r="AJ3" s="2"/>
      <c r="AK3" s="2"/>
      <c r="AL3" s="2"/>
      <c r="AM3" s="2"/>
      <c r="AN3" s="2"/>
      <c r="AO3" s="2"/>
    </row>
    <row r="4" spans="1:41" ht="21.75" customHeight="1">
      <c r="A4" s="2"/>
      <c r="B4" s="5" t="s">
        <v>71</v>
      </c>
      <c r="C4" s="2"/>
      <c r="D4" s="2"/>
      <c r="E4" s="2"/>
      <c r="F4" s="2"/>
      <c r="G4" s="2"/>
      <c r="H4" s="2"/>
      <c r="I4" s="2"/>
      <c r="J4" s="2"/>
      <c r="K4" s="2"/>
      <c r="L4" s="2"/>
      <c r="M4" s="2"/>
      <c r="N4" s="2"/>
      <c r="O4" s="2"/>
      <c r="P4" s="2"/>
      <c r="Q4" s="2"/>
      <c r="R4" s="121" t="s">
        <v>72</v>
      </c>
      <c r="S4" s="122"/>
      <c r="T4" s="122"/>
      <c r="U4" s="123"/>
      <c r="V4" s="242">
        <f>IF(共通条件・結果!AA7="８地域","0.515",IF(共通条件・結果!AA7="７地域",0.509,IF(共通条件・結果!AA7="６地域",0.512,IF(共通条件・結果!AA7="５地域",0.5,IF(共通条件・結果!AA7="４地域",0.518,IF(共通条件・結果!AA7="３地域",0.468,IF(共通条件・結果!AA7="２地域",0.503,IF(共通条件・結果!AA7="１地域",0.545))))))))</f>
        <v>0.51200000000000001</v>
      </c>
      <c r="W4" s="123"/>
      <c r="X4" s="242">
        <f>IF(共通条件・結果!AA7="８地域","-",IF(共通条件・結果!AA7="７地域",0.543,IF(共通条件・結果!AA7="６地域",0.579,IF(共通条件・結果!AA7="５地域",0.568,IF(共通条件・結果!AA7="４地域",0.531,IF(共通条件・結果!AA7="３地域",0.54,IF(共通条件・結果!AA7="２地域",0.554,IF(共通条件・結果!AA7="１地域",0.564))))))))</f>
        <v>0.57899999999999996</v>
      </c>
      <c r="Y4" s="123"/>
      <c r="Z4" s="2"/>
      <c r="AA4" s="2"/>
      <c r="AB4" s="2"/>
      <c r="AC4" s="2"/>
      <c r="AD4" s="2"/>
      <c r="AE4" s="2"/>
      <c r="AF4" s="2"/>
      <c r="AG4" s="2"/>
      <c r="AH4" s="2"/>
      <c r="AI4" s="2"/>
      <c r="AJ4" s="2"/>
      <c r="AK4" s="2"/>
      <c r="AL4" s="2"/>
      <c r="AM4" s="2"/>
      <c r="AN4" s="2"/>
      <c r="AO4" s="2"/>
    </row>
    <row r="5" spans="1:41" ht="21.75" customHeight="1">
      <c r="A5" s="2"/>
      <c r="B5" s="115" t="s">
        <v>73</v>
      </c>
      <c r="C5" s="117"/>
      <c r="D5" s="118" t="s">
        <v>74</v>
      </c>
      <c r="E5" s="119"/>
      <c r="F5" s="119"/>
      <c r="G5" s="126"/>
      <c r="H5" s="182" t="s">
        <v>146</v>
      </c>
      <c r="I5" s="117"/>
      <c r="J5" s="182" t="s">
        <v>76</v>
      </c>
      <c r="K5" s="117"/>
      <c r="L5" s="182" t="s">
        <v>77</v>
      </c>
      <c r="M5" s="117"/>
      <c r="N5" s="245" t="s">
        <v>78</v>
      </c>
      <c r="O5" s="119"/>
      <c r="P5" s="119"/>
      <c r="Q5" s="119"/>
      <c r="R5" s="119"/>
      <c r="S5" s="119"/>
      <c r="T5" s="119"/>
      <c r="U5" s="119"/>
      <c r="V5" s="182" t="s">
        <v>147</v>
      </c>
      <c r="W5" s="117"/>
      <c r="X5" s="182" t="s">
        <v>148</v>
      </c>
      <c r="Y5" s="117"/>
      <c r="Z5" s="182" t="s">
        <v>81</v>
      </c>
      <c r="AA5" s="134"/>
      <c r="AB5" s="2"/>
      <c r="AC5" s="2"/>
      <c r="AD5" s="2"/>
      <c r="AE5" s="2"/>
      <c r="AF5" s="2"/>
      <c r="AG5" s="2"/>
      <c r="AH5" s="2"/>
      <c r="AI5" s="2"/>
      <c r="AJ5" s="2"/>
      <c r="AK5" s="2"/>
      <c r="AL5" s="2"/>
      <c r="AM5" s="2"/>
      <c r="AN5" s="2"/>
      <c r="AO5" s="2"/>
    </row>
    <row r="6" spans="1:41" ht="21.75" customHeight="1">
      <c r="A6" s="2"/>
      <c r="B6" s="214"/>
      <c r="C6" s="184"/>
      <c r="D6" s="254" t="s">
        <v>82</v>
      </c>
      <c r="E6" s="251"/>
      <c r="F6" s="256" t="s">
        <v>83</v>
      </c>
      <c r="G6" s="257"/>
      <c r="H6" s="183"/>
      <c r="I6" s="184"/>
      <c r="J6" s="183"/>
      <c r="K6" s="184"/>
      <c r="L6" s="183"/>
      <c r="M6" s="184"/>
      <c r="N6" s="250" t="s">
        <v>84</v>
      </c>
      <c r="O6" s="251"/>
      <c r="P6" s="246" t="s">
        <v>85</v>
      </c>
      <c r="Q6" s="247"/>
      <c r="R6" s="247"/>
      <c r="S6" s="247"/>
      <c r="T6" s="247"/>
      <c r="U6" s="248"/>
      <c r="V6" s="183"/>
      <c r="W6" s="184"/>
      <c r="X6" s="183"/>
      <c r="Y6" s="184"/>
      <c r="Z6" s="183"/>
      <c r="AA6" s="194"/>
      <c r="AB6" s="2"/>
      <c r="AC6" s="2"/>
      <c r="AD6" s="244" t="s">
        <v>86</v>
      </c>
      <c r="AE6" s="138"/>
      <c r="AF6" s="34"/>
      <c r="AG6" s="34"/>
      <c r="AH6" s="244" t="s">
        <v>87</v>
      </c>
      <c r="AI6" s="138"/>
      <c r="AJ6" s="34"/>
      <c r="AK6" s="244" t="s">
        <v>88</v>
      </c>
      <c r="AL6" s="138"/>
      <c r="AM6" s="2"/>
      <c r="AN6" s="244" t="s">
        <v>89</v>
      </c>
      <c r="AO6" s="138"/>
    </row>
    <row r="7" spans="1:41" ht="21.75" customHeight="1">
      <c r="A7" s="2"/>
      <c r="B7" s="215"/>
      <c r="C7" s="186"/>
      <c r="D7" s="185"/>
      <c r="E7" s="252"/>
      <c r="F7" s="156"/>
      <c r="G7" s="186"/>
      <c r="H7" s="185"/>
      <c r="I7" s="186"/>
      <c r="J7" s="185"/>
      <c r="K7" s="186"/>
      <c r="L7" s="185"/>
      <c r="M7" s="186"/>
      <c r="N7" s="185"/>
      <c r="O7" s="252"/>
      <c r="P7" s="253" t="s">
        <v>90</v>
      </c>
      <c r="Q7" s="186"/>
      <c r="R7" s="259" t="s">
        <v>91</v>
      </c>
      <c r="S7" s="252"/>
      <c r="T7" s="253" t="s">
        <v>92</v>
      </c>
      <c r="U7" s="186"/>
      <c r="V7" s="185"/>
      <c r="W7" s="186"/>
      <c r="X7" s="185"/>
      <c r="Y7" s="186"/>
      <c r="Z7" s="185"/>
      <c r="AA7" s="165"/>
      <c r="AB7" s="2"/>
      <c r="AC7" s="2"/>
      <c r="AD7" s="34" t="s">
        <v>93</v>
      </c>
      <c r="AE7" s="34" t="s">
        <v>94</v>
      </c>
      <c r="AF7" s="34"/>
      <c r="AG7" s="34"/>
      <c r="AH7" s="34" t="s">
        <v>93</v>
      </c>
      <c r="AI7" s="34" t="s">
        <v>94</v>
      </c>
      <c r="AJ7" s="34"/>
      <c r="AK7" s="34" t="s">
        <v>93</v>
      </c>
      <c r="AL7" s="34" t="s">
        <v>94</v>
      </c>
      <c r="AM7" s="2"/>
      <c r="AN7" s="40" t="s">
        <v>95</v>
      </c>
      <c r="AO7" s="2" t="s">
        <v>96</v>
      </c>
    </row>
    <row r="8" spans="1:41" ht="21.75" customHeight="1">
      <c r="A8" s="2"/>
      <c r="B8" s="216" t="s">
        <v>149</v>
      </c>
      <c r="C8" s="206"/>
      <c r="D8" s="221">
        <v>0.5</v>
      </c>
      <c r="E8" s="222"/>
      <c r="F8" s="223">
        <v>0.97</v>
      </c>
      <c r="G8" s="206"/>
      <c r="H8" s="221">
        <v>4.07</v>
      </c>
      <c r="I8" s="206"/>
      <c r="J8" s="221">
        <v>0.63</v>
      </c>
      <c r="K8" s="206"/>
      <c r="L8" s="198"/>
      <c r="M8" s="199"/>
      <c r="N8" s="260"/>
      <c r="O8" s="222"/>
      <c r="P8" s="261"/>
      <c r="Q8" s="262"/>
      <c r="R8" s="263"/>
      <c r="S8" s="222"/>
      <c r="T8" s="264"/>
      <c r="U8" s="206"/>
      <c r="V8" s="243">
        <f t="shared" ref="V8:V19" si="0">IF(D8="","",AD8)</f>
        <v>0.14549068800000001</v>
      </c>
      <c r="W8" s="117"/>
      <c r="X8" s="243">
        <f t="shared" ref="X8:X19" si="1">IF(D8="","",IF(ISERROR(AE8),"-",AE8))</f>
        <v>9.0225859499999991E-2</v>
      </c>
      <c r="Y8" s="117"/>
      <c r="Z8" s="243">
        <f t="shared" ref="Z8:Z19" si="2">IF(D8="","",D8*F8*AN8)</f>
        <v>1.9739500000000001</v>
      </c>
      <c r="AA8" s="134"/>
      <c r="AB8" s="2"/>
      <c r="AC8" s="2"/>
      <c r="AD8" s="2">
        <f t="shared" ref="AD8:AD19" si="3">D8*F8*J8*$V$4*AH8</f>
        <v>0.14549068800000001</v>
      </c>
      <c r="AE8" s="2">
        <f t="shared" ref="AE8:AE19" si="4">D8*F8*J8*$X$4*AI8</f>
        <v>9.0225859499999991E-2</v>
      </c>
      <c r="AF8" s="2"/>
      <c r="AG8" s="2" t="b">
        <v>1</v>
      </c>
      <c r="AH8" s="2" t="str">
        <f t="shared" ref="AH8:AH19" si="5">IF(AG8=TRUE,"0.93",IF(ISERROR(AK8),"エラー",IF(AK8&gt;0.93,"0.93",AK8)))</f>
        <v>0.93</v>
      </c>
      <c r="AI8" s="2" t="str">
        <f t="shared" ref="AI8:AI19" si="6">IF(AG8=TRUE,"0.51",IF(ISERROR(AL8),"エラー",IF(AL8&gt;0.72,"0.72",AL8)))</f>
        <v>0.51</v>
      </c>
      <c r="AJ8" s="2"/>
      <c r="AK8" s="2" t="e">
        <f t="shared" ref="AK8:AK19" si="7">0.01*(16+24*(2*R8+T8)/P8)</f>
        <v>#DIV/0!</v>
      </c>
      <c r="AL8" s="2" t="e">
        <f t="shared" ref="AL8:AL19" si="8">0.01*(10+15*(2*R8+T8)/P8)</f>
        <v>#DIV/0!</v>
      </c>
      <c r="AM8" s="2"/>
      <c r="AN8" s="2">
        <f t="shared" ref="AN8:AN19" si="9">IF(AO8="FALSE",H8,IF(L8="風除室",1/((1/H8)+0.1),0.5*H8+0.5*(1/((1/H8)+AO8))))</f>
        <v>4.07</v>
      </c>
      <c r="AO8" s="34" t="str">
        <f t="shared" ref="AO8:AO19" si="10">IF(L8="","FALSE",IF(L8="雨戸",0.1,IF(L8="ｼｬｯﾀｰ",0.1,IF(L8="障子",0.18,IF(L8="風除室",0.1)))))</f>
        <v>FALSE</v>
      </c>
    </row>
    <row r="9" spans="1:41" ht="21.75" customHeight="1">
      <c r="A9" s="2"/>
      <c r="B9" s="174" t="s">
        <v>150</v>
      </c>
      <c r="C9" s="171"/>
      <c r="D9" s="175">
        <v>0.5</v>
      </c>
      <c r="E9" s="169"/>
      <c r="F9" s="176">
        <v>0.97</v>
      </c>
      <c r="G9" s="171"/>
      <c r="H9" s="175">
        <v>4.07</v>
      </c>
      <c r="I9" s="171"/>
      <c r="J9" s="175">
        <v>0.63</v>
      </c>
      <c r="K9" s="171"/>
      <c r="L9" s="177"/>
      <c r="M9" s="171"/>
      <c r="N9" s="178"/>
      <c r="O9" s="169"/>
      <c r="P9" s="166"/>
      <c r="Q9" s="167"/>
      <c r="R9" s="168"/>
      <c r="S9" s="169"/>
      <c r="T9" s="170"/>
      <c r="U9" s="171"/>
      <c r="V9" s="172">
        <f t="shared" si="0"/>
        <v>0.14549068800000001</v>
      </c>
      <c r="W9" s="171"/>
      <c r="X9" s="172">
        <f t="shared" si="1"/>
        <v>9.0225859499999991E-2</v>
      </c>
      <c r="Y9" s="171"/>
      <c r="Z9" s="172">
        <f t="shared" si="2"/>
        <v>1.9739500000000001</v>
      </c>
      <c r="AA9" s="173"/>
      <c r="AB9" s="2"/>
      <c r="AC9" s="2"/>
      <c r="AD9" s="2">
        <f t="shared" si="3"/>
        <v>0.14549068800000001</v>
      </c>
      <c r="AE9" s="2">
        <f t="shared" si="4"/>
        <v>9.0225859499999991E-2</v>
      </c>
      <c r="AF9" s="2"/>
      <c r="AG9" s="2" t="b">
        <v>1</v>
      </c>
      <c r="AH9" s="2" t="str">
        <f t="shared" si="5"/>
        <v>0.93</v>
      </c>
      <c r="AI9" s="2" t="str">
        <f t="shared" si="6"/>
        <v>0.51</v>
      </c>
      <c r="AJ9" s="2"/>
      <c r="AK9" s="2" t="e">
        <f t="shared" si="7"/>
        <v>#DIV/0!</v>
      </c>
      <c r="AL9" s="2" t="e">
        <f t="shared" si="8"/>
        <v>#DIV/0!</v>
      </c>
      <c r="AM9" s="2"/>
      <c r="AN9" s="2">
        <f t="shared" si="9"/>
        <v>4.07</v>
      </c>
      <c r="AO9" s="34" t="str">
        <f t="shared" si="10"/>
        <v>FALSE</v>
      </c>
    </row>
    <row r="10" spans="1:41" ht="21.75" customHeight="1">
      <c r="A10" s="2"/>
      <c r="B10" s="174" t="s">
        <v>151</v>
      </c>
      <c r="C10" s="171"/>
      <c r="D10" s="175">
        <v>1.2350000000000001</v>
      </c>
      <c r="E10" s="169"/>
      <c r="F10" s="176">
        <v>0.77</v>
      </c>
      <c r="G10" s="171"/>
      <c r="H10" s="175">
        <v>4.07</v>
      </c>
      <c r="I10" s="171"/>
      <c r="J10" s="175">
        <v>0.63</v>
      </c>
      <c r="K10" s="171"/>
      <c r="L10" s="177"/>
      <c r="M10" s="171"/>
      <c r="N10" s="178"/>
      <c r="O10" s="169"/>
      <c r="P10" s="166"/>
      <c r="Q10" s="169"/>
      <c r="R10" s="168"/>
      <c r="S10" s="169"/>
      <c r="T10" s="168"/>
      <c r="U10" s="171"/>
      <c r="V10" s="172">
        <f t="shared" si="0"/>
        <v>0.28526674176000005</v>
      </c>
      <c r="W10" s="171"/>
      <c r="X10" s="172">
        <f t="shared" si="1"/>
        <v>0.17690779606500001</v>
      </c>
      <c r="Y10" s="171"/>
      <c r="Z10" s="172">
        <f t="shared" si="2"/>
        <v>3.8703665000000007</v>
      </c>
      <c r="AA10" s="173"/>
      <c r="AB10" s="2"/>
      <c r="AC10" s="2"/>
      <c r="AD10" s="2">
        <f t="shared" si="3"/>
        <v>0.28526674176000005</v>
      </c>
      <c r="AE10" s="2">
        <f t="shared" si="4"/>
        <v>0.17690779606500001</v>
      </c>
      <c r="AF10" s="2"/>
      <c r="AG10" s="2" t="b">
        <v>1</v>
      </c>
      <c r="AH10" s="2" t="str">
        <f t="shared" si="5"/>
        <v>0.93</v>
      </c>
      <c r="AI10" s="2" t="str">
        <f t="shared" si="6"/>
        <v>0.51</v>
      </c>
      <c r="AJ10" s="2"/>
      <c r="AK10" s="2" t="e">
        <f t="shared" si="7"/>
        <v>#DIV/0!</v>
      </c>
      <c r="AL10" s="2" t="e">
        <f t="shared" si="8"/>
        <v>#DIV/0!</v>
      </c>
      <c r="AM10" s="2"/>
      <c r="AN10" s="2">
        <f t="shared" si="9"/>
        <v>4.07</v>
      </c>
      <c r="AO10" s="34" t="str">
        <f t="shared" si="10"/>
        <v>FALSE</v>
      </c>
    </row>
    <row r="11" spans="1:41" ht="21.75" customHeight="1">
      <c r="A11" s="2"/>
      <c r="B11" s="174" t="s">
        <v>152</v>
      </c>
      <c r="C11" s="171"/>
      <c r="D11" s="175">
        <v>1.2350000000000001</v>
      </c>
      <c r="E11" s="169"/>
      <c r="F11" s="176">
        <v>0.77</v>
      </c>
      <c r="G11" s="171"/>
      <c r="H11" s="175">
        <v>4.07</v>
      </c>
      <c r="I11" s="171"/>
      <c r="J11" s="175">
        <v>0.63</v>
      </c>
      <c r="K11" s="171"/>
      <c r="L11" s="177"/>
      <c r="M11" s="171"/>
      <c r="N11" s="178"/>
      <c r="O11" s="169"/>
      <c r="P11" s="166"/>
      <c r="Q11" s="169"/>
      <c r="R11" s="168"/>
      <c r="S11" s="169"/>
      <c r="T11" s="168"/>
      <c r="U11" s="171"/>
      <c r="V11" s="172">
        <f t="shared" si="0"/>
        <v>0.28526674176000005</v>
      </c>
      <c r="W11" s="171"/>
      <c r="X11" s="172">
        <f t="shared" si="1"/>
        <v>0.17690779606500001</v>
      </c>
      <c r="Y11" s="171"/>
      <c r="Z11" s="172">
        <f t="shared" si="2"/>
        <v>3.8703665000000007</v>
      </c>
      <c r="AA11" s="173"/>
      <c r="AB11" s="2"/>
      <c r="AC11" s="2"/>
      <c r="AD11" s="2">
        <f t="shared" si="3"/>
        <v>0.28526674176000005</v>
      </c>
      <c r="AE11" s="2">
        <f t="shared" si="4"/>
        <v>0.17690779606500001</v>
      </c>
      <c r="AF11" s="2"/>
      <c r="AG11" s="2" t="b">
        <v>1</v>
      </c>
      <c r="AH11" s="2" t="str">
        <f t="shared" si="5"/>
        <v>0.93</v>
      </c>
      <c r="AI11" s="2" t="str">
        <f t="shared" si="6"/>
        <v>0.51</v>
      </c>
      <c r="AJ11" s="2"/>
      <c r="AK11" s="2" t="e">
        <f t="shared" si="7"/>
        <v>#DIV/0!</v>
      </c>
      <c r="AL11" s="2" t="e">
        <f t="shared" si="8"/>
        <v>#DIV/0!</v>
      </c>
      <c r="AM11" s="2"/>
      <c r="AN11" s="2">
        <f t="shared" si="9"/>
        <v>4.07</v>
      </c>
      <c r="AO11" s="34" t="str">
        <f t="shared" si="10"/>
        <v>FALSE</v>
      </c>
    </row>
    <row r="12" spans="1:41" ht="21.75" customHeight="1">
      <c r="A12" s="2"/>
      <c r="B12" s="174" t="s">
        <v>153</v>
      </c>
      <c r="C12" s="171"/>
      <c r="D12" s="175">
        <v>0.6</v>
      </c>
      <c r="E12" s="169"/>
      <c r="F12" s="176">
        <v>0.7</v>
      </c>
      <c r="G12" s="171"/>
      <c r="H12" s="175">
        <v>4.07</v>
      </c>
      <c r="I12" s="171"/>
      <c r="J12" s="175">
        <v>0.63</v>
      </c>
      <c r="K12" s="171"/>
      <c r="L12" s="177"/>
      <c r="M12" s="171"/>
      <c r="N12" s="178"/>
      <c r="O12" s="171"/>
      <c r="P12" s="166"/>
      <c r="Q12" s="169"/>
      <c r="R12" s="168"/>
      <c r="S12" s="169"/>
      <c r="T12" s="168"/>
      <c r="U12" s="171"/>
      <c r="V12" s="172">
        <f t="shared" si="0"/>
        <v>0.125991936</v>
      </c>
      <c r="W12" s="171"/>
      <c r="X12" s="172">
        <f t="shared" si="1"/>
        <v>7.8133733999999996E-2</v>
      </c>
      <c r="Y12" s="171"/>
      <c r="Z12" s="172">
        <f t="shared" si="2"/>
        <v>1.7094</v>
      </c>
      <c r="AA12" s="173"/>
      <c r="AB12" s="2"/>
      <c r="AC12" s="2"/>
      <c r="AD12" s="2">
        <f t="shared" si="3"/>
        <v>0.125991936</v>
      </c>
      <c r="AE12" s="2">
        <f t="shared" si="4"/>
        <v>7.8133733999999996E-2</v>
      </c>
      <c r="AF12" s="2"/>
      <c r="AG12" s="2" t="b">
        <v>1</v>
      </c>
      <c r="AH12" s="2" t="str">
        <f t="shared" si="5"/>
        <v>0.93</v>
      </c>
      <c r="AI12" s="2" t="str">
        <f t="shared" si="6"/>
        <v>0.51</v>
      </c>
      <c r="AJ12" s="2"/>
      <c r="AK12" s="2" t="e">
        <f t="shared" si="7"/>
        <v>#DIV/0!</v>
      </c>
      <c r="AL12" s="2" t="e">
        <f t="shared" si="8"/>
        <v>#DIV/0!</v>
      </c>
      <c r="AM12" s="2"/>
      <c r="AN12" s="2">
        <f t="shared" si="9"/>
        <v>4.07</v>
      </c>
      <c r="AO12" s="34" t="str">
        <f t="shared" si="10"/>
        <v>FALSE</v>
      </c>
    </row>
    <row r="13" spans="1:41" ht="21.75" customHeight="1">
      <c r="A13" s="2"/>
      <c r="B13" s="174"/>
      <c r="C13" s="171"/>
      <c r="D13" s="175"/>
      <c r="E13" s="169"/>
      <c r="F13" s="176"/>
      <c r="G13" s="171"/>
      <c r="H13" s="175"/>
      <c r="I13" s="171"/>
      <c r="J13" s="175"/>
      <c r="K13" s="171"/>
      <c r="L13" s="177"/>
      <c r="M13" s="171"/>
      <c r="N13" s="178"/>
      <c r="O13" s="171"/>
      <c r="P13" s="166"/>
      <c r="Q13" s="169"/>
      <c r="R13" s="168"/>
      <c r="S13" s="169"/>
      <c r="T13" s="168"/>
      <c r="U13" s="171"/>
      <c r="V13" s="172" t="str">
        <f t="shared" si="0"/>
        <v/>
      </c>
      <c r="W13" s="171"/>
      <c r="X13" s="172" t="str">
        <f t="shared" si="1"/>
        <v/>
      </c>
      <c r="Y13" s="171"/>
      <c r="Z13" s="172" t="str">
        <f t="shared" si="2"/>
        <v/>
      </c>
      <c r="AA13" s="173"/>
      <c r="AB13" s="2"/>
      <c r="AC13" s="2"/>
      <c r="AD13" s="2" t="e">
        <f t="shared" si="3"/>
        <v>#VALUE!</v>
      </c>
      <c r="AE13" s="2" t="e">
        <f t="shared" si="4"/>
        <v>#VALUE!</v>
      </c>
      <c r="AF13" s="2"/>
      <c r="AG13" s="2" t="b">
        <v>0</v>
      </c>
      <c r="AH13" s="2" t="str">
        <f t="shared" si="5"/>
        <v>エラー</v>
      </c>
      <c r="AI13" s="2" t="str">
        <f t="shared" si="6"/>
        <v>エラー</v>
      </c>
      <c r="AJ13" s="2"/>
      <c r="AK13" s="2" t="e">
        <f t="shared" si="7"/>
        <v>#DIV/0!</v>
      </c>
      <c r="AL13" s="2" t="e">
        <f t="shared" si="8"/>
        <v>#DIV/0!</v>
      </c>
      <c r="AM13" s="2"/>
      <c r="AN13" s="2">
        <f t="shared" si="9"/>
        <v>0</v>
      </c>
      <c r="AO13" s="34" t="str">
        <f t="shared" si="10"/>
        <v>FALSE</v>
      </c>
    </row>
    <row r="14" spans="1:41" ht="21.75" customHeight="1">
      <c r="A14" s="2"/>
      <c r="B14" s="174"/>
      <c r="C14" s="171"/>
      <c r="D14" s="175"/>
      <c r="E14" s="169"/>
      <c r="F14" s="176"/>
      <c r="G14" s="171"/>
      <c r="H14" s="175"/>
      <c r="I14" s="171"/>
      <c r="J14" s="175"/>
      <c r="K14" s="171"/>
      <c r="L14" s="177"/>
      <c r="M14" s="171"/>
      <c r="N14" s="178"/>
      <c r="O14" s="169"/>
      <c r="P14" s="166"/>
      <c r="Q14" s="169"/>
      <c r="R14" s="168"/>
      <c r="S14" s="169"/>
      <c r="T14" s="168"/>
      <c r="U14" s="171"/>
      <c r="V14" s="172" t="str">
        <f t="shared" si="0"/>
        <v/>
      </c>
      <c r="W14" s="171"/>
      <c r="X14" s="172" t="str">
        <f t="shared" si="1"/>
        <v/>
      </c>
      <c r="Y14" s="171"/>
      <c r="Z14" s="172" t="str">
        <f t="shared" si="2"/>
        <v/>
      </c>
      <c r="AA14" s="173"/>
      <c r="AB14" s="2"/>
      <c r="AC14" s="2"/>
      <c r="AD14" s="2" t="e">
        <f t="shared" si="3"/>
        <v>#VALUE!</v>
      </c>
      <c r="AE14" s="2" t="e">
        <f t="shared" si="4"/>
        <v>#VALUE!</v>
      </c>
      <c r="AF14" s="2"/>
      <c r="AG14" s="2" t="b">
        <v>0</v>
      </c>
      <c r="AH14" s="2" t="str">
        <f t="shared" si="5"/>
        <v>エラー</v>
      </c>
      <c r="AI14" s="2" t="str">
        <f t="shared" si="6"/>
        <v>エラー</v>
      </c>
      <c r="AJ14" s="2"/>
      <c r="AK14" s="2" t="e">
        <f t="shared" si="7"/>
        <v>#DIV/0!</v>
      </c>
      <c r="AL14" s="2" t="e">
        <f t="shared" si="8"/>
        <v>#DIV/0!</v>
      </c>
      <c r="AM14" s="2"/>
      <c r="AN14" s="2">
        <f t="shared" si="9"/>
        <v>0</v>
      </c>
      <c r="AO14" s="34" t="str">
        <f t="shared" si="10"/>
        <v>FALSE</v>
      </c>
    </row>
    <row r="15" spans="1:41" ht="21.75" customHeight="1">
      <c r="A15" s="2"/>
      <c r="B15" s="174"/>
      <c r="C15" s="171"/>
      <c r="D15" s="175"/>
      <c r="E15" s="169"/>
      <c r="F15" s="176"/>
      <c r="G15" s="171"/>
      <c r="H15" s="175"/>
      <c r="I15" s="171"/>
      <c r="J15" s="175"/>
      <c r="K15" s="171"/>
      <c r="L15" s="177"/>
      <c r="M15" s="171"/>
      <c r="N15" s="178"/>
      <c r="O15" s="169"/>
      <c r="P15" s="166"/>
      <c r="Q15" s="169"/>
      <c r="R15" s="168"/>
      <c r="S15" s="169"/>
      <c r="T15" s="168"/>
      <c r="U15" s="171"/>
      <c r="V15" s="172" t="str">
        <f t="shared" si="0"/>
        <v/>
      </c>
      <c r="W15" s="171"/>
      <c r="X15" s="172" t="str">
        <f t="shared" si="1"/>
        <v/>
      </c>
      <c r="Y15" s="171"/>
      <c r="Z15" s="172" t="str">
        <f t="shared" si="2"/>
        <v/>
      </c>
      <c r="AA15" s="173"/>
      <c r="AB15" s="2"/>
      <c r="AC15" s="2"/>
      <c r="AD15" s="2" t="e">
        <f t="shared" si="3"/>
        <v>#VALUE!</v>
      </c>
      <c r="AE15" s="2" t="e">
        <f t="shared" si="4"/>
        <v>#VALUE!</v>
      </c>
      <c r="AF15" s="2"/>
      <c r="AG15" s="2" t="b">
        <v>0</v>
      </c>
      <c r="AH15" s="2" t="str">
        <f t="shared" si="5"/>
        <v>エラー</v>
      </c>
      <c r="AI15" s="2" t="str">
        <f t="shared" si="6"/>
        <v>エラー</v>
      </c>
      <c r="AJ15" s="2"/>
      <c r="AK15" s="2" t="e">
        <f t="shared" si="7"/>
        <v>#DIV/0!</v>
      </c>
      <c r="AL15" s="2" t="e">
        <f t="shared" si="8"/>
        <v>#DIV/0!</v>
      </c>
      <c r="AM15" s="2"/>
      <c r="AN15" s="2">
        <f t="shared" si="9"/>
        <v>0</v>
      </c>
      <c r="AO15" s="34" t="str">
        <f t="shared" si="10"/>
        <v>FALSE</v>
      </c>
    </row>
    <row r="16" spans="1:41" ht="21.75" customHeight="1">
      <c r="A16" s="2"/>
      <c r="B16" s="174"/>
      <c r="C16" s="171"/>
      <c r="D16" s="175"/>
      <c r="E16" s="169"/>
      <c r="F16" s="176"/>
      <c r="G16" s="171"/>
      <c r="H16" s="175"/>
      <c r="I16" s="171"/>
      <c r="J16" s="175"/>
      <c r="K16" s="171"/>
      <c r="L16" s="177"/>
      <c r="M16" s="171"/>
      <c r="N16" s="178"/>
      <c r="O16" s="169"/>
      <c r="P16" s="166"/>
      <c r="Q16" s="169"/>
      <c r="R16" s="168"/>
      <c r="S16" s="169"/>
      <c r="T16" s="168"/>
      <c r="U16" s="171"/>
      <c r="V16" s="172" t="str">
        <f t="shared" si="0"/>
        <v/>
      </c>
      <c r="W16" s="171"/>
      <c r="X16" s="172" t="str">
        <f t="shared" si="1"/>
        <v/>
      </c>
      <c r="Y16" s="171"/>
      <c r="Z16" s="172" t="str">
        <f t="shared" si="2"/>
        <v/>
      </c>
      <c r="AA16" s="173"/>
      <c r="AB16" s="2"/>
      <c r="AC16" s="2"/>
      <c r="AD16" s="2" t="e">
        <f t="shared" si="3"/>
        <v>#VALUE!</v>
      </c>
      <c r="AE16" s="2" t="e">
        <f t="shared" si="4"/>
        <v>#VALUE!</v>
      </c>
      <c r="AF16" s="2"/>
      <c r="AG16" s="2" t="b">
        <v>0</v>
      </c>
      <c r="AH16" s="2" t="str">
        <f t="shared" si="5"/>
        <v>エラー</v>
      </c>
      <c r="AI16" s="2" t="str">
        <f t="shared" si="6"/>
        <v>エラー</v>
      </c>
      <c r="AJ16" s="2"/>
      <c r="AK16" s="2" t="e">
        <f t="shared" si="7"/>
        <v>#DIV/0!</v>
      </c>
      <c r="AL16" s="2" t="e">
        <f t="shared" si="8"/>
        <v>#DIV/0!</v>
      </c>
      <c r="AM16" s="2"/>
      <c r="AN16" s="2">
        <f t="shared" si="9"/>
        <v>0</v>
      </c>
      <c r="AO16" s="34" t="str">
        <f t="shared" si="10"/>
        <v>FALSE</v>
      </c>
    </row>
    <row r="17" spans="1:41" ht="21.75" customHeight="1">
      <c r="A17" s="2"/>
      <c r="B17" s="174"/>
      <c r="C17" s="171"/>
      <c r="D17" s="175"/>
      <c r="E17" s="169"/>
      <c r="F17" s="176"/>
      <c r="G17" s="171"/>
      <c r="H17" s="175"/>
      <c r="I17" s="171"/>
      <c r="J17" s="175"/>
      <c r="K17" s="171"/>
      <c r="L17" s="177"/>
      <c r="M17" s="171"/>
      <c r="N17" s="178"/>
      <c r="O17" s="169"/>
      <c r="P17" s="166"/>
      <c r="Q17" s="167"/>
      <c r="R17" s="168"/>
      <c r="S17" s="169"/>
      <c r="T17" s="168"/>
      <c r="U17" s="171"/>
      <c r="V17" s="172" t="str">
        <f t="shared" si="0"/>
        <v/>
      </c>
      <c r="W17" s="171"/>
      <c r="X17" s="172" t="str">
        <f t="shared" si="1"/>
        <v/>
      </c>
      <c r="Y17" s="171"/>
      <c r="Z17" s="172" t="str">
        <f t="shared" si="2"/>
        <v/>
      </c>
      <c r="AA17" s="173"/>
      <c r="AB17" s="2"/>
      <c r="AC17" s="2"/>
      <c r="AD17" s="2" t="e">
        <f t="shared" si="3"/>
        <v>#VALUE!</v>
      </c>
      <c r="AE17" s="2" t="e">
        <f t="shared" si="4"/>
        <v>#VALUE!</v>
      </c>
      <c r="AF17" s="2"/>
      <c r="AG17" s="2" t="b">
        <v>0</v>
      </c>
      <c r="AH17" s="2" t="str">
        <f t="shared" si="5"/>
        <v>エラー</v>
      </c>
      <c r="AI17" s="2" t="str">
        <f t="shared" si="6"/>
        <v>エラー</v>
      </c>
      <c r="AJ17" s="2"/>
      <c r="AK17" s="2" t="e">
        <f t="shared" si="7"/>
        <v>#DIV/0!</v>
      </c>
      <c r="AL17" s="2" t="e">
        <f t="shared" si="8"/>
        <v>#DIV/0!</v>
      </c>
      <c r="AM17" s="2"/>
      <c r="AN17" s="2">
        <f t="shared" si="9"/>
        <v>0</v>
      </c>
      <c r="AO17" s="34" t="str">
        <f t="shared" si="10"/>
        <v>FALSE</v>
      </c>
    </row>
    <row r="18" spans="1:41" ht="21.75" customHeight="1">
      <c r="A18" s="2"/>
      <c r="B18" s="174"/>
      <c r="C18" s="171"/>
      <c r="D18" s="175"/>
      <c r="E18" s="169"/>
      <c r="F18" s="176"/>
      <c r="G18" s="171"/>
      <c r="H18" s="175"/>
      <c r="I18" s="171"/>
      <c r="J18" s="175"/>
      <c r="K18" s="171"/>
      <c r="L18" s="177"/>
      <c r="M18" s="171"/>
      <c r="N18" s="178"/>
      <c r="O18" s="169"/>
      <c r="P18" s="166"/>
      <c r="Q18" s="167"/>
      <c r="R18" s="168"/>
      <c r="S18" s="169"/>
      <c r="T18" s="170"/>
      <c r="U18" s="171"/>
      <c r="V18" s="172" t="str">
        <f t="shared" si="0"/>
        <v/>
      </c>
      <c r="W18" s="171"/>
      <c r="X18" s="172" t="str">
        <f t="shared" si="1"/>
        <v/>
      </c>
      <c r="Y18" s="171"/>
      <c r="Z18" s="172" t="str">
        <f t="shared" si="2"/>
        <v/>
      </c>
      <c r="AA18" s="173"/>
      <c r="AB18" s="2"/>
      <c r="AC18" s="2"/>
      <c r="AD18" s="2" t="e">
        <f t="shared" si="3"/>
        <v>#VALUE!</v>
      </c>
      <c r="AE18" s="2" t="e">
        <f t="shared" si="4"/>
        <v>#VALUE!</v>
      </c>
      <c r="AF18" s="2"/>
      <c r="AG18" s="2" t="b">
        <v>0</v>
      </c>
      <c r="AH18" s="2" t="str">
        <f t="shared" si="5"/>
        <v>エラー</v>
      </c>
      <c r="AI18" s="2" t="str">
        <f t="shared" si="6"/>
        <v>エラー</v>
      </c>
      <c r="AJ18" s="2"/>
      <c r="AK18" s="2" t="e">
        <f t="shared" si="7"/>
        <v>#DIV/0!</v>
      </c>
      <c r="AL18" s="2" t="e">
        <f t="shared" si="8"/>
        <v>#DIV/0!</v>
      </c>
      <c r="AM18" s="2"/>
      <c r="AN18" s="2">
        <f t="shared" si="9"/>
        <v>0</v>
      </c>
      <c r="AO18" s="34" t="str">
        <f t="shared" si="10"/>
        <v>FALSE</v>
      </c>
    </row>
    <row r="19" spans="1:41" ht="21.75" customHeight="1">
      <c r="A19" s="2"/>
      <c r="B19" s="195"/>
      <c r="C19" s="192"/>
      <c r="D19" s="196"/>
      <c r="E19" s="190"/>
      <c r="F19" s="197"/>
      <c r="G19" s="192"/>
      <c r="H19" s="196"/>
      <c r="I19" s="192"/>
      <c r="J19" s="196"/>
      <c r="K19" s="192"/>
      <c r="L19" s="198"/>
      <c r="M19" s="199"/>
      <c r="N19" s="200"/>
      <c r="O19" s="190"/>
      <c r="P19" s="187"/>
      <c r="Q19" s="188"/>
      <c r="R19" s="189"/>
      <c r="S19" s="190"/>
      <c r="T19" s="191"/>
      <c r="U19" s="192"/>
      <c r="V19" s="172" t="str">
        <f t="shared" si="0"/>
        <v/>
      </c>
      <c r="W19" s="171"/>
      <c r="X19" s="172" t="str">
        <f t="shared" si="1"/>
        <v/>
      </c>
      <c r="Y19" s="171"/>
      <c r="Z19" s="193" t="str">
        <f t="shared" si="2"/>
        <v/>
      </c>
      <c r="AA19" s="194"/>
      <c r="AB19" s="2"/>
      <c r="AC19" s="2"/>
      <c r="AD19" s="2" t="e">
        <f t="shared" si="3"/>
        <v>#VALUE!</v>
      </c>
      <c r="AE19" s="2" t="e">
        <f t="shared" si="4"/>
        <v>#VALUE!</v>
      </c>
      <c r="AF19" s="2"/>
      <c r="AG19" s="2" t="b">
        <v>0</v>
      </c>
      <c r="AH19" s="2" t="str">
        <f t="shared" si="5"/>
        <v>エラー</v>
      </c>
      <c r="AI19" s="2" t="str">
        <f t="shared" si="6"/>
        <v>エラー</v>
      </c>
      <c r="AJ19" s="2"/>
      <c r="AK19" s="2" t="e">
        <f t="shared" si="7"/>
        <v>#DIV/0!</v>
      </c>
      <c r="AL19" s="2" t="e">
        <f t="shared" si="8"/>
        <v>#DIV/0!</v>
      </c>
      <c r="AM19" s="2"/>
      <c r="AN19" s="2">
        <f t="shared" si="9"/>
        <v>0</v>
      </c>
      <c r="AO19" s="34" t="str">
        <f t="shared" si="10"/>
        <v>FALSE</v>
      </c>
    </row>
    <row r="20" spans="1:41" ht="21.75" customHeight="1">
      <c r="A20" s="2"/>
      <c r="B20" s="225" t="s">
        <v>154</v>
      </c>
      <c r="C20" s="122"/>
      <c r="D20" s="122"/>
      <c r="E20" s="122"/>
      <c r="F20" s="122"/>
      <c r="G20" s="122"/>
      <c r="H20" s="122"/>
      <c r="I20" s="122"/>
      <c r="J20" s="122"/>
      <c r="K20" s="122"/>
      <c r="L20" s="122"/>
      <c r="M20" s="122"/>
      <c r="N20" s="122"/>
      <c r="O20" s="122"/>
      <c r="P20" s="122"/>
      <c r="Q20" s="122"/>
      <c r="R20" s="122"/>
      <c r="S20" s="122"/>
      <c r="T20" s="122"/>
      <c r="U20" s="122"/>
      <c r="V20" s="212">
        <f>SUM(V8:W19)</f>
        <v>0.9875067955200002</v>
      </c>
      <c r="W20" s="213"/>
      <c r="X20" s="212">
        <f>IF(共通条件・結果!AA7="８地域","-",SUM(X8:Y19))</f>
        <v>0.61240104513000004</v>
      </c>
      <c r="Y20" s="213"/>
      <c r="Z20" s="212">
        <f>SUM(Z8:AA19)</f>
        <v>13.398033000000002</v>
      </c>
      <c r="AA20" s="123"/>
      <c r="AB20" s="2"/>
      <c r="AC20" s="2"/>
      <c r="AD20" s="2"/>
      <c r="AE20" s="2"/>
      <c r="AF20" s="2"/>
      <c r="AG20" s="2"/>
      <c r="AH20" s="2"/>
      <c r="AI20" s="2"/>
      <c r="AJ20" s="2"/>
      <c r="AK20" s="2"/>
      <c r="AL20" s="2"/>
      <c r="AM20" s="2"/>
      <c r="AN20" s="2"/>
      <c r="AO20" s="2"/>
    </row>
    <row r="21" spans="1:41" ht="9.7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44"/>
      <c r="AO21" s="138"/>
    </row>
    <row r="22" spans="1:41" ht="21.75" customHeight="1">
      <c r="A22" s="2"/>
      <c r="B22" s="2"/>
      <c r="C22" s="2"/>
      <c r="D22" s="2"/>
      <c r="E22" s="5"/>
      <c r="F22" s="2"/>
      <c r="G22" s="2"/>
      <c r="H22" s="2"/>
      <c r="I22" s="2"/>
      <c r="J22" s="5" t="s">
        <v>100</v>
      </c>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row>
    <row r="23" spans="1:41" ht="21.75" customHeight="1">
      <c r="A23" s="2"/>
      <c r="B23" s="2"/>
      <c r="C23" s="2"/>
      <c r="D23" s="2"/>
      <c r="E23" s="2"/>
      <c r="F23" s="2"/>
      <c r="G23" s="2"/>
      <c r="H23" s="2"/>
      <c r="I23" s="2"/>
      <c r="J23" s="115" t="s">
        <v>101</v>
      </c>
      <c r="K23" s="116"/>
      <c r="L23" s="116"/>
      <c r="M23" s="117"/>
      <c r="N23" s="132" t="s">
        <v>74</v>
      </c>
      <c r="O23" s="116"/>
      <c r="P23" s="116"/>
      <c r="Q23" s="117"/>
      <c r="R23" s="182" t="s">
        <v>155</v>
      </c>
      <c r="S23" s="117"/>
      <c r="T23" s="209" t="s">
        <v>77</v>
      </c>
      <c r="U23" s="117"/>
      <c r="V23" s="182" t="s">
        <v>156</v>
      </c>
      <c r="W23" s="117"/>
      <c r="X23" s="182" t="s">
        <v>157</v>
      </c>
      <c r="Y23" s="117"/>
      <c r="Z23" s="182" t="s">
        <v>81</v>
      </c>
      <c r="AA23" s="134"/>
      <c r="AB23" s="2"/>
      <c r="AC23" s="2"/>
      <c r="AD23" s="2"/>
      <c r="AE23" s="2"/>
      <c r="AF23" s="2"/>
      <c r="AG23" s="2"/>
      <c r="AH23" s="2"/>
      <c r="AI23" s="2"/>
      <c r="AJ23" s="2"/>
      <c r="AK23" s="2"/>
      <c r="AL23" s="2"/>
      <c r="AM23" s="2"/>
      <c r="AN23" s="244" t="s">
        <v>89</v>
      </c>
      <c r="AO23" s="138"/>
    </row>
    <row r="24" spans="1:41" ht="21.75" customHeight="1">
      <c r="A24" s="2"/>
      <c r="B24" s="2"/>
      <c r="C24" s="2"/>
      <c r="D24" s="2"/>
      <c r="E24" s="2"/>
      <c r="F24" s="2"/>
      <c r="G24" s="2"/>
      <c r="H24" s="2"/>
      <c r="I24" s="2"/>
      <c r="J24" s="214"/>
      <c r="K24" s="138"/>
      <c r="L24" s="138"/>
      <c r="M24" s="184"/>
      <c r="N24" s="179"/>
      <c r="O24" s="180"/>
      <c r="P24" s="180"/>
      <c r="Q24" s="181"/>
      <c r="R24" s="183"/>
      <c r="S24" s="184"/>
      <c r="T24" s="183"/>
      <c r="U24" s="184"/>
      <c r="V24" s="183"/>
      <c r="W24" s="184"/>
      <c r="X24" s="183"/>
      <c r="Y24" s="184"/>
      <c r="Z24" s="183"/>
      <c r="AA24" s="194"/>
      <c r="AB24" s="2"/>
      <c r="AC24" s="2"/>
      <c r="AD24" s="2"/>
      <c r="AE24" s="2"/>
      <c r="AF24" s="2"/>
      <c r="AG24" s="2"/>
      <c r="AH24" s="2"/>
      <c r="AI24" s="2"/>
      <c r="AJ24" s="2"/>
      <c r="AK24" s="2"/>
      <c r="AL24" s="2"/>
      <c r="AM24" s="2"/>
      <c r="AN24" s="34"/>
      <c r="AO24" s="34"/>
    </row>
    <row r="25" spans="1:41" ht="21.75" customHeight="1">
      <c r="A25" s="2"/>
      <c r="B25" s="2"/>
      <c r="C25" s="2"/>
      <c r="D25" s="2"/>
      <c r="E25" s="2"/>
      <c r="F25" s="2"/>
      <c r="G25" s="2"/>
      <c r="H25" s="2"/>
      <c r="I25" s="2"/>
      <c r="J25" s="215"/>
      <c r="K25" s="156"/>
      <c r="L25" s="156"/>
      <c r="M25" s="186"/>
      <c r="N25" s="266" t="s">
        <v>82</v>
      </c>
      <c r="O25" s="159"/>
      <c r="P25" s="267" t="s">
        <v>83</v>
      </c>
      <c r="Q25" s="159"/>
      <c r="R25" s="185"/>
      <c r="S25" s="186"/>
      <c r="T25" s="185"/>
      <c r="U25" s="186"/>
      <c r="V25" s="185"/>
      <c r="W25" s="186"/>
      <c r="X25" s="185"/>
      <c r="Y25" s="186"/>
      <c r="Z25" s="185"/>
      <c r="AA25" s="165"/>
      <c r="AB25" s="2"/>
      <c r="AC25" s="2"/>
      <c r="AD25" s="2"/>
      <c r="AE25" s="2"/>
      <c r="AF25" s="2"/>
      <c r="AG25" s="2"/>
      <c r="AH25" s="2"/>
      <c r="AI25" s="2"/>
      <c r="AJ25" s="2"/>
      <c r="AK25" s="2"/>
      <c r="AL25" s="2"/>
      <c r="AM25" s="2"/>
      <c r="AN25" s="40" t="s">
        <v>95</v>
      </c>
      <c r="AO25" s="2" t="s">
        <v>96</v>
      </c>
    </row>
    <row r="26" spans="1:41" ht="21.75" customHeight="1">
      <c r="A26" s="2"/>
      <c r="B26" s="2"/>
      <c r="C26" s="2"/>
      <c r="D26" s="41"/>
      <c r="E26" s="41"/>
      <c r="F26" s="2"/>
      <c r="G26" s="2"/>
      <c r="H26" s="2"/>
      <c r="I26" s="2"/>
      <c r="J26" s="220"/>
      <c r="K26" s="217"/>
      <c r="L26" s="217"/>
      <c r="M26" s="206"/>
      <c r="N26" s="221"/>
      <c r="O26" s="222"/>
      <c r="P26" s="223"/>
      <c r="Q26" s="206"/>
      <c r="R26" s="221"/>
      <c r="S26" s="206"/>
      <c r="T26" s="224"/>
      <c r="U26" s="206"/>
      <c r="V26" s="205" t="str">
        <f t="shared" ref="V26:V28" si="11">IF(N26="","",N26*P26*R26*0.034*$V$4)</f>
        <v/>
      </c>
      <c r="W26" s="206"/>
      <c r="X26" s="205" t="str">
        <f t="shared" ref="X26:X28" si="12">IF(N26="","",IF(ISERROR(N26*P26*R26*0.034*$X$4),"-",N26*P26*R26*0.034*$X$4))</f>
        <v/>
      </c>
      <c r="Y26" s="206"/>
      <c r="Z26" s="205" t="str">
        <f t="shared" ref="Z26:Z28" si="13">IF(N26="","",N26*P26*AN26)</f>
        <v/>
      </c>
      <c r="AA26" s="207"/>
      <c r="AB26" s="2"/>
      <c r="AC26" s="2"/>
      <c r="AD26" s="2"/>
      <c r="AE26" s="2"/>
      <c r="AF26" s="2"/>
      <c r="AG26" s="2"/>
      <c r="AH26" s="2"/>
      <c r="AI26" s="2"/>
      <c r="AJ26" s="2"/>
      <c r="AK26" s="2"/>
      <c r="AL26" s="2"/>
      <c r="AM26" s="2"/>
      <c r="AN26" s="2">
        <f t="shared" ref="AN26:AN28" si="14">IF(AO26="FALSE",R26,IF(T26="風除室",1/((1/R26)+0.1),0.5*R26+0.5*(1/((1/R26)+AO26))))</f>
        <v>0</v>
      </c>
      <c r="AO26" s="34" t="str">
        <f t="shared" ref="AO26:AO28" si="15">IF(T26="","FALSE",IF(T26="雨戸",0.1,IF(T26="ｼｬｯﾀｰ",0.1,IF(T26="障子",0.18,IF(T26="風除室",0.1)))))</f>
        <v>FALSE</v>
      </c>
    </row>
    <row r="27" spans="1:41" ht="21.75" customHeight="1">
      <c r="A27" s="2"/>
      <c r="B27" s="2"/>
      <c r="C27" s="2"/>
      <c r="D27" s="41"/>
      <c r="E27" s="41"/>
      <c r="F27" s="2"/>
      <c r="G27" s="2"/>
      <c r="H27" s="2"/>
      <c r="I27" s="2"/>
      <c r="J27" s="226"/>
      <c r="K27" s="227"/>
      <c r="L27" s="227"/>
      <c r="M27" s="171"/>
      <c r="N27" s="175"/>
      <c r="O27" s="169"/>
      <c r="P27" s="176"/>
      <c r="Q27" s="171"/>
      <c r="R27" s="175"/>
      <c r="S27" s="171"/>
      <c r="T27" s="177"/>
      <c r="U27" s="171"/>
      <c r="V27" s="172" t="str">
        <f t="shared" si="11"/>
        <v/>
      </c>
      <c r="W27" s="171"/>
      <c r="X27" s="172" t="str">
        <f t="shared" si="12"/>
        <v/>
      </c>
      <c r="Y27" s="171"/>
      <c r="Z27" s="172" t="str">
        <f t="shared" si="13"/>
        <v/>
      </c>
      <c r="AA27" s="173"/>
      <c r="AB27" s="2"/>
      <c r="AC27" s="2"/>
      <c r="AD27" s="2"/>
      <c r="AE27" s="2"/>
      <c r="AF27" s="2"/>
      <c r="AG27" s="2"/>
      <c r="AH27" s="2"/>
      <c r="AI27" s="2"/>
      <c r="AJ27" s="2"/>
      <c r="AK27" s="2"/>
      <c r="AL27" s="2"/>
      <c r="AM27" s="2"/>
      <c r="AN27" s="2">
        <f t="shared" si="14"/>
        <v>0</v>
      </c>
      <c r="AO27" s="34" t="str">
        <f t="shared" si="15"/>
        <v>FALSE</v>
      </c>
    </row>
    <row r="28" spans="1:41" ht="21.75" customHeight="1">
      <c r="A28" s="2"/>
      <c r="B28" s="2"/>
      <c r="C28" s="2"/>
      <c r="D28" s="41"/>
      <c r="E28" s="41"/>
      <c r="F28" s="2"/>
      <c r="G28" s="2"/>
      <c r="H28" s="2"/>
      <c r="I28" s="2"/>
      <c r="J28" s="228"/>
      <c r="K28" s="229"/>
      <c r="L28" s="229"/>
      <c r="M28" s="192"/>
      <c r="N28" s="196"/>
      <c r="O28" s="190"/>
      <c r="P28" s="197"/>
      <c r="Q28" s="192"/>
      <c r="R28" s="196"/>
      <c r="S28" s="192"/>
      <c r="T28" s="177"/>
      <c r="U28" s="171"/>
      <c r="V28" s="210" t="str">
        <f t="shared" si="11"/>
        <v/>
      </c>
      <c r="W28" s="192"/>
      <c r="X28" s="210" t="str">
        <f t="shared" si="12"/>
        <v/>
      </c>
      <c r="Y28" s="192"/>
      <c r="Z28" s="210" t="str">
        <f t="shared" si="13"/>
        <v/>
      </c>
      <c r="AA28" s="211"/>
      <c r="AB28" s="2"/>
      <c r="AC28" s="2"/>
      <c r="AD28" s="2"/>
      <c r="AE28" s="2"/>
      <c r="AF28" s="2"/>
      <c r="AG28" s="2"/>
      <c r="AH28" s="2"/>
      <c r="AI28" s="2"/>
      <c r="AJ28" s="2"/>
      <c r="AK28" s="2"/>
      <c r="AL28" s="2"/>
      <c r="AM28" s="2"/>
      <c r="AN28" s="2">
        <f t="shared" si="14"/>
        <v>0</v>
      </c>
      <c r="AO28" s="34" t="str">
        <f t="shared" si="15"/>
        <v>FALSE</v>
      </c>
    </row>
    <row r="29" spans="1:41" ht="21.75" customHeight="1">
      <c r="A29" s="2"/>
      <c r="B29" s="2"/>
      <c r="C29" s="2"/>
      <c r="D29" s="2"/>
      <c r="E29" s="2"/>
      <c r="F29" s="2"/>
      <c r="G29" s="2"/>
      <c r="H29" s="2"/>
      <c r="I29" s="2"/>
      <c r="J29" s="225" t="s">
        <v>158</v>
      </c>
      <c r="K29" s="122"/>
      <c r="L29" s="122"/>
      <c r="M29" s="122"/>
      <c r="N29" s="122"/>
      <c r="O29" s="122"/>
      <c r="P29" s="122"/>
      <c r="Q29" s="122"/>
      <c r="R29" s="122"/>
      <c r="S29" s="122"/>
      <c r="T29" s="122"/>
      <c r="U29" s="213"/>
      <c r="V29" s="212">
        <f>SUM(V26:W28)</f>
        <v>0</v>
      </c>
      <c r="W29" s="213"/>
      <c r="X29" s="212">
        <f>SUM(X26:Y28)</f>
        <v>0</v>
      </c>
      <c r="Y29" s="213"/>
      <c r="Z29" s="212">
        <f>SUM(Z26:AA28)</f>
        <v>0</v>
      </c>
      <c r="AA29" s="123"/>
      <c r="AB29" s="2"/>
      <c r="AC29" s="2"/>
      <c r="AD29" s="2"/>
      <c r="AE29" s="2"/>
      <c r="AF29" s="2"/>
      <c r="AG29" s="2"/>
      <c r="AH29" s="2"/>
      <c r="AI29" s="2"/>
      <c r="AJ29" s="2"/>
      <c r="AK29" s="2"/>
      <c r="AL29" s="2"/>
      <c r="AM29" s="2"/>
      <c r="AN29" s="2"/>
      <c r="AO29" s="34"/>
    </row>
    <row r="30" spans="1:41" ht="9.75" customHeight="1">
      <c r="A30" s="2"/>
      <c r="B30" s="2"/>
      <c r="C30" s="2"/>
      <c r="D30" s="2"/>
      <c r="E30" s="2"/>
      <c r="F30" s="2"/>
      <c r="G30" s="2"/>
      <c r="H30" s="2"/>
      <c r="I30" s="2"/>
      <c r="J30" s="42"/>
      <c r="K30" s="42"/>
      <c r="L30" s="42"/>
      <c r="M30" s="42"/>
      <c r="N30" s="42"/>
      <c r="O30" s="42"/>
      <c r="P30" s="42"/>
      <c r="Q30" s="42"/>
      <c r="R30" s="42"/>
      <c r="S30" s="42"/>
      <c r="T30" s="42"/>
      <c r="U30" s="42"/>
      <c r="V30" s="43"/>
      <c r="W30" s="43"/>
      <c r="X30" s="43"/>
      <c r="Y30" s="43"/>
      <c r="Z30" s="43"/>
      <c r="AA30" s="43"/>
      <c r="AB30" s="2"/>
      <c r="AC30" s="2"/>
      <c r="AD30" s="2"/>
      <c r="AE30" s="2"/>
      <c r="AF30" s="2"/>
      <c r="AG30" s="2"/>
      <c r="AH30" s="2"/>
      <c r="AI30" s="2"/>
      <c r="AJ30" s="2"/>
      <c r="AK30" s="2"/>
      <c r="AL30" s="2"/>
      <c r="AM30" s="2"/>
      <c r="AN30" s="2"/>
      <c r="AO30" s="34"/>
    </row>
    <row r="31" spans="1:41" ht="21.75" customHeight="1">
      <c r="A31" s="2"/>
      <c r="B31" s="2"/>
      <c r="C31" s="2"/>
      <c r="D31" s="2"/>
      <c r="E31" s="2"/>
      <c r="F31" s="2"/>
      <c r="G31" s="2"/>
      <c r="H31" s="2"/>
      <c r="I31" s="2"/>
      <c r="J31" s="5" t="s">
        <v>106</v>
      </c>
      <c r="K31" s="5"/>
      <c r="L31" s="5"/>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34"/>
    </row>
    <row r="32" spans="1:41" ht="21.75" customHeight="1">
      <c r="A32" s="2"/>
      <c r="B32" s="2"/>
      <c r="C32" s="2"/>
      <c r="D32" s="2"/>
      <c r="E32" s="2"/>
      <c r="F32" s="2"/>
      <c r="G32" s="2"/>
      <c r="H32" s="2"/>
      <c r="I32" s="2"/>
      <c r="J32" s="115" t="s">
        <v>107</v>
      </c>
      <c r="K32" s="117"/>
      <c r="L32" s="182" t="s">
        <v>108</v>
      </c>
      <c r="M32" s="117"/>
      <c r="N32" s="182" t="s">
        <v>109</v>
      </c>
      <c r="O32" s="117"/>
      <c r="P32" s="209" t="s">
        <v>110</v>
      </c>
      <c r="Q32" s="117"/>
      <c r="R32" s="182" t="s">
        <v>159</v>
      </c>
      <c r="S32" s="117"/>
      <c r="T32" s="182" t="s">
        <v>160</v>
      </c>
      <c r="U32" s="117"/>
      <c r="V32" s="182" t="s">
        <v>161</v>
      </c>
      <c r="W32" s="117"/>
      <c r="X32" s="182" t="s">
        <v>81</v>
      </c>
      <c r="Y32" s="134"/>
      <c r="Z32" s="2"/>
      <c r="AA32" s="2"/>
      <c r="AB32" s="2"/>
      <c r="AC32" s="2"/>
      <c r="AD32" s="2"/>
      <c r="AE32" s="2"/>
      <c r="AF32" s="2"/>
      <c r="AG32" s="2"/>
      <c r="AH32" s="2"/>
      <c r="AI32" s="2"/>
      <c r="AJ32" s="2"/>
      <c r="AK32" s="2"/>
      <c r="AL32" s="2"/>
      <c r="AM32" s="2"/>
      <c r="AN32" s="2"/>
      <c r="AO32" s="34"/>
    </row>
    <row r="33" spans="1:41" ht="21.75" customHeight="1">
      <c r="A33" s="2"/>
      <c r="B33" s="2"/>
      <c r="C33" s="2"/>
      <c r="D33" s="2"/>
      <c r="E33" s="2"/>
      <c r="F33" s="2"/>
      <c r="G33" s="2"/>
      <c r="H33" s="2"/>
      <c r="I33" s="2"/>
      <c r="J33" s="214"/>
      <c r="K33" s="184"/>
      <c r="L33" s="183"/>
      <c r="M33" s="184"/>
      <c r="N33" s="183"/>
      <c r="O33" s="184"/>
      <c r="P33" s="183"/>
      <c r="Q33" s="184"/>
      <c r="R33" s="183"/>
      <c r="S33" s="184"/>
      <c r="T33" s="183"/>
      <c r="U33" s="184"/>
      <c r="V33" s="183"/>
      <c r="W33" s="184"/>
      <c r="X33" s="183"/>
      <c r="Y33" s="194"/>
      <c r="Z33" s="2"/>
      <c r="AA33" s="2"/>
      <c r="AB33" s="2"/>
      <c r="AC33" s="2"/>
      <c r="AD33" s="2"/>
      <c r="AE33" s="2"/>
      <c r="AF33" s="2"/>
      <c r="AG33" s="2"/>
      <c r="AH33" s="2"/>
      <c r="AI33" s="2"/>
      <c r="AJ33" s="2"/>
      <c r="AK33" s="2"/>
      <c r="AL33" s="2"/>
      <c r="AM33" s="2"/>
      <c r="AN33" s="2"/>
      <c r="AO33" s="34"/>
    </row>
    <row r="34" spans="1:41" ht="21.75" customHeight="1">
      <c r="A34" s="2"/>
      <c r="B34" s="2"/>
      <c r="C34" s="2"/>
      <c r="D34" s="2"/>
      <c r="E34" s="2"/>
      <c r="F34" s="2"/>
      <c r="G34" s="2"/>
      <c r="H34" s="2"/>
      <c r="I34" s="2"/>
      <c r="J34" s="215"/>
      <c r="K34" s="186"/>
      <c r="L34" s="185"/>
      <c r="M34" s="186"/>
      <c r="N34" s="185"/>
      <c r="O34" s="186"/>
      <c r="P34" s="185"/>
      <c r="Q34" s="186"/>
      <c r="R34" s="185"/>
      <c r="S34" s="186"/>
      <c r="T34" s="185"/>
      <c r="U34" s="186"/>
      <c r="V34" s="185"/>
      <c r="W34" s="186"/>
      <c r="X34" s="185"/>
      <c r="Y34" s="165"/>
      <c r="Z34" s="2"/>
      <c r="AA34" s="2"/>
      <c r="AB34" s="2"/>
      <c r="AC34" s="2"/>
      <c r="AD34" s="2"/>
      <c r="AE34" s="2"/>
      <c r="AF34" s="2"/>
      <c r="AG34" s="2"/>
      <c r="AH34" s="2"/>
      <c r="AI34" s="2"/>
      <c r="AJ34" s="2"/>
      <c r="AK34" s="2"/>
      <c r="AL34" s="2"/>
      <c r="AM34" s="2"/>
      <c r="AN34" s="2"/>
      <c r="AO34" s="2"/>
    </row>
    <row r="35" spans="1:41" ht="21.75" customHeight="1">
      <c r="A35" s="2"/>
      <c r="B35" s="2"/>
      <c r="C35" s="2"/>
      <c r="D35" s="2"/>
      <c r="E35" s="2"/>
      <c r="F35" s="2"/>
      <c r="G35" s="2"/>
      <c r="H35" s="2"/>
      <c r="I35" s="2"/>
      <c r="J35" s="216" t="s">
        <v>162</v>
      </c>
      <c r="K35" s="206"/>
      <c r="L35" s="221">
        <v>66.34</v>
      </c>
      <c r="M35" s="206"/>
      <c r="N35" s="221">
        <v>3.29</v>
      </c>
      <c r="O35" s="206"/>
      <c r="P35" s="268">
        <f t="shared" ref="P35:P39" si="16">IF(L35="","",L35-N35)</f>
        <v>63.050000000000004</v>
      </c>
      <c r="Q35" s="206"/>
      <c r="R35" s="221">
        <v>0.72</v>
      </c>
      <c r="S35" s="206"/>
      <c r="T35" s="172">
        <f t="shared" ref="T35:T39" si="17">IF(P35="","",P35*R35*0.034*$V$4)</f>
        <v>0.79025356800000013</v>
      </c>
      <c r="U35" s="171"/>
      <c r="V35" s="172">
        <f t="shared" ref="V35:V39" si="18">IF(P35="","",IF(ISERROR(P35*R35*0.034*$X$4),"-",P35*R35*0.034*$X$4))</f>
        <v>0.89366565600000003</v>
      </c>
      <c r="W35" s="171"/>
      <c r="X35" s="205">
        <f t="shared" ref="X35:X39" si="19">IF(R35="","",R35*P35)</f>
        <v>45.396000000000001</v>
      </c>
      <c r="Y35" s="207"/>
      <c r="Z35" s="2"/>
      <c r="AA35" s="2"/>
      <c r="AB35" s="2"/>
      <c r="AC35" s="2"/>
      <c r="AD35" s="2"/>
      <c r="AE35" s="2"/>
      <c r="AF35" s="2"/>
      <c r="AG35" s="2"/>
      <c r="AH35" s="2"/>
      <c r="AI35" s="2"/>
      <c r="AJ35" s="2"/>
      <c r="AK35" s="2"/>
      <c r="AL35" s="2"/>
      <c r="AM35" s="2"/>
      <c r="AN35" s="2"/>
      <c r="AO35" s="2"/>
    </row>
    <row r="36" spans="1:41" ht="21.75" customHeight="1">
      <c r="A36" s="2"/>
      <c r="B36" s="2"/>
      <c r="C36" s="2"/>
      <c r="D36" s="2"/>
      <c r="E36" s="2"/>
      <c r="F36" s="2"/>
      <c r="G36" s="2"/>
      <c r="H36" s="2"/>
      <c r="I36" s="2"/>
      <c r="J36" s="174"/>
      <c r="K36" s="171"/>
      <c r="L36" s="175"/>
      <c r="M36" s="171"/>
      <c r="N36" s="175"/>
      <c r="O36" s="171"/>
      <c r="P36" s="238" t="str">
        <f t="shared" si="16"/>
        <v/>
      </c>
      <c r="Q36" s="171"/>
      <c r="R36" s="175"/>
      <c r="S36" s="171"/>
      <c r="T36" s="172" t="str">
        <f t="shared" si="17"/>
        <v/>
      </c>
      <c r="U36" s="171"/>
      <c r="V36" s="172" t="str">
        <f t="shared" si="18"/>
        <v/>
      </c>
      <c r="W36" s="171"/>
      <c r="X36" s="172" t="str">
        <f t="shared" si="19"/>
        <v/>
      </c>
      <c r="Y36" s="173"/>
      <c r="Z36" s="2"/>
      <c r="AA36" s="2"/>
      <c r="AB36" s="2"/>
      <c r="AC36" s="2"/>
      <c r="AD36" s="2"/>
      <c r="AE36" s="2"/>
      <c r="AF36" s="2"/>
      <c r="AG36" s="2"/>
      <c r="AH36" s="2"/>
      <c r="AI36" s="2"/>
      <c r="AJ36" s="2"/>
      <c r="AK36" s="2"/>
      <c r="AL36" s="2"/>
      <c r="AM36" s="2"/>
      <c r="AN36" s="2"/>
      <c r="AO36" s="2"/>
    </row>
    <row r="37" spans="1:41" ht="21.75" customHeight="1">
      <c r="A37" s="2"/>
      <c r="B37" s="2"/>
      <c r="C37" s="2"/>
      <c r="D37" s="2"/>
      <c r="E37" s="2"/>
      <c r="F37" s="2"/>
      <c r="G37" s="2"/>
      <c r="H37" s="2"/>
      <c r="I37" s="2"/>
      <c r="J37" s="174"/>
      <c r="K37" s="171"/>
      <c r="L37" s="175"/>
      <c r="M37" s="171"/>
      <c r="N37" s="175"/>
      <c r="O37" s="171"/>
      <c r="P37" s="238" t="str">
        <f t="shared" si="16"/>
        <v/>
      </c>
      <c r="Q37" s="171"/>
      <c r="R37" s="175"/>
      <c r="S37" s="171"/>
      <c r="T37" s="172" t="str">
        <f t="shared" si="17"/>
        <v/>
      </c>
      <c r="U37" s="171"/>
      <c r="V37" s="172" t="str">
        <f t="shared" si="18"/>
        <v/>
      </c>
      <c r="W37" s="171"/>
      <c r="X37" s="172" t="str">
        <f t="shared" si="19"/>
        <v/>
      </c>
      <c r="Y37" s="173"/>
      <c r="Z37" s="2"/>
      <c r="AA37" s="2"/>
      <c r="AB37" s="2"/>
      <c r="AC37" s="2"/>
      <c r="AD37" s="2"/>
      <c r="AE37" s="2"/>
      <c r="AF37" s="2"/>
      <c r="AG37" s="2"/>
      <c r="AH37" s="2"/>
      <c r="AI37" s="2"/>
      <c r="AJ37" s="2"/>
      <c r="AK37" s="2"/>
      <c r="AL37" s="2"/>
      <c r="AM37" s="2"/>
      <c r="AN37" s="2"/>
      <c r="AO37" s="2"/>
    </row>
    <row r="38" spans="1:41" ht="21.75" customHeight="1">
      <c r="A38" s="2"/>
      <c r="B38" s="2"/>
      <c r="C38" s="2"/>
      <c r="D38" s="2"/>
      <c r="E38" s="2"/>
      <c r="F38" s="2"/>
      <c r="G38" s="2"/>
      <c r="H38" s="2"/>
      <c r="I38" s="2"/>
      <c r="J38" s="174"/>
      <c r="K38" s="171"/>
      <c r="L38" s="175"/>
      <c r="M38" s="171"/>
      <c r="N38" s="175"/>
      <c r="O38" s="171"/>
      <c r="P38" s="238" t="str">
        <f t="shared" si="16"/>
        <v/>
      </c>
      <c r="Q38" s="171"/>
      <c r="R38" s="175"/>
      <c r="S38" s="171"/>
      <c r="T38" s="172" t="str">
        <f t="shared" si="17"/>
        <v/>
      </c>
      <c r="U38" s="171"/>
      <c r="V38" s="172" t="str">
        <f t="shared" si="18"/>
        <v/>
      </c>
      <c r="W38" s="171"/>
      <c r="X38" s="172" t="str">
        <f t="shared" si="19"/>
        <v/>
      </c>
      <c r="Y38" s="173"/>
      <c r="Z38" s="2"/>
      <c r="AA38" s="2"/>
      <c r="AB38" s="2"/>
      <c r="AC38" s="2"/>
      <c r="AD38" s="2"/>
      <c r="AE38" s="2"/>
      <c r="AF38" s="2"/>
      <c r="AG38" s="2"/>
      <c r="AH38" s="2"/>
      <c r="AI38" s="2"/>
      <c r="AJ38" s="2"/>
      <c r="AK38" s="2"/>
      <c r="AL38" s="2"/>
      <c r="AM38" s="2"/>
      <c r="AN38" s="2"/>
      <c r="AO38" s="2"/>
    </row>
    <row r="39" spans="1:41" ht="21.75" customHeight="1">
      <c r="A39" s="2"/>
      <c r="B39" s="2"/>
      <c r="C39" s="2"/>
      <c r="D39" s="2"/>
      <c r="E39" s="2"/>
      <c r="F39" s="2"/>
      <c r="G39" s="2"/>
      <c r="H39" s="2"/>
      <c r="I39" s="2"/>
      <c r="J39" s="195"/>
      <c r="K39" s="192"/>
      <c r="L39" s="196"/>
      <c r="M39" s="192"/>
      <c r="N39" s="196"/>
      <c r="O39" s="192"/>
      <c r="P39" s="230" t="str">
        <f t="shared" si="16"/>
        <v/>
      </c>
      <c r="Q39" s="192"/>
      <c r="R39" s="231"/>
      <c r="S39" s="199"/>
      <c r="T39" s="193" t="str">
        <f t="shared" si="17"/>
        <v/>
      </c>
      <c r="U39" s="184"/>
      <c r="V39" s="193" t="str">
        <f t="shared" si="18"/>
        <v/>
      </c>
      <c r="W39" s="184"/>
      <c r="X39" s="193" t="str">
        <f t="shared" si="19"/>
        <v/>
      </c>
      <c r="Y39" s="194"/>
      <c r="Z39" s="2"/>
      <c r="AA39" s="2"/>
      <c r="AB39" s="2"/>
      <c r="AC39" s="2"/>
      <c r="AD39" s="2"/>
      <c r="AE39" s="2"/>
      <c r="AF39" s="2"/>
      <c r="AG39" s="2"/>
      <c r="AH39" s="2"/>
      <c r="AI39" s="2"/>
      <c r="AJ39" s="2"/>
      <c r="AK39" s="2"/>
      <c r="AL39" s="2"/>
      <c r="AM39" s="2"/>
      <c r="AN39" s="2"/>
      <c r="AO39" s="2"/>
    </row>
    <row r="40" spans="1:41" ht="21.75" customHeight="1">
      <c r="A40" s="2"/>
      <c r="B40" s="2"/>
      <c r="C40" s="2"/>
      <c r="D40" s="2"/>
      <c r="E40" s="2"/>
      <c r="F40" s="2"/>
      <c r="G40" s="2"/>
      <c r="H40" s="2"/>
      <c r="I40" s="2"/>
      <c r="J40" s="225" t="s">
        <v>163</v>
      </c>
      <c r="K40" s="122"/>
      <c r="L40" s="122"/>
      <c r="M40" s="122"/>
      <c r="N40" s="122"/>
      <c r="O40" s="122"/>
      <c r="P40" s="122"/>
      <c r="Q40" s="122"/>
      <c r="R40" s="122"/>
      <c r="S40" s="122"/>
      <c r="T40" s="212">
        <f>SUM(T35:U39)</f>
        <v>0.79025356800000013</v>
      </c>
      <c r="U40" s="213"/>
      <c r="V40" s="212">
        <f>IF(共通条件・結果!AA7="８地域","-",SUM(V35:W39))</f>
        <v>0.89366565600000003</v>
      </c>
      <c r="W40" s="213"/>
      <c r="X40" s="212">
        <f>SUM(X35:Y39)</f>
        <v>45.396000000000001</v>
      </c>
      <c r="Y40" s="123"/>
      <c r="Z40" s="2"/>
      <c r="AA40" s="2"/>
      <c r="AB40" s="2"/>
      <c r="AC40" s="2"/>
      <c r="AD40" s="2"/>
      <c r="AE40" s="2"/>
      <c r="AF40" s="2"/>
      <c r="AG40" s="2"/>
      <c r="AH40" s="2"/>
      <c r="AI40" s="2"/>
      <c r="AJ40" s="2"/>
      <c r="AK40" s="2"/>
      <c r="AL40" s="2"/>
      <c r="AM40" s="2"/>
      <c r="AN40" s="2"/>
      <c r="AO40" s="2"/>
    </row>
    <row r="41" spans="1:41" ht="13.5" customHeight="1">
      <c r="A41" s="2"/>
      <c r="B41" s="2"/>
      <c r="C41" s="2"/>
      <c r="D41" s="2"/>
      <c r="E41" s="2"/>
      <c r="F41" s="2"/>
      <c r="G41" s="2"/>
      <c r="H41" s="2"/>
      <c r="I41" s="2"/>
      <c r="J41" s="4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row>
    <row r="42" spans="1:41" ht="21.75" customHeight="1">
      <c r="A42" s="2"/>
      <c r="B42" s="5" t="s">
        <v>164</v>
      </c>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row>
    <row r="43" spans="1:41" ht="21.75" customHeight="1">
      <c r="A43" s="2"/>
      <c r="B43" s="235" t="s">
        <v>165</v>
      </c>
      <c r="C43" s="116"/>
      <c r="D43" s="144" t="s">
        <v>118</v>
      </c>
      <c r="E43" s="119"/>
      <c r="F43" s="119"/>
      <c r="G43" s="119"/>
      <c r="H43" s="119"/>
      <c r="I43" s="119"/>
      <c r="J43" s="120"/>
      <c r="K43" s="45"/>
      <c r="L43" s="236">
        <f>Q43+U43+Y43</f>
        <v>66.34190000000001</v>
      </c>
      <c r="M43" s="119"/>
      <c r="N43" s="119"/>
      <c r="O43" s="45" t="s">
        <v>40</v>
      </c>
      <c r="P43" s="46" t="s">
        <v>119</v>
      </c>
      <c r="Q43" s="232">
        <f>D8*F8+D9*F9+D10*F10+D11*F11+D12*F12+D13*F13+D14*F14+D15*F15+D16*F16+D17*F17+D18*F18+D19*F19</f>
        <v>3.2919</v>
      </c>
      <c r="R43" s="119"/>
      <c r="S43" s="47" t="s">
        <v>120</v>
      </c>
      <c r="T43" s="47" t="s">
        <v>121</v>
      </c>
      <c r="U43" s="233">
        <f>N26*P26+N27*P27+N28*P28</f>
        <v>0</v>
      </c>
      <c r="V43" s="119"/>
      <c r="W43" s="47" t="s">
        <v>120</v>
      </c>
      <c r="X43" s="47" t="s">
        <v>122</v>
      </c>
      <c r="Y43" s="234">
        <f>SUM(P35:Q39)</f>
        <v>63.050000000000004</v>
      </c>
      <c r="Z43" s="119"/>
      <c r="AA43" s="48" t="s">
        <v>123</v>
      </c>
      <c r="AB43" s="2"/>
      <c r="AC43" s="2"/>
      <c r="AD43" s="2"/>
      <c r="AE43" s="2"/>
      <c r="AF43" s="2"/>
      <c r="AG43" s="2"/>
      <c r="AH43" s="2"/>
      <c r="AI43" s="2"/>
      <c r="AJ43" s="2"/>
      <c r="AK43" s="2"/>
      <c r="AL43" s="2"/>
      <c r="AM43" s="2"/>
      <c r="AN43" s="2"/>
      <c r="AO43" s="2"/>
    </row>
    <row r="44" spans="1:41" ht="21.75" customHeight="1">
      <c r="A44" s="2"/>
      <c r="B44" s="214"/>
      <c r="C44" s="138"/>
      <c r="D44" s="146" t="s">
        <v>124</v>
      </c>
      <c r="E44" s="130"/>
      <c r="F44" s="130"/>
      <c r="G44" s="130"/>
      <c r="H44" s="130"/>
      <c r="I44" s="130"/>
      <c r="J44" s="131"/>
      <c r="K44" s="49"/>
      <c r="L44" s="49"/>
      <c r="M44" s="49"/>
      <c r="N44" s="49"/>
      <c r="O44" s="49"/>
      <c r="P44" s="49"/>
      <c r="Q44" s="49"/>
      <c r="R44" s="49"/>
      <c r="S44" s="49"/>
      <c r="T44" s="49"/>
      <c r="U44" s="49"/>
      <c r="V44" s="49"/>
      <c r="W44" s="239">
        <f>V20+V29+T40</f>
        <v>1.7777603635200003</v>
      </c>
      <c r="X44" s="130"/>
      <c r="Y44" s="130"/>
      <c r="Z44" s="240" t="s">
        <v>125</v>
      </c>
      <c r="AA44" s="131"/>
      <c r="AB44" s="2"/>
      <c r="AC44" s="2"/>
      <c r="AD44" s="2"/>
      <c r="AE44" s="2"/>
      <c r="AF44" s="2"/>
      <c r="AG44" s="2"/>
      <c r="AH44" s="2"/>
      <c r="AI44" s="2"/>
      <c r="AJ44" s="2"/>
      <c r="AK44" s="2"/>
      <c r="AL44" s="2"/>
      <c r="AM44" s="2"/>
      <c r="AN44" s="2"/>
      <c r="AO44" s="2"/>
    </row>
    <row r="45" spans="1:41" ht="21.75" customHeight="1">
      <c r="A45" s="2"/>
      <c r="B45" s="214"/>
      <c r="C45" s="138"/>
      <c r="D45" s="146" t="s">
        <v>126</v>
      </c>
      <c r="E45" s="130"/>
      <c r="F45" s="130"/>
      <c r="G45" s="130"/>
      <c r="H45" s="130"/>
      <c r="I45" s="130"/>
      <c r="J45" s="131"/>
      <c r="K45" s="49"/>
      <c r="L45" s="49"/>
      <c r="M45" s="49"/>
      <c r="N45" s="49"/>
      <c r="O45" s="49"/>
      <c r="P45" s="49"/>
      <c r="Q45" s="49"/>
      <c r="R45" s="49"/>
      <c r="S45" s="49"/>
      <c r="T45" s="49"/>
      <c r="U45" s="49"/>
      <c r="V45" s="49"/>
      <c r="W45" s="239">
        <f>IF(共通条件・結果!AA7="８地域","-",$X$20+$X$29+$V$40)</f>
        <v>1.50606670113</v>
      </c>
      <c r="X45" s="130"/>
      <c r="Y45" s="130"/>
      <c r="Z45" s="240" t="s">
        <v>125</v>
      </c>
      <c r="AA45" s="131"/>
      <c r="AB45" s="2"/>
      <c r="AC45" s="2"/>
      <c r="AD45" s="2"/>
      <c r="AE45" s="2"/>
      <c r="AF45" s="2"/>
      <c r="AG45" s="2"/>
      <c r="AH45" s="2"/>
      <c r="AI45" s="2"/>
      <c r="AJ45" s="2"/>
      <c r="AK45" s="2"/>
      <c r="AL45" s="2"/>
      <c r="AM45" s="2"/>
      <c r="AN45" s="2"/>
      <c r="AO45" s="2"/>
    </row>
    <row r="46" spans="1:41" ht="21.75" customHeight="1">
      <c r="A46" s="2"/>
      <c r="B46" s="215"/>
      <c r="C46" s="156"/>
      <c r="D46" s="109" t="s">
        <v>127</v>
      </c>
      <c r="E46" s="110"/>
      <c r="F46" s="110"/>
      <c r="G46" s="110"/>
      <c r="H46" s="110"/>
      <c r="I46" s="110"/>
      <c r="J46" s="111"/>
      <c r="K46" s="50"/>
      <c r="L46" s="50"/>
      <c r="M46" s="50"/>
      <c r="N46" s="50"/>
      <c r="O46" s="50"/>
      <c r="P46" s="50"/>
      <c r="Q46" s="50"/>
      <c r="R46" s="50"/>
      <c r="S46" s="50"/>
      <c r="T46" s="50"/>
      <c r="U46" s="50"/>
      <c r="V46" s="50"/>
      <c r="W46" s="237">
        <f>Z20+Z29+X40</f>
        <v>58.794032999999999</v>
      </c>
      <c r="X46" s="110"/>
      <c r="Y46" s="110"/>
      <c r="Z46" s="51" t="s">
        <v>128</v>
      </c>
      <c r="AA46" s="52"/>
      <c r="AB46" s="2"/>
      <c r="AC46" s="2"/>
      <c r="AD46" s="2"/>
      <c r="AE46" s="2"/>
      <c r="AF46" s="2"/>
      <c r="AG46" s="2"/>
      <c r="AH46" s="2"/>
      <c r="AI46" s="2"/>
      <c r="AJ46" s="2"/>
      <c r="AK46" s="2"/>
      <c r="AL46" s="2"/>
      <c r="AM46" s="2"/>
      <c r="AN46" s="2"/>
      <c r="AO46" s="2"/>
    </row>
    <row r="47" spans="1:41" ht="21.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row>
    <row r="48" spans="1:41" ht="21.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row>
    <row r="49" spans="1:41" ht="21.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row>
    <row r="50" spans="1:41" ht="21.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row>
    <row r="51" spans="1:41" ht="21.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row>
    <row r="52" spans="1:41" ht="21.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row>
    <row r="53" spans="1:41" ht="21.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row>
    <row r="54" spans="1:41" ht="21.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row>
    <row r="55" spans="1:41" ht="21.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row>
    <row r="56" spans="1:41" ht="21.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row>
    <row r="57" spans="1:41" ht="21.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row>
    <row r="58" spans="1:41" ht="21.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row>
    <row r="59" spans="1:41" ht="21.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row>
    <row r="60" spans="1:41" ht="21.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row>
    <row r="61" spans="1:41" ht="21.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row>
    <row r="62" spans="1:41" ht="21.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row>
    <row r="63" spans="1:41" ht="24.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row>
    <row r="64" spans="1:41" ht="24.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row>
    <row r="65" spans="1:41" ht="24.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row>
    <row r="66" spans="1:41" ht="24.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row>
    <row r="67" spans="1:41" ht="24.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row>
    <row r="68" spans="1:41" ht="24.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row>
    <row r="69" spans="1:41" ht="24.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row>
    <row r="70" spans="1:41" ht="24.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row>
    <row r="71" spans="1:41" ht="24.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row>
    <row r="72" spans="1:41" ht="24.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row>
    <row r="73" spans="1:41" ht="24.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row>
    <row r="74" spans="1:41" ht="24.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row>
    <row r="75" spans="1:41" ht="24.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row>
    <row r="76" spans="1:41" ht="24.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row>
    <row r="77" spans="1:41" ht="24.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row>
    <row r="78" spans="1:41" ht="24.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row>
    <row r="79" spans="1:41" ht="24.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row>
    <row r="80" spans="1:41" ht="24.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row>
    <row r="81" spans="1:41" ht="24.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row>
    <row r="82" spans="1:41" ht="24.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row>
    <row r="83" spans="1:41" ht="24.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row>
    <row r="84" spans="1:41" ht="24.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row>
    <row r="85" spans="1:41" ht="24.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row>
    <row r="86" spans="1:41" ht="24.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row>
    <row r="87" spans="1:41" ht="24.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row>
    <row r="88" spans="1:41" ht="24.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row>
    <row r="89" spans="1:41" ht="24.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row>
    <row r="90" spans="1:41" ht="24.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row>
    <row r="91" spans="1:41" ht="24.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row>
    <row r="92" spans="1:41" ht="24.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row>
    <row r="93" spans="1:41" ht="24.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row>
    <row r="94" spans="1:41" ht="24.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row>
    <row r="95" spans="1:41" ht="24.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row>
    <row r="96" spans="1:41" ht="24.75" customHeight="1">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row>
    <row r="97" spans="1:41" ht="24.75" customHeight="1">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row>
    <row r="98" spans="1:41" ht="24.75" customHeight="1"/>
    <row r="99" spans="1:41" ht="24.75" customHeight="1"/>
    <row r="100" spans="1:41" ht="24.75" customHeight="1"/>
    <row r="101" spans="1:41" ht="24.75" customHeight="1"/>
    <row r="102" spans="1:41" ht="24.75" customHeight="1"/>
    <row r="103" spans="1:41" ht="24.75" customHeight="1"/>
    <row r="104" spans="1:41" ht="24.75" customHeight="1"/>
    <row r="105" spans="1:41" ht="24.75" customHeight="1"/>
    <row r="106" spans="1:41" ht="24.75" customHeight="1"/>
    <row r="107" spans="1:41" ht="24.75" customHeight="1"/>
    <row r="108" spans="1:41" ht="24.75" customHeight="1"/>
    <row r="109" spans="1:41" ht="13.5" customHeight="1"/>
    <row r="110" spans="1:41" ht="13.5" customHeight="1"/>
    <row r="111" spans="1:41" ht="13.5" customHeight="1"/>
    <row r="112" spans="1:41"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289">
    <mergeCell ref="P17:Q17"/>
    <mergeCell ref="R17:S17"/>
    <mergeCell ref="T17:U17"/>
    <mergeCell ref="V17:W17"/>
    <mergeCell ref="X17:Y17"/>
    <mergeCell ref="Z17:AA17"/>
    <mergeCell ref="AN21:AO21"/>
    <mergeCell ref="AN23:AO23"/>
    <mergeCell ref="B17:C17"/>
    <mergeCell ref="D17:E17"/>
    <mergeCell ref="F17:G17"/>
    <mergeCell ref="H17:I17"/>
    <mergeCell ref="J17:K17"/>
    <mergeCell ref="L17:M17"/>
    <mergeCell ref="N17:O17"/>
    <mergeCell ref="X23:Y25"/>
    <mergeCell ref="Z23:AA25"/>
    <mergeCell ref="N25:O25"/>
    <mergeCell ref="P25:Q25"/>
    <mergeCell ref="B20:U20"/>
    <mergeCell ref="V20:W20"/>
    <mergeCell ref="X20:Y20"/>
    <mergeCell ref="Z20:AA20"/>
    <mergeCell ref="J23:M25"/>
    <mergeCell ref="P16:Q16"/>
    <mergeCell ref="R16:S16"/>
    <mergeCell ref="T16:U16"/>
    <mergeCell ref="V16:W16"/>
    <mergeCell ref="X16:Y16"/>
    <mergeCell ref="Z16:AA16"/>
    <mergeCell ref="B16:C16"/>
    <mergeCell ref="D16:E16"/>
    <mergeCell ref="F16:G16"/>
    <mergeCell ref="H16:I16"/>
    <mergeCell ref="J16:K16"/>
    <mergeCell ref="L16:M16"/>
    <mergeCell ref="N16:O16"/>
    <mergeCell ref="P15:Q15"/>
    <mergeCell ref="R15:S15"/>
    <mergeCell ref="T15:U15"/>
    <mergeCell ref="V15:W15"/>
    <mergeCell ref="X15:Y15"/>
    <mergeCell ref="Z15:AA15"/>
    <mergeCell ref="B15:C15"/>
    <mergeCell ref="D15:E15"/>
    <mergeCell ref="F15:G15"/>
    <mergeCell ref="H15:I15"/>
    <mergeCell ref="J15:K15"/>
    <mergeCell ref="L15:M15"/>
    <mergeCell ref="N15:O15"/>
    <mergeCell ref="R14:S14"/>
    <mergeCell ref="T14:U14"/>
    <mergeCell ref="V14:W14"/>
    <mergeCell ref="X14:Y14"/>
    <mergeCell ref="Z14:AA14"/>
    <mergeCell ref="B14:C14"/>
    <mergeCell ref="D14:E14"/>
    <mergeCell ref="F14:G14"/>
    <mergeCell ref="H14:I14"/>
    <mergeCell ref="J14:K14"/>
    <mergeCell ref="L14:M14"/>
    <mergeCell ref="N14:O14"/>
    <mergeCell ref="B12:C12"/>
    <mergeCell ref="D12:E12"/>
    <mergeCell ref="F12:G12"/>
    <mergeCell ref="H12:I12"/>
    <mergeCell ref="J12:K12"/>
    <mergeCell ref="L12:M12"/>
    <mergeCell ref="N12:O12"/>
    <mergeCell ref="P13:Q13"/>
    <mergeCell ref="R13:S13"/>
    <mergeCell ref="B13:C13"/>
    <mergeCell ref="D13:E13"/>
    <mergeCell ref="F13:G13"/>
    <mergeCell ref="H13:I13"/>
    <mergeCell ref="J13:K13"/>
    <mergeCell ref="L13:M13"/>
    <mergeCell ref="N13:O13"/>
    <mergeCell ref="B8:C8"/>
    <mergeCell ref="D8:E8"/>
    <mergeCell ref="F8:G8"/>
    <mergeCell ref="H8:I8"/>
    <mergeCell ref="B9:C9"/>
    <mergeCell ref="H9:I9"/>
    <mergeCell ref="X8:Y8"/>
    <mergeCell ref="X9:Y9"/>
    <mergeCell ref="Z9:AA9"/>
    <mergeCell ref="N8:O8"/>
    <mergeCell ref="P8:Q8"/>
    <mergeCell ref="R8:S8"/>
    <mergeCell ref="T8:U8"/>
    <mergeCell ref="Z8:AA8"/>
    <mergeCell ref="T9:U9"/>
    <mergeCell ref="V9:W9"/>
    <mergeCell ref="D9:E9"/>
    <mergeCell ref="F9:G9"/>
    <mergeCell ref="J9:K9"/>
    <mergeCell ref="L9:M9"/>
    <mergeCell ref="N9:O9"/>
    <mergeCell ref="P9:Q9"/>
    <mergeCell ref="R9:S9"/>
    <mergeCell ref="AD6:AE6"/>
    <mergeCell ref="AH6:AI6"/>
    <mergeCell ref="AK6:AL6"/>
    <mergeCell ref="AN6:AO6"/>
    <mergeCell ref="N5:U5"/>
    <mergeCell ref="P6:U6"/>
    <mergeCell ref="B2:AA2"/>
    <mergeCell ref="R4:U4"/>
    <mergeCell ref="X4:Y4"/>
    <mergeCell ref="B5:C7"/>
    <mergeCell ref="D5:G5"/>
    <mergeCell ref="H5:I7"/>
    <mergeCell ref="N6:O7"/>
    <mergeCell ref="T7:U7"/>
    <mergeCell ref="D6:E7"/>
    <mergeCell ref="F6:G7"/>
    <mergeCell ref="P7:Q7"/>
    <mergeCell ref="R7:S7"/>
    <mergeCell ref="W44:Y44"/>
    <mergeCell ref="Z44:AA44"/>
    <mergeCell ref="W45:Y45"/>
    <mergeCell ref="Z45:AA45"/>
    <mergeCell ref="J5:K7"/>
    <mergeCell ref="L5:M7"/>
    <mergeCell ref="J8:K8"/>
    <mergeCell ref="L8:M8"/>
    <mergeCell ref="V4:W4"/>
    <mergeCell ref="V5:W7"/>
    <mergeCell ref="V8:W8"/>
    <mergeCell ref="X5:Y7"/>
    <mergeCell ref="Z5:AA7"/>
    <mergeCell ref="P12:Q12"/>
    <mergeCell ref="R12:S12"/>
    <mergeCell ref="T12:U12"/>
    <mergeCell ref="V12:W12"/>
    <mergeCell ref="X12:Y12"/>
    <mergeCell ref="Z12:AA12"/>
    <mergeCell ref="T13:U13"/>
    <mergeCell ref="V13:W13"/>
    <mergeCell ref="X13:Y13"/>
    <mergeCell ref="Z13:AA13"/>
    <mergeCell ref="P14:Q14"/>
    <mergeCell ref="B43:C46"/>
    <mergeCell ref="D43:J43"/>
    <mergeCell ref="L43:N43"/>
    <mergeCell ref="D44:J44"/>
    <mergeCell ref="W46:Y46"/>
    <mergeCell ref="L36:M36"/>
    <mergeCell ref="N36:O36"/>
    <mergeCell ref="P36:Q36"/>
    <mergeCell ref="R36:S36"/>
    <mergeCell ref="T36:U36"/>
    <mergeCell ref="V36:W36"/>
    <mergeCell ref="X36:Y36"/>
    <mergeCell ref="J36:K36"/>
    <mergeCell ref="J37:K37"/>
    <mergeCell ref="L37:M37"/>
    <mergeCell ref="N37:O37"/>
    <mergeCell ref="P37:Q37"/>
    <mergeCell ref="R37:S37"/>
    <mergeCell ref="T37:U37"/>
    <mergeCell ref="L38:M38"/>
    <mergeCell ref="N38:O38"/>
    <mergeCell ref="P38:Q38"/>
    <mergeCell ref="R38:S38"/>
    <mergeCell ref="T38:U38"/>
    <mergeCell ref="V35:W35"/>
    <mergeCell ref="X35:Y35"/>
    <mergeCell ref="V37:W37"/>
    <mergeCell ref="X37:Y37"/>
    <mergeCell ref="D45:J45"/>
    <mergeCell ref="D46:J46"/>
    <mergeCell ref="J40:S40"/>
    <mergeCell ref="T40:U40"/>
    <mergeCell ref="V40:W40"/>
    <mergeCell ref="V38:W38"/>
    <mergeCell ref="X38:Y38"/>
    <mergeCell ref="V39:W39"/>
    <mergeCell ref="X39:Y39"/>
    <mergeCell ref="J38:K38"/>
    <mergeCell ref="J39:K39"/>
    <mergeCell ref="L39:M39"/>
    <mergeCell ref="N39:O39"/>
    <mergeCell ref="P39:Q39"/>
    <mergeCell ref="R39:S39"/>
    <mergeCell ref="T39:U39"/>
    <mergeCell ref="Q43:R43"/>
    <mergeCell ref="U43:V43"/>
    <mergeCell ref="Y43:Z43"/>
    <mergeCell ref="X40:Y40"/>
    <mergeCell ref="J32:K34"/>
    <mergeCell ref="J35:K35"/>
    <mergeCell ref="L35:M35"/>
    <mergeCell ref="N35:O35"/>
    <mergeCell ref="P35:Q35"/>
    <mergeCell ref="R35:S35"/>
    <mergeCell ref="T35:U35"/>
    <mergeCell ref="T23:U25"/>
    <mergeCell ref="V23:W25"/>
    <mergeCell ref="J26:M26"/>
    <mergeCell ref="N26:O26"/>
    <mergeCell ref="P26:Q26"/>
    <mergeCell ref="R26:S26"/>
    <mergeCell ref="T26:U26"/>
    <mergeCell ref="N27:O27"/>
    <mergeCell ref="P27:Q27"/>
    <mergeCell ref="R27:S27"/>
    <mergeCell ref="T27:U27"/>
    <mergeCell ref="V27:W27"/>
    <mergeCell ref="J29:U29"/>
    <mergeCell ref="V29:W29"/>
    <mergeCell ref="J27:M27"/>
    <mergeCell ref="J28:M28"/>
    <mergeCell ref="N28:O28"/>
    <mergeCell ref="V26:W26"/>
    <mergeCell ref="X26:Y26"/>
    <mergeCell ref="Z26:AA26"/>
    <mergeCell ref="L32:M34"/>
    <mergeCell ref="N32:O34"/>
    <mergeCell ref="P32:Q34"/>
    <mergeCell ref="R32:S34"/>
    <mergeCell ref="T32:U34"/>
    <mergeCell ref="V32:W34"/>
    <mergeCell ref="X32:Y34"/>
    <mergeCell ref="X27:Y27"/>
    <mergeCell ref="Z27:AA27"/>
    <mergeCell ref="X28:Y28"/>
    <mergeCell ref="Z28:AA28"/>
    <mergeCell ref="X29:Y29"/>
    <mergeCell ref="Z29:AA29"/>
    <mergeCell ref="P28:Q28"/>
    <mergeCell ref="R28:S28"/>
    <mergeCell ref="T28:U28"/>
    <mergeCell ref="V28:W28"/>
    <mergeCell ref="P11:Q11"/>
    <mergeCell ref="R11:S11"/>
    <mergeCell ref="T11:U11"/>
    <mergeCell ref="V11:W11"/>
    <mergeCell ref="X11:Y11"/>
    <mergeCell ref="Z11:AA11"/>
    <mergeCell ref="B11:C11"/>
    <mergeCell ref="D11:E11"/>
    <mergeCell ref="F11:G11"/>
    <mergeCell ref="H11:I11"/>
    <mergeCell ref="J11:K11"/>
    <mergeCell ref="L11:M11"/>
    <mergeCell ref="N11:O11"/>
    <mergeCell ref="P10:Q10"/>
    <mergeCell ref="R10:S10"/>
    <mergeCell ref="T10:U10"/>
    <mergeCell ref="V10:W10"/>
    <mergeCell ref="X10:Y10"/>
    <mergeCell ref="Z10:AA10"/>
    <mergeCell ref="B10:C10"/>
    <mergeCell ref="D10:E10"/>
    <mergeCell ref="F10:G10"/>
    <mergeCell ref="H10:I10"/>
    <mergeCell ref="J10:K10"/>
    <mergeCell ref="L10:M10"/>
    <mergeCell ref="N10:O10"/>
    <mergeCell ref="N23:Q24"/>
    <mergeCell ref="R23:S25"/>
    <mergeCell ref="P19:Q19"/>
    <mergeCell ref="R19:S19"/>
    <mergeCell ref="T19:U19"/>
    <mergeCell ref="V19:W19"/>
    <mergeCell ref="X19:Y19"/>
    <mergeCell ref="Z19:AA19"/>
    <mergeCell ref="B19:C19"/>
    <mergeCell ref="D19:E19"/>
    <mergeCell ref="F19:G19"/>
    <mergeCell ref="H19:I19"/>
    <mergeCell ref="J19:K19"/>
    <mergeCell ref="L19:M19"/>
    <mergeCell ref="N19:O19"/>
    <mergeCell ref="P18:Q18"/>
    <mergeCell ref="R18:S18"/>
    <mergeCell ref="T18:U18"/>
    <mergeCell ref="V18:W18"/>
    <mergeCell ref="X18:Y18"/>
    <mergeCell ref="Z18:AA18"/>
    <mergeCell ref="B18:C18"/>
    <mergeCell ref="D18:E18"/>
    <mergeCell ref="F18:G18"/>
    <mergeCell ref="H18:I18"/>
    <mergeCell ref="J18:K18"/>
    <mergeCell ref="L18:M18"/>
    <mergeCell ref="N18:O18"/>
  </mergeCells>
  <phoneticPr fontId="31"/>
  <conditionalFormatting sqref="B8:U19">
    <cfRule type="expression" dxfId="99" priority="1" stopIfTrue="1">
      <formula>$AE$2&lt;&gt;2</formula>
    </cfRule>
  </conditionalFormatting>
  <conditionalFormatting sqref="J35:O39">
    <cfRule type="expression" dxfId="98" priority="2" stopIfTrue="1">
      <formula>$AE$2&lt;&gt;2</formula>
    </cfRule>
  </conditionalFormatting>
  <conditionalFormatting sqref="J26:U28">
    <cfRule type="expression" dxfId="97" priority="3" stopIfTrue="1">
      <formula>$AE$2&lt;&gt;2</formula>
    </cfRule>
  </conditionalFormatting>
  <conditionalFormatting sqref="L43:N43">
    <cfRule type="expression" dxfId="96" priority="4">
      <formula>$AE$2&lt;&gt;2</formula>
    </cfRule>
  </conditionalFormatting>
  <conditionalFormatting sqref="P35:Q39">
    <cfRule type="expression" dxfId="95" priority="5">
      <formula>$AE$2&lt;&gt;2</formula>
    </cfRule>
  </conditionalFormatting>
  <conditionalFormatting sqref="Q43:R43">
    <cfRule type="expression" dxfId="94" priority="6">
      <formula>$AE$2&lt;&gt;2</formula>
    </cfRule>
  </conditionalFormatting>
  <conditionalFormatting sqref="R35:S39">
    <cfRule type="expression" dxfId="93" priority="7" stopIfTrue="1">
      <formula>$AE$2&lt;&gt;2</formula>
    </cfRule>
  </conditionalFormatting>
  <conditionalFormatting sqref="T35:Y40">
    <cfRule type="expression" dxfId="92" priority="8">
      <formula>$AE$2&lt;&gt;2</formula>
    </cfRule>
  </conditionalFormatting>
  <conditionalFormatting sqref="U43:V43">
    <cfRule type="expression" dxfId="91" priority="9">
      <formula>$AE$2&lt;&gt;2</formula>
    </cfRule>
  </conditionalFormatting>
  <conditionalFormatting sqref="V8:AA19">
    <cfRule type="expression" dxfId="90" priority="10">
      <formula>$AE$2&lt;&gt;2</formula>
    </cfRule>
  </conditionalFormatting>
  <conditionalFormatting sqref="V26:AA29">
    <cfRule type="expression" dxfId="89" priority="11">
      <formula>$AE$2&lt;&gt;2</formula>
    </cfRule>
  </conditionalFormatting>
  <conditionalFormatting sqref="W44:Y46">
    <cfRule type="expression" dxfId="88" priority="12">
      <formula>$AE$2&lt;&gt;2</formula>
    </cfRule>
  </conditionalFormatting>
  <conditionalFormatting sqref="Y43:Z43">
    <cfRule type="expression" dxfId="87" priority="13">
      <formula>$AE$2&lt;&gt;2</formula>
    </cfRule>
  </conditionalFormatting>
  <dataValidations count="1">
    <dataValidation type="list" allowBlank="1" showErrorMessage="1" sqref="L8:L19 T26:T28" xr:uid="{00000000-0002-0000-0300-000000000000}">
      <formula1>"雨戸,ｼｬｯﾀｰ,障子,風除室"</formula1>
    </dataValidation>
  </dataValidations>
  <pageMargins left="0.70866141732283472" right="0.70866141732283472" top="0.74803149606299213" bottom="0.74803149606299213" header="0" footer="0"/>
  <pageSetup paperSize="9" orientation="portrait"/>
  <headerFooter>
    <oddHeader>&amp;Rver. 2.5</oddHeader>
    <oddFooter>&amp;Cⓒ　2022 hyoukakyoukai.All right reserved</oddFooter>
  </headerFooter>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O1000"/>
  <sheetViews>
    <sheetView workbookViewId="0"/>
  </sheetViews>
  <sheetFormatPr baseColWidth="10" defaultColWidth="14.5" defaultRowHeight="15" customHeight="1"/>
  <cols>
    <col min="1" max="1" width="0.83203125" customWidth="1"/>
    <col min="2" max="28" width="3.83203125" customWidth="1"/>
    <col min="29" max="29" width="3.83203125" hidden="1" customWidth="1"/>
    <col min="30" max="41" width="4.1640625" hidden="1" customWidth="1"/>
  </cols>
  <sheetData>
    <row r="1" spans="1:41" ht="3.75" customHeight="1"/>
    <row r="2" spans="1:41" ht="30" customHeight="1">
      <c r="A2" s="4"/>
      <c r="B2" s="249" t="s">
        <v>166</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4"/>
      <c r="AC2" s="4"/>
      <c r="AD2" s="4"/>
      <c r="AE2" s="39">
        <f>共通条件・結果!AE2</f>
        <v>2</v>
      </c>
      <c r="AF2" s="4"/>
      <c r="AG2" s="4"/>
      <c r="AH2" s="4"/>
      <c r="AI2" s="4"/>
      <c r="AJ2" s="4"/>
      <c r="AK2" s="4"/>
      <c r="AL2" s="4"/>
      <c r="AM2" s="4"/>
      <c r="AN2" s="4"/>
      <c r="AO2" s="4"/>
    </row>
    <row r="3" spans="1:41" ht="24.7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t="s">
        <v>1</v>
      </c>
      <c r="AF3" s="2"/>
      <c r="AG3" s="2"/>
      <c r="AH3" s="2"/>
      <c r="AI3" s="2"/>
      <c r="AJ3" s="2"/>
      <c r="AK3" s="2"/>
      <c r="AL3" s="2"/>
      <c r="AM3" s="2"/>
      <c r="AN3" s="2"/>
      <c r="AO3" s="2"/>
    </row>
    <row r="4" spans="1:41" ht="21.75" customHeight="1">
      <c r="A4" s="2"/>
      <c r="B4" s="5" t="s">
        <v>71</v>
      </c>
      <c r="C4" s="2"/>
      <c r="D4" s="2"/>
      <c r="E4" s="2"/>
      <c r="F4" s="2"/>
      <c r="G4" s="2"/>
      <c r="H4" s="2"/>
      <c r="I4" s="2"/>
      <c r="J4" s="2"/>
      <c r="K4" s="2"/>
      <c r="L4" s="2"/>
      <c r="M4" s="2"/>
      <c r="N4" s="2"/>
      <c r="O4" s="2"/>
      <c r="P4" s="2"/>
      <c r="Q4" s="2"/>
      <c r="R4" s="121" t="s">
        <v>72</v>
      </c>
      <c r="S4" s="122"/>
      <c r="T4" s="122"/>
      <c r="U4" s="123"/>
      <c r="V4" s="242">
        <f>IF(共通条件・結果!AA7="８地域","0.528",IF(共通条件・結果!AA7="７地域",0.49,IF(共通条件・結果!AA7="６地域",0.498,IF(共通条件・結果!AA7="５地域",0.5,IF(共通条件・結果!AA7="４地域",0.508,IF(共通条件・結果!AA7="３地域",0.487,IF(共通条件・結果!AA7="２地域",0.527,IF(共通条件・結果!AA7="１地域",0.56))))))))</f>
        <v>0.498</v>
      </c>
      <c r="W4" s="123"/>
      <c r="X4" s="242">
        <f>IF(共通条件・結果!AA7="８地域","-",IF(共通条件・結果!AA7="７地域",0.843,IF(共通条件・結果!AA7="６地域",0.833,IF(共通条件・結果!AA7="５地域",0.846,IF(共通条件・結果!AA7="４地域",0.724,IF(共通条件・結果!AA7="３地域",0.751,IF(共通条件・結果!AA7="２地域",0.766,IF(共通条件・結果!AA7="１地域",0.823))))))))</f>
        <v>0.83299999999999996</v>
      </c>
      <c r="Y4" s="123"/>
      <c r="Z4" s="2"/>
      <c r="AA4" s="2"/>
      <c r="AB4" s="2"/>
      <c r="AC4" s="2"/>
      <c r="AD4" s="2"/>
      <c r="AE4" s="2"/>
      <c r="AF4" s="2"/>
      <c r="AG4" s="2"/>
      <c r="AH4" s="2"/>
      <c r="AI4" s="2"/>
      <c r="AJ4" s="2"/>
      <c r="AK4" s="2"/>
      <c r="AL4" s="2"/>
      <c r="AM4" s="2"/>
      <c r="AN4" s="2"/>
      <c r="AO4" s="2"/>
    </row>
    <row r="5" spans="1:41" ht="21.75" customHeight="1">
      <c r="A5" s="2"/>
      <c r="B5" s="115" t="s">
        <v>73</v>
      </c>
      <c r="C5" s="117"/>
      <c r="D5" s="118" t="s">
        <v>74</v>
      </c>
      <c r="E5" s="119"/>
      <c r="F5" s="119"/>
      <c r="G5" s="126"/>
      <c r="H5" s="182" t="s">
        <v>167</v>
      </c>
      <c r="I5" s="117"/>
      <c r="J5" s="182" t="s">
        <v>76</v>
      </c>
      <c r="K5" s="117"/>
      <c r="L5" s="182" t="s">
        <v>77</v>
      </c>
      <c r="M5" s="117"/>
      <c r="N5" s="245" t="s">
        <v>78</v>
      </c>
      <c r="O5" s="119"/>
      <c r="P5" s="119"/>
      <c r="Q5" s="119"/>
      <c r="R5" s="119"/>
      <c r="S5" s="119"/>
      <c r="T5" s="119"/>
      <c r="U5" s="119"/>
      <c r="V5" s="182" t="s">
        <v>168</v>
      </c>
      <c r="W5" s="117"/>
      <c r="X5" s="182" t="s">
        <v>169</v>
      </c>
      <c r="Y5" s="117"/>
      <c r="Z5" s="182" t="s">
        <v>81</v>
      </c>
      <c r="AA5" s="134"/>
      <c r="AB5" s="2"/>
      <c r="AC5" s="2"/>
      <c r="AD5" s="2"/>
      <c r="AE5" s="2"/>
      <c r="AF5" s="2"/>
      <c r="AG5" s="2"/>
      <c r="AH5" s="2"/>
      <c r="AI5" s="2"/>
      <c r="AJ5" s="2"/>
      <c r="AK5" s="2"/>
      <c r="AL5" s="2"/>
      <c r="AM5" s="2"/>
      <c r="AN5" s="2"/>
      <c r="AO5" s="2"/>
    </row>
    <row r="6" spans="1:41" ht="21.75" customHeight="1">
      <c r="A6" s="2"/>
      <c r="B6" s="214"/>
      <c r="C6" s="184"/>
      <c r="D6" s="254" t="s">
        <v>82</v>
      </c>
      <c r="E6" s="251"/>
      <c r="F6" s="256" t="s">
        <v>83</v>
      </c>
      <c r="G6" s="257"/>
      <c r="H6" s="183"/>
      <c r="I6" s="184"/>
      <c r="J6" s="183"/>
      <c r="K6" s="184"/>
      <c r="L6" s="183"/>
      <c r="M6" s="184"/>
      <c r="N6" s="250" t="s">
        <v>84</v>
      </c>
      <c r="O6" s="251"/>
      <c r="P6" s="246" t="s">
        <v>85</v>
      </c>
      <c r="Q6" s="247"/>
      <c r="R6" s="247"/>
      <c r="S6" s="247"/>
      <c r="T6" s="247"/>
      <c r="U6" s="248"/>
      <c r="V6" s="183"/>
      <c r="W6" s="184"/>
      <c r="X6" s="183"/>
      <c r="Y6" s="184"/>
      <c r="Z6" s="183"/>
      <c r="AA6" s="194"/>
      <c r="AB6" s="2"/>
      <c r="AC6" s="2"/>
      <c r="AD6" s="244" t="s">
        <v>86</v>
      </c>
      <c r="AE6" s="138"/>
      <c r="AF6" s="34"/>
      <c r="AG6" s="34"/>
      <c r="AH6" s="244" t="s">
        <v>87</v>
      </c>
      <c r="AI6" s="138"/>
      <c r="AJ6" s="34"/>
      <c r="AK6" s="244" t="s">
        <v>88</v>
      </c>
      <c r="AL6" s="138"/>
      <c r="AM6" s="2"/>
      <c r="AN6" s="244" t="s">
        <v>89</v>
      </c>
      <c r="AO6" s="138"/>
    </row>
    <row r="7" spans="1:41" ht="21.75" customHeight="1">
      <c r="A7" s="2"/>
      <c r="B7" s="215"/>
      <c r="C7" s="186"/>
      <c r="D7" s="185"/>
      <c r="E7" s="252"/>
      <c r="F7" s="156"/>
      <c r="G7" s="186"/>
      <c r="H7" s="185"/>
      <c r="I7" s="186"/>
      <c r="J7" s="185"/>
      <c r="K7" s="186"/>
      <c r="L7" s="185"/>
      <c r="M7" s="186"/>
      <c r="N7" s="185"/>
      <c r="O7" s="252"/>
      <c r="P7" s="253" t="s">
        <v>90</v>
      </c>
      <c r="Q7" s="186"/>
      <c r="R7" s="259" t="s">
        <v>91</v>
      </c>
      <c r="S7" s="252"/>
      <c r="T7" s="253" t="s">
        <v>92</v>
      </c>
      <c r="U7" s="186"/>
      <c r="V7" s="185"/>
      <c r="W7" s="186"/>
      <c r="X7" s="185"/>
      <c r="Y7" s="186"/>
      <c r="Z7" s="185"/>
      <c r="AA7" s="165"/>
      <c r="AB7" s="2"/>
      <c r="AC7" s="2"/>
      <c r="AD7" s="34" t="s">
        <v>93</v>
      </c>
      <c r="AE7" s="34" t="s">
        <v>94</v>
      </c>
      <c r="AF7" s="34"/>
      <c r="AG7" s="34"/>
      <c r="AH7" s="34" t="s">
        <v>93</v>
      </c>
      <c r="AI7" s="34" t="s">
        <v>94</v>
      </c>
      <c r="AJ7" s="34"/>
      <c r="AK7" s="34" t="s">
        <v>93</v>
      </c>
      <c r="AL7" s="34" t="s">
        <v>94</v>
      </c>
      <c r="AM7" s="2"/>
      <c r="AN7" s="40" t="s">
        <v>95</v>
      </c>
      <c r="AO7" s="2" t="s">
        <v>96</v>
      </c>
    </row>
    <row r="8" spans="1:41" ht="21.75" customHeight="1">
      <c r="A8" s="2"/>
      <c r="B8" s="216"/>
      <c r="C8" s="206"/>
      <c r="D8" s="221"/>
      <c r="E8" s="222"/>
      <c r="F8" s="223"/>
      <c r="G8" s="206"/>
      <c r="H8" s="221"/>
      <c r="I8" s="206"/>
      <c r="J8" s="221"/>
      <c r="K8" s="206"/>
      <c r="L8" s="198"/>
      <c r="M8" s="199"/>
      <c r="N8" s="260"/>
      <c r="O8" s="222"/>
      <c r="P8" s="261"/>
      <c r="Q8" s="262"/>
      <c r="R8" s="263"/>
      <c r="S8" s="222"/>
      <c r="T8" s="264"/>
      <c r="U8" s="206"/>
      <c r="V8" s="243" t="str">
        <f t="shared" ref="V8:V19" si="0">IF(D8="","",AD8)</f>
        <v/>
      </c>
      <c r="W8" s="117"/>
      <c r="X8" s="243" t="str">
        <f t="shared" ref="X8:X19" si="1">IF(D8="","",IF(ISERROR(AE8),"-",AE8))</f>
        <v/>
      </c>
      <c r="Y8" s="117"/>
      <c r="Z8" s="243" t="str">
        <f t="shared" ref="Z8:Z19" si="2">IF(D8="","",D8*F8*AN8)</f>
        <v/>
      </c>
      <c r="AA8" s="134"/>
      <c r="AB8" s="2"/>
      <c r="AC8" s="2"/>
      <c r="AD8" s="2" t="e">
        <f t="shared" ref="AD8:AD19" si="3">D8*F8*J8*$V$4*AH8</f>
        <v>#VALUE!</v>
      </c>
      <c r="AE8" s="2" t="e">
        <f t="shared" ref="AE8:AE19" si="4">D8*F8*J8*$X$4*AI8</f>
        <v>#VALUE!</v>
      </c>
      <c r="AF8" s="2"/>
      <c r="AG8" s="2" t="b">
        <v>0</v>
      </c>
      <c r="AH8" s="2" t="str">
        <f t="shared" ref="AH8:AH19" si="5">IF(AG8=TRUE,"0.93",IF(ISERROR(AK8),"エラー",IF(AK8&gt;0.93,"0.93",AK8)))</f>
        <v>エラー</v>
      </c>
      <c r="AI8" s="2" t="str">
        <f t="shared" ref="AI8:AI19" si="6">IF(AG8=TRUE,"0.51",IF(ISERROR(AL8),"エラー",IF(AL8&gt;0.72,"0.72",AL8)))</f>
        <v>エラー</v>
      </c>
      <c r="AJ8" s="2"/>
      <c r="AK8" s="2" t="e">
        <f>IF(共通条件・結果!$AA$7="８地域",0.01*(16+19*(2*R8+T8)/P8),0.01*(16+24*(2*R8+T8)/P8))</f>
        <v>#DIV/0!</v>
      </c>
      <c r="AL8" s="2" t="e">
        <f t="shared" ref="AL8:AL19" si="7">0.01*(5+20*(3*R8+T8)/P8)</f>
        <v>#DIV/0!</v>
      </c>
      <c r="AM8" s="2"/>
      <c r="AN8" s="2">
        <f t="shared" ref="AN8:AN19" si="8">IF(AO8="FALSE",H8,IF(L8="風除室",1/((1/H8)+0.1),0.5*H8+0.5*(1/((1/H8)+AO8))))</f>
        <v>0</v>
      </c>
      <c r="AO8" s="34" t="str">
        <f t="shared" ref="AO8:AO19" si="9">IF(L8="","FALSE",IF(L8="雨戸",0.1,IF(L8="ｼｬｯﾀｰ",0.1,IF(L8="障子",0.18,IF(L8="風除室",0.1)))))</f>
        <v>FALSE</v>
      </c>
    </row>
    <row r="9" spans="1:41" ht="21.75" customHeight="1">
      <c r="A9" s="2"/>
      <c r="B9" s="174"/>
      <c r="C9" s="171"/>
      <c r="D9" s="175"/>
      <c r="E9" s="169"/>
      <c r="F9" s="176"/>
      <c r="G9" s="171"/>
      <c r="H9" s="175"/>
      <c r="I9" s="171"/>
      <c r="J9" s="175"/>
      <c r="K9" s="171"/>
      <c r="L9" s="177"/>
      <c r="M9" s="171"/>
      <c r="N9" s="178"/>
      <c r="O9" s="169"/>
      <c r="P9" s="166"/>
      <c r="Q9" s="167"/>
      <c r="R9" s="168"/>
      <c r="S9" s="169"/>
      <c r="T9" s="170"/>
      <c r="U9" s="171"/>
      <c r="V9" s="172" t="str">
        <f t="shared" si="0"/>
        <v/>
      </c>
      <c r="W9" s="171"/>
      <c r="X9" s="172" t="str">
        <f t="shared" si="1"/>
        <v/>
      </c>
      <c r="Y9" s="171"/>
      <c r="Z9" s="172" t="str">
        <f t="shared" si="2"/>
        <v/>
      </c>
      <c r="AA9" s="173"/>
      <c r="AB9" s="2"/>
      <c r="AC9" s="2"/>
      <c r="AD9" s="2" t="e">
        <f t="shared" si="3"/>
        <v>#VALUE!</v>
      </c>
      <c r="AE9" s="2" t="e">
        <f t="shared" si="4"/>
        <v>#VALUE!</v>
      </c>
      <c r="AF9" s="2"/>
      <c r="AG9" s="2" t="b">
        <v>0</v>
      </c>
      <c r="AH9" s="2" t="str">
        <f t="shared" si="5"/>
        <v>エラー</v>
      </c>
      <c r="AI9" s="2" t="str">
        <f t="shared" si="6"/>
        <v>エラー</v>
      </c>
      <c r="AJ9" s="2"/>
      <c r="AK9" s="2" t="e">
        <f>IF(共通条件・結果!$AA$7="８地域",0.01*(16+19*(2*R9+T9)/P9),0.01*(16+24*(2*R9+T9)/P9))</f>
        <v>#DIV/0!</v>
      </c>
      <c r="AL9" s="2" t="e">
        <f t="shared" si="7"/>
        <v>#DIV/0!</v>
      </c>
      <c r="AM9" s="2"/>
      <c r="AN9" s="2">
        <f t="shared" si="8"/>
        <v>0</v>
      </c>
      <c r="AO9" s="34" t="str">
        <f t="shared" si="9"/>
        <v>FALSE</v>
      </c>
    </row>
    <row r="10" spans="1:41" ht="21.75" customHeight="1">
      <c r="A10" s="2"/>
      <c r="B10" s="174"/>
      <c r="C10" s="171"/>
      <c r="D10" s="175"/>
      <c r="E10" s="169"/>
      <c r="F10" s="176"/>
      <c r="G10" s="171"/>
      <c r="H10" s="175"/>
      <c r="I10" s="171"/>
      <c r="J10" s="175"/>
      <c r="K10" s="171"/>
      <c r="L10" s="177"/>
      <c r="M10" s="171"/>
      <c r="N10" s="178"/>
      <c r="O10" s="169"/>
      <c r="P10" s="166"/>
      <c r="Q10" s="169"/>
      <c r="R10" s="168"/>
      <c r="S10" s="169"/>
      <c r="T10" s="168"/>
      <c r="U10" s="171"/>
      <c r="V10" s="172" t="str">
        <f t="shared" si="0"/>
        <v/>
      </c>
      <c r="W10" s="171"/>
      <c r="X10" s="172" t="str">
        <f t="shared" si="1"/>
        <v/>
      </c>
      <c r="Y10" s="171"/>
      <c r="Z10" s="172" t="str">
        <f t="shared" si="2"/>
        <v/>
      </c>
      <c r="AA10" s="173"/>
      <c r="AB10" s="2"/>
      <c r="AC10" s="2"/>
      <c r="AD10" s="2" t="e">
        <f t="shared" si="3"/>
        <v>#VALUE!</v>
      </c>
      <c r="AE10" s="2" t="e">
        <f t="shared" si="4"/>
        <v>#VALUE!</v>
      </c>
      <c r="AF10" s="2"/>
      <c r="AG10" s="2" t="b">
        <v>0</v>
      </c>
      <c r="AH10" s="2" t="str">
        <f t="shared" si="5"/>
        <v>エラー</v>
      </c>
      <c r="AI10" s="2" t="str">
        <f t="shared" si="6"/>
        <v>エラー</v>
      </c>
      <c r="AJ10" s="2"/>
      <c r="AK10" s="2" t="e">
        <f>IF(共通条件・結果!$AA$7="８地域",0.01*(16+19*(2*R10+T10)/P10),0.01*(16+24*(2*R10+T10)/P10))</f>
        <v>#DIV/0!</v>
      </c>
      <c r="AL10" s="2" t="e">
        <f t="shared" si="7"/>
        <v>#DIV/0!</v>
      </c>
      <c r="AM10" s="2"/>
      <c r="AN10" s="2">
        <f t="shared" si="8"/>
        <v>0</v>
      </c>
      <c r="AO10" s="34" t="str">
        <f t="shared" si="9"/>
        <v>FALSE</v>
      </c>
    </row>
    <row r="11" spans="1:41" ht="21.75" customHeight="1">
      <c r="A11" s="2"/>
      <c r="B11" s="174"/>
      <c r="C11" s="171"/>
      <c r="D11" s="175"/>
      <c r="E11" s="169"/>
      <c r="F11" s="176"/>
      <c r="G11" s="171"/>
      <c r="H11" s="175"/>
      <c r="I11" s="171"/>
      <c r="J11" s="175"/>
      <c r="K11" s="171"/>
      <c r="L11" s="177"/>
      <c r="M11" s="171"/>
      <c r="N11" s="178"/>
      <c r="O11" s="169"/>
      <c r="P11" s="166"/>
      <c r="Q11" s="169"/>
      <c r="R11" s="168"/>
      <c r="S11" s="169"/>
      <c r="T11" s="168"/>
      <c r="U11" s="171"/>
      <c r="V11" s="172" t="str">
        <f t="shared" si="0"/>
        <v/>
      </c>
      <c r="W11" s="171"/>
      <c r="X11" s="172" t="str">
        <f t="shared" si="1"/>
        <v/>
      </c>
      <c r="Y11" s="171"/>
      <c r="Z11" s="172" t="str">
        <f t="shared" si="2"/>
        <v/>
      </c>
      <c r="AA11" s="173"/>
      <c r="AB11" s="2"/>
      <c r="AC11" s="2"/>
      <c r="AD11" s="2" t="e">
        <f t="shared" si="3"/>
        <v>#VALUE!</v>
      </c>
      <c r="AE11" s="2" t="e">
        <f t="shared" si="4"/>
        <v>#VALUE!</v>
      </c>
      <c r="AF11" s="2"/>
      <c r="AG11" s="2" t="b">
        <v>0</v>
      </c>
      <c r="AH11" s="2" t="str">
        <f t="shared" si="5"/>
        <v>エラー</v>
      </c>
      <c r="AI11" s="2" t="str">
        <f t="shared" si="6"/>
        <v>エラー</v>
      </c>
      <c r="AJ11" s="2"/>
      <c r="AK11" s="2" t="e">
        <f>IF(共通条件・結果!$AA$7="８地域",0.01*(16+19*(2*R11+T11)/P11),0.01*(16+24*(2*R11+T11)/P11))</f>
        <v>#DIV/0!</v>
      </c>
      <c r="AL11" s="2" t="e">
        <f t="shared" si="7"/>
        <v>#DIV/0!</v>
      </c>
      <c r="AM11" s="2"/>
      <c r="AN11" s="2">
        <f t="shared" si="8"/>
        <v>0</v>
      </c>
      <c r="AO11" s="34" t="str">
        <f t="shared" si="9"/>
        <v>FALSE</v>
      </c>
    </row>
    <row r="12" spans="1:41" ht="21.75" customHeight="1">
      <c r="A12" s="2"/>
      <c r="B12" s="174"/>
      <c r="C12" s="171"/>
      <c r="D12" s="175"/>
      <c r="E12" s="169"/>
      <c r="F12" s="176"/>
      <c r="G12" s="171"/>
      <c r="H12" s="175"/>
      <c r="I12" s="171"/>
      <c r="J12" s="175"/>
      <c r="K12" s="171"/>
      <c r="L12" s="177"/>
      <c r="M12" s="171"/>
      <c r="N12" s="178"/>
      <c r="O12" s="171"/>
      <c r="P12" s="166"/>
      <c r="Q12" s="169"/>
      <c r="R12" s="168"/>
      <c r="S12" s="169"/>
      <c r="T12" s="168"/>
      <c r="U12" s="171"/>
      <c r="V12" s="172" t="str">
        <f t="shared" si="0"/>
        <v/>
      </c>
      <c r="W12" s="171"/>
      <c r="X12" s="172" t="str">
        <f t="shared" si="1"/>
        <v/>
      </c>
      <c r="Y12" s="171"/>
      <c r="Z12" s="172" t="str">
        <f t="shared" si="2"/>
        <v/>
      </c>
      <c r="AA12" s="173"/>
      <c r="AB12" s="2"/>
      <c r="AC12" s="2"/>
      <c r="AD12" s="2" t="e">
        <f t="shared" si="3"/>
        <v>#VALUE!</v>
      </c>
      <c r="AE12" s="2" t="e">
        <f t="shared" si="4"/>
        <v>#VALUE!</v>
      </c>
      <c r="AF12" s="2"/>
      <c r="AG12" s="2" t="b">
        <v>0</v>
      </c>
      <c r="AH12" s="2" t="str">
        <f t="shared" si="5"/>
        <v>エラー</v>
      </c>
      <c r="AI12" s="2" t="str">
        <f t="shared" si="6"/>
        <v>エラー</v>
      </c>
      <c r="AJ12" s="2"/>
      <c r="AK12" s="2" t="e">
        <f>IF(共通条件・結果!$AA$7="８地域",0.01*(16+19*(2*R12+T12)/P12),0.01*(16+24*(2*R12+T12)/P12))</f>
        <v>#DIV/0!</v>
      </c>
      <c r="AL12" s="2" t="e">
        <f t="shared" si="7"/>
        <v>#DIV/0!</v>
      </c>
      <c r="AM12" s="2"/>
      <c r="AN12" s="2">
        <f t="shared" si="8"/>
        <v>0</v>
      </c>
      <c r="AO12" s="34" t="str">
        <f t="shared" si="9"/>
        <v>FALSE</v>
      </c>
    </row>
    <row r="13" spans="1:41" ht="21.75" customHeight="1">
      <c r="A13" s="2"/>
      <c r="B13" s="174"/>
      <c r="C13" s="171"/>
      <c r="D13" s="175"/>
      <c r="E13" s="169"/>
      <c r="F13" s="176"/>
      <c r="G13" s="171"/>
      <c r="H13" s="175"/>
      <c r="I13" s="171"/>
      <c r="J13" s="175"/>
      <c r="K13" s="171"/>
      <c r="L13" s="177"/>
      <c r="M13" s="171"/>
      <c r="N13" s="178"/>
      <c r="O13" s="171"/>
      <c r="P13" s="166"/>
      <c r="Q13" s="169"/>
      <c r="R13" s="168"/>
      <c r="S13" s="169"/>
      <c r="T13" s="168"/>
      <c r="U13" s="171"/>
      <c r="V13" s="172" t="str">
        <f t="shared" si="0"/>
        <v/>
      </c>
      <c r="W13" s="171"/>
      <c r="X13" s="172" t="str">
        <f t="shared" si="1"/>
        <v/>
      </c>
      <c r="Y13" s="171"/>
      <c r="Z13" s="172" t="str">
        <f t="shared" si="2"/>
        <v/>
      </c>
      <c r="AA13" s="173"/>
      <c r="AB13" s="2"/>
      <c r="AC13" s="2"/>
      <c r="AD13" s="2" t="e">
        <f t="shared" si="3"/>
        <v>#VALUE!</v>
      </c>
      <c r="AE13" s="2" t="e">
        <f t="shared" si="4"/>
        <v>#VALUE!</v>
      </c>
      <c r="AF13" s="2"/>
      <c r="AG13" s="2" t="b">
        <v>0</v>
      </c>
      <c r="AH13" s="2" t="str">
        <f t="shared" si="5"/>
        <v>エラー</v>
      </c>
      <c r="AI13" s="2" t="str">
        <f t="shared" si="6"/>
        <v>エラー</v>
      </c>
      <c r="AJ13" s="2"/>
      <c r="AK13" s="2" t="e">
        <f>IF(共通条件・結果!$AA$7="８地域",0.01*(16+19*(2*R13+T13)/P13),0.01*(16+24*(2*R13+T13)/P13))</f>
        <v>#DIV/0!</v>
      </c>
      <c r="AL13" s="2" t="e">
        <f t="shared" si="7"/>
        <v>#DIV/0!</v>
      </c>
      <c r="AM13" s="2"/>
      <c r="AN13" s="2">
        <f t="shared" si="8"/>
        <v>0</v>
      </c>
      <c r="AO13" s="34" t="str">
        <f t="shared" si="9"/>
        <v>FALSE</v>
      </c>
    </row>
    <row r="14" spans="1:41" ht="21.75" customHeight="1">
      <c r="A14" s="2"/>
      <c r="B14" s="174"/>
      <c r="C14" s="171"/>
      <c r="D14" s="175"/>
      <c r="E14" s="169"/>
      <c r="F14" s="176"/>
      <c r="G14" s="171"/>
      <c r="H14" s="175"/>
      <c r="I14" s="171"/>
      <c r="J14" s="175"/>
      <c r="K14" s="171"/>
      <c r="L14" s="177"/>
      <c r="M14" s="171"/>
      <c r="N14" s="178"/>
      <c r="O14" s="169"/>
      <c r="P14" s="166"/>
      <c r="Q14" s="169"/>
      <c r="R14" s="168"/>
      <c r="S14" s="169"/>
      <c r="T14" s="168"/>
      <c r="U14" s="171"/>
      <c r="V14" s="172" t="str">
        <f t="shared" si="0"/>
        <v/>
      </c>
      <c r="W14" s="171"/>
      <c r="X14" s="172" t="str">
        <f t="shared" si="1"/>
        <v/>
      </c>
      <c r="Y14" s="171"/>
      <c r="Z14" s="172" t="str">
        <f t="shared" si="2"/>
        <v/>
      </c>
      <c r="AA14" s="173"/>
      <c r="AB14" s="2"/>
      <c r="AC14" s="2"/>
      <c r="AD14" s="2" t="e">
        <f t="shared" si="3"/>
        <v>#VALUE!</v>
      </c>
      <c r="AE14" s="2" t="e">
        <f t="shared" si="4"/>
        <v>#VALUE!</v>
      </c>
      <c r="AF14" s="2"/>
      <c r="AG14" s="2" t="b">
        <v>0</v>
      </c>
      <c r="AH14" s="2" t="str">
        <f t="shared" si="5"/>
        <v>エラー</v>
      </c>
      <c r="AI14" s="2" t="str">
        <f t="shared" si="6"/>
        <v>エラー</v>
      </c>
      <c r="AJ14" s="2"/>
      <c r="AK14" s="2" t="e">
        <f>IF(共通条件・結果!$AA$7="８地域",0.01*(16+19*(2*R14+T14)/P14),0.01*(16+24*(2*R14+T14)/P14))</f>
        <v>#DIV/0!</v>
      </c>
      <c r="AL14" s="2" t="e">
        <f t="shared" si="7"/>
        <v>#DIV/0!</v>
      </c>
      <c r="AM14" s="2"/>
      <c r="AN14" s="2">
        <f t="shared" si="8"/>
        <v>0</v>
      </c>
      <c r="AO14" s="34" t="str">
        <f t="shared" si="9"/>
        <v>FALSE</v>
      </c>
    </row>
    <row r="15" spans="1:41" ht="21.75" customHeight="1">
      <c r="A15" s="2"/>
      <c r="B15" s="174"/>
      <c r="C15" s="171"/>
      <c r="D15" s="175"/>
      <c r="E15" s="169"/>
      <c r="F15" s="176"/>
      <c r="G15" s="171"/>
      <c r="H15" s="175"/>
      <c r="I15" s="171"/>
      <c r="J15" s="175"/>
      <c r="K15" s="171"/>
      <c r="L15" s="177"/>
      <c r="M15" s="171"/>
      <c r="N15" s="178"/>
      <c r="O15" s="169"/>
      <c r="P15" s="166"/>
      <c r="Q15" s="169"/>
      <c r="R15" s="168"/>
      <c r="S15" s="169"/>
      <c r="T15" s="168"/>
      <c r="U15" s="171"/>
      <c r="V15" s="172" t="str">
        <f t="shared" si="0"/>
        <v/>
      </c>
      <c r="W15" s="171"/>
      <c r="X15" s="172" t="str">
        <f t="shared" si="1"/>
        <v/>
      </c>
      <c r="Y15" s="171"/>
      <c r="Z15" s="172" t="str">
        <f t="shared" si="2"/>
        <v/>
      </c>
      <c r="AA15" s="173"/>
      <c r="AB15" s="2"/>
      <c r="AC15" s="2"/>
      <c r="AD15" s="2" t="e">
        <f t="shared" si="3"/>
        <v>#VALUE!</v>
      </c>
      <c r="AE15" s="2" t="e">
        <f t="shared" si="4"/>
        <v>#VALUE!</v>
      </c>
      <c r="AF15" s="2"/>
      <c r="AG15" s="2" t="b">
        <v>0</v>
      </c>
      <c r="AH15" s="2" t="str">
        <f t="shared" si="5"/>
        <v>エラー</v>
      </c>
      <c r="AI15" s="2" t="str">
        <f t="shared" si="6"/>
        <v>エラー</v>
      </c>
      <c r="AJ15" s="2"/>
      <c r="AK15" s="2" t="e">
        <f>IF(共通条件・結果!$AA$7="８地域",0.01*(16+19*(2*R15+T15)/P15),0.01*(16+24*(2*R15+T15)/P15))</f>
        <v>#DIV/0!</v>
      </c>
      <c r="AL15" s="2" t="e">
        <f t="shared" si="7"/>
        <v>#DIV/0!</v>
      </c>
      <c r="AM15" s="2"/>
      <c r="AN15" s="2">
        <f t="shared" si="8"/>
        <v>0</v>
      </c>
      <c r="AO15" s="34" t="str">
        <f t="shared" si="9"/>
        <v>FALSE</v>
      </c>
    </row>
    <row r="16" spans="1:41" ht="21.75" customHeight="1">
      <c r="A16" s="2"/>
      <c r="B16" s="174"/>
      <c r="C16" s="171"/>
      <c r="D16" s="175"/>
      <c r="E16" s="169"/>
      <c r="F16" s="176"/>
      <c r="G16" s="171"/>
      <c r="H16" s="175"/>
      <c r="I16" s="171"/>
      <c r="J16" s="175"/>
      <c r="K16" s="171"/>
      <c r="L16" s="177"/>
      <c r="M16" s="171"/>
      <c r="N16" s="178"/>
      <c r="O16" s="169"/>
      <c r="P16" s="166"/>
      <c r="Q16" s="169"/>
      <c r="R16" s="168"/>
      <c r="S16" s="169"/>
      <c r="T16" s="168"/>
      <c r="U16" s="171"/>
      <c r="V16" s="172" t="str">
        <f t="shared" si="0"/>
        <v/>
      </c>
      <c r="W16" s="171"/>
      <c r="X16" s="172" t="str">
        <f t="shared" si="1"/>
        <v/>
      </c>
      <c r="Y16" s="171"/>
      <c r="Z16" s="172" t="str">
        <f t="shared" si="2"/>
        <v/>
      </c>
      <c r="AA16" s="173"/>
      <c r="AB16" s="2"/>
      <c r="AC16" s="2"/>
      <c r="AD16" s="2" t="e">
        <f t="shared" si="3"/>
        <v>#VALUE!</v>
      </c>
      <c r="AE16" s="2" t="e">
        <f t="shared" si="4"/>
        <v>#VALUE!</v>
      </c>
      <c r="AF16" s="2"/>
      <c r="AG16" s="2" t="b">
        <v>0</v>
      </c>
      <c r="AH16" s="2" t="str">
        <f t="shared" si="5"/>
        <v>エラー</v>
      </c>
      <c r="AI16" s="2" t="str">
        <f t="shared" si="6"/>
        <v>エラー</v>
      </c>
      <c r="AJ16" s="2"/>
      <c r="AK16" s="2" t="e">
        <f>IF(共通条件・結果!$AA$7="８地域",0.01*(16+19*(2*R16+T16)/P16),0.01*(16+24*(2*R16+T16)/P16))</f>
        <v>#DIV/0!</v>
      </c>
      <c r="AL16" s="2" t="e">
        <f t="shared" si="7"/>
        <v>#DIV/0!</v>
      </c>
      <c r="AM16" s="2"/>
      <c r="AN16" s="2">
        <f t="shared" si="8"/>
        <v>0</v>
      </c>
      <c r="AO16" s="34" t="str">
        <f t="shared" si="9"/>
        <v>FALSE</v>
      </c>
    </row>
    <row r="17" spans="1:41" ht="21.75" customHeight="1">
      <c r="A17" s="2"/>
      <c r="B17" s="174"/>
      <c r="C17" s="171"/>
      <c r="D17" s="175"/>
      <c r="E17" s="169"/>
      <c r="F17" s="176"/>
      <c r="G17" s="171"/>
      <c r="H17" s="175"/>
      <c r="I17" s="171"/>
      <c r="J17" s="175"/>
      <c r="K17" s="171"/>
      <c r="L17" s="177"/>
      <c r="M17" s="171"/>
      <c r="N17" s="178"/>
      <c r="O17" s="169"/>
      <c r="P17" s="166"/>
      <c r="Q17" s="167"/>
      <c r="R17" s="168"/>
      <c r="S17" s="169"/>
      <c r="T17" s="168"/>
      <c r="U17" s="171"/>
      <c r="V17" s="172" t="str">
        <f t="shared" si="0"/>
        <v/>
      </c>
      <c r="W17" s="171"/>
      <c r="X17" s="172" t="str">
        <f t="shared" si="1"/>
        <v/>
      </c>
      <c r="Y17" s="171"/>
      <c r="Z17" s="172" t="str">
        <f t="shared" si="2"/>
        <v/>
      </c>
      <c r="AA17" s="173"/>
      <c r="AB17" s="2"/>
      <c r="AC17" s="2"/>
      <c r="AD17" s="2" t="e">
        <f t="shared" si="3"/>
        <v>#VALUE!</v>
      </c>
      <c r="AE17" s="2" t="e">
        <f t="shared" si="4"/>
        <v>#VALUE!</v>
      </c>
      <c r="AF17" s="2"/>
      <c r="AG17" s="2" t="b">
        <v>0</v>
      </c>
      <c r="AH17" s="2" t="str">
        <f t="shared" si="5"/>
        <v>エラー</v>
      </c>
      <c r="AI17" s="2" t="str">
        <f t="shared" si="6"/>
        <v>エラー</v>
      </c>
      <c r="AJ17" s="2"/>
      <c r="AK17" s="2" t="e">
        <f>IF(共通条件・結果!$AA$7="８地域",0.01*(16+19*(2*R17+T17)/P17),0.01*(16+24*(2*R17+T17)/P17))</f>
        <v>#DIV/0!</v>
      </c>
      <c r="AL17" s="2" t="e">
        <f t="shared" si="7"/>
        <v>#DIV/0!</v>
      </c>
      <c r="AM17" s="2"/>
      <c r="AN17" s="2">
        <f t="shared" si="8"/>
        <v>0</v>
      </c>
      <c r="AO17" s="34" t="str">
        <f t="shared" si="9"/>
        <v>FALSE</v>
      </c>
    </row>
    <row r="18" spans="1:41" ht="21.75" customHeight="1">
      <c r="A18" s="2"/>
      <c r="B18" s="174"/>
      <c r="C18" s="171"/>
      <c r="D18" s="175"/>
      <c r="E18" s="169"/>
      <c r="F18" s="176"/>
      <c r="G18" s="171"/>
      <c r="H18" s="175"/>
      <c r="I18" s="171"/>
      <c r="J18" s="175"/>
      <c r="K18" s="171"/>
      <c r="L18" s="177"/>
      <c r="M18" s="171"/>
      <c r="N18" s="178"/>
      <c r="O18" s="169"/>
      <c r="P18" s="166"/>
      <c r="Q18" s="167"/>
      <c r="R18" s="168"/>
      <c r="S18" s="169"/>
      <c r="T18" s="170"/>
      <c r="U18" s="171"/>
      <c r="V18" s="172" t="str">
        <f t="shared" si="0"/>
        <v/>
      </c>
      <c r="W18" s="171"/>
      <c r="X18" s="172" t="str">
        <f t="shared" si="1"/>
        <v/>
      </c>
      <c r="Y18" s="171"/>
      <c r="Z18" s="172" t="str">
        <f t="shared" si="2"/>
        <v/>
      </c>
      <c r="AA18" s="173"/>
      <c r="AB18" s="2"/>
      <c r="AC18" s="2"/>
      <c r="AD18" s="2" t="e">
        <f t="shared" si="3"/>
        <v>#VALUE!</v>
      </c>
      <c r="AE18" s="2" t="e">
        <f t="shared" si="4"/>
        <v>#VALUE!</v>
      </c>
      <c r="AF18" s="2"/>
      <c r="AG18" s="2" t="b">
        <v>0</v>
      </c>
      <c r="AH18" s="2" t="str">
        <f t="shared" si="5"/>
        <v>エラー</v>
      </c>
      <c r="AI18" s="2" t="str">
        <f t="shared" si="6"/>
        <v>エラー</v>
      </c>
      <c r="AJ18" s="2"/>
      <c r="AK18" s="2" t="e">
        <f>IF(共通条件・結果!$AA$7="８地域",0.01*(16+19*(2*R18+T18)/P18),0.01*(16+24*(2*R18+T18)/P18))</f>
        <v>#DIV/0!</v>
      </c>
      <c r="AL18" s="2" t="e">
        <f t="shared" si="7"/>
        <v>#DIV/0!</v>
      </c>
      <c r="AM18" s="2"/>
      <c r="AN18" s="2">
        <f t="shared" si="8"/>
        <v>0</v>
      </c>
      <c r="AO18" s="34" t="str">
        <f t="shared" si="9"/>
        <v>FALSE</v>
      </c>
    </row>
    <row r="19" spans="1:41" ht="21.75" customHeight="1">
      <c r="A19" s="2"/>
      <c r="B19" s="195"/>
      <c r="C19" s="192"/>
      <c r="D19" s="196"/>
      <c r="E19" s="190"/>
      <c r="F19" s="197"/>
      <c r="G19" s="192"/>
      <c r="H19" s="196"/>
      <c r="I19" s="192"/>
      <c r="J19" s="196"/>
      <c r="K19" s="192"/>
      <c r="L19" s="198"/>
      <c r="M19" s="199"/>
      <c r="N19" s="200"/>
      <c r="O19" s="190"/>
      <c r="P19" s="187"/>
      <c r="Q19" s="188"/>
      <c r="R19" s="189"/>
      <c r="S19" s="190"/>
      <c r="T19" s="191"/>
      <c r="U19" s="192"/>
      <c r="V19" s="172" t="str">
        <f t="shared" si="0"/>
        <v/>
      </c>
      <c r="W19" s="171"/>
      <c r="X19" s="172" t="str">
        <f t="shared" si="1"/>
        <v/>
      </c>
      <c r="Y19" s="171"/>
      <c r="Z19" s="193" t="str">
        <f t="shared" si="2"/>
        <v/>
      </c>
      <c r="AA19" s="194"/>
      <c r="AB19" s="2"/>
      <c r="AC19" s="2"/>
      <c r="AD19" s="2" t="e">
        <f t="shared" si="3"/>
        <v>#VALUE!</v>
      </c>
      <c r="AE19" s="2" t="e">
        <f t="shared" si="4"/>
        <v>#VALUE!</v>
      </c>
      <c r="AF19" s="2"/>
      <c r="AG19" s="2" t="b">
        <v>0</v>
      </c>
      <c r="AH19" s="2" t="str">
        <f t="shared" si="5"/>
        <v>エラー</v>
      </c>
      <c r="AI19" s="2" t="str">
        <f t="shared" si="6"/>
        <v>エラー</v>
      </c>
      <c r="AJ19" s="2"/>
      <c r="AK19" s="2" t="e">
        <f>IF(共通条件・結果!$AA$7="８地域",0.01*(16+19*(2*R19+T19)/P19),0.01*(16+24*(2*R19+T19)/P19))</f>
        <v>#DIV/0!</v>
      </c>
      <c r="AL19" s="2" t="e">
        <f t="shared" si="7"/>
        <v>#DIV/0!</v>
      </c>
      <c r="AM19" s="2"/>
      <c r="AN19" s="2">
        <f t="shared" si="8"/>
        <v>0</v>
      </c>
      <c r="AO19" s="34" t="str">
        <f t="shared" si="9"/>
        <v>FALSE</v>
      </c>
    </row>
    <row r="20" spans="1:41" ht="21.75" customHeight="1">
      <c r="A20" s="2"/>
      <c r="B20" s="225" t="s">
        <v>170</v>
      </c>
      <c r="C20" s="122"/>
      <c r="D20" s="122"/>
      <c r="E20" s="122"/>
      <c r="F20" s="122"/>
      <c r="G20" s="122"/>
      <c r="H20" s="122"/>
      <c r="I20" s="122"/>
      <c r="J20" s="122"/>
      <c r="K20" s="122"/>
      <c r="L20" s="122"/>
      <c r="M20" s="122"/>
      <c r="N20" s="122"/>
      <c r="O20" s="122"/>
      <c r="P20" s="122"/>
      <c r="Q20" s="122"/>
      <c r="R20" s="122"/>
      <c r="S20" s="122"/>
      <c r="T20" s="122"/>
      <c r="U20" s="122"/>
      <c r="V20" s="212">
        <f>SUM(V8:W19)</f>
        <v>0</v>
      </c>
      <c r="W20" s="213"/>
      <c r="X20" s="212">
        <f>IF(共通条件・結果!AA7="８地域","-",SUM(X8:Y19))</f>
        <v>0</v>
      </c>
      <c r="Y20" s="213"/>
      <c r="Z20" s="212">
        <f>SUM(Z8:AA19)</f>
        <v>0</v>
      </c>
      <c r="AA20" s="123"/>
      <c r="AB20" s="2"/>
      <c r="AC20" s="2"/>
      <c r="AD20" s="2"/>
      <c r="AE20" s="2"/>
      <c r="AF20" s="2"/>
      <c r="AG20" s="2"/>
      <c r="AH20" s="2"/>
      <c r="AI20" s="2"/>
      <c r="AJ20" s="2"/>
      <c r="AK20" s="2"/>
      <c r="AL20" s="2"/>
      <c r="AM20" s="2"/>
      <c r="AN20" s="2"/>
      <c r="AO20" s="2"/>
    </row>
    <row r="21" spans="1:41" ht="9.7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44"/>
      <c r="AO21" s="138"/>
    </row>
    <row r="22" spans="1:41" ht="21.75" customHeight="1">
      <c r="A22" s="2"/>
      <c r="B22" s="2"/>
      <c r="C22" s="2"/>
      <c r="D22" s="2"/>
      <c r="E22" s="5"/>
      <c r="F22" s="2"/>
      <c r="G22" s="2"/>
      <c r="H22" s="2"/>
      <c r="I22" s="2"/>
      <c r="J22" s="5" t="s">
        <v>100</v>
      </c>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row>
    <row r="23" spans="1:41" ht="21.75" customHeight="1">
      <c r="A23" s="2"/>
      <c r="B23" s="2"/>
      <c r="C23" s="2"/>
      <c r="D23" s="2"/>
      <c r="E23" s="2"/>
      <c r="F23" s="2"/>
      <c r="G23" s="2"/>
      <c r="H23" s="2"/>
      <c r="I23" s="2"/>
      <c r="J23" s="115" t="s">
        <v>101</v>
      </c>
      <c r="K23" s="116"/>
      <c r="L23" s="116"/>
      <c r="M23" s="117"/>
      <c r="N23" s="132" t="s">
        <v>74</v>
      </c>
      <c r="O23" s="116"/>
      <c r="P23" s="116"/>
      <c r="Q23" s="117"/>
      <c r="R23" s="182" t="s">
        <v>171</v>
      </c>
      <c r="S23" s="117"/>
      <c r="T23" s="209" t="s">
        <v>77</v>
      </c>
      <c r="U23" s="117"/>
      <c r="V23" s="182" t="s">
        <v>172</v>
      </c>
      <c r="W23" s="117"/>
      <c r="X23" s="182" t="s">
        <v>173</v>
      </c>
      <c r="Y23" s="117"/>
      <c r="Z23" s="182" t="s">
        <v>81</v>
      </c>
      <c r="AA23" s="134"/>
      <c r="AB23" s="2"/>
      <c r="AC23" s="2"/>
      <c r="AD23" s="2"/>
      <c r="AE23" s="2"/>
      <c r="AF23" s="2"/>
      <c r="AG23" s="2"/>
      <c r="AH23" s="2"/>
      <c r="AI23" s="2"/>
      <c r="AJ23" s="2"/>
      <c r="AK23" s="2"/>
      <c r="AL23" s="2"/>
      <c r="AM23" s="2"/>
      <c r="AN23" s="244" t="s">
        <v>89</v>
      </c>
      <c r="AO23" s="138"/>
    </row>
    <row r="24" spans="1:41" ht="21.75" customHeight="1">
      <c r="A24" s="2"/>
      <c r="B24" s="2"/>
      <c r="C24" s="2"/>
      <c r="D24" s="2"/>
      <c r="E24" s="2"/>
      <c r="F24" s="2"/>
      <c r="G24" s="2"/>
      <c r="H24" s="2"/>
      <c r="I24" s="2"/>
      <c r="J24" s="214"/>
      <c r="K24" s="138"/>
      <c r="L24" s="138"/>
      <c r="M24" s="184"/>
      <c r="N24" s="179"/>
      <c r="O24" s="180"/>
      <c r="P24" s="180"/>
      <c r="Q24" s="181"/>
      <c r="R24" s="183"/>
      <c r="S24" s="184"/>
      <c r="T24" s="183"/>
      <c r="U24" s="184"/>
      <c r="V24" s="183"/>
      <c r="W24" s="184"/>
      <c r="X24" s="183"/>
      <c r="Y24" s="184"/>
      <c r="Z24" s="183"/>
      <c r="AA24" s="194"/>
      <c r="AB24" s="2"/>
      <c r="AC24" s="2"/>
      <c r="AD24" s="2"/>
      <c r="AE24" s="2"/>
      <c r="AF24" s="2"/>
      <c r="AG24" s="2"/>
      <c r="AH24" s="2"/>
      <c r="AI24" s="2"/>
      <c r="AJ24" s="2"/>
      <c r="AK24" s="2"/>
      <c r="AL24" s="2"/>
      <c r="AM24" s="2"/>
      <c r="AN24" s="34"/>
      <c r="AO24" s="34"/>
    </row>
    <row r="25" spans="1:41" ht="21.75" customHeight="1">
      <c r="A25" s="2"/>
      <c r="B25" s="2"/>
      <c r="C25" s="2"/>
      <c r="D25" s="2"/>
      <c r="E25" s="2"/>
      <c r="F25" s="2"/>
      <c r="G25" s="2"/>
      <c r="H25" s="2"/>
      <c r="I25" s="2"/>
      <c r="J25" s="215"/>
      <c r="K25" s="156"/>
      <c r="L25" s="156"/>
      <c r="M25" s="186"/>
      <c r="N25" s="266" t="s">
        <v>82</v>
      </c>
      <c r="O25" s="159"/>
      <c r="P25" s="267" t="s">
        <v>83</v>
      </c>
      <c r="Q25" s="159"/>
      <c r="R25" s="185"/>
      <c r="S25" s="186"/>
      <c r="T25" s="185"/>
      <c r="U25" s="186"/>
      <c r="V25" s="185"/>
      <c r="W25" s="186"/>
      <c r="X25" s="185"/>
      <c r="Y25" s="186"/>
      <c r="Z25" s="185"/>
      <c r="AA25" s="165"/>
      <c r="AB25" s="2"/>
      <c r="AC25" s="2"/>
      <c r="AD25" s="2"/>
      <c r="AE25" s="2"/>
      <c r="AF25" s="2"/>
      <c r="AG25" s="2"/>
      <c r="AH25" s="2"/>
      <c r="AI25" s="2"/>
      <c r="AJ25" s="2"/>
      <c r="AK25" s="2"/>
      <c r="AL25" s="2"/>
      <c r="AM25" s="2"/>
      <c r="AN25" s="40" t="s">
        <v>95</v>
      </c>
      <c r="AO25" s="2" t="s">
        <v>96</v>
      </c>
    </row>
    <row r="26" spans="1:41" ht="21.75" customHeight="1">
      <c r="A26" s="2"/>
      <c r="B26" s="2"/>
      <c r="C26" s="2"/>
      <c r="D26" s="41"/>
      <c r="E26" s="41"/>
      <c r="F26" s="2"/>
      <c r="G26" s="2"/>
      <c r="H26" s="2"/>
      <c r="I26" s="2"/>
      <c r="J26" s="220"/>
      <c r="K26" s="217"/>
      <c r="L26" s="217"/>
      <c r="M26" s="206"/>
      <c r="N26" s="221"/>
      <c r="O26" s="222"/>
      <c r="P26" s="223"/>
      <c r="Q26" s="206"/>
      <c r="R26" s="221"/>
      <c r="S26" s="206"/>
      <c r="T26" s="224"/>
      <c r="U26" s="206"/>
      <c r="V26" s="205" t="str">
        <f t="shared" ref="V26:V28" si="10">IF(N26="","",N26*P26*R26*0.034*$V$4)</f>
        <v/>
      </c>
      <c r="W26" s="206"/>
      <c r="X26" s="205" t="str">
        <f t="shared" ref="X26:X28" si="11">IF(N26="","",IF(ISERROR(N26*P26*R26*0.034*$X$4),"-",N26*P26*R26*0.034*$X$4))</f>
        <v/>
      </c>
      <c r="Y26" s="206"/>
      <c r="Z26" s="205" t="str">
        <f t="shared" ref="Z26:Z28" si="12">IF(N26="","",N26*P26*AN26)</f>
        <v/>
      </c>
      <c r="AA26" s="207"/>
      <c r="AB26" s="2"/>
      <c r="AC26" s="2"/>
      <c r="AD26" s="2"/>
      <c r="AE26" s="2"/>
      <c r="AF26" s="2"/>
      <c r="AG26" s="2"/>
      <c r="AH26" s="2"/>
      <c r="AI26" s="2"/>
      <c r="AJ26" s="2"/>
      <c r="AK26" s="2"/>
      <c r="AL26" s="2"/>
      <c r="AM26" s="2"/>
      <c r="AN26" s="2">
        <f t="shared" ref="AN26:AN28" si="13">IF(AO26="FALSE",R26,IF(T26="風除室",1/((1/R26)+0.1),0.5*R26+0.5*(1/((1/R26)+AO26))))</f>
        <v>0</v>
      </c>
      <c r="AO26" s="34" t="str">
        <f t="shared" ref="AO26:AO28" si="14">IF(T26="","FALSE",IF(T26="雨戸",0.1,IF(T26="ｼｬｯﾀｰ",0.1,IF(T26="障子",0.18,IF(T26="風除室",0.1)))))</f>
        <v>FALSE</v>
      </c>
    </row>
    <row r="27" spans="1:41" ht="21.75" customHeight="1">
      <c r="A27" s="2"/>
      <c r="B27" s="2"/>
      <c r="C27" s="2"/>
      <c r="D27" s="41"/>
      <c r="E27" s="41"/>
      <c r="F27" s="2"/>
      <c r="G27" s="2"/>
      <c r="H27" s="2"/>
      <c r="I27" s="2"/>
      <c r="J27" s="226"/>
      <c r="K27" s="227"/>
      <c r="L27" s="227"/>
      <c r="M27" s="171"/>
      <c r="N27" s="175"/>
      <c r="O27" s="169"/>
      <c r="P27" s="176"/>
      <c r="Q27" s="171"/>
      <c r="R27" s="175"/>
      <c r="S27" s="171"/>
      <c r="T27" s="177"/>
      <c r="U27" s="171"/>
      <c r="V27" s="172" t="str">
        <f t="shared" si="10"/>
        <v/>
      </c>
      <c r="W27" s="171"/>
      <c r="X27" s="172" t="str">
        <f t="shared" si="11"/>
        <v/>
      </c>
      <c r="Y27" s="171"/>
      <c r="Z27" s="172" t="str">
        <f t="shared" si="12"/>
        <v/>
      </c>
      <c r="AA27" s="173"/>
      <c r="AB27" s="2"/>
      <c r="AC27" s="2"/>
      <c r="AD27" s="2"/>
      <c r="AE27" s="2"/>
      <c r="AF27" s="2"/>
      <c r="AG27" s="2"/>
      <c r="AH27" s="2"/>
      <c r="AI27" s="2"/>
      <c r="AJ27" s="2"/>
      <c r="AK27" s="2"/>
      <c r="AL27" s="2"/>
      <c r="AM27" s="2"/>
      <c r="AN27" s="2">
        <f t="shared" si="13"/>
        <v>0</v>
      </c>
      <c r="AO27" s="34" t="str">
        <f t="shared" si="14"/>
        <v>FALSE</v>
      </c>
    </row>
    <row r="28" spans="1:41" ht="21.75" customHeight="1">
      <c r="A28" s="2"/>
      <c r="B28" s="2"/>
      <c r="C28" s="2"/>
      <c r="D28" s="41"/>
      <c r="E28" s="41"/>
      <c r="F28" s="2"/>
      <c r="G28" s="2"/>
      <c r="H28" s="2"/>
      <c r="I28" s="2"/>
      <c r="J28" s="228"/>
      <c r="K28" s="229"/>
      <c r="L28" s="229"/>
      <c r="M28" s="192"/>
      <c r="N28" s="196"/>
      <c r="O28" s="190"/>
      <c r="P28" s="197"/>
      <c r="Q28" s="192"/>
      <c r="R28" s="196"/>
      <c r="S28" s="192"/>
      <c r="T28" s="177"/>
      <c r="U28" s="171"/>
      <c r="V28" s="210" t="str">
        <f t="shared" si="10"/>
        <v/>
      </c>
      <c r="W28" s="192"/>
      <c r="X28" s="210" t="str">
        <f t="shared" si="11"/>
        <v/>
      </c>
      <c r="Y28" s="192"/>
      <c r="Z28" s="210" t="str">
        <f t="shared" si="12"/>
        <v/>
      </c>
      <c r="AA28" s="211"/>
      <c r="AB28" s="2"/>
      <c r="AC28" s="2"/>
      <c r="AD28" s="2"/>
      <c r="AE28" s="2"/>
      <c r="AF28" s="2"/>
      <c r="AG28" s="2"/>
      <c r="AH28" s="2"/>
      <c r="AI28" s="2"/>
      <c r="AJ28" s="2"/>
      <c r="AK28" s="2"/>
      <c r="AL28" s="2"/>
      <c r="AM28" s="2"/>
      <c r="AN28" s="2">
        <f t="shared" si="13"/>
        <v>0</v>
      </c>
      <c r="AO28" s="34" t="str">
        <f t="shared" si="14"/>
        <v>FALSE</v>
      </c>
    </row>
    <row r="29" spans="1:41" ht="21.75" customHeight="1">
      <c r="A29" s="2"/>
      <c r="B29" s="2"/>
      <c r="C29" s="2"/>
      <c r="D29" s="2"/>
      <c r="E29" s="2"/>
      <c r="F29" s="2"/>
      <c r="G29" s="2"/>
      <c r="H29" s="2"/>
      <c r="I29" s="2"/>
      <c r="J29" s="225" t="s">
        <v>174</v>
      </c>
      <c r="K29" s="122"/>
      <c r="L29" s="122"/>
      <c r="M29" s="122"/>
      <c r="N29" s="122"/>
      <c r="O29" s="122"/>
      <c r="P29" s="122"/>
      <c r="Q29" s="122"/>
      <c r="R29" s="122"/>
      <c r="S29" s="122"/>
      <c r="T29" s="122"/>
      <c r="U29" s="213"/>
      <c r="V29" s="212">
        <f>SUM(V26:W28)</f>
        <v>0</v>
      </c>
      <c r="W29" s="213"/>
      <c r="X29" s="212">
        <f>SUM(X26:Y28)</f>
        <v>0</v>
      </c>
      <c r="Y29" s="213"/>
      <c r="Z29" s="212">
        <f>SUM(Z26:AA28)</f>
        <v>0</v>
      </c>
      <c r="AA29" s="123"/>
      <c r="AB29" s="2"/>
      <c r="AC29" s="2"/>
      <c r="AD29" s="2"/>
      <c r="AE29" s="2"/>
      <c r="AF29" s="2"/>
      <c r="AG29" s="2"/>
      <c r="AH29" s="2"/>
      <c r="AI29" s="2"/>
      <c r="AJ29" s="2"/>
      <c r="AK29" s="2"/>
      <c r="AL29" s="2"/>
      <c r="AM29" s="2"/>
      <c r="AN29" s="2"/>
      <c r="AO29" s="34"/>
    </row>
    <row r="30" spans="1:41" ht="9.75" customHeight="1">
      <c r="A30" s="2"/>
      <c r="B30" s="2"/>
      <c r="C30" s="2"/>
      <c r="D30" s="2"/>
      <c r="E30" s="2"/>
      <c r="F30" s="2"/>
      <c r="G30" s="2"/>
      <c r="H30" s="2"/>
      <c r="I30" s="2"/>
      <c r="J30" s="42"/>
      <c r="K30" s="42"/>
      <c r="L30" s="42"/>
      <c r="M30" s="42"/>
      <c r="N30" s="42"/>
      <c r="O30" s="42"/>
      <c r="P30" s="42"/>
      <c r="Q30" s="42"/>
      <c r="R30" s="42"/>
      <c r="S30" s="42"/>
      <c r="T30" s="42"/>
      <c r="U30" s="42"/>
      <c r="V30" s="43"/>
      <c r="W30" s="43"/>
      <c r="X30" s="43"/>
      <c r="Y30" s="43"/>
      <c r="Z30" s="43"/>
      <c r="AA30" s="43"/>
      <c r="AB30" s="2"/>
      <c r="AC30" s="2"/>
      <c r="AD30" s="2"/>
      <c r="AE30" s="2"/>
      <c r="AF30" s="2"/>
      <c r="AG30" s="2"/>
      <c r="AH30" s="2"/>
      <c r="AI30" s="2"/>
      <c r="AJ30" s="2"/>
      <c r="AK30" s="2"/>
      <c r="AL30" s="2"/>
      <c r="AM30" s="2"/>
      <c r="AN30" s="2"/>
      <c r="AO30" s="34"/>
    </row>
    <row r="31" spans="1:41" ht="21.75" customHeight="1">
      <c r="A31" s="2"/>
      <c r="B31" s="2"/>
      <c r="C31" s="2"/>
      <c r="D31" s="2"/>
      <c r="E31" s="2"/>
      <c r="F31" s="2"/>
      <c r="G31" s="2"/>
      <c r="H31" s="2"/>
      <c r="I31" s="2"/>
      <c r="J31" s="5" t="s">
        <v>106</v>
      </c>
      <c r="K31" s="5"/>
      <c r="L31" s="5"/>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34"/>
    </row>
    <row r="32" spans="1:41" ht="21.75" customHeight="1">
      <c r="A32" s="2"/>
      <c r="B32" s="2"/>
      <c r="C32" s="2"/>
      <c r="D32" s="2"/>
      <c r="E32" s="2"/>
      <c r="F32" s="2"/>
      <c r="G32" s="2"/>
      <c r="H32" s="2"/>
      <c r="I32" s="2"/>
      <c r="J32" s="115" t="s">
        <v>107</v>
      </c>
      <c r="K32" s="117"/>
      <c r="L32" s="182" t="s">
        <v>108</v>
      </c>
      <c r="M32" s="117"/>
      <c r="N32" s="182" t="s">
        <v>109</v>
      </c>
      <c r="O32" s="117"/>
      <c r="P32" s="209" t="s">
        <v>110</v>
      </c>
      <c r="Q32" s="117"/>
      <c r="R32" s="182" t="s">
        <v>175</v>
      </c>
      <c r="S32" s="117"/>
      <c r="T32" s="182" t="s">
        <v>176</v>
      </c>
      <c r="U32" s="117"/>
      <c r="V32" s="182" t="s">
        <v>177</v>
      </c>
      <c r="W32" s="117"/>
      <c r="X32" s="182" t="s">
        <v>81</v>
      </c>
      <c r="Y32" s="134"/>
      <c r="Z32" s="2"/>
      <c r="AA32" s="2"/>
      <c r="AB32" s="2"/>
      <c r="AC32" s="2"/>
      <c r="AD32" s="2"/>
      <c r="AE32" s="2"/>
      <c r="AF32" s="2"/>
      <c r="AG32" s="2"/>
      <c r="AH32" s="2"/>
      <c r="AI32" s="2"/>
      <c r="AJ32" s="2"/>
      <c r="AK32" s="2"/>
      <c r="AL32" s="2"/>
      <c r="AM32" s="2"/>
      <c r="AN32" s="2"/>
      <c r="AO32" s="34"/>
    </row>
    <row r="33" spans="1:41" ht="21.75" customHeight="1">
      <c r="A33" s="2"/>
      <c r="B33" s="2"/>
      <c r="C33" s="2"/>
      <c r="D33" s="2"/>
      <c r="E33" s="2"/>
      <c r="F33" s="2"/>
      <c r="G33" s="2"/>
      <c r="H33" s="2"/>
      <c r="I33" s="2"/>
      <c r="J33" s="214"/>
      <c r="K33" s="184"/>
      <c r="L33" s="183"/>
      <c r="M33" s="184"/>
      <c r="N33" s="183"/>
      <c r="O33" s="184"/>
      <c r="P33" s="183"/>
      <c r="Q33" s="184"/>
      <c r="R33" s="183"/>
      <c r="S33" s="184"/>
      <c r="T33" s="183"/>
      <c r="U33" s="184"/>
      <c r="V33" s="183"/>
      <c r="W33" s="184"/>
      <c r="X33" s="183"/>
      <c r="Y33" s="194"/>
      <c r="Z33" s="2"/>
      <c r="AA33" s="2"/>
      <c r="AB33" s="2"/>
      <c r="AC33" s="2"/>
      <c r="AD33" s="2"/>
      <c r="AE33" s="2"/>
      <c r="AF33" s="2"/>
      <c r="AG33" s="2"/>
      <c r="AH33" s="2"/>
      <c r="AI33" s="2"/>
      <c r="AJ33" s="2"/>
      <c r="AK33" s="2"/>
      <c r="AL33" s="2"/>
      <c r="AM33" s="2"/>
      <c r="AN33" s="2"/>
      <c r="AO33" s="34"/>
    </row>
    <row r="34" spans="1:41" ht="21.75" customHeight="1">
      <c r="A34" s="2"/>
      <c r="B34" s="2"/>
      <c r="C34" s="2"/>
      <c r="D34" s="2"/>
      <c r="E34" s="2"/>
      <c r="F34" s="2"/>
      <c r="G34" s="2"/>
      <c r="H34" s="2"/>
      <c r="I34" s="2"/>
      <c r="J34" s="215"/>
      <c r="K34" s="186"/>
      <c r="L34" s="185"/>
      <c r="M34" s="186"/>
      <c r="N34" s="185"/>
      <c r="O34" s="186"/>
      <c r="P34" s="185"/>
      <c r="Q34" s="186"/>
      <c r="R34" s="185"/>
      <c r="S34" s="186"/>
      <c r="T34" s="185"/>
      <c r="U34" s="186"/>
      <c r="V34" s="185"/>
      <c r="W34" s="186"/>
      <c r="X34" s="185"/>
      <c r="Y34" s="165"/>
      <c r="Z34" s="2"/>
      <c r="AA34" s="2"/>
      <c r="AB34" s="2"/>
      <c r="AC34" s="2"/>
      <c r="AD34" s="2"/>
      <c r="AE34" s="2"/>
      <c r="AF34" s="2"/>
      <c r="AG34" s="2"/>
      <c r="AH34" s="2"/>
      <c r="AI34" s="2"/>
      <c r="AJ34" s="2"/>
      <c r="AK34" s="2"/>
      <c r="AL34" s="2"/>
      <c r="AM34" s="2"/>
      <c r="AN34" s="2"/>
      <c r="AO34" s="2"/>
    </row>
    <row r="35" spans="1:41" ht="21.75" customHeight="1">
      <c r="A35" s="2"/>
      <c r="B35" s="2"/>
      <c r="C35" s="2"/>
      <c r="D35" s="2"/>
      <c r="E35" s="2"/>
      <c r="F35" s="2"/>
      <c r="G35" s="2"/>
      <c r="H35" s="2"/>
      <c r="I35" s="2"/>
      <c r="J35" s="216"/>
      <c r="K35" s="206"/>
      <c r="L35" s="221"/>
      <c r="M35" s="206"/>
      <c r="N35" s="221"/>
      <c r="O35" s="206"/>
      <c r="P35" s="268" t="str">
        <f t="shared" ref="P35:P39" si="15">IF(L35="","",L35-N35)</f>
        <v/>
      </c>
      <c r="Q35" s="206"/>
      <c r="R35" s="221"/>
      <c r="S35" s="206"/>
      <c r="T35" s="172" t="str">
        <f t="shared" ref="T35:T39" si="16">IF(P35="","",P35*R35*0.034*$V$4)</f>
        <v/>
      </c>
      <c r="U35" s="171"/>
      <c r="V35" s="172" t="str">
        <f t="shared" ref="V35:V39" si="17">IF(P35="","",IF(ISERROR(P35*R35*0.034*$X$4),"-",P35*R35*0.034*$X$4))</f>
        <v/>
      </c>
      <c r="W35" s="171"/>
      <c r="X35" s="205" t="str">
        <f t="shared" ref="X35:X39" si="18">IF(R35="","",R35*P35)</f>
        <v/>
      </c>
      <c r="Y35" s="207"/>
      <c r="Z35" s="2"/>
      <c r="AA35" s="2"/>
      <c r="AB35" s="2"/>
      <c r="AC35" s="2"/>
      <c r="AD35" s="2"/>
      <c r="AE35" s="2"/>
      <c r="AF35" s="2"/>
      <c r="AG35" s="2"/>
      <c r="AH35" s="2"/>
      <c r="AI35" s="2"/>
      <c r="AJ35" s="2"/>
      <c r="AK35" s="2"/>
      <c r="AL35" s="2"/>
      <c r="AM35" s="2"/>
      <c r="AN35" s="2"/>
      <c r="AO35" s="2"/>
    </row>
    <row r="36" spans="1:41" ht="21.75" customHeight="1">
      <c r="A36" s="2"/>
      <c r="B36" s="2"/>
      <c r="C36" s="2"/>
      <c r="D36" s="2"/>
      <c r="E36" s="2"/>
      <c r="F36" s="2"/>
      <c r="G36" s="2"/>
      <c r="H36" s="2"/>
      <c r="I36" s="2"/>
      <c r="J36" s="174"/>
      <c r="K36" s="171"/>
      <c r="L36" s="175"/>
      <c r="M36" s="171"/>
      <c r="N36" s="175"/>
      <c r="O36" s="171"/>
      <c r="P36" s="238" t="str">
        <f t="shared" si="15"/>
        <v/>
      </c>
      <c r="Q36" s="171"/>
      <c r="R36" s="175"/>
      <c r="S36" s="171"/>
      <c r="T36" s="172" t="str">
        <f t="shared" si="16"/>
        <v/>
      </c>
      <c r="U36" s="171"/>
      <c r="V36" s="172" t="str">
        <f t="shared" si="17"/>
        <v/>
      </c>
      <c r="W36" s="171"/>
      <c r="X36" s="172" t="str">
        <f t="shared" si="18"/>
        <v/>
      </c>
      <c r="Y36" s="173"/>
      <c r="Z36" s="2"/>
      <c r="AA36" s="2"/>
      <c r="AB36" s="2"/>
      <c r="AC36" s="2"/>
      <c r="AD36" s="2"/>
      <c r="AE36" s="2"/>
      <c r="AF36" s="2"/>
      <c r="AG36" s="2"/>
      <c r="AH36" s="2"/>
      <c r="AI36" s="2"/>
      <c r="AJ36" s="2"/>
      <c r="AK36" s="2"/>
      <c r="AL36" s="2"/>
      <c r="AM36" s="2"/>
      <c r="AN36" s="2"/>
      <c r="AO36" s="2"/>
    </row>
    <row r="37" spans="1:41" ht="21.75" customHeight="1">
      <c r="A37" s="2"/>
      <c r="B37" s="2"/>
      <c r="C37" s="2"/>
      <c r="D37" s="2"/>
      <c r="E37" s="2"/>
      <c r="F37" s="2"/>
      <c r="G37" s="2"/>
      <c r="H37" s="2"/>
      <c r="I37" s="2"/>
      <c r="J37" s="174"/>
      <c r="K37" s="171"/>
      <c r="L37" s="175"/>
      <c r="M37" s="171"/>
      <c r="N37" s="175"/>
      <c r="O37" s="171"/>
      <c r="P37" s="238" t="str">
        <f t="shared" si="15"/>
        <v/>
      </c>
      <c r="Q37" s="171"/>
      <c r="R37" s="175"/>
      <c r="S37" s="171"/>
      <c r="T37" s="172" t="str">
        <f t="shared" si="16"/>
        <v/>
      </c>
      <c r="U37" s="171"/>
      <c r="V37" s="172" t="str">
        <f t="shared" si="17"/>
        <v/>
      </c>
      <c r="W37" s="171"/>
      <c r="X37" s="172" t="str">
        <f t="shared" si="18"/>
        <v/>
      </c>
      <c r="Y37" s="173"/>
      <c r="Z37" s="2"/>
      <c r="AA37" s="2"/>
      <c r="AB37" s="2"/>
      <c r="AC37" s="2"/>
      <c r="AD37" s="2"/>
      <c r="AE37" s="2"/>
      <c r="AF37" s="2"/>
      <c r="AG37" s="2"/>
      <c r="AH37" s="2"/>
      <c r="AI37" s="2"/>
      <c r="AJ37" s="2"/>
      <c r="AK37" s="2"/>
      <c r="AL37" s="2"/>
      <c r="AM37" s="2"/>
      <c r="AN37" s="2"/>
      <c r="AO37" s="2"/>
    </row>
    <row r="38" spans="1:41" ht="21.75" customHeight="1">
      <c r="A38" s="2"/>
      <c r="B38" s="2"/>
      <c r="C38" s="2"/>
      <c r="D38" s="2"/>
      <c r="E38" s="2"/>
      <c r="F38" s="2"/>
      <c r="G38" s="2"/>
      <c r="H38" s="2"/>
      <c r="I38" s="2"/>
      <c r="J38" s="174"/>
      <c r="K38" s="171"/>
      <c r="L38" s="175"/>
      <c r="M38" s="171"/>
      <c r="N38" s="175"/>
      <c r="O38" s="171"/>
      <c r="P38" s="238" t="str">
        <f t="shared" si="15"/>
        <v/>
      </c>
      <c r="Q38" s="171"/>
      <c r="R38" s="175"/>
      <c r="S38" s="171"/>
      <c r="T38" s="172" t="str">
        <f t="shared" si="16"/>
        <v/>
      </c>
      <c r="U38" s="171"/>
      <c r="V38" s="172" t="str">
        <f t="shared" si="17"/>
        <v/>
      </c>
      <c r="W38" s="171"/>
      <c r="X38" s="172" t="str">
        <f t="shared" si="18"/>
        <v/>
      </c>
      <c r="Y38" s="173"/>
      <c r="Z38" s="2"/>
      <c r="AA38" s="2"/>
      <c r="AB38" s="2"/>
      <c r="AC38" s="2"/>
      <c r="AD38" s="2"/>
      <c r="AE38" s="2"/>
      <c r="AF38" s="2"/>
      <c r="AG38" s="2"/>
      <c r="AH38" s="2"/>
      <c r="AI38" s="2"/>
      <c r="AJ38" s="2"/>
      <c r="AK38" s="2"/>
      <c r="AL38" s="2"/>
      <c r="AM38" s="2"/>
      <c r="AN38" s="2"/>
      <c r="AO38" s="2"/>
    </row>
    <row r="39" spans="1:41" ht="21.75" customHeight="1">
      <c r="A39" s="2"/>
      <c r="B39" s="2"/>
      <c r="C39" s="2"/>
      <c r="D39" s="2"/>
      <c r="E39" s="2"/>
      <c r="F39" s="2"/>
      <c r="G39" s="2"/>
      <c r="H39" s="2"/>
      <c r="I39" s="2"/>
      <c r="J39" s="195"/>
      <c r="K39" s="192"/>
      <c r="L39" s="196"/>
      <c r="M39" s="192"/>
      <c r="N39" s="196"/>
      <c r="O39" s="192"/>
      <c r="P39" s="230" t="str">
        <f t="shared" si="15"/>
        <v/>
      </c>
      <c r="Q39" s="192"/>
      <c r="R39" s="231"/>
      <c r="S39" s="199"/>
      <c r="T39" s="193" t="str">
        <f t="shared" si="16"/>
        <v/>
      </c>
      <c r="U39" s="184"/>
      <c r="V39" s="193" t="str">
        <f t="shared" si="17"/>
        <v/>
      </c>
      <c r="W39" s="184"/>
      <c r="X39" s="193" t="str">
        <f t="shared" si="18"/>
        <v/>
      </c>
      <c r="Y39" s="194"/>
      <c r="Z39" s="2"/>
      <c r="AA39" s="2"/>
      <c r="AB39" s="2"/>
      <c r="AC39" s="2"/>
      <c r="AD39" s="2"/>
      <c r="AE39" s="2"/>
      <c r="AF39" s="2"/>
      <c r="AG39" s="2"/>
      <c r="AH39" s="2"/>
      <c r="AI39" s="2"/>
      <c r="AJ39" s="2"/>
      <c r="AK39" s="2"/>
      <c r="AL39" s="2"/>
      <c r="AM39" s="2"/>
      <c r="AN39" s="2"/>
      <c r="AO39" s="2"/>
    </row>
    <row r="40" spans="1:41" ht="21.75" customHeight="1">
      <c r="A40" s="2"/>
      <c r="B40" s="2"/>
      <c r="C40" s="2"/>
      <c r="D40" s="2"/>
      <c r="E40" s="2"/>
      <c r="F40" s="2"/>
      <c r="G40" s="2"/>
      <c r="H40" s="2"/>
      <c r="I40" s="2"/>
      <c r="J40" s="225" t="s">
        <v>178</v>
      </c>
      <c r="K40" s="122"/>
      <c r="L40" s="122"/>
      <c r="M40" s="122"/>
      <c r="N40" s="122"/>
      <c r="O40" s="122"/>
      <c r="P40" s="122"/>
      <c r="Q40" s="122"/>
      <c r="R40" s="122"/>
      <c r="S40" s="122"/>
      <c r="T40" s="212">
        <f>SUM(T35:U39)</f>
        <v>0</v>
      </c>
      <c r="U40" s="213"/>
      <c r="V40" s="212">
        <f>IF(共通条件・結果!AA7="８地域","-",SUM(V35:W39))</f>
        <v>0</v>
      </c>
      <c r="W40" s="213"/>
      <c r="X40" s="212">
        <f>SUM(X35:Y39)</f>
        <v>0</v>
      </c>
      <c r="Y40" s="123"/>
      <c r="Z40" s="2"/>
      <c r="AA40" s="2"/>
      <c r="AB40" s="2"/>
      <c r="AC40" s="2"/>
      <c r="AD40" s="2"/>
      <c r="AE40" s="2"/>
      <c r="AF40" s="2"/>
      <c r="AG40" s="2"/>
      <c r="AH40" s="2"/>
      <c r="AI40" s="2"/>
      <c r="AJ40" s="2"/>
      <c r="AK40" s="2"/>
      <c r="AL40" s="2"/>
      <c r="AM40" s="2"/>
      <c r="AN40" s="2"/>
      <c r="AO40" s="2"/>
    </row>
    <row r="41" spans="1:41" ht="13.5" customHeight="1">
      <c r="A41" s="2"/>
      <c r="B41" s="2"/>
      <c r="C41" s="2"/>
      <c r="D41" s="2"/>
      <c r="E41" s="2"/>
      <c r="F41" s="2"/>
      <c r="G41" s="2"/>
      <c r="H41" s="2"/>
      <c r="I41" s="2"/>
      <c r="J41" s="4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row>
    <row r="42" spans="1:41" ht="21.75" customHeight="1">
      <c r="A42" s="2"/>
      <c r="B42" s="5" t="s">
        <v>179</v>
      </c>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row>
    <row r="43" spans="1:41" ht="21.75" customHeight="1">
      <c r="A43" s="2"/>
      <c r="B43" s="235" t="s">
        <v>180</v>
      </c>
      <c r="C43" s="116"/>
      <c r="D43" s="144" t="s">
        <v>118</v>
      </c>
      <c r="E43" s="119"/>
      <c r="F43" s="119"/>
      <c r="G43" s="119"/>
      <c r="H43" s="119"/>
      <c r="I43" s="119"/>
      <c r="J43" s="120"/>
      <c r="K43" s="45"/>
      <c r="L43" s="236">
        <f>Q43+U43+Y43</f>
        <v>0</v>
      </c>
      <c r="M43" s="119"/>
      <c r="N43" s="119"/>
      <c r="O43" s="45" t="s">
        <v>40</v>
      </c>
      <c r="P43" s="46" t="s">
        <v>119</v>
      </c>
      <c r="Q43" s="232">
        <f>D8*F8+D9*F9+D10*F10+D11*F11+D12*F12+D13*F13+D14*F14+D15*F15+D16*F16+D17*F17+D18*F18+D19*F19</f>
        <v>0</v>
      </c>
      <c r="R43" s="119"/>
      <c r="S43" s="47" t="s">
        <v>120</v>
      </c>
      <c r="T43" s="47" t="s">
        <v>121</v>
      </c>
      <c r="U43" s="233">
        <f>N26*P26+N27*P27+N28*P28</f>
        <v>0</v>
      </c>
      <c r="V43" s="119"/>
      <c r="W43" s="47" t="s">
        <v>120</v>
      </c>
      <c r="X43" s="47" t="s">
        <v>122</v>
      </c>
      <c r="Y43" s="234">
        <f>SUM(P35:Q39)</f>
        <v>0</v>
      </c>
      <c r="Z43" s="119"/>
      <c r="AA43" s="48" t="s">
        <v>123</v>
      </c>
      <c r="AB43" s="2"/>
      <c r="AC43" s="2"/>
      <c r="AD43" s="2"/>
      <c r="AE43" s="2"/>
      <c r="AF43" s="2"/>
      <c r="AG43" s="2"/>
      <c r="AH43" s="2"/>
      <c r="AI43" s="2"/>
      <c r="AJ43" s="2"/>
      <c r="AK43" s="2"/>
      <c r="AL43" s="2"/>
      <c r="AM43" s="2"/>
      <c r="AN43" s="2"/>
      <c r="AO43" s="2"/>
    </row>
    <row r="44" spans="1:41" ht="21.75" customHeight="1">
      <c r="A44" s="2"/>
      <c r="B44" s="214"/>
      <c r="C44" s="138"/>
      <c r="D44" s="146" t="s">
        <v>124</v>
      </c>
      <c r="E44" s="130"/>
      <c r="F44" s="130"/>
      <c r="G44" s="130"/>
      <c r="H44" s="130"/>
      <c r="I44" s="130"/>
      <c r="J44" s="131"/>
      <c r="K44" s="49"/>
      <c r="L44" s="49"/>
      <c r="M44" s="49"/>
      <c r="N44" s="49"/>
      <c r="O44" s="49"/>
      <c r="P44" s="49"/>
      <c r="Q44" s="49"/>
      <c r="R44" s="49"/>
      <c r="S44" s="49"/>
      <c r="T44" s="49"/>
      <c r="U44" s="49"/>
      <c r="V44" s="49"/>
      <c r="W44" s="239">
        <f>V20+V29+T40</f>
        <v>0</v>
      </c>
      <c r="X44" s="130"/>
      <c r="Y44" s="130"/>
      <c r="Z44" s="240" t="s">
        <v>125</v>
      </c>
      <c r="AA44" s="131"/>
      <c r="AB44" s="2"/>
      <c r="AC44" s="2"/>
      <c r="AD44" s="2"/>
      <c r="AE44" s="2"/>
      <c r="AF44" s="2"/>
      <c r="AG44" s="2"/>
      <c r="AH44" s="2"/>
      <c r="AI44" s="2"/>
      <c r="AJ44" s="2"/>
      <c r="AK44" s="2"/>
      <c r="AL44" s="2"/>
      <c r="AM44" s="2"/>
      <c r="AN44" s="2"/>
      <c r="AO44" s="2"/>
    </row>
    <row r="45" spans="1:41" ht="21.75" customHeight="1">
      <c r="A45" s="2"/>
      <c r="B45" s="214"/>
      <c r="C45" s="138"/>
      <c r="D45" s="146" t="s">
        <v>126</v>
      </c>
      <c r="E45" s="130"/>
      <c r="F45" s="130"/>
      <c r="G45" s="130"/>
      <c r="H45" s="130"/>
      <c r="I45" s="130"/>
      <c r="J45" s="131"/>
      <c r="K45" s="49"/>
      <c r="L45" s="49"/>
      <c r="M45" s="49"/>
      <c r="N45" s="49"/>
      <c r="O45" s="49"/>
      <c r="P45" s="49"/>
      <c r="Q45" s="49"/>
      <c r="R45" s="49"/>
      <c r="S45" s="49"/>
      <c r="T45" s="49"/>
      <c r="U45" s="49"/>
      <c r="V45" s="49"/>
      <c r="W45" s="239">
        <f>IF(共通条件・結果!AA7="８地域","-",$X$20+$X$29+$V$40)</f>
        <v>0</v>
      </c>
      <c r="X45" s="130"/>
      <c r="Y45" s="130"/>
      <c r="Z45" s="240" t="s">
        <v>125</v>
      </c>
      <c r="AA45" s="131"/>
      <c r="AB45" s="2"/>
      <c r="AC45" s="2"/>
      <c r="AD45" s="2"/>
      <c r="AE45" s="2"/>
      <c r="AF45" s="2"/>
      <c r="AG45" s="2"/>
      <c r="AH45" s="2"/>
      <c r="AI45" s="2"/>
      <c r="AJ45" s="2"/>
      <c r="AK45" s="2"/>
      <c r="AL45" s="2"/>
      <c r="AM45" s="2"/>
      <c r="AN45" s="2"/>
      <c r="AO45" s="2"/>
    </row>
    <row r="46" spans="1:41" ht="21.75" customHeight="1">
      <c r="A46" s="2"/>
      <c r="B46" s="215"/>
      <c r="C46" s="156"/>
      <c r="D46" s="109" t="s">
        <v>127</v>
      </c>
      <c r="E46" s="110"/>
      <c r="F46" s="110"/>
      <c r="G46" s="110"/>
      <c r="H46" s="110"/>
      <c r="I46" s="110"/>
      <c r="J46" s="111"/>
      <c r="K46" s="50"/>
      <c r="L46" s="50"/>
      <c r="M46" s="50"/>
      <c r="N46" s="50"/>
      <c r="O46" s="50"/>
      <c r="P46" s="50"/>
      <c r="Q46" s="50"/>
      <c r="R46" s="50"/>
      <c r="S46" s="50"/>
      <c r="T46" s="50"/>
      <c r="U46" s="50"/>
      <c r="V46" s="50"/>
      <c r="W46" s="237">
        <f>Z20+Z29+X40</f>
        <v>0</v>
      </c>
      <c r="X46" s="110"/>
      <c r="Y46" s="110"/>
      <c r="Z46" s="51" t="s">
        <v>128</v>
      </c>
      <c r="AA46" s="52"/>
      <c r="AB46" s="2"/>
      <c r="AC46" s="2"/>
      <c r="AD46" s="2"/>
      <c r="AE46" s="2"/>
      <c r="AF46" s="2"/>
      <c r="AG46" s="2"/>
      <c r="AH46" s="2"/>
      <c r="AI46" s="2"/>
      <c r="AJ46" s="2"/>
      <c r="AK46" s="2"/>
      <c r="AL46" s="2"/>
      <c r="AM46" s="2"/>
      <c r="AN46" s="2"/>
      <c r="AO46" s="2"/>
    </row>
    <row r="47" spans="1:41" ht="21.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row>
    <row r="48" spans="1:41" ht="21.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row>
    <row r="49" spans="1:41" ht="21.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row>
    <row r="50" spans="1:41" ht="21.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row>
    <row r="51" spans="1:41" ht="21.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row>
    <row r="52" spans="1:41" ht="21.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row>
    <row r="53" spans="1:41" ht="21.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row>
    <row r="54" spans="1:41" ht="21.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row>
    <row r="55" spans="1:41" ht="21.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row>
    <row r="56" spans="1:41" ht="21.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row>
    <row r="57" spans="1:41" ht="21.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row>
    <row r="58" spans="1:41" ht="21.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row>
    <row r="59" spans="1:41" ht="21.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row>
    <row r="60" spans="1:41" ht="21.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row>
    <row r="61" spans="1:41" ht="21.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row>
    <row r="62" spans="1:41" ht="21.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row>
    <row r="63" spans="1:41" ht="24.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row>
    <row r="64" spans="1:41" ht="24.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row>
    <row r="65" spans="1:41" ht="24.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row>
    <row r="66" spans="1:41" ht="24.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row>
    <row r="67" spans="1:41" ht="24.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row>
    <row r="68" spans="1:41" ht="24.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row>
    <row r="69" spans="1:41" ht="24.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row>
    <row r="70" spans="1:41" ht="24.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row>
    <row r="71" spans="1:41" ht="24.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row>
    <row r="72" spans="1:41" ht="24.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row>
    <row r="73" spans="1:41" ht="24.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row>
    <row r="74" spans="1:41" ht="24.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row>
    <row r="75" spans="1:41" ht="24.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row>
    <row r="76" spans="1:41" ht="24.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row>
    <row r="77" spans="1:41" ht="24.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row>
    <row r="78" spans="1:41" ht="24.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row>
    <row r="79" spans="1:41" ht="24.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row>
    <row r="80" spans="1:41" ht="24.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row>
    <row r="81" spans="1:41" ht="24.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row>
    <row r="82" spans="1:41" ht="24.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row>
    <row r="83" spans="1:41" ht="24.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row>
    <row r="84" spans="1:41" ht="24.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row>
    <row r="85" spans="1:41" ht="24.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row>
    <row r="86" spans="1:41" ht="24.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row>
    <row r="87" spans="1:41" ht="24.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row>
    <row r="88" spans="1:41" ht="24.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row>
    <row r="89" spans="1:41" ht="24.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row>
    <row r="90" spans="1:41" ht="24.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row>
    <row r="91" spans="1:41" ht="24.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row>
    <row r="92" spans="1:41" ht="24.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row>
    <row r="93" spans="1:41" ht="24.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row>
    <row r="94" spans="1:41" ht="24.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row>
    <row r="95" spans="1:41" ht="24.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row>
    <row r="96" spans="1:41" ht="24.75" customHeight="1">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row>
    <row r="97" spans="1:41" ht="24.75" customHeight="1">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row>
    <row r="98" spans="1:41" ht="24.75" customHeight="1"/>
    <row r="99" spans="1:41" ht="24.75" customHeight="1"/>
    <row r="100" spans="1:41" ht="24.75" customHeight="1"/>
    <row r="101" spans="1:41" ht="24.75" customHeight="1"/>
    <row r="102" spans="1:41" ht="24.75" customHeight="1"/>
    <row r="103" spans="1:41" ht="24.75" customHeight="1"/>
    <row r="104" spans="1:41" ht="24.75" customHeight="1"/>
    <row r="105" spans="1:41" ht="24.75" customHeight="1"/>
    <row r="106" spans="1:41" ht="24.75" customHeight="1"/>
    <row r="107" spans="1:41" ht="24.75" customHeight="1"/>
    <row r="108" spans="1:41" ht="24.75" customHeight="1"/>
    <row r="109" spans="1:41" ht="13.5" customHeight="1"/>
    <row r="110" spans="1:41" ht="13.5" customHeight="1"/>
    <row r="111" spans="1:41" ht="13.5" customHeight="1"/>
    <row r="112" spans="1:41"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289">
    <mergeCell ref="P17:Q17"/>
    <mergeCell ref="R17:S17"/>
    <mergeCell ref="T17:U17"/>
    <mergeCell ref="V17:W17"/>
    <mergeCell ref="X17:Y17"/>
    <mergeCell ref="Z17:AA17"/>
    <mergeCell ref="AN21:AO21"/>
    <mergeCell ref="AN23:AO23"/>
    <mergeCell ref="B17:C17"/>
    <mergeCell ref="D17:E17"/>
    <mergeCell ref="F17:G17"/>
    <mergeCell ref="H17:I17"/>
    <mergeCell ref="J17:K17"/>
    <mergeCell ref="L17:M17"/>
    <mergeCell ref="N17:O17"/>
    <mergeCell ref="X23:Y25"/>
    <mergeCell ref="Z23:AA25"/>
    <mergeCell ref="N25:O25"/>
    <mergeCell ref="P25:Q25"/>
    <mergeCell ref="B20:U20"/>
    <mergeCell ref="V20:W20"/>
    <mergeCell ref="X20:Y20"/>
    <mergeCell ref="Z20:AA20"/>
    <mergeCell ref="J23:M25"/>
    <mergeCell ref="P16:Q16"/>
    <mergeCell ref="R16:S16"/>
    <mergeCell ref="T16:U16"/>
    <mergeCell ref="V16:W16"/>
    <mergeCell ref="X16:Y16"/>
    <mergeCell ref="Z16:AA16"/>
    <mergeCell ref="B16:C16"/>
    <mergeCell ref="D16:E16"/>
    <mergeCell ref="F16:G16"/>
    <mergeCell ref="H16:I16"/>
    <mergeCell ref="J16:K16"/>
    <mergeCell ref="L16:M16"/>
    <mergeCell ref="N16:O16"/>
    <mergeCell ref="P15:Q15"/>
    <mergeCell ref="R15:S15"/>
    <mergeCell ref="T15:U15"/>
    <mergeCell ref="V15:W15"/>
    <mergeCell ref="X15:Y15"/>
    <mergeCell ref="Z15:AA15"/>
    <mergeCell ref="B15:C15"/>
    <mergeCell ref="D15:E15"/>
    <mergeCell ref="F15:G15"/>
    <mergeCell ref="H15:I15"/>
    <mergeCell ref="J15:K15"/>
    <mergeCell ref="L15:M15"/>
    <mergeCell ref="N15:O15"/>
    <mergeCell ref="R14:S14"/>
    <mergeCell ref="T14:U14"/>
    <mergeCell ref="V14:W14"/>
    <mergeCell ref="X14:Y14"/>
    <mergeCell ref="Z14:AA14"/>
    <mergeCell ref="B14:C14"/>
    <mergeCell ref="D14:E14"/>
    <mergeCell ref="F14:G14"/>
    <mergeCell ref="H14:I14"/>
    <mergeCell ref="J14:K14"/>
    <mergeCell ref="L14:M14"/>
    <mergeCell ref="N14:O14"/>
    <mergeCell ref="B12:C12"/>
    <mergeCell ref="D12:E12"/>
    <mergeCell ref="F12:G12"/>
    <mergeCell ref="H12:I12"/>
    <mergeCell ref="J12:K12"/>
    <mergeCell ref="L12:M12"/>
    <mergeCell ref="N12:O12"/>
    <mergeCell ref="P13:Q13"/>
    <mergeCell ref="R13:S13"/>
    <mergeCell ref="B13:C13"/>
    <mergeCell ref="D13:E13"/>
    <mergeCell ref="F13:G13"/>
    <mergeCell ref="H13:I13"/>
    <mergeCell ref="J13:K13"/>
    <mergeCell ref="L13:M13"/>
    <mergeCell ref="N13:O13"/>
    <mergeCell ref="B8:C8"/>
    <mergeCell ref="D8:E8"/>
    <mergeCell ref="F8:G8"/>
    <mergeCell ref="H8:I8"/>
    <mergeCell ref="B9:C9"/>
    <mergeCell ref="H9:I9"/>
    <mergeCell ref="X8:Y8"/>
    <mergeCell ref="X9:Y9"/>
    <mergeCell ref="Z9:AA9"/>
    <mergeCell ref="N8:O8"/>
    <mergeCell ref="P8:Q8"/>
    <mergeCell ref="R8:S8"/>
    <mergeCell ref="T8:U8"/>
    <mergeCell ref="Z8:AA8"/>
    <mergeCell ref="T9:U9"/>
    <mergeCell ref="V9:W9"/>
    <mergeCell ref="D9:E9"/>
    <mergeCell ref="F9:G9"/>
    <mergeCell ref="J9:K9"/>
    <mergeCell ref="L9:M9"/>
    <mergeCell ref="N9:O9"/>
    <mergeCell ref="P9:Q9"/>
    <mergeCell ref="R9:S9"/>
    <mergeCell ref="AD6:AE6"/>
    <mergeCell ref="AH6:AI6"/>
    <mergeCell ref="AK6:AL6"/>
    <mergeCell ref="AN6:AO6"/>
    <mergeCell ref="N5:U5"/>
    <mergeCell ref="P6:U6"/>
    <mergeCell ref="B2:AA2"/>
    <mergeCell ref="R4:U4"/>
    <mergeCell ref="X4:Y4"/>
    <mergeCell ref="B5:C7"/>
    <mergeCell ref="D5:G5"/>
    <mergeCell ref="H5:I7"/>
    <mergeCell ref="N6:O7"/>
    <mergeCell ref="T7:U7"/>
    <mergeCell ref="D6:E7"/>
    <mergeCell ref="F6:G7"/>
    <mergeCell ref="P7:Q7"/>
    <mergeCell ref="R7:S7"/>
    <mergeCell ref="W44:Y44"/>
    <mergeCell ref="Z44:AA44"/>
    <mergeCell ref="W45:Y45"/>
    <mergeCell ref="Z45:AA45"/>
    <mergeCell ref="J5:K7"/>
    <mergeCell ref="L5:M7"/>
    <mergeCell ref="J8:K8"/>
    <mergeCell ref="L8:M8"/>
    <mergeCell ref="V4:W4"/>
    <mergeCell ref="V5:W7"/>
    <mergeCell ref="V8:W8"/>
    <mergeCell ref="X5:Y7"/>
    <mergeCell ref="Z5:AA7"/>
    <mergeCell ref="P12:Q12"/>
    <mergeCell ref="R12:S12"/>
    <mergeCell ref="T12:U12"/>
    <mergeCell ref="V12:W12"/>
    <mergeCell ref="X12:Y12"/>
    <mergeCell ref="Z12:AA12"/>
    <mergeCell ref="T13:U13"/>
    <mergeCell ref="V13:W13"/>
    <mergeCell ref="X13:Y13"/>
    <mergeCell ref="Z13:AA13"/>
    <mergeCell ref="P14:Q14"/>
    <mergeCell ref="B43:C46"/>
    <mergeCell ref="D43:J43"/>
    <mergeCell ref="L43:N43"/>
    <mergeCell ref="D44:J44"/>
    <mergeCell ref="W46:Y46"/>
    <mergeCell ref="L36:M36"/>
    <mergeCell ref="N36:O36"/>
    <mergeCell ref="P36:Q36"/>
    <mergeCell ref="R36:S36"/>
    <mergeCell ref="T36:U36"/>
    <mergeCell ref="V36:W36"/>
    <mergeCell ref="X36:Y36"/>
    <mergeCell ref="J36:K36"/>
    <mergeCell ref="J37:K37"/>
    <mergeCell ref="L37:M37"/>
    <mergeCell ref="N37:O37"/>
    <mergeCell ref="P37:Q37"/>
    <mergeCell ref="R37:S37"/>
    <mergeCell ref="T37:U37"/>
    <mergeCell ref="L38:M38"/>
    <mergeCell ref="N38:O38"/>
    <mergeCell ref="P38:Q38"/>
    <mergeCell ref="R38:S38"/>
    <mergeCell ref="T38:U38"/>
    <mergeCell ref="V35:W35"/>
    <mergeCell ref="X35:Y35"/>
    <mergeCell ref="V37:W37"/>
    <mergeCell ref="X37:Y37"/>
    <mergeCell ref="D45:J45"/>
    <mergeCell ref="D46:J46"/>
    <mergeCell ref="J40:S40"/>
    <mergeCell ref="T40:U40"/>
    <mergeCell ref="V40:W40"/>
    <mergeCell ref="V38:W38"/>
    <mergeCell ref="X38:Y38"/>
    <mergeCell ref="V39:W39"/>
    <mergeCell ref="X39:Y39"/>
    <mergeCell ref="J38:K38"/>
    <mergeCell ref="J39:K39"/>
    <mergeCell ref="L39:M39"/>
    <mergeCell ref="N39:O39"/>
    <mergeCell ref="P39:Q39"/>
    <mergeCell ref="R39:S39"/>
    <mergeCell ref="T39:U39"/>
    <mergeCell ref="Q43:R43"/>
    <mergeCell ref="U43:V43"/>
    <mergeCell ref="Y43:Z43"/>
    <mergeCell ref="X40:Y40"/>
    <mergeCell ref="J32:K34"/>
    <mergeCell ref="J35:K35"/>
    <mergeCell ref="L35:M35"/>
    <mergeCell ref="N35:O35"/>
    <mergeCell ref="P35:Q35"/>
    <mergeCell ref="R35:S35"/>
    <mergeCell ref="T35:U35"/>
    <mergeCell ref="T23:U25"/>
    <mergeCell ref="V23:W25"/>
    <mergeCell ref="J26:M26"/>
    <mergeCell ref="N26:O26"/>
    <mergeCell ref="P26:Q26"/>
    <mergeCell ref="R26:S26"/>
    <mergeCell ref="T26:U26"/>
    <mergeCell ref="N27:O27"/>
    <mergeCell ref="P27:Q27"/>
    <mergeCell ref="R27:S27"/>
    <mergeCell ref="T27:U27"/>
    <mergeCell ref="V27:W27"/>
    <mergeCell ref="J29:U29"/>
    <mergeCell ref="V29:W29"/>
    <mergeCell ref="J27:M27"/>
    <mergeCell ref="J28:M28"/>
    <mergeCell ref="N28:O28"/>
    <mergeCell ref="V26:W26"/>
    <mergeCell ref="X26:Y26"/>
    <mergeCell ref="Z26:AA26"/>
    <mergeCell ref="L32:M34"/>
    <mergeCell ref="N32:O34"/>
    <mergeCell ref="P32:Q34"/>
    <mergeCell ref="R32:S34"/>
    <mergeCell ref="T32:U34"/>
    <mergeCell ref="V32:W34"/>
    <mergeCell ref="X32:Y34"/>
    <mergeCell ref="X27:Y27"/>
    <mergeCell ref="Z27:AA27"/>
    <mergeCell ref="X28:Y28"/>
    <mergeCell ref="Z28:AA28"/>
    <mergeCell ref="X29:Y29"/>
    <mergeCell ref="Z29:AA29"/>
    <mergeCell ref="P28:Q28"/>
    <mergeCell ref="R28:S28"/>
    <mergeCell ref="T28:U28"/>
    <mergeCell ref="V28:W28"/>
    <mergeCell ref="P11:Q11"/>
    <mergeCell ref="R11:S11"/>
    <mergeCell ref="T11:U11"/>
    <mergeCell ref="V11:W11"/>
    <mergeCell ref="X11:Y11"/>
    <mergeCell ref="Z11:AA11"/>
    <mergeCell ref="B11:C11"/>
    <mergeCell ref="D11:E11"/>
    <mergeCell ref="F11:G11"/>
    <mergeCell ref="H11:I11"/>
    <mergeCell ref="J11:K11"/>
    <mergeCell ref="L11:M11"/>
    <mergeCell ref="N11:O11"/>
    <mergeCell ref="P10:Q10"/>
    <mergeCell ref="R10:S10"/>
    <mergeCell ref="T10:U10"/>
    <mergeCell ref="V10:W10"/>
    <mergeCell ref="X10:Y10"/>
    <mergeCell ref="Z10:AA10"/>
    <mergeCell ref="B10:C10"/>
    <mergeCell ref="D10:E10"/>
    <mergeCell ref="F10:G10"/>
    <mergeCell ref="H10:I10"/>
    <mergeCell ref="J10:K10"/>
    <mergeCell ref="L10:M10"/>
    <mergeCell ref="N10:O10"/>
    <mergeCell ref="N23:Q24"/>
    <mergeCell ref="R23:S25"/>
    <mergeCell ref="P19:Q19"/>
    <mergeCell ref="R19:S19"/>
    <mergeCell ref="T19:U19"/>
    <mergeCell ref="V19:W19"/>
    <mergeCell ref="X19:Y19"/>
    <mergeCell ref="Z19:AA19"/>
    <mergeCell ref="B19:C19"/>
    <mergeCell ref="D19:E19"/>
    <mergeCell ref="F19:G19"/>
    <mergeCell ref="H19:I19"/>
    <mergeCell ref="J19:K19"/>
    <mergeCell ref="L19:M19"/>
    <mergeCell ref="N19:O19"/>
    <mergeCell ref="P18:Q18"/>
    <mergeCell ref="R18:S18"/>
    <mergeCell ref="T18:U18"/>
    <mergeCell ref="V18:W18"/>
    <mergeCell ref="X18:Y18"/>
    <mergeCell ref="Z18:AA18"/>
    <mergeCell ref="B18:C18"/>
    <mergeCell ref="D18:E18"/>
    <mergeCell ref="F18:G18"/>
    <mergeCell ref="H18:I18"/>
    <mergeCell ref="J18:K18"/>
    <mergeCell ref="L18:M18"/>
    <mergeCell ref="N18:O18"/>
  </mergeCells>
  <phoneticPr fontId="31"/>
  <conditionalFormatting sqref="B8:U19">
    <cfRule type="expression" dxfId="86" priority="1" stopIfTrue="1">
      <formula>$AE$2&lt;&gt;2</formula>
    </cfRule>
  </conditionalFormatting>
  <conditionalFormatting sqref="J35:O39">
    <cfRule type="expression" dxfId="85" priority="2" stopIfTrue="1">
      <formula>$AE$2&lt;&gt;2</formula>
    </cfRule>
  </conditionalFormatting>
  <conditionalFormatting sqref="J26:U28">
    <cfRule type="expression" dxfId="84" priority="3" stopIfTrue="1">
      <formula>$AE$2&lt;&gt;2</formula>
    </cfRule>
  </conditionalFormatting>
  <conditionalFormatting sqref="L43:N43">
    <cfRule type="expression" dxfId="83" priority="4">
      <formula>$AE$2&lt;&gt;2</formula>
    </cfRule>
  </conditionalFormatting>
  <conditionalFormatting sqref="P35:Q39">
    <cfRule type="expression" dxfId="82" priority="5">
      <formula>$AE$2&lt;&gt;2</formula>
    </cfRule>
  </conditionalFormatting>
  <conditionalFormatting sqref="Q43:R43">
    <cfRule type="expression" dxfId="81" priority="6">
      <formula>$AE$2&lt;&gt;2</formula>
    </cfRule>
  </conditionalFormatting>
  <conditionalFormatting sqref="R35:S39">
    <cfRule type="expression" dxfId="80" priority="7" stopIfTrue="1">
      <formula>$AE$2&lt;&gt;2</formula>
    </cfRule>
  </conditionalFormatting>
  <conditionalFormatting sqref="T35:Y40">
    <cfRule type="expression" dxfId="79" priority="8">
      <formula>$AE$2&lt;&gt;2</formula>
    </cfRule>
  </conditionalFormatting>
  <conditionalFormatting sqref="U43:V43">
    <cfRule type="expression" dxfId="78" priority="9">
      <formula>$AE$2&lt;&gt;2</formula>
    </cfRule>
  </conditionalFormatting>
  <conditionalFormatting sqref="V8:AA19">
    <cfRule type="expression" dxfId="77" priority="10">
      <formula>$AE$2&lt;&gt;2</formula>
    </cfRule>
  </conditionalFormatting>
  <conditionalFormatting sqref="V26:AA29">
    <cfRule type="expression" dxfId="76" priority="11">
      <formula>$AE$2&lt;&gt;2</formula>
    </cfRule>
  </conditionalFormatting>
  <conditionalFormatting sqref="W44:Y46">
    <cfRule type="expression" dxfId="75" priority="12">
      <formula>$AE$2&lt;&gt;2</formula>
    </cfRule>
  </conditionalFormatting>
  <conditionalFormatting sqref="Y43:Z43">
    <cfRule type="expression" dxfId="74" priority="13">
      <formula>$AE$2&lt;&gt;2</formula>
    </cfRule>
  </conditionalFormatting>
  <dataValidations count="1">
    <dataValidation type="list" allowBlank="1" showErrorMessage="1" sqref="L8:L19 T26:T28" xr:uid="{00000000-0002-0000-0400-000000000000}">
      <formula1>"雨戸,ｼｬｯﾀｰ,障子,風除室"</formula1>
    </dataValidation>
  </dataValidations>
  <pageMargins left="0.70866141732283472" right="0.70866141732283472" top="0.74803149606299213" bottom="0.74803149606299213" header="0" footer="0"/>
  <pageSetup paperSize="9" scale="83" orientation="portrait"/>
  <headerFooter>
    <oddHeader>&amp;Rver. 2.5</oddHeader>
    <oddFooter>&amp;Cⓒ　2022 hyoukakyoukai.All right reserved</oddFooter>
  </headerFooter>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1000"/>
  <sheetViews>
    <sheetView workbookViewId="0"/>
  </sheetViews>
  <sheetFormatPr baseColWidth="10" defaultColWidth="14.5" defaultRowHeight="15" customHeight="1"/>
  <cols>
    <col min="1" max="1" width="0.83203125" customWidth="1"/>
    <col min="2" max="28" width="3.83203125" customWidth="1"/>
    <col min="29" max="29" width="3.83203125" hidden="1" customWidth="1"/>
    <col min="30" max="41" width="4.1640625" hidden="1" customWidth="1"/>
  </cols>
  <sheetData>
    <row r="1" spans="1:41" ht="3.75" customHeight="1"/>
    <row r="2" spans="1:41" ht="30" customHeight="1">
      <c r="A2" s="4"/>
      <c r="B2" s="249" t="s">
        <v>181</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4"/>
      <c r="AC2" s="4"/>
      <c r="AD2" s="4"/>
      <c r="AE2" s="39">
        <f>共通条件・結果!AE2</f>
        <v>2</v>
      </c>
      <c r="AF2" s="4"/>
      <c r="AG2" s="4"/>
      <c r="AH2" s="4"/>
      <c r="AI2" s="4"/>
      <c r="AJ2" s="4"/>
      <c r="AK2" s="4"/>
      <c r="AL2" s="4"/>
      <c r="AM2" s="4"/>
      <c r="AN2" s="4"/>
      <c r="AO2" s="4"/>
    </row>
    <row r="3" spans="1:41" ht="24.7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t="s">
        <v>1</v>
      </c>
      <c r="AF3" s="2"/>
      <c r="AG3" s="2"/>
      <c r="AH3" s="2"/>
      <c r="AI3" s="2"/>
      <c r="AJ3" s="2"/>
      <c r="AK3" s="2"/>
      <c r="AL3" s="2"/>
      <c r="AM3" s="2"/>
      <c r="AN3" s="2"/>
      <c r="AO3" s="2"/>
    </row>
    <row r="4" spans="1:41" ht="21.75" customHeight="1">
      <c r="A4" s="2"/>
      <c r="B4" s="5" t="s">
        <v>71</v>
      </c>
      <c r="C4" s="2"/>
      <c r="D4" s="2"/>
      <c r="E4" s="2"/>
      <c r="F4" s="2"/>
      <c r="G4" s="2"/>
      <c r="H4" s="2"/>
      <c r="I4" s="2"/>
      <c r="J4" s="2"/>
      <c r="K4" s="2"/>
      <c r="L4" s="2"/>
      <c r="M4" s="2"/>
      <c r="N4" s="2"/>
      <c r="O4" s="2"/>
      <c r="P4" s="2"/>
      <c r="Q4" s="2"/>
      <c r="R4" s="121" t="s">
        <v>72</v>
      </c>
      <c r="S4" s="122"/>
      <c r="T4" s="122"/>
      <c r="U4" s="123"/>
      <c r="V4" s="242">
        <f>IF(共通条件・結果!AA7="８地域","0.480",IF(共通条件・結果!AA7="７地域",0.412,IF(共通条件・結果!AA7="６地域",0.434,IF(共通条件・結果!AA7="５地域",0.472,IF(共通条件・結果!AA7="４地域",0.437,IF(共通条件・結果!AA7="３地域",0.476,IF(共通条件・結果!AA7="２地域",0.507,IF(共通条件・結果!AA7="１地域",0.502))))))))</f>
        <v>0.434</v>
      </c>
      <c r="W4" s="123"/>
      <c r="X4" s="242">
        <f>IF(共通条件・結果!AA7="８地域","-",IF(共通条件・結果!AA7="７地域",1.023,IF(共通条件・結果!AA7="６地域",0.936,IF(共通条件・結果!AA7="５地域",0.983,IF(共通条件・結果!AA7="４地域",0.815,IF(共通条件・結果!AA7="３地域",0.851,IF(共通条件・結果!AA7="２地域",0.856,IF(共通条件・結果!AA7="１地域",0.935))))))))</f>
        <v>0.93600000000000005</v>
      </c>
      <c r="Y4" s="123"/>
      <c r="Z4" s="2"/>
      <c r="AA4" s="2"/>
      <c r="AB4" s="2"/>
      <c r="AC4" s="2"/>
      <c r="AD4" s="2"/>
      <c r="AE4" s="2"/>
      <c r="AF4" s="2"/>
      <c r="AG4" s="2"/>
      <c r="AH4" s="2"/>
      <c r="AI4" s="2"/>
      <c r="AJ4" s="2"/>
      <c r="AK4" s="2"/>
      <c r="AL4" s="2"/>
      <c r="AM4" s="2"/>
      <c r="AN4" s="2"/>
      <c r="AO4" s="2"/>
    </row>
    <row r="5" spans="1:41" ht="21.75" customHeight="1">
      <c r="A5" s="2"/>
      <c r="B5" s="115" t="s">
        <v>73</v>
      </c>
      <c r="C5" s="117"/>
      <c r="D5" s="118" t="s">
        <v>74</v>
      </c>
      <c r="E5" s="119"/>
      <c r="F5" s="119"/>
      <c r="G5" s="126"/>
      <c r="H5" s="182" t="s">
        <v>182</v>
      </c>
      <c r="I5" s="117"/>
      <c r="J5" s="182" t="s">
        <v>76</v>
      </c>
      <c r="K5" s="117"/>
      <c r="L5" s="182" t="s">
        <v>77</v>
      </c>
      <c r="M5" s="117"/>
      <c r="N5" s="245" t="s">
        <v>78</v>
      </c>
      <c r="O5" s="119"/>
      <c r="P5" s="119"/>
      <c r="Q5" s="119"/>
      <c r="R5" s="119"/>
      <c r="S5" s="119"/>
      <c r="T5" s="119"/>
      <c r="U5" s="119"/>
      <c r="V5" s="182" t="s">
        <v>183</v>
      </c>
      <c r="W5" s="117"/>
      <c r="X5" s="182" t="s">
        <v>184</v>
      </c>
      <c r="Y5" s="117"/>
      <c r="Z5" s="182" t="s">
        <v>81</v>
      </c>
      <c r="AA5" s="134"/>
      <c r="AB5" s="2"/>
      <c r="AC5" s="2"/>
      <c r="AD5" s="2"/>
      <c r="AE5" s="2"/>
      <c r="AF5" s="2"/>
      <c r="AG5" s="2"/>
      <c r="AH5" s="2"/>
      <c r="AI5" s="2"/>
      <c r="AJ5" s="2"/>
      <c r="AK5" s="2"/>
      <c r="AL5" s="2"/>
      <c r="AM5" s="2"/>
      <c r="AN5" s="2"/>
      <c r="AO5" s="2"/>
    </row>
    <row r="6" spans="1:41" ht="21.75" customHeight="1">
      <c r="A6" s="2"/>
      <c r="B6" s="214"/>
      <c r="C6" s="184"/>
      <c r="D6" s="254" t="s">
        <v>82</v>
      </c>
      <c r="E6" s="251"/>
      <c r="F6" s="256" t="s">
        <v>83</v>
      </c>
      <c r="G6" s="257"/>
      <c r="H6" s="183"/>
      <c r="I6" s="184"/>
      <c r="J6" s="183"/>
      <c r="K6" s="184"/>
      <c r="L6" s="183"/>
      <c r="M6" s="184"/>
      <c r="N6" s="250" t="s">
        <v>84</v>
      </c>
      <c r="O6" s="251"/>
      <c r="P6" s="246" t="s">
        <v>85</v>
      </c>
      <c r="Q6" s="247"/>
      <c r="R6" s="247"/>
      <c r="S6" s="247"/>
      <c r="T6" s="247"/>
      <c r="U6" s="248"/>
      <c r="V6" s="183"/>
      <c r="W6" s="184"/>
      <c r="X6" s="183"/>
      <c r="Y6" s="184"/>
      <c r="Z6" s="183"/>
      <c r="AA6" s="194"/>
      <c r="AB6" s="2"/>
      <c r="AC6" s="2"/>
      <c r="AD6" s="244" t="s">
        <v>86</v>
      </c>
      <c r="AE6" s="138"/>
      <c r="AF6" s="34"/>
      <c r="AG6" s="34"/>
      <c r="AH6" s="244" t="s">
        <v>87</v>
      </c>
      <c r="AI6" s="138"/>
      <c r="AJ6" s="34"/>
      <c r="AK6" s="244" t="s">
        <v>88</v>
      </c>
      <c r="AL6" s="138"/>
      <c r="AM6" s="2"/>
      <c r="AN6" s="244" t="s">
        <v>89</v>
      </c>
      <c r="AO6" s="138"/>
    </row>
    <row r="7" spans="1:41" ht="21.75" customHeight="1">
      <c r="A7" s="2"/>
      <c r="B7" s="215"/>
      <c r="C7" s="186"/>
      <c r="D7" s="185"/>
      <c r="E7" s="252"/>
      <c r="F7" s="156"/>
      <c r="G7" s="186"/>
      <c r="H7" s="185"/>
      <c r="I7" s="186"/>
      <c r="J7" s="185"/>
      <c r="K7" s="186"/>
      <c r="L7" s="185"/>
      <c r="M7" s="186"/>
      <c r="N7" s="185"/>
      <c r="O7" s="252"/>
      <c r="P7" s="253" t="s">
        <v>90</v>
      </c>
      <c r="Q7" s="186"/>
      <c r="R7" s="259" t="s">
        <v>91</v>
      </c>
      <c r="S7" s="252"/>
      <c r="T7" s="253" t="s">
        <v>92</v>
      </c>
      <c r="U7" s="186"/>
      <c r="V7" s="185"/>
      <c r="W7" s="186"/>
      <c r="X7" s="185"/>
      <c r="Y7" s="186"/>
      <c r="Z7" s="185"/>
      <c r="AA7" s="165"/>
      <c r="AB7" s="2"/>
      <c r="AC7" s="2"/>
      <c r="AD7" s="34" t="s">
        <v>93</v>
      </c>
      <c r="AE7" s="34" t="s">
        <v>94</v>
      </c>
      <c r="AF7" s="34"/>
      <c r="AG7" s="34"/>
      <c r="AH7" s="34" t="s">
        <v>93</v>
      </c>
      <c r="AI7" s="34" t="s">
        <v>94</v>
      </c>
      <c r="AJ7" s="34"/>
      <c r="AK7" s="34" t="s">
        <v>93</v>
      </c>
      <c r="AL7" s="34" t="s">
        <v>94</v>
      </c>
      <c r="AM7" s="2"/>
      <c r="AN7" s="40" t="s">
        <v>95</v>
      </c>
      <c r="AO7" s="2" t="s">
        <v>96</v>
      </c>
    </row>
    <row r="8" spans="1:41" ht="21.75" customHeight="1">
      <c r="A8" s="2"/>
      <c r="B8" s="216" t="s">
        <v>185</v>
      </c>
      <c r="C8" s="206"/>
      <c r="D8" s="221">
        <v>1.2350000000000001</v>
      </c>
      <c r="E8" s="222"/>
      <c r="F8" s="223">
        <v>0.77</v>
      </c>
      <c r="G8" s="206"/>
      <c r="H8" s="221">
        <v>4.07</v>
      </c>
      <c r="I8" s="206"/>
      <c r="J8" s="221">
        <v>0.63</v>
      </c>
      <c r="K8" s="206"/>
      <c r="L8" s="198"/>
      <c r="M8" s="199"/>
      <c r="N8" s="260"/>
      <c r="O8" s="222"/>
      <c r="P8" s="261"/>
      <c r="Q8" s="262"/>
      <c r="R8" s="263"/>
      <c r="S8" s="222"/>
      <c r="T8" s="264"/>
      <c r="U8" s="206"/>
      <c r="V8" s="243">
        <f t="shared" ref="V8:V19" si="0">IF(D8="","",AD8)</f>
        <v>0.24180813657000005</v>
      </c>
      <c r="W8" s="117"/>
      <c r="X8" s="243">
        <f t="shared" ref="X8:X19" si="1">IF(D8="","",IF(ISERROR(AE8),"-",AE8))</f>
        <v>0.28598565996000008</v>
      </c>
      <c r="Y8" s="117"/>
      <c r="Z8" s="243">
        <f t="shared" ref="Z8:Z19" si="2">IF(D8="","",D8*F8*AN8)</f>
        <v>3.8703665000000007</v>
      </c>
      <c r="AA8" s="134"/>
      <c r="AB8" s="2"/>
      <c r="AC8" s="2"/>
      <c r="AD8" s="2">
        <f t="shared" ref="AD8:AD19" si="3">D8*F8*J8*$V$4*AH8</f>
        <v>0.24180813657000005</v>
      </c>
      <c r="AE8" s="2">
        <f t="shared" ref="AE8:AE19" si="4">D8*F8*J8*$X$4*AI8</f>
        <v>0.28598565996000008</v>
      </c>
      <c r="AF8" s="2"/>
      <c r="AG8" s="2" t="b">
        <v>1</v>
      </c>
      <c r="AH8" s="2" t="str">
        <f t="shared" ref="AH8:AH19" si="5">IF(AG8=TRUE,"0.93",IF(ISERROR(AK8),"エラー",IF(AK8&gt;0.93,"0.93",AK8)))</f>
        <v>0.93</v>
      </c>
      <c r="AI8" s="2" t="str">
        <f t="shared" ref="AI8:AI19" si="6">IF(AG8=TRUE,"0.51",IF(ISERROR(AL8),"エラー",IF(AL8&gt;0.72,"0.72",AL8)))</f>
        <v>0.51</v>
      </c>
      <c r="AJ8" s="2"/>
      <c r="AK8" s="2" t="e">
        <f>IF(共通条件・結果!$AA$7="８地域",0.01*(16+19*(2*R8+T8)/P8),0.01*(24+9*(3*R8+T8)/P8))</f>
        <v>#DIV/0!</v>
      </c>
      <c r="AL8" s="2" t="e">
        <f t="shared" ref="AL8:AL19" si="7">0.01*(5+20*(3*R8+T8)/P8)</f>
        <v>#DIV/0!</v>
      </c>
      <c r="AM8" s="2"/>
      <c r="AN8" s="2">
        <f t="shared" ref="AN8:AN19" si="8">IF(AO8="FALSE",H8,IF(L8="風除室",1/((1/H8)+0.1),0.5*H8+0.5*(1/((1/H8)+AO8))))</f>
        <v>4.07</v>
      </c>
      <c r="AO8" s="34" t="str">
        <f t="shared" ref="AO8:AO19" si="9">IF(L8="","FALSE",IF(L8="雨戸",0.1,IF(L8="ｼｬｯﾀｰ",0.1,IF(L8="障子",0.18,IF(L8="風除室",0.1)))))</f>
        <v>FALSE</v>
      </c>
    </row>
    <row r="9" spans="1:41" ht="21.75" customHeight="1">
      <c r="A9" s="2"/>
      <c r="B9" s="174" t="s">
        <v>186</v>
      </c>
      <c r="C9" s="171"/>
      <c r="D9" s="175">
        <v>1.69</v>
      </c>
      <c r="E9" s="169"/>
      <c r="F9" s="176">
        <v>2</v>
      </c>
      <c r="G9" s="171"/>
      <c r="H9" s="175">
        <v>4.07</v>
      </c>
      <c r="I9" s="171"/>
      <c r="J9" s="175">
        <v>0.63</v>
      </c>
      <c r="K9" s="171"/>
      <c r="L9" s="177"/>
      <c r="M9" s="171"/>
      <c r="N9" s="178"/>
      <c r="O9" s="169"/>
      <c r="P9" s="166"/>
      <c r="Q9" s="167"/>
      <c r="R9" s="168"/>
      <c r="S9" s="169"/>
      <c r="T9" s="170"/>
      <c r="U9" s="171"/>
      <c r="V9" s="172">
        <f t="shared" si="0"/>
        <v>0.85946842800000001</v>
      </c>
      <c r="W9" s="171"/>
      <c r="X9" s="172">
        <f t="shared" si="1"/>
        <v>1.0164903840000001</v>
      </c>
      <c r="Y9" s="171"/>
      <c r="Z9" s="172">
        <f t="shared" si="2"/>
        <v>13.756600000000001</v>
      </c>
      <c r="AA9" s="173"/>
      <c r="AB9" s="2"/>
      <c r="AC9" s="2"/>
      <c r="AD9" s="2">
        <f t="shared" si="3"/>
        <v>0.85946842800000001</v>
      </c>
      <c r="AE9" s="2">
        <f t="shared" si="4"/>
        <v>1.0164903840000001</v>
      </c>
      <c r="AF9" s="2"/>
      <c r="AG9" s="2" t="b">
        <v>1</v>
      </c>
      <c r="AH9" s="2" t="str">
        <f t="shared" si="5"/>
        <v>0.93</v>
      </c>
      <c r="AI9" s="2" t="str">
        <f t="shared" si="6"/>
        <v>0.51</v>
      </c>
      <c r="AJ9" s="2"/>
      <c r="AK9" s="2" t="e">
        <f>IF(共通条件・結果!$AA$7="８地域",0.01*(16+19*(2*R9+T9)/P9),0.01*(24+9*(3*R9+T9)/P9))</f>
        <v>#DIV/0!</v>
      </c>
      <c r="AL9" s="2" t="e">
        <f t="shared" si="7"/>
        <v>#DIV/0!</v>
      </c>
      <c r="AM9" s="2"/>
      <c r="AN9" s="2">
        <f t="shared" si="8"/>
        <v>4.07</v>
      </c>
      <c r="AO9" s="34" t="str">
        <f t="shared" si="9"/>
        <v>FALSE</v>
      </c>
    </row>
    <row r="10" spans="1:41" ht="21.75" customHeight="1">
      <c r="A10" s="2"/>
      <c r="B10" s="174"/>
      <c r="C10" s="171"/>
      <c r="D10" s="175"/>
      <c r="E10" s="169"/>
      <c r="F10" s="176"/>
      <c r="G10" s="171"/>
      <c r="H10" s="175"/>
      <c r="I10" s="171"/>
      <c r="J10" s="175"/>
      <c r="K10" s="171"/>
      <c r="L10" s="177"/>
      <c r="M10" s="171"/>
      <c r="N10" s="178"/>
      <c r="O10" s="169"/>
      <c r="P10" s="166"/>
      <c r="Q10" s="169"/>
      <c r="R10" s="168"/>
      <c r="S10" s="169"/>
      <c r="T10" s="168"/>
      <c r="U10" s="171"/>
      <c r="V10" s="172" t="str">
        <f t="shared" si="0"/>
        <v/>
      </c>
      <c r="W10" s="171"/>
      <c r="X10" s="172" t="str">
        <f t="shared" si="1"/>
        <v/>
      </c>
      <c r="Y10" s="171"/>
      <c r="Z10" s="172" t="str">
        <f t="shared" si="2"/>
        <v/>
      </c>
      <c r="AA10" s="173"/>
      <c r="AB10" s="2"/>
      <c r="AC10" s="2"/>
      <c r="AD10" s="2" t="e">
        <f t="shared" si="3"/>
        <v>#VALUE!</v>
      </c>
      <c r="AE10" s="2" t="e">
        <f t="shared" si="4"/>
        <v>#VALUE!</v>
      </c>
      <c r="AF10" s="2"/>
      <c r="AG10" s="2" t="b">
        <v>0</v>
      </c>
      <c r="AH10" s="2" t="str">
        <f t="shared" si="5"/>
        <v>エラー</v>
      </c>
      <c r="AI10" s="2" t="str">
        <f t="shared" si="6"/>
        <v>エラー</v>
      </c>
      <c r="AJ10" s="2"/>
      <c r="AK10" s="2" t="e">
        <f>IF(共通条件・結果!$AA$7="８地域",0.01*(16+19*(2*R10+T10)/P10),0.01*(24+9*(3*R10+T10)/P10))</f>
        <v>#DIV/0!</v>
      </c>
      <c r="AL10" s="2" t="e">
        <f t="shared" si="7"/>
        <v>#DIV/0!</v>
      </c>
      <c r="AM10" s="2"/>
      <c r="AN10" s="2">
        <f t="shared" si="8"/>
        <v>0</v>
      </c>
      <c r="AO10" s="34" t="str">
        <f t="shared" si="9"/>
        <v>FALSE</v>
      </c>
    </row>
    <row r="11" spans="1:41" ht="21.75" customHeight="1">
      <c r="A11" s="2"/>
      <c r="B11" s="174"/>
      <c r="C11" s="171"/>
      <c r="D11" s="175"/>
      <c r="E11" s="169"/>
      <c r="F11" s="176"/>
      <c r="G11" s="171"/>
      <c r="H11" s="175"/>
      <c r="I11" s="171"/>
      <c r="J11" s="175"/>
      <c r="K11" s="171"/>
      <c r="L11" s="177"/>
      <c r="M11" s="171"/>
      <c r="N11" s="178"/>
      <c r="O11" s="169"/>
      <c r="P11" s="166"/>
      <c r="Q11" s="169"/>
      <c r="R11" s="168"/>
      <c r="S11" s="169"/>
      <c r="T11" s="168"/>
      <c r="U11" s="171"/>
      <c r="V11" s="172" t="str">
        <f t="shared" si="0"/>
        <v/>
      </c>
      <c r="W11" s="171"/>
      <c r="X11" s="172" t="str">
        <f t="shared" si="1"/>
        <v/>
      </c>
      <c r="Y11" s="171"/>
      <c r="Z11" s="172" t="str">
        <f t="shared" si="2"/>
        <v/>
      </c>
      <c r="AA11" s="173"/>
      <c r="AB11" s="2"/>
      <c r="AC11" s="2"/>
      <c r="AD11" s="2" t="e">
        <f t="shared" si="3"/>
        <v>#VALUE!</v>
      </c>
      <c r="AE11" s="2" t="e">
        <f t="shared" si="4"/>
        <v>#VALUE!</v>
      </c>
      <c r="AF11" s="2"/>
      <c r="AG11" s="2" t="b">
        <v>0</v>
      </c>
      <c r="AH11" s="2" t="str">
        <f t="shared" si="5"/>
        <v>エラー</v>
      </c>
      <c r="AI11" s="2" t="str">
        <f t="shared" si="6"/>
        <v>エラー</v>
      </c>
      <c r="AJ11" s="2"/>
      <c r="AK11" s="2" t="e">
        <f>IF(共通条件・結果!$AA$7="８地域",0.01*(16+19*(2*R11+T11)/P11),0.01*(24+9*(3*R11+T11)/P11))</f>
        <v>#DIV/0!</v>
      </c>
      <c r="AL11" s="2" t="e">
        <f t="shared" si="7"/>
        <v>#DIV/0!</v>
      </c>
      <c r="AM11" s="2"/>
      <c r="AN11" s="2">
        <f t="shared" si="8"/>
        <v>0</v>
      </c>
      <c r="AO11" s="34" t="str">
        <f t="shared" si="9"/>
        <v>FALSE</v>
      </c>
    </row>
    <row r="12" spans="1:41" ht="21.75" customHeight="1">
      <c r="A12" s="2"/>
      <c r="B12" s="174"/>
      <c r="C12" s="171"/>
      <c r="D12" s="175"/>
      <c r="E12" s="169"/>
      <c r="F12" s="176"/>
      <c r="G12" s="171"/>
      <c r="H12" s="175"/>
      <c r="I12" s="171"/>
      <c r="J12" s="175"/>
      <c r="K12" s="171"/>
      <c r="L12" s="177"/>
      <c r="M12" s="171"/>
      <c r="N12" s="178"/>
      <c r="O12" s="171"/>
      <c r="P12" s="166"/>
      <c r="Q12" s="169"/>
      <c r="R12" s="168"/>
      <c r="S12" s="169"/>
      <c r="T12" s="168"/>
      <c r="U12" s="171"/>
      <c r="V12" s="172" t="str">
        <f t="shared" si="0"/>
        <v/>
      </c>
      <c r="W12" s="171"/>
      <c r="X12" s="172" t="str">
        <f t="shared" si="1"/>
        <v/>
      </c>
      <c r="Y12" s="171"/>
      <c r="Z12" s="172" t="str">
        <f t="shared" si="2"/>
        <v/>
      </c>
      <c r="AA12" s="173"/>
      <c r="AB12" s="2"/>
      <c r="AC12" s="2"/>
      <c r="AD12" s="2" t="e">
        <f t="shared" si="3"/>
        <v>#VALUE!</v>
      </c>
      <c r="AE12" s="2" t="e">
        <f t="shared" si="4"/>
        <v>#VALUE!</v>
      </c>
      <c r="AF12" s="2"/>
      <c r="AG12" s="2" t="b">
        <v>0</v>
      </c>
      <c r="AH12" s="2" t="str">
        <f t="shared" si="5"/>
        <v>エラー</v>
      </c>
      <c r="AI12" s="2" t="str">
        <f t="shared" si="6"/>
        <v>エラー</v>
      </c>
      <c r="AJ12" s="2"/>
      <c r="AK12" s="2" t="e">
        <f>IF(共通条件・結果!$AA$7="８地域",0.01*(16+19*(2*R12+T12)/P12),0.01*(24+9*(3*R12+T12)/P12))</f>
        <v>#DIV/0!</v>
      </c>
      <c r="AL12" s="2" t="e">
        <f t="shared" si="7"/>
        <v>#DIV/0!</v>
      </c>
      <c r="AM12" s="2"/>
      <c r="AN12" s="2">
        <f t="shared" si="8"/>
        <v>0</v>
      </c>
      <c r="AO12" s="34" t="str">
        <f t="shared" si="9"/>
        <v>FALSE</v>
      </c>
    </row>
    <row r="13" spans="1:41" ht="21.75" customHeight="1">
      <c r="A13" s="2"/>
      <c r="B13" s="174"/>
      <c r="C13" s="171"/>
      <c r="D13" s="175"/>
      <c r="E13" s="169"/>
      <c r="F13" s="176"/>
      <c r="G13" s="171"/>
      <c r="H13" s="175"/>
      <c r="I13" s="171"/>
      <c r="J13" s="175"/>
      <c r="K13" s="171"/>
      <c r="L13" s="177"/>
      <c r="M13" s="171"/>
      <c r="N13" s="178"/>
      <c r="O13" s="171"/>
      <c r="P13" s="166"/>
      <c r="Q13" s="169"/>
      <c r="R13" s="168"/>
      <c r="S13" s="169"/>
      <c r="T13" s="168"/>
      <c r="U13" s="171"/>
      <c r="V13" s="172" t="str">
        <f t="shared" si="0"/>
        <v/>
      </c>
      <c r="W13" s="171"/>
      <c r="X13" s="172" t="str">
        <f t="shared" si="1"/>
        <v/>
      </c>
      <c r="Y13" s="171"/>
      <c r="Z13" s="172" t="str">
        <f t="shared" si="2"/>
        <v/>
      </c>
      <c r="AA13" s="173"/>
      <c r="AB13" s="2"/>
      <c r="AC13" s="2"/>
      <c r="AD13" s="2" t="e">
        <f t="shared" si="3"/>
        <v>#VALUE!</v>
      </c>
      <c r="AE13" s="2" t="e">
        <f t="shared" si="4"/>
        <v>#VALUE!</v>
      </c>
      <c r="AF13" s="2"/>
      <c r="AG13" s="2" t="b">
        <v>0</v>
      </c>
      <c r="AH13" s="2" t="str">
        <f t="shared" si="5"/>
        <v>エラー</v>
      </c>
      <c r="AI13" s="2" t="str">
        <f t="shared" si="6"/>
        <v>エラー</v>
      </c>
      <c r="AJ13" s="2"/>
      <c r="AK13" s="2" t="e">
        <f>IF(共通条件・結果!$AA$7="８地域",0.01*(16+19*(2*R13+T13)/P13),0.01*(24+9*(3*R13+T13)/P13))</f>
        <v>#DIV/0!</v>
      </c>
      <c r="AL13" s="2" t="e">
        <f t="shared" si="7"/>
        <v>#DIV/0!</v>
      </c>
      <c r="AM13" s="2"/>
      <c r="AN13" s="2">
        <f t="shared" si="8"/>
        <v>0</v>
      </c>
      <c r="AO13" s="34" t="str">
        <f t="shared" si="9"/>
        <v>FALSE</v>
      </c>
    </row>
    <row r="14" spans="1:41" ht="21.75" customHeight="1">
      <c r="A14" s="2"/>
      <c r="B14" s="174"/>
      <c r="C14" s="171"/>
      <c r="D14" s="175"/>
      <c r="E14" s="169"/>
      <c r="F14" s="176"/>
      <c r="G14" s="171"/>
      <c r="H14" s="175"/>
      <c r="I14" s="171"/>
      <c r="J14" s="175"/>
      <c r="K14" s="171"/>
      <c r="L14" s="177"/>
      <c r="M14" s="171"/>
      <c r="N14" s="178"/>
      <c r="O14" s="169"/>
      <c r="P14" s="166"/>
      <c r="Q14" s="169"/>
      <c r="R14" s="168"/>
      <c r="S14" s="169"/>
      <c r="T14" s="168"/>
      <c r="U14" s="171"/>
      <c r="V14" s="172" t="str">
        <f t="shared" si="0"/>
        <v/>
      </c>
      <c r="W14" s="171"/>
      <c r="X14" s="172" t="str">
        <f t="shared" si="1"/>
        <v/>
      </c>
      <c r="Y14" s="171"/>
      <c r="Z14" s="172" t="str">
        <f t="shared" si="2"/>
        <v/>
      </c>
      <c r="AA14" s="173"/>
      <c r="AB14" s="2"/>
      <c r="AC14" s="2"/>
      <c r="AD14" s="2" t="e">
        <f t="shared" si="3"/>
        <v>#VALUE!</v>
      </c>
      <c r="AE14" s="2" t="e">
        <f t="shared" si="4"/>
        <v>#VALUE!</v>
      </c>
      <c r="AF14" s="2"/>
      <c r="AG14" s="2" t="b">
        <v>0</v>
      </c>
      <c r="AH14" s="2" t="str">
        <f t="shared" si="5"/>
        <v>エラー</v>
      </c>
      <c r="AI14" s="2" t="str">
        <f t="shared" si="6"/>
        <v>エラー</v>
      </c>
      <c r="AJ14" s="2"/>
      <c r="AK14" s="2" t="e">
        <f>IF(共通条件・結果!$AA$7="８地域",0.01*(16+19*(2*R14+T14)/P14),0.01*(24+9*(3*R14+T14)/P14))</f>
        <v>#DIV/0!</v>
      </c>
      <c r="AL14" s="2" t="e">
        <f t="shared" si="7"/>
        <v>#DIV/0!</v>
      </c>
      <c r="AM14" s="2"/>
      <c r="AN14" s="2">
        <f t="shared" si="8"/>
        <v>0</v>
      </c>
      <c r="AO14" s="34" t="str">
        <f t="shared" si="9"/>
        <v>FALSE</v>
      </c>
    </row>
    <row r="15" spans="1:41" ht="21.75" customHeight="1">
      <c r="A15" s="2"/>
      <c r="B15" s="174"/>
      <c r="C15" s="171"/>
      <c r="D15" s="175"/>
      <c r="E15" s="169"/>
      <c r="F15" s="176"/>
      <c r="G15" s="171"/>
      <c r="H15" s="175"/>
      <c r="I15" s="171"/>
      <c r="J15" s="175"/>
      <c r="K15" s="171"/>
      <c r="L15" s="177"/>
      <c r="M15" s="171"/>
      <c r="N15" s="178"/>
      <c r="O15" s="169"/>
      <c r="P15" s="166"/>
      <c r="Q15" s="169"/>
      <c r="R15" s="168"/>
      <c r="S15" s="169"/>
      <c r="T15" s="168"/>
      <c r="U15" s="171"/>
      <c r="V15" s="172" t="str">
        <f t="shared" si="0"/>
        <v/>
      </c>
      <c r="W15" s="171"/>
      <c r="X15" s="172" t="str">
        <f t="shared" si="1"/>
        <v/>
      </c>
      <c r="Y15" s="171"/>
      <c r="Z15" s="172" t="str">
        <f t="shared" si="2"/>
        <v/>
      </c>
      <c r="AA15" s="173"/>
      <c r="AB15" s="2"/>
      <c r="AC15" s="2"/>
      <c r="AD15" s="2" t="e">
        <f t="shared" si="3"/>
        <v>#VALUE!</v>
      </c>
      <c r="AE15" s="2" t="e">
        <f t="shared" si="4"/>
        <v>#VALUE!</v>
      </c>
      <c r="AF15" s="2"/>
      <c r="AG15" s="2" t="b">
        <v>0</v>
      </c>
      <c r="AH15" s="2" t="str">
        <f t="shared" si="5"/>
        <v>エラー</v>
      </c>
      <c r="AI15" s="2" t="str">
        <f t="shared" si="6"/>
        <v>エラー</v>
      </c>
      <c r="AJ15" s="2"/>
      <c r="AK15" s="2" t="e">
        <f>IF(共通条件・結果!$AA$7="８地域",0.01*(16+19*(2*R15+T15)/P15),0.01*(24+9*(3*R15+T15)/P15))</f>
        <v>#DIV/0!</v>
      </c>
      <c r="AL15" s="2" t="e">
        <f t="shared" si="7"/>
        <v>#DIV/0!</v>
      </c>
      <c r="AM15" s="2"/>
      <c r="AN15" s="2">
        <f t="shared" si="8"/>
        <v>0</v>
      </c>
      <c r="AO15" s="34" t="str">
        <f t="shared" si="9"/>
        <v>FALSE</v>
      </c>
    </row>
    <row r="16" spans="1:41" ht="21.75" customHeight="1">
      <c r="A16" s="2"/>
      <c r="B16" s="174"/>
      <c r="C16" s="171"/>
      <c r="D16" s="175"/>
      <c r="E16" s="169"/>
      <c r="F16" s="176"/>
      <c r="G16" s="171"/>
      <c r="H16" s="175"/>
      <c r="I16" s="171"/>
      <c r="J16" s="175"/>
      <c r="K16" s="171"/>
      <c r="L16" s="177"/>
      <c r="M16" s="171"/>
      <c r="N16" s="178"/>
      <c r="O16" s="169"/>
      <c r="P16" s="166"/>
      <c r="Q16" s="169"/>
      <c r="R16" s="168"/>
      <c r="S16" s="169"/>
      <c r="T16" s="168"/>
      <c r="U16" s="171"/>
      <c r="V16" s="172" t="str">
        <f t="shared" si="0"/>
        <v/>
      </c>
      <c r="W16" s="171"/>
      <c r="X16" s="172" t="str">
        <f t="shared" si="1"/>
        <v/>
      </c>
      <c r="Y16" s="171"/>
      <c r="Z16" s="172" t="str">
        <f t="shared" si="2"/>
        <v/>
      </c>
      <c r="AA16" s="173"/>
      <c r="AB16" s="2"/>
      <c r="AC16" s="2"/>
      <c r="AD16" s="2" t="e">
        <f t="shared" si="3"/>
        <v>#VALUE!</v>
      </c>
      <c r="AE16" s="2" t="e">
        <f t="shared" si="4"/>
        <v>#VALUE!</v>
      </c>
      <c r="AF16" s="2"/>
      <c r="AG16" s="2" t="b">
        <v>0</v>
      </c>
      <c r="AH16" s="2" t="str">
        <f t="shared" si="5"/>
        <v>エラー</v>
      </c>
      <c r="AI16" s="2" t="str">
        <f t="shared" si="6"/>
        <v>エラー</v>
      </c>
      <c r="AJ16" s="2"/>
      <c r="AK16" s="2" t="e">
        <f>IF(共通条件・結果!$AA$7="８地域",0.01*(16+19*(2*R16+T16)/P16),0.01*(24+9*(3*R16+T16)/P16))</f>
        <v>#DIV/0!</v>
      </c>
      <c r="AL16" s="2" t="e">
        <f t="shared" si="7"/>
        <v>#DIV/0!</v>
      </c>
      <c r="AM16" s="2"/>
      <c r="AN16" s="2">
        <f t="shared" si="8"/>
        <v>0</v>
      </c>
      <c r="AO16" s="34" t="str">
        <f t="shared" si="9"/>
        <v>FALSE</v>
      </c>
    </row>
    <row r="17" spans="1:41" ht="21.75" customHeight="1">
      <c r="A17" s="2"/>
      <c r="B17" s="174"/>
      <c r="C17" s="171"/>
      <c r="D17" s="175"/>
      <c r="E17" s="169"/>
      <c r="F17" s="176"/>
      <c r="G17" s="171"/>
      <c r="H17" s="175"/>
      <c r="I17" s="171"/>
      <c r="J17" s="175"/>
      <c r="K17" s="171"/>
      <c r="L17" s="177"/>
      <c r="M17" s="171"/>
      <c r="N17" s="178"/>
      <c r="O17" s="169"/>
      <c r="P17" s="166"/>
      <c r="Q17" s="167"/>
      <c r="R17" s="168"/>
      <c r="S17" s="169"/>
      <c r="T17" s="168"/>
      <c r="U17" s="171"/>
      <c r="V17" s="172" t="str">
        <f t="shared" si="0"/>
        <v/>
      </c>
      <c r="W17" s="171"/>
      <c r="X17" s="172" t="str">
        <f t="shared" si="1"/>
        <v/>
      </c>
      <c r="Y17" s="171"/>
      <c r="Z17" s="172" t="str">
        <f t="shared" si="2"/>
        <v/>
      </c>
      <c r="AA17" s="173"/>
      <c r="AB17" s="2"/>
      <c r="AC17" s="2"/>
      <c r="AD17" s="2" t="e">
        <f t="shared" si="3"/>
        <v>#VALUE!</v>
      </c>
      <c r="AE17" s="2" t="e">
        <f t="shared" si="4"/>
        <v>#VALUE!</v>
      </c>
      <c r="AF17" s="2"/>
      <c r="AG17" s="2" t="b">
        <v>0</v>
      </c>
      <c r="AH17" s="2" t="str">
        <f t="shared" si="5"/>
        <v>エラー</v>
      </c>
      <c r="AI17" s="2" t="str">
        <f t="shared" si="6"/>
        <v>エラー</v>
      </c>
      <c r="AJ17" s="2"/>
      <c r="AK17" s="2" t="e">
        <f>IF(共通条件・結果!$AA$7="８地域",0.01*(16+19*(2*R17+T17)/P17),0.01*(24+9*(3*R17+T17)/P17))</f>
        <v>#DIV/0!</v>
      </c>
      <c r="AL17" s="2" t="e">
        <f t="shared" si="7"/>
        <v>#DIV/0!</v>
      </c>
      <c r="AM17" s="2"/>
      <c r="AN17" s="2">
        <f t="shared" si="8"/>
        <v>0</v>
      </c>
      <c r="AO17" s="34" t="str">
        <f t="shared" si="9"/>
        <v>FALSE</v>
      </c>
    </row>
    <row r="18" spans="1:41" ht="21.75" customHeight="1">
      <c r="A18" s="2"/>
      <c r="B18" s="174"/>
      <c r="C18" s="171"/>
      <c r="D18" s="175"/>
      <c r="E18" s="169"/>
      <c r="F18" s="176"/>
      <c r="G18" s="171"/>
      <c r="H18" s="175"/>
      <c r="I18" s="171"/>
      <c r="J18" s="175"/>
      <c r="K18" s="171"/>
      <c r="L18" s="177"/>
      <c r="M18" s="171"/>
      <c r="N18" s="178"/>
      <c r="O18" s="169"/>
      <c r="P18" s="166"/>
      <c r="Q18" s="167"/>
      <c r="R18" s="168"/>
      <c r="S18" s="169"/>
      <c r="T18" s="170"/>
      <c r="U18" s="171"/>
      <c r="V18" s="172" t="str">
        <f t="shared" si="0"/>
        <v/>
      </c>
      <c r="W18" s="171"/>
      <c r="X18" s="172" t="str">
        <f t="shared" si="1"/>
        <v/>
      </c>
      <c r="Y18" s="171"/>
      <c r="Z18" s="172" t="str">
        <f t="shared" si="2"/>
        <v/>
      </c>
      <c r="AA18" s="173"/>
      <c r="AB18" s="2"/>
      <c r="AC18" s="2"/>
      <c r="AD18" s="2" t="e">
        <f t="shared" si="3"/>
        <v>#VALUE!</v>
      </c>
      <c r="AE18" s="2" t="e">
        <f t="shared" si="4"/>
        <v>#VALUE!</v>
      </c>
      <c r="AF18" s="2"/>
      <c r="AG18" s="2" t="b">
        <v>0</v>
      </c>
      <c r="AH18" s="2" t="str">
        <f t="shared" si="5"/>
        <v>エラー</v>
      </c>
      <c r="AI18" s="2" t="str">
        <f t="shared" si="6"/>
        <v>エラー</v>
      </c>
      <c r="AJ18" s="2"/>
      <c r="AK18" s="2" t="e">
        <f>IF(共通条件・結果!$AA$7="８地域",0.01*(16+19*(2*R18+T18)/P18),0.01*(24+9*(3*R18+T18)/P18))</f>
        <v>#DIV/0!</v>
      </c>
      <c r="AL18" s="2" t="e">
        <f t="shared" si="7"/>
        <v>#DIV/0!</v>
      </c>
      <c r="AM18" s="2"/>
      <c r="AN18" s="2">
        <f t="shared" si="8"/>
        <v>0</v>
      </c>
      <c r="AO18" s="34" t="str">
        <f t="shared" si="9"/>
        <v>FALSE</v>
      </c>
    </row>
    <row r="19" spans="1:41" ht="21.75" customHeight="1">
      <c r="A19" s="2"/>
      <c r="B19" s="195"/>
      <c r="C19" s="192"/>
      <c r="D19" s="196"/>
      <c r="E19" s="190"/>
      <c r="F19" s="197"/>
      <c r="G19" s="192"/>
      <c r="H19" s="196"/>
      <c r="I19" s="192"/>
      <c r="J19" s="196"/>
      <c r="K19" s="192"/>
      <c r="L19" s="198"/>
      <c r="M19" s="199"/>
      <c r="N19" s="200"/>
      <c r="O19" s="190"/>
      <c r="P19" s="187"/>
      <c r="Q19" s="188"/>
      <c r="R19" s="189"/>
      <c r="S19" s="190"/>
      <c r="T19" s="191"/>
      <c r="U19" s="192"/>
      <c r="V19" s="172" t="str">
        <f t="shared" si="0"/>
        <v/>
      </c>
      <c r="W19" s="171"/>
      <c r="X19" s="172" t="str">
        <f t="shared" si="1"/>
        <v/>
      </c>
      <c r="Y19" s="171"/>
      <c r="Z19" s="193" t="str">
        <f t="shared" si="2"/>
        <v/>
      </c>
      <c r="AA19" s="194"/>
      <c r="AB19" s="2"/>
      <c r="AC19" s="2"/>
      <c r="AD19" s="2" t="e">
        <f t="shared" si="3"/>
        <v>#VALUE!</v>
      </c>
      <c r="AE19" s="2" t="e">
        <f t="shared" si="4"/>
        <v>#VALUE!</v>
      </c>
      <c r="AF19" s="2"/>
      <c r="AG19" s="2" t="b">
        <v>0</v>
      </c>
      <c r="AH19" s="2" t="str">
        <f t="shared" si="5"/>
        <v>エラー</v>
      </c>
      <c r="AI19" s="2" t="str">
        <f t="shared" si="6"/>
        <v>エラー</v>
      </c>
      <c r="AJ19" s="2"/>
      <c r="AK19" s="2" t="e">
        <f>IF(共通条件・結果!$AA$7="８地域",0.01*(16+19*(2*R19+T19)/P19),0.01*(24+9*(3*R19+T19)/P19))</f>
        <v>#DIV/0!</v>
      </c>
      <c r="AL19" s="2" t="e">
        <f t="shared" si="7"/>
        <v>#DIV/0!</v>
      </c>
      <c r="AM19" s="2"/>
      <c r="AN19" s="2">
        <f t="shared" si="8"/>
        <v>0</v>
      </c>
      <c r="AO19" s="34" t="str">
        <f t="shared" si="9"/>
        <v>FALSE</v>
      </c>
    </row>
    <row r="20" spans="1:41" ht="21.75" customHeight="1">
      <c r="A20" s="2"/>
      <c r="B20" s="225" t="s">
        <v>187</v>
      </c>
      <c r="C20" s="122"/>
      <c r="D20" s="122"/>
      <c r="E20" s="122"/>
      <c r="F20" s="122"/>
      <c r="G20" s="122"/>
      <c r="H20" s="122"/>
      <c r="I20" s="122"/>
      <c r="J20" s="122"/>
      <c r="K20" s="122"/>
      <c r="L20" s="122"/>
      <c r="M20" s="122"/>
      <c r="N20" s="122"/>
      <c r="O20" s="122"/>
      <c r="P20" s="122"/>
      <c r="Q20" s="122"/>
      <c r="R20" s="122"/>
      <c r="S20" s="122"/>
      <c r="T20" s="122"/>
      <c r="U20" s="122"/>
      <c r="V20" s="212">
        <f>SUM(V8:W19)</f>
        <v>1.10127656457</v>
      </c>
      <c r="W20" s="213"/>
      <c r="X20" s="212">
        <f>IF(共通条件・結果!AA7="８地域","-",SUM(X8:Y19))</f>
        <v>1.3024760439600003</v>
      </c>
      <c r="Y20" s="213"/>
      <c r="Z20" s="212">
        <f>SUM(Z8:AA19)</f>
        <v>17.626966500000002</v>
      </c>
      <c r="AA20" s="123"/>
      <c r="AB20" s="2"/>
      <c r="AC20" s="2"/>
      <c r="AD20" s="2"/>
      <c r="AE20" s="2"/>
      <c r="AF20" s="2"/>
      <c r="AG20" s="2"/>
      <c r="AH20" s="2"/>
      <c r="AI20" s="2"/>
      <c r="AJ20" s="2"/>
      <c r="AK20" s="2"/>
      <c r="AL20" s="2"/>
      <c r="AM20" s="2"/>
      <c r="AN20" s="2"/>
      <c r="AO20" s="2"/>
    </row>
    <row r="21" spans="1:41" ht="9.7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44"/>
      <c r="AO21" s="138"/>
    </row>
    <row r="22" spans="1:41" ht="21.75" customHeight="1">
      <c r="A22" s="2"/>
      <c r="B22" s="2"/>
      <c r="C22" s="2"/>
      <c r="D22" s="2"/>
      <c r="E22" s="5"/>
      <c r="F22" s="2"/>
      <c r="G22" s="2"/>
      <c r="H22" s="2"/>
      <c r="I22" s="2"/>
      <c r="J22" s="5" t="s">
        <v>100</v>
      </c>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row>
    <row r="23" spans="1:41" ht="21.75" customHeight="1">
      <c r="A23" s="2"/>
      <c r="B23" s="2"/>
      <c r="C23" s="2"/>
      <c r="D23" s="2"/>
      <c r="E23" s="2"/>
      <c r="F23" s="2"/>
      <c r="G23" s="2"/>
      <c r="H23" s="2"/>
      <c r="I23" s="2"/>
      <c r="J23" s="115" t="s">
        <v>101</v>
      </c>
      <c r="K23" s="116"/>
      <c r="L23" s="116"/>
      <c r="M23" s="117"/>
      <c r="N23" s="132" t="s">
        <v>74</v>
      </c>
      <c r="O23" s="116"/>
      <c r="P23" s="116"/>
      <c r="Q23" s="117"/>
      <c r="R23" s="182" t="s">
        <v>188</v>
      </c>
      <c r="S23" s="117"/>
      <c r="T23" s="209" t="s">
        <v>77</v>
      </c>
      <c r="U23" s="117"/>
      <c r="V23" s="182" t="s">
        <v>189</v>
      </c>
      <c r="W23" s="117"/>
      <c r="X23" s="182" t="s">
        <v>190</v>
      </c>
      <c r="Y23" s="117"/>
      <c r="Z23" s="182" t="s">
        <v>81</v>
      </c>
      <c r="AA23" s="134"/>
      <c r="AB23" s="2"/>
      <c r="AC23" s="2"/>
      <c r="AD23" s="2"/>
      <c r="AE23" s="2"/>
      <c r="AF23" s="2"/>
      <c r="AG23" s="2"/>
      <c r="AH23" s="2"/>
      <c r="AI23" s="2"/>
      <c r="AJ23" s="2"/>
      <c r="AK23" s="2"/>
      <c r="AL23" s="2"/>
      <c r="AM23" s="2"/>
      <c r="AN23" s="244" t="s">
        <v>89</v>
      </c>
      <c r="AO23" s="138"/>
    </row>
    <row r="24" spans="1:41" ht="21.75" customHeight="1">
      <c r="A24" s="2"/>
      <c r="B24" s="2"/>
      <c r="C24" s="2"/>
      <c r="D24" s="2"/>
      <c r="E24" s="2"/>
      <c r="F24" s="2"/>
      <c r="G24" s="2"/>
      <c r="H24" s="2"/>
      <c r="I24" s="2"/>
      <c r="J24" s="214"/>
      <c r="K24" s="138"/>
      <c r="L24" s="138"/>
      <c r="M24" s="184"/>
      <c r="N24" s="179"/>
      <c r="O24" s="180"/>
      <c r="P24" s="180"/>
      <c r="Q24" s="181"/>
      <c r="R24" s="183"/>
      <c r="S24" s="184"/>
      <c r="T24" s="183"/>
      <c r="U24" s="184"/>
      <c r="V24" s="183"/>
      <c r="W24" s="184"/>
      <c r="X24" s="183"/>
      <c r="Y24" s="184"/>
      <c r="Z24" s="183"/>
      <c r="AA24" s="194"/>
      <c r="AB24" s="2"/>
      <c r="AC24" s="2"/>
      <c r="AD24" s="2"/>
      <c r="AE24" s="2"/>
      <c r="AF24" s="2"/>
      <c r="AG24" s="2"/>
      <c r="AH24" s="2"/>
      <c r="AI24" s="2"/>
      <c r="AJ24" s="2"/>
      <c r="AK24" s="2"/>
      <c r="AL24" s="2"/>
      <c r="AM24" s="2"/>
      <c r="AN24" s="34"/>
      <c r="AO24" s="34"/>
    </row>
    <row r="25" spans="1:41" ht="21.75" customHeight="1">
      <c r="A25" s="2"/>
      <c r="B25" s="2"/>
      <c r="C25" s="2"/>
      <c r="D25" s="2"/>
      <c r="E25" s="2"/>
      <c r="F25" s="2"/>
      <c r="G25" s="2"/>
      <c r="H25" s="2"/>
      <c r="I25" s="2"/>
      <c r="J25" s="215"/>
      <c r="K25" s="156"/>
      <c r="L25" s="156"/>
      <c r="M25" s="186"/>
      <c r="N25" s="266" t="s">
        <v>82</v>
      </c>
      <c r="O25" s="159"/>
      <c r="P25" s="267" t="s">
        <v>83</v>
      </c>
      <c r="Q25" s="159"/>
      <c r="R25" s="185"/>
      <c r="S25" s="186"/>
      <c r="T25" s="185"/>
      <c r="U25" s="186"/>
      <c r="V25" s="185"/>
      <c r="W25" s="186"/>
      <c r="X25" s="185"/>
      <c r="Y25" s="186"/>
      <c r="Z25" s="185"/>
      <c r="AA25" s="165"/>
      <c r="AB25" s="2"/>
      <c r="AC25" s="2"/>
      <c r="AD25" s="2"/>
      <c r="AE25" s="2"/>
      <c r="AF25" s="2"/>
      <c r="AG25" s="2"/>
      <c r="AH25" s="2"/>
      <c r="AI25" s="2"/>
      <c r="AJ25" s="2"/>
      <c r="AK25" s="2"/>
      <c r="AL25" s="2"/>
      <c r="AM25" s="2"/>
      <c r="AN25" s="40" t="s">
        <v>95</v>
      </c>
      <c r="AO25" s="2" t="s">
        <v>96</v>
      </c>
    </row>
    <row r="26" spans="1:41" ht="21.75" customHeight="1">
      <c r="A26" s="2"/>
      <c r="B26" s="2"/>
      <c r="C26" s="2"/>
      <c r="D26" s="41"/>
      <c r="E26" s="41"/>
      <c r="F26" s="2"/>
      <c r="G26" s="2"/>
      <c r="H26" s="2"/>
      <c r="I26" s="2"/>
      <c r="J26" s="220" t="s">
        <v>191</v>
      </c>
      <c r="K26" s="217"/>
      <c r="L26" s="217"/>
      <c r="M26" s="206"/>
      <c r="N26" s="221">
        <v>1.2</v>
      </c>
      <c r="O26" s="222"/>
      <c r="P26" s="223">
        <v>2.1</v>
      </c>
      <c r="Q26" s="206"/>
      <c r="R26" s="221">
        <v>2.91</v>
      </c>
      <c r="S26" s="206"/>
      <c r="T26" s="224"/>
      <c r="U26" s="206"/>
      <c r="V26" s="205">
        <f t="shared" ref="V26:V28" si="10">IF(N26="","",N26*P26*R26*0.034*$V$4)</f>
        <v>0.10820869920000002</v>
      </c>
      <c r="W26" s="206"/>
      <c r="X26" s="205">
        <f t="shared" ref="X26:X28" si="11">IF(N26="","",IF(ISERROR(N26*P26*R26*0.034*$X$4),"-",N26*P26*R26*0.034*$X$4))</f>
        <v>0.23337175680000005</v>
      </c>
      <c r="Y26" s="206"/>
      <c r="Z26" s="205">
        <f t="shared" ref="Z26:Z28" si="12">IF(N26="","",N26*P26*AN26)</f>
        <v>7.3332000000000006</v>
      </c>
      <c r="AA26" s="207"/>
      <c r="AB26" s="2"/>
      <c r="AC26" s="2"/>
      <c r="AD26" s="2"/>
      <c r="AE26" s="2"/>
      <c r="AF26" s="2"/>
      <c r="AG26" s="2"/>
      <c r="AH26" s="2"/>
      <c r="AI26" s="2"/>
      <c r="AJ26" s="2"/>
      <c r="AK26" s="2"/>
      <c r="AL26" s="2"/>
      <c r="AM26" s="2"/>
      <c r="AN26" s="2">
        <f t="shared" ref="AN26:AN28" si="13">IF(AO26="FALSE",R26,IF(T26="風除室",1/((1/R26)+0.1),0.5*R26+0.5*(1/((1/R26)+AO26))))</f>
        <v>2.91</v>
      </c>
      <c r="AO26" s="34" t="str">
        <f t="shared" ref="AO26:AO28" si="14">IF(T26="","FALSE",IF(T26="雨戸",0.1,IF(T26="ｼｬｯﾀｰ",0.1,IF(T26="障子",0.18,IF(T26="風除室",0.1)))))</f>
        <v>FALSE</v>
      </c>
    </row>
    <row r="27" spans="1:41" ht="21.75" customHeight="1">
      <c r="A27" s="2"/>
      <c r="B27" s="2"/>
      <c r="C27" s="2"/>
      <c r="D27" s="41"/>
      <c r="E27" s="41"/>
      <c r="F27" s="2"/>
      <c r="G27" s="2"/>
      <c r="H27" s="2"/>
      <c r="I27" s="2"/>
      <c r="J27" s="226"/>
      <c r="K27" s="227"/>
      <c r="L27" s="227"/>
      <c r="M27" s="171"/>
      <c r="N27" s="175"/>
      <c r="O27" s="169"/>
      <c r="P27" s="176"/>
      <c r="Q27" s="171"/>
      <c r="R27" s="175"/>
      <c r="S27" s="171"/>
      <c r="T27" s="177"/>
      <c r="U27" s="171"/>
      <c r="V27" s="172" t="str">
        <f t="shared" si="10"/>
        <v/>
      </c>
      <c r="W27" s="171"/>
      <c r="X27" s="172" t="str">
        <f t="shared" si="11"/>
        <v/>
      </c>
      <c r="Y27" s="171"/>
      <c r="Z27" s="172" t="str">
        <f t="shared" si="12"/>
        <v/>
      </c>
      <c r="AA27" s="173"/>
      <c r="AB27" s="2"/>
      <c r="AC27" s="2"/>
      <c r="AD27" s="2"/>
      <c r="AE27" s="2"/>
      <c r="AF27" s="2"/>
      <c r="AG27" s="2"/>
      <c r="AH27" s="2"/>
      <c r="AI27" s="2"/>
      <c r="AJ27" s="2"/>
      <c r="AK27" s="2"/>
      <c r="AL27" s="2"/>
      <c r="AM27" s="2"/>
      <c r="AN27" s="2">
        <f t="shared" si="13"/>
        <v>0</v>
      </c>
      <c r="AO27" s="34" t="str">
        <f t="shared" si="14"/>
        <v>FALSE</v>
      </c>
    </row>
    <row r="28" spans="1:41" ht="21.75" customHeight="1">
      <c r="A28" s="2"/>
      <c r="B28" s="2"/>
      <c r="C28" s="2"/>
      <c r="D28" s="41"/>
      <c r="E28" s="41"/>
      <c r="F28" s="2"/>
      <c r="G28" s="2"/>
      <c r="H28" s="2"/>
      <c r="I28" s="2"/>
      <c r="J28" s="228"/>
      <c r="K28" s="229"/>
      <c r="L28" s="229"/>
      <c r="M28" s="192"/>
      <c r="N28" s="196"/>
      <c r="O28" s="190"/>
      <c r="P28" s="197"/>
      <c r="Q28" s="192"/>
      <c r="R28" s="196"/>
      <c r="S28" s="192"/>
      <c r="T28" s="177" t="s">
        <v>133</v>
      </c>
      <c r="U28" s="171"/>
      <c r="V28" s="210" t="str">
        <f t="shared" si="10"/>
        <v/>
      </c>
      <c r="W28" s="192"/>
      <c r="X28" s="210" t="str">
        <f t="shared" si="11"/>
        <v/>
      </c>
      <c r="Y28" s="192"/>
      <c r="Z28" s="210" t="str">
        <f t="shared" si="12"/>
        <v/>
      </c>
      <c r="AA28" s="211"/>
      <c r="AB28" s="2"/>
      <c r="AC28" s="2"/>
      <c r="AD28" s="2"/>
      <c r="AE28" s="2"/>
      <c r="AF28" s="2"/>
      <c r="AG28" s="2"/>
      <c r="AH28" s="2"/>
      <c r="AI28" s="2"/>
      <c r="AJ28" s="2"/>
      <c r="AK28" s="2"/>
      <c r="AL28" s="2"/>
      <c r="AM28" s="2"/>
      <c r="AN28" s="2" t="e">
        <f t="shared" si="13"/>
        <v>#DIV/0!</v>
      </c>
      <c r="AO28" s="34" t="b">
        <f t="shared" si="14"/>
        <v>0</v>
      </c>
    </row>
    <row r="29" spans="1:41" ht="21.75" customHeight="1">
      <c r="A29" s="2"/>
      <c r="B29" s="2"/>
      <c r="C29" s="2"/>
      <c r="D29" s="2"/>
      <c r="E29" s="2"/>
      <c r="F29" s="2"/>
      <c r="G29" s="2"/>
      <c r="H29" s="2"/>
      <c r="I29" s="2"/>
      <c r="J29" s="225" t="s">
        <v>192</v>
      </c>
      <c r="K29" s="122"/>
      <c r="L29" s="122"/>
      <c r="M29" s="122"/>
      <c r="N29" s="122"/>
      <c r="O29" s="122"/>
      <c r="P29" s="122"/>
      <c r="Q29" s="122"/>
      <c r="R29" s="122"/>
      <c r="S29" s="122"/>
      <c r="T29" s="122"/>
      <c r="U29" s="213"/>
      <c r="V29" s="212">
        <f>SUM(V26:W28)</f>
        <v>0.10820869920000002</v>
      </c>
      <c r="W29" s="213"/>
      <c r="X29" s="212">
        <f>SUM(X26:Y28)</f>
        <v>0.23337175680000005</v>
      </c>
      <c r="Y29" s="213"/>
      <c r="Z29" s="212">
        <f>SUM(Z26:AA28)</f>
        <v>7.3332000000000006</v>
      </c>
      <c r="AA29" s="123"/>
      <c r="AB29" s="2"/>
      <c r="AC29" s="2"/>
      <c r="AD29" s="2"/>
      <c r="AE29" s="2"/>
      <c r="AF29" s="2"/>
      <c r="AG29" s="2"/>
      <c r="AH29" s="2"/>
      <c r="AI29" s="2"/>
      <c r="AJ29" s="2"/>
      <c r="AK29" s="2"/>
      <c r="AL29" s="2"/>
      <c r="AM29" s="2"/>
      <c r="AN29" s="2"/>
      <c r="AO29" s="34"/>
    </row>
    <row r="30" spans="1:41" ht="9.75" customHeight="1">
      <c r="A30" s="2"/>
      <c r="B30" s="2"/>
      <c r="C30" s="2"/>
      <c r="D30" s="2"/>
      <c r="E30" s="2"/>
      <c r="F30" s="2"/>
      <c r="G30" s="2"/>
      <c r="H30" s="2"/>
      <c r="I30" s="2"/>
      <c r="J30" s="42"/>
      <c r="K30" s="42"/>
      <c r="L30" s="42"/>
      <c r="M30" s="42"/>
      <c r="N30" s="42"/>
      <c r="O30" s="42"/>
      <c r="P30" s="42"/>
      <c r="Q30" s="42"/>
      <c r="R30" s="42"/>
      <c r="S30" s="42"/>
      <c r="T30" s="42"/>
      <c r="U30" s="42"/>
      <c r="V30" s="43"/>
      <c r="W30" s="43"/>
      <c r="X30" s="43"/>
      <c r="Y30" s="43"/>
      <c r="Z30" s="43"/>
      <c r="AA30" s="43"/>
      <c r="AB30" s="2"/>
      <c r="AC30" s="2"/>
      <c r="AD30" s="2"/>
      <c r="AE30" s="2"/>
      <c r="AF30" s="2"/>
      <c r="AG30" s="2"/>
      <c r="AH30" s="2"/>
      <c r="AI30" s="2"/>
      <c r="AJ30" s="2"/>
      <c r="AK30" s="2"/>
      <c r="AL30" s="2"/>
      <c r="AM30" s="2"/>
      <c r="AN30" s="2"/>
      <c r="AO30" s="34"/>
    </row>
    <row r="31" spans="1:41" ht="21.75" customHeight="1">
      <c r="A31" s="2"/>
      <c r="B31" s="2"/>
      <c r="C31" s="2"/>
      <c r="D31" s="2"/>
      <c r="E31" s="2"/>
      <c r="F31" s="2"/>
      <c r="G31" s="2"/>
      <c r="H31" s="2"/>
      <c r="I31" s="2"/>
      <c r="J31" s="5" t="s">
        <v>106</v>
      </c>
      <c r="K31" s="5"/>
      <c r="L31" s="5"/>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34"/>
    </row>
    <row r="32" spans="1:41" ht="21.75" customHeight="1">
      <c r="A32" s="2"/>
      <c r="B32" s="2"/>
      <c r="C32" s="2"/>
      <c r="D32" s="2"/>
      <c r="E32" s="2"/>
      <c r="F32" s="2"/>
      <c r="G32" s="2"/>
      <c r="H32" s="2"/>
      <c r="I32" s="2"/>
      <c r="J32" s="115" t="s">
        <v>107</v>
      </c>
      <c r="K32" s="117"/>
      <c r="L32" s="182" t="s">
        <v>108</v>
      </c>
      <c r="M32" s="117"/>
      <c r="N32" s="182" t="s">
        <v>109</v>
      </c>
      <c r="O32" s="117"/>
      <c r="P32" s="209" t="s">
        <v>110</v>
      </c>
      <c r="Q32" s="117"/>
      <c r="R32" s="182" t="s">
        <v>193</v>
      </c>
      <c r="S32" s="117"/>
      <c r="T32" s="182" t="s">
        <v>194</v>
      </c>
      <c r="U32" s="117"/>
      <c r="V32" s="182" t="s">
        <v>195</v>
      </c>
      <c r="W32" s="117"/>
      <c r="X32" s="182" t="s">
        <v>81</v>
      </c>
      <c r="Y32" s="134"/>
      <c r="Z32" s="2"/>
      <c r="AA32" s="2"/>
      <c r="AB32" s="2"/>
      <c r="AC32" s="2"/>
      <c r="AD32" s="2"/>
      <c r="AE32" s="2"/>
      <c r="AF32" s="2"/>
      <c r="AG32" s="2"/>
      <c r="AH32" s="2"/>
      <c r="AI32" s="2"/>
      <c r="AJ32" s="2"/>
      <c r="AK32" s="2"/>
      <c r="AL32" s="2"/>
      <c r="AM32" s="2"/>
      <c r="AN32" s="2"/>
      <c r="AO32" s="34"/>
    </row>
    <row r="33" spans="1:41" ht="21.75" customHeight="1">
      <c r="A33" s="2"/>
      <c r="B33" s="2"/>
      <c r="C33" s="2"/>
      <c r="D33" s="2"/>
      <c r="E33" s="2"/>
      <c r="F33" s="2"/>
      <c r="G33" s="2"/>
      <c r="H33" s="2"/>
      <c r="I33" s="2"/>
      <c r="J33" s="214"/>
      <c r="K33" s="184"/>
      <c r="L33" s="183"/>
      <c r="M33" s="184"/>
      <c r="N33" s="183"/>
      <c r="O33" s="184"/>
      <c r="P33" s="183"/>
      <c r="Q33" s="184"/>
      <c r="R33" s="183"/>
      <c r="S33" s="184"/>
      <c r="T33" s="183"/>
      <c r="U33" s="184"/>
      <c r="V33" s="183"/>
      <c r="W33" s="184"/>
      <c r="X33" s="183"/>
      <c r="Y33" s="194"/>
      <c r="Z33" s="2"/>
      <c r="AA33" s="2"/>
      <c r="AB33" s="2"/>
      <c r="AC33" s="2"/>
      <c r="AD33" s="2"/>
      <c r="AE33" s="2"/>
      <c r="AF33" s="2"/>
      <c r="AG33" s="2"/>
      <c r="AH33" s="2"/>
      <c r="AI33" s="2"/>
      <c r="AJ33" s="2"/>
      <c r="AK33" s="2"/>
      <c r="AL33" s="2"/>
      <c r="AM33" s="2"/>
      <c r="AN33" s="2"/>
      <c r="AO33" s="34"/>
    </row>
    <row r="34" spans="1:41" ht="21.75" customHeight="1">
      <c r="A34" s="2"/>
      <c r="B34" s="2"/>
      <c r="C34" s="2"/>
      <c r="D34" s="2"/>
      <c r="E34" s="2"/>
      <c r="F34" s="2"/>
      <c r="G34" s="2"/>
      <c r="H34" s="2"/>
      <c r="I34" s="2"/>
      <c r="J34" s="215"/>
      <c r="K34" s="186"/>
      <c r="L34" s="185"/>
      <c r="M34" s="186"/>
      <c r="N34" s="185"/>
      <c r="O34" s="186"/>
      <c r="P34" s="185"/>
      <c r="Q34" s="186"/>
      <c r="R34" s="185"/>
      <c r="S34" s="186"/>
      <c r="T34" s="185"/>
      <c r="U34" s="186"/>
      <c r="V34" s="185"/>
      <c r="W34" s="186"/>
      <c r="X34" s="185"/>
      <c r="Y34" s="165"/>
      <c r="Z34" s="2"/>
      <c r="AA34" s="2"/>
      <c r="AB34" s="2"/>
      <c r="AC34" s="2"/>
      <c r="AD34" s="2"/>
      <c r="AE34" s="2"/>
      <c r="AF34" s="2"/>
      <c r="AG34" s="2"/>
      <c r="AH34" s="2"/>
      <c r="AI34" s="2"/>
      <c r="AJ34" s="2"/>
      <c r="AK34" s="2"/>
      <c r="AL34" s="2"/>
      <c r="AM34" s="2"/>
      <c r="AN34" s="2"/>
      <c r="AO34" s="2"/>
    </row>
    <row r="35" spans="1:41" ht="21.75" customHeight="1">
      <c r="A35" s="2"/>
      <c r="B35" s="2"/>
      <c r="C35" s="2"/>
      <c r="D35" s="2"/>
      <c r="E35" s="2"/>
      <c r="F35" s="2"/>
      <c r="G35" s="2"/>
      <c r="H35" s="2"/>
      <c r="I35" s="2"/>
      <c r="J35" s="216" t="s">
        <v>196</v>
      </c>
      <c r="K35" s="206"/>
      <c r="L35" s="221">
        <v>35.72</v>
      </c>
      <c r="M35" s="206"/>
      <c r="N35" s="221">
        <v>6.85</v>
      </c>
      <c r="O35" s="206"/>
      <c r="P35" s="268">
        <f t="shared" ref="P35:P39" si="15">IF(L35="","",L35-N35)</f>
        <v>28.869999999999997</v>
      </c>
      <c r="Q35" s="206"/>
      <c r="R35" s="221">
        <v>0.72</v>
      </c>
      <c r="S35" s="206"/>
      <c r="T35" s="172">
        <f t="shared" ref="T35:T39" si="16">IF(P35="","",P35*R35*0.034*$V$4)</f>
        <v>0.30672411839999997</v>
      </c>
      <c r="U35" s="171"/>
      <c r="V35" s="172">
        <f t="shared" ref="V35:V39" si="17">IF(P35="","",IF(ISERROR(P35*R35*0.034*$X$4),"-",P35*R35*0.034*$X$4))</f>
        <v>0.66150639359999996</v>
      </c>
      <c r="W35" s="171"/>
      <c r="X35" s="205">
        <f t="shared" ref="X35:X39" si="18">IF(R35="","",R35*P35)</f>
        <v>20.786399999999997</v>
      </c>
      <c r="Y35" s="207"/>
      <c r="Z35" s="2"/>
      <c r="AA35" s="2"/>
      <c r="AB35" s="2"/>
      <c r="AC35" s="2"/>
      <c r="AD35" s="2"/>
      <c r="AE35" s="2"/>
      <c r="AF35" s="2"/>
      <c r="AG35" s="2"/>
      <c r="AH35" s="2"/>
      <c r="AI35" s="2"/>
      <c r="AJ35" s="2"/>
      <c r="AK35" s="2"/>
      <c r="AL35" s="2"/>
      <c r="AM35" s="2"/>
      <c r="AN35" s="2"/>
      <c r="AO35" s="2"/>
    </row>
    <row r="36" spans="1:41" ht="21.75" customHeight="1">
      <c r="A36" s="2"/>
      <c r="B36" s="2"/>
      <c r="C36" s="2"/>
      <c r="D36" s="2"/>
      <c r="E36" s="2"/>
      <c r="F36" s="2"/>
      <c r="G36" s="2"/>
      <c r="H36" s="2"/>
      <c r="I36" s="2"/>
      <c r="J36" s="174"/>
      <c r="K36" s="171"/>
      <c r="L36" s="175"/>
      <c r="M36" s="171"/>
      <c r="N36" s="175"/>
      <c r="O36" s="171"/>
      <c r="P36" s="238" t="str">
        <f t="shared" si="15"/>
        <v/>
      </c>
      <c r="Q36" s="171"/>
      <c r="R36" s="175"/>
      <c r="S36" s="171"/>
      <c r="T36" s="172" t="str">
        <f t="shared" si="16"/>
        <v/>
      </c>
      <c r="U36" s="171"/>
      <c r="V36" s="172" t="str">
        <f t="shared" si="17"/>
        <v/>
      </c>
      <c r="W36" s="171"/>
      <c r="X36" s="172" t="str">
        <f t="shared" si="18"/>
        <v/>
      </c>
      <c r="Y36" s="173"/>
      <c r="Z36" s="2"/>
      <c r="AA36" s="2"/>
      <c r="AB36" s="2"/>
      <c r="AC36" s="2"/>
      <c r="AD36" s="2"/>
      <c r="AE36" s="2"/>
      <c r="AF36" s="2"/>
      <c r="AG36" s="2"/>
      <c r="AH36" s="2"/>
      <c r="AI36" s="2"/>
      <c r="AJ36" s="2"/>
      <c r="AK36" s="2"/>
      <c r="AL36" s="2"/>
      <c r="AM36" s="2"/>
      <c r="AN36" s="2"/>
      <c r="AO36" s="2"/>
    </row>
    <row r="37" spans="1:41" ht="21.75" customHeight="1">
      <c r="A37" s="2"/>
      <c r="B37" s="2"/>
      <c r="C37" s="2"/>
      <c r="D37" s="2"/>
      <c r="E37" s="2"/>
      <c r="F37" s="2"/>
      <c r="G37" s="2"/>
      <c r="H37" s="2"/>
      <c r="I37" s="2"/>
      <c r="J37" s="174"/>
      <c r="K37" s="171"/>
      <c r="L37" s="175"/>
      <c r="M37" s="171"/>
      <c r="N37" s="175"/>
      <c r="O37" s="171"/>
      <c r="P37" s="238" t="str">
        <f t="shared" si="15"/>
        <v/>
      </c>
      <c r="Q37" s="171"/>
      <c r="R37" s="175"/>
      <c r="S37" s="171"/>
      <c r="T37" s="172" t="str">
        <f t="shared" si="16"/>
        <v/>
      </c>
      <c r="U37" s="171"/>
      <c r="V37" s="172" t="str">
        <f t="shared" si="17"/>
        <v/>
      </c>
      <c r="W37" s="171"/>
      <c r="X37" s="172" t="str">
        <f t="shared" si="18"/>
        <v/>
      </c>
      <c r="Y37" s="173"/>
      <c r="Z37" s="2"/>
      <c r="AA37" s="2"/>
      <c r="AB37" s="2"/>
      <c r="AC37" s="2"/>
      <c r="AD37" s="2"/>
      <c r="AE37" s="2"/>
      <c r="AF37" s="2"/>
      <c r="AG37" s="2"/>
      <c r="AH37" s="2"/>
      <c r="AI37" s="2"/>
      <c r="AJ37" s="2"/>
      <c r="AK37" s="2"/>
      <c r="AL37" s="2"/>
      <c r="AM37" s="2"/>
      <c r="AN37" s="2"/>
      <c r="AO37" s="2"/>
    </row>
    <row r="38" spans="1:41" ht="21.75" customHeight="1">
      <c r="A38" s="2"/>
      <c r="B38" s="2"/>
      <c r="C38" s="2"/>
      <c r="D38" s="2"/>
      <c r="E38" s="2"/>
      <c r="F38" s="2"/>
      <c r="G38" s="2"/>
      <c r="H38" s="2"/>
      <c r="I38" s="2"/>
      <c r="J38" s="174"/>
      <c r="K38" s="171"/>
      <c r="L38" s="175"/>
      <c r="M38" s="171"/>
      <c r="N38" s="175"/>
      <c r="O38" s="171"/>
      <c r="P38" s="238" t="str">
        <f t="shared" si="15"/>
        <v/>
      </c>
      <c r="Q38" s="171"/>
      <c r="R38" s="175"/>
      <c r="S38" s="171"/>
      <c r="T38" s="172" t="str">
        <f t="shared" si="16"/>
        <v/>
      </c>
      <c r="U38" s="171"/>
      <c r="V38" s="172" t="str">
        <f t="shared" si="17"/>
        <v/>
      </c>
      <c r="W38" s="171"/>
      <c r="X38" s="172" t="str">
        <f t="shared" si="18"/>
        <v/>
      </c>
      <c r="Y38" s="173"/>
      <c r="Z38" s="2"/>
      <c r="AA38" s="2"/>
      <c r="AB38" s="2"/>
      <c r="AC38" s="2"/>
      <c r="AD38" s="2"/>
      <c r="AE38" s="2"/>
      <c r="AF38" s="2"/>
      <c r="AG38" s="2"/>
      <c r="AH38" s="2"/>
      <c r="AI38" s="2"/>
      <c r="AJ38" s="2"/>
      <c r="AK38" s="2"/>
      <c r="AL38" s="2"/>
      <c r="AM38" s="2"/>
      <c r="AN38" s="2"/>
      <c r="AO38" s="2"/>
    </row>
    <row r="39" spans="1:41" ht="21.75" customHeight="1">
      <c r="A39" s="2"/>
      <c r="B39" s="2"/>
      <c r="C39" s="2"/>
      <c r="D39" s="2"/>
      <c r="E39" s="2"/>
      <c r="F39" s="2"/>
      <c r="G39" s="2"/>
      <c r="H39" s="2"/>
      <c r="I39" s="2"/>
      <c r="J39" s="195"/>
      <c r="K39" s="192"/>
      <c r="L39" s="196"/>
      <c r="M39" s="192"/>
      <c r="N39" s="196"/>
      <c r="O39" s="192"/>
      <c r="P39" s="230" t="str">
        <f t="shared" si="15"/>
        <v/>
      </c>
      <c r="Q39" s="192"/>
      <c r="R39" s="231"/>
      <c r="S39" s="199"/>
      <c r="T39" s="193" t="str">
        <f t="shared" si="16"/>
        <v/>
      </c>
      <c r="U39" s="184"/>
      <c r="V39" s="193" t="str">
        <f t="shared" si="17"/>
        <v/>
      </c>
      <c r="W39" s="184"/>
      <c r="X39" s="193" t="str">
        <f t="shared" si="18"/>
        <v/>
      </c>
      <c r="Y39" s="194"/>
      <c r="Z39" s="2"/>
      <c r="AA39" s="2"/>
      <c r="AB39" s="2"/>
      <c r="AC39" s="2"/>
      <c r="AD39" s="2"/>
      <c r="AE39" s="2"/>
      <c r="AF39" s="2"/>
      <c r="AG39" s="2"/>
      <c r="AH39" s="2"/>
      <c r="AI39" s="2"/>
      <c r="AJ39" s="2"/>
      <c r="AK39" s="2"/>
      <c r="AL39" s="2"/>
      <c r="AM39" s="2"/>
      <c r="AN39" s="2"/>
      <c r="AO39" s="2"/>
    </row>
    <row r="40" spans="1:41" ht="21.75" customHeight="1">
      <c r="A40" s="2"/>
      <c r="B40" s="2"/>
      <c r="C40" s="2"/>
      <c r="D40" s="2"/>
      <c r="E40" s="2"/>
      <c r="F40" s="2"/>
      <c r="G40" s="2"/>
      <c r="H40" s="2"/>
      <c r="I40" s="2"/>
      <c r="J40" s="225" t="s">
        <v>197</v>
      </c>
      <c r="K40" s="122"/>
      <c r="L40" s="122"/>
      <c r="M40" s="122"/>
      <c r="N40" s="122"/>
      <c r="O40" s="122"/>
      <c r="P40" s="122"/>
      <c r="Q40" s="122"/>
      <c r="R40" s="122"/>
      <c r="S40" s="122"/>
      <c r="T40" s="212">
        <f>SUM(T35:U39)</f>
        <v>0.30672411839999997</v>
      </c>
      <c r="U40" s="213"/>
      <c r="V40" s="212">
        <f>IF(共通条件・結果!AA7="８地域","-",SUM(V35:W39))</f>
        <v>0.66150639359999996</v>
      </c>
      <c r="W40" s="213"/>
      <c r="X40" s="212">
        <f>SUM(X35:Y39)</f>
        <v>20.786399999999997</v>
      </c>
      <c r="Y40" s="123"/>
      <c r="Z40" s="2"/>
      <c r="AA40" s="2"/>
      <c r="AB40" s="2"/>
      <c r="AC40" s="2"/>
      <c r="AD40" s="2"/>
      <c r="AE40" s="2"/>
      <c r="AF40" s="2"/>
      <c r="AG40" s="2"/>
      <c r="AH40" s="2"/>
      <c r="AI40" s="2"/>
      <c r="AJ40" s="2"/>
      <c r="AK40" s="2"/>
      <c r="AL40" s="2"/>
      <c r="AM40" s="2"/>
      <c r="AN40" s="2"/>
      <c r="AO40" s="2"/>
    </row>
    <row r="41" spans="1:41" ht="13.5" customHeight="1">
      <c r="A41" s="2"/>
      <c r="B41" s="2"/>
      <c r="C41" s="2"/>
      <c r="D41" s="2"/>
      <c r="E41" s="2"/>
      <c r="F41" s="2"/>
      <c r="G41" s="2"/>
      <c r="H41" s="2"/>
      <c r="I41" s="2"/>
      <c r="J41" s="4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row>
    <row r="42" spans="1:41" ht="21.75" customHeight="1">
      <c r="A42" s="2"/>
      <c r="B42" s="5" t="s">
        <v>198</v>
      </c>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row>
    <row r="43" spans="1:41" ht="21.75" customHeight="1">
      <c r="A43" s="2"/>
      <c r="B43" s="235" t="s">
        <v>199</v>
      </c>
      <c r="C43" s="116"/>
      <c r="D43" s="144" t="s">
        <v>118</v>
      </c>
      <c r="E43" s="119"/>
      <c r="F43" s="119"/>
      <c r="G43" s="119"/>
      <c r="H43" s="119"/>
      <c r="I43" s="119"/>
      <c r="J43" s="120"/>
      <c r="K43" s="45"/>
      <c r="L43" s="236">
        <f>Q43+U43+Y43</f>
        <v>35.720949999999995</v>
      </c>
      <c r="M43" s="119"/>
      <c r="N43" s="119"/>
      <c r="O43" s="45" t="s">
        <v>40</v>
      </c>
      <c r="P43" s="46" t="s">
        <v>119</v>
      </c>
      <c r="Q43" s="232">
        <f>D8*F8+D9*F9+D10*F10+D11*F11+D12*F12+D13*F13+D14*F14+D15*F15+D16*F16+D17*F17+D18*F18+D19*F19</f>
        <v>4.3309499999999996</v>
      </c>
      <c r="R43" s="119"/>
      <c r="S43" s="47" t="s">
        <v>120</v>
      </c>
      <c r="T43" s="47" t="s">
        <v>121</v>
      </c>
      <c r="U43" s="233">
        <f>N26*P26+N27*P27+N28*P28</f>
        <v>2.52</v>
      </c>
      <c r="V43" s="119"/>
      <c r="W43" s="47" t="s">
        <v>120</v>
      </c>
      <c r="X43" s="47" t="s">
        <v>122</v>
      </c>
      <c r="Y43" s="234">
        <f>SUM(P35:Q39)</f>
        <v>28.869999999999997</v>
      </c>
      <c r="Z43" s="119"/>
      <c r="AA43" s="48" t="s">
        <v>123</v>
      </c>
      <c r="AB43" s="2"/>
      <c r="AC43" s="2"/>
      <c r="AD43" s="2"/>
      <c r="AE43" s="2"/>
      <c r="AF43" s="2"/>
      <c r="AG43" s="2"/>
      <c r="AH43" s="2"/>
      <c r="AI43" s="2"/>
      <c r="AJ43" s="2"/>
      <c r="AK43" s="2"/>
      <c r="AL43" s="2"/>
      <c r="AM43" s="2"/>
      <c r="AN43" s="2"/>
      <c r="AO43" s="2"/>
    </row>
    <row r="44" spans="1:41" ht="21.75" customHeight="1">
      <c r="A44" s="2"/>
      <c r="B44" s="214"/>
      <c r="C44" s="138"/>
      <c r="D44" s="146" t="s">
        <v>124</v>
      </c>
      <c r="E44" s="130"/>
      <c r="F44" s="130"/>
      <c r="G44" s="130"/>
      <c r="H44" s="130"/>
      <c r="I44" s="130"/>
      <c r="J44" s="131"/>
      <c r="K44" s="49"/>
      <c r="L44" s="49"/>
      <c r="M44" s="49"/>
      <c r="N44" s="49"/>
      <c r="O44" s="49"/>
      <c r="P44" s="49"/>
      <c r="Q44" s="49"/>
      <c r="R44" s="49"/>
      <c r="S44" s="49"/>
      <c r="T44" s="49"/>
      <c r="U44" s="49"/>
      <c r="V44" s="49"/>
      <c r="W44" s="239">
        <f>V20+V29+T40</f>
        <v>1.51620938217</v>
      </c>
      <c r="X44" s="130"/>
      <c r="Y44" s="130"/>
      <c r="Z44" s="240" t="s">
        <v>125</v>
      </c>
      <c r="AA44" s="131"/>
      <c r="AB44" s="2"/>
      <c r="AC44" s="2"/>
      <c r="AD44" s="2"/>
      <c r="AE44" s="2"/>
      <c r="AF44" s="2"/>
      <c r="AG44" s="2"/>
      <c r="AH44" s="2"/>
      <c r="AI44" s="2"/>
      <c r="AJ44" s="2"/>
      <c r="AK44" s="2"/>
      <c r="AL44" s="2"/>
      <c r="AM44" s="2"/>
      <c r="AN44" s="2"/>
      <c r="AO44" s="2"/>
    </row>
    <row r="45" spans="1:41" ht="21.75" customHeight="1">
      <c r="A45" s="2"/>
      <c r="B45" s="214"/>
      <c r="C45" s="138"/>
      <c r="D45" s="146" t="s">
        <v>126</v>
      </c>
      <c r="E45" s="130"/>
      <c r="F45" s="130"/>
      <c r="G45" s="130"/>
      <c r="H45" s="130"/>
      <c r="I45" s="130"/>
      <c r="J45" s="131"/>
      <c r="K45" s="49"/>
      <c r="L45" s="49"/>
      <c r="M45" s="49"/>
      <c r="N45" s="49"/>
      <c r="O45" s="49"/>
      <c r="P45" s="49"/>
      <c r="Q45" s="49"/>
      <c r="R45" s="49"/>
      <c r="S45" s="49"/>
      <c r="T45" s="49"/>
      <c r="U45" s="49"/>
      <c r="V45" s="49"/>
      <c r="W45" s="239">
        <f>IF(共通条件・結果!AA7="８地域","-",$X$20+$X$29+$V$40)</f>
        <v>2.1973541943600003</v>
      </c>
      <c r="X45" s="130"/>
      <c r="Y45" s="130"/>
      <c r="Z45" s="240" t="s">
        <v>125</v>
      </c>
      <c r="AA45" s="131"/>
      <c r="AB45" s="2"/>
      <c r="AC45" s="2"/>
      <c r="AD45" s="2"/>
      <c r="AE45" s="2"/>
      <c r="AF45" s="2"/>
      <c r="AG45" s="2"/>
      <c r="AH45" s="2"/>
      <c r="AI45" s="2"/>
      <c r="AJ45" s="2"/>
      <c r="AK45" s="2"/>
      <c r="AL45" s="2"/>
      <c r="AM45" s="2"/>
      <c r="AN45" s="2"/>
      <c r="AO45" s="2"/>
    </row>
    <row r="46" spans="1:41" ht="21.75" customHeight="1">
      <c r="A46" s="2"/>
      <c r="B46" s="215"/>
      <c r="C46" s="156"/>
      <c r="D46" s="109" t="s">
        <v>127</v>
      </c>
      <c r="E46" s="110"/>
      <c r="F46" s="110"/>
      <c r="G46" s="110"/>
      <c r="H46" s="110"/>
      <c r="I46" s="110"/>
      <c r="J46" s="111"/>
      <c r="K46" s="50"/>
      <c r="L46" s="50"/>
      <c r="M46" s="50"/>
      <c r="N46" s="50"/>
      <c r="O46" s="50"/>
      <c r="P46" s="50"/>
      <c r="Q46" s="50"/>
      <c r="R46" s="50"/>
      <c r="S46" s="50"/>
      <c r="T46" s="50"/>
      <c r="U46" s="50"/>
      <c r="V46" s="50"/>
      <c r="W46" s="237">
        <f>Z20+Z29+X40</f>
        <v>45.7465665</v>
      </c>
      <c r="X46" s="110"/>
      <c r="Y46" s="110"/>
      <c r="Z46" s="51" t="s">
        <v>128</v>
      </c>
      <c r="AA46" s="52"/>
      <c r="AB46" s="2"/>
      <c r="AC46" s="2"/>
      <c r="AD46" s="2"/>
      <c r="AE46" s="2"/>
      <c r="AF46" s="2"/>
      <c r="AG46" s="2"/>
      <c r="AH46" s="2"/>
      <c r="AI46" s="2"/>
      <c r="AJ46" s="2"/>
      <c r="AK46" s="2"/>
      <c r="AL46" s="2"/>
      <c r="AM46" s="2"/>
      <c r="AN46" s="2"/>
      <c r="AO46" s="2"/>
    </row>
    <row r="47" spans="1:41" ht="21.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row>
    <row r="48" spans="1:41" ht="21.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row>
    <row r="49" spans="1:41" ht="21.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row>
    <row r="50" spans="1:41" ht="21.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row>
    <row r="51" spans="1:41" ht="21.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row>
    <row r="52" spans="1:41" ht="21.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row>
    <row r="53" spans="1:41" ht="21.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row>
    <row r="54" spans="1:41" ht="21.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row>
    <row r="55" spans="1:41" ht="21.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row>
    <row r="56" spans="1:41" ht="21.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row>
    <row r="57" spans="1:41" ht="21.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row>
    <row r="58" spans="1:41" ht="21.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row>
    <row r="59" spans="1:41" ht="21.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row>
    <row r="60" spans="1:41" ht="21.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row>
    <row r="61" spans="1:41" ht="21.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row>
    <row r="62" spans="1:41" ht="21.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row>
    <row r="63" spans="1:41" ht="24.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row>
    <row r="64" spans="1:41" ht="24.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row>
    <row r="65" spans="1:41" ht="24.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row>
    <row r="66" spans="1:41" ht="24.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row>
    <row r="67" spans="1:41" ht="24.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row>
    <row r="68" spans="1:41" ht="24.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row>
    <row r="69" spans="1:41" ht="24.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row>
    <row r="70" spans="1:41" ht="24.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row>
    <row r="71" spans="1:41" ht="24.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row>
    <row r="72" spans="1:41" ht="24.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row>
    <row r="73" spans="1:41" ht="24.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row>
    <row r="74" spans="1:41" ht="24.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row>
    <row r="75" spans="1:41" ht="24.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row>
    <row r="76" spans="1:41" ht="24.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row>
    <row r="77" spans="1:41" ht="24.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row>
    <row r="78" spans="1:41" ht="24.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row>
    <row r="79" spans="1:41" ht="24.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row>
    <row r="80" spans="1:41" ht="24.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row>
    <row r="81" spans="1:41" ht="24.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row>
    <row r="82" spans="1:41" ht="24.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row>
    <row r="83" spans="1:41" ht="24.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row>
    <row r="84" spans="1:41" ht="24.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row>
    <row r="85" spans="1:41" ht="24.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row>
    <row r="86" spans="1:41" ht="24.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row>
    <row r="87" spans="1:41" ht="24.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row>
    <row r="88" spans="1:41" ht="24.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row>
    <row r="89" spans="1:41" ht="24.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row>
    <row r="90" spans="1:41" ht="24.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row>
    <row r="91" spans="1:41" ht="24.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row>
    <row r="92" spans="1:41" ht="24.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row>
    <row r="93" spans="1:41" ht="24.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row>
    <row r="94" spans="1:41" ht="24.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row>
    <row r="95" spans="1:41" ht="24.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row>
    <row r="96" spans="1:41" ht="24.75" customHeight="1">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row>
    <row r="97" spans="1:41" ht="24.75" customHeight="1">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row>
    <row r="98" spans="1:41" ht="24.75" customHeight="1"/>
    <row r="99" spans="1:41" ht="24.75" customHeight="1"/>
    <row r="100" spans="1:41" ht="24.75" customHeight="1"/>
    <row r="101" spans="1:41" ht="24.75" customHeight="1"/>
    <row r="102" spans="1:41" ht="24.75" customHeight="1"/>
    <row r="103" spans="1:41" ht="24.75" customHeight="1"/>
    <row r="104" spans="1:41" ht="24.75" customHeight="1"/>
    <row r="105" spans="1:41" ht="24.75" customHeight="1"/>
    <row r="106" spans="1:41" ht="24.75" customHeight="1"/>
    <row r="107" spans="1:41" ht="24.75" customHeight="1"/>
    <row r="108" spans="1:41" ht="24.75" customHeight="1"/>
    <row r="109" spans="1:41" ht="13.5" customHeight="1"/>
    <row r="110" spans="1:41" ht="13.5" customHeight="1"/>
    <row r="111" spans="1:41" ht="13.5" customHeight="1"/>
    <row r="112" spans="1:41"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289">
    <mergeCell ref="P17:Q17"/>
    <mergeCell ref="R17:S17"/>
    <mergeCell ref="T17:U17"/>
    <mergeCell ref="V17:W17"/>
    <mergeCell ref="X17:Y17"/>
    <mergeCell ref="Z17:AA17"/>
    <mergeCell ref="AN21:AO21"/>
    <mergeCell ref="AN23:AO23"/>
    <mergeCell ref="B17:C17"/>
    <mergeCell ref="D17:E17"/>
    <mergeCell ref="F17:G17"/>
    <mergeCell ref="H17:I17"/>
    <mergeCell ref="J17:K17"/>
    <mergeCell ref="L17:M17"/>
    <mergeCell ref="N17:O17"/>
    <mergeCell ref="X23:Y25"/>
    <mergeCell ref="Z23:AA25"/>
    <mergeCell ref="N25:O25"/>
    <mergeCell ref="P25:Q25"/>
    <mergeCell ref="B20:U20"/>
    <mergeCell ref="V20:W20"/>
    <mergeCell ref="X20:Y20"/>
    <mergeCell ref="Z20:AA20"/>
    <mergeCell ref="J23:M25"/>
    <mergeCell ref="P16:Q16"/>
    <mergeCell ref="R16:S16"/>
    <mergeCell ref="T16:U16"/>
    <mergeCell ref="V16:W16"/>
    <mergeCell ref="X16:Y16"/>
    <mergeCell ref="Z16:AA16"/>
    <mergeCell ref="B16:C16"/>
    <mergeCell ref="D16:E16"/>
    <mergeCell ref="F16:G16"/>
    <mergeCell ref="H16:I16"/>
    <mergeCell ref="J16:K16"/>
    <mergeCell ref="L16:M16"/>
    <mergeCell ref="N16:O16"/>
    <mergeCell ref="P15:Q15"/>
    <mergeCell ref="R15:S15"/>
    <mergeCell ref="T15:U15"/>
    <mergeCell ref="V15:W15"/>
    <mergeCell ref="X15:Y15"/>
    <mergeCell ref="Z15:AA15"/>
    <mergeCell ref="B15:C15"/>
    <mergeCell ref="D15:E15"/>
    <mergeCell ref="F15:G15"/>
    <mergeCell ref="H15:I15"/>
    <mergeCell ref="J15:K15"/>
    <mergeCell ref="L15:M15"/>
    <mergeCell ref="N15:O15"/>
    <mergeCell ref="R14:S14"/>
    <mergeCell ref="T14:U14"/>
    <mergeCell ref="V14:W14"/>
    <mergeCell ref="X14:Y14"/>
    <mergeCell ref="Z14:AA14"/>
    <mergeCell ref="B14:C14"/>
    <mergeCell ref="D14:E14"/>
    <mergeCell ref="F14:G14"/>
    <mergeCell ref="H14:I14"/>
    <mergeCell ref="J14:K14"/>
    <mergeCell ref="L14:M14"/>
    <mergeCell ref="N14:O14"/>
    <mergeCell ref="B12:C12"/>
    <mergeCell ref="D12:E12"/>
    <mergeCell ref="F12:G12"/>
    <mergeCell ref="H12:I12"/>
    <mergeCell ref="J12:K12"/>
    <mergeCell ref="L12:M12"/>
    <mergeCell ref="N12:O12"/>
    <mergeCell ref="P13:Q13"/>
    <mergeCell ref="R13:S13"/>
    <mergeCell ref="B13:C13"/>
    <mergeCell ref="D13:E13"/>
    <mergeCell ref="F13:G13"/>
    <mergeCell ref="H13:I13"/>
    <mergeCell ref="J13:K13"/>
    <mergeCell ref="L13:M13"/>
    <mergeCell ref="N13:O13"/>
    <mergeCell ref="B8:C8"/>
    <mergeCell ref="D8:E8"/>
    <mergeCell ref="F8:G8"/>
    <mergeCell ref="H8:I8"/>
    <mergeCell ref="B9:C9"/>
    <mergeCell ref="H9:I9"/>
    <mergeCell ref="X8:Y8"/>
    <mergeCell ref="X9:Y9"/>
    <mergeCell ref="Z9:AA9"/>
    <mergeCell ref="N8:O8"/>
    <mergeCell ref="P8:Q8"/>
    <mergeCell ref="R8:S8"/>
    <mergeCell ref="T8:U8"/>
    <mergeCell ref="Z8:AA8"/>
    <mergeCell ref="T9:U9"/>
    <mergeCell ref="V9:W9"/>
    <mergeCell ref="D9:E9"/>
    <mergeCell ref="F9:G9"/>
    <mergeCell ref="J9:K9"/>
    <mergeCell ref="L9:M9"/>
    <mergeCell ref="N9:O9"/>
    <mergeCell ref="P9:Q9"/>
    <mergeCell ref="R9:S9"/>
    <mergeCell ref="AD6:AE6"/>
    <mergeCell ref="AH6:AI6"/>
    <mergeCell ref="AK6:AL6"/>
    <mergeCell ref="AN6:AO6"/>
    <mergeCell ref="N5:U5"/>
    <mergeCell ref="P6:U6"/>
    <mergeCell ref="B2:AA2"/>
    <mergeCell ref="R4:U4"/>
    <mergeCell ref="X4:Y4"/>
    <mergeCell ref="B5:C7"/>
    <mergeCell ref="D5:G5"/>
    <mergeCell ref="H5:I7"/>
    <mergeCell ref="N6:O7"/>
    <mergeCell ref="T7:U7"/>
    <mergeCell ref="D6:E7"/>
    <mergeCell ref="F6:G7"/>
    <mergeCell ref="P7:Q7"/>
    <mergeCell ref="R7:S7"/>
    <mergeCell ref="W44:Y44"/>
    <mergeCell ref="Z44:AA44"/>
    <mergeCell ref="W45:Y45"/>
    <mergeCell ref="Z45:AA45"/>
    <mergeCell ref="J5:K7"/>
    <mergeCell ref="L5:M7"/>
    <mergeCell ref="J8:K8"/>
    <mergeCell ref="L8:M8"/>
    <mergeCell ref="V4:W4"/>
    <mergeCell ref="V5:W7"/>
    <mergeCell ref="V8:W8"/>
    <mergeCell ref="X5:Y7"/>
    <mergeCell ref="Z5:AA7"/>
    <mergeCell ref="P12:Q12"/>
    <mergeCell ref="R12:S12"/>
    <mergeCell ref="T12:U12"/>
    <mergeCell ref="V12:W12"/>
    <mergeCell ref="X12:Y12"/>
    <mergeCell ref="Z12:AA12"/>
    <mergeCell ref="T13:U13"/>
    <mergeCell ref="V13:W13"/>
    <mergeCell ref="X13:Y13"/>
    <mergeCell ref="Z13:AA13"/>
    <mergeCell ref="P14:Q14"/>
    <mergeCell ref="B43:C46"/>
    <mergeCell ref="D43:J43"/>
    <mergeCell ref="L43:N43"/>
    <mergeCell ref="D44:J44"/>
    <mergeCell ref="W46:Y46"/>
    <mergeCell ref="L36:M36"/>
    <mergeCell ref="N36:O36"/>
    <mergeCell ref="P36:Q36"/>
    <mergeCell ref="R36:S36"/>
    <mergeCell ref="T36:U36"/>
    <mergeCell ref="V36:W36"/>
    <mergeCell ref="X36:Y36"/>
    <mergeCell ref="J36:K36"/>
    <mergeCell ref="J37:K37"/>
    <mergeCell ref="L37:M37"/>
    <mergeCell ref="N37:O37"/>
    <mergeCell ref="P37:Q37"/>
    <mergeCell ref="R37:S37"/>
    <mergeCell ref="T37:U37"/>
    <mergeCell ref="L38:M38"/>
    <mergeCell ref="N38:O38"/>
    <mergeCell ref="P38:Q38"/>
    <mergeCell ref="R38:S38"/>
    <mergeCell ref="T38:U38"/>
    <mergeCell ref="V35:W35"/>
    <mergeCell ref="X35:Y35"/>
    <mergeCell ref="V37:W37"/>
    <mergeCell ref="X37:Y37"/>
    <mergeCell ref="D45:J45"/>
    <mergeCell ref="D46:J46"/>
    <mergeCell ref="J40:S40"/>
    <mergeCell ref="T40:U40"/>
    <mergeCell ref="V40:W40"/>
    <mergeCell ref="V38:W38"/>
    <mergeCell ref="X38:Y38"/>
    <mergeCell ref="V39:W39"/>
    <mergeCell ref="X39:Y39"/>
    <mergeCell ref="J38:K38"/>
    <mergeCell ref="J39:K39"/>
    <mergeCell ref="L39:M39"/>
    <mergeCell ref="N39:O39"/>
    <mergeCell ref="P39:Q39"/>
    <mergeCell ref="R39:S39"/>
    <mergeCell ref="T39:U39"/>
    <mergeCell ref="Q43:R43"/>
    <mergeCell ref="U43:V43"/>
    <mergeCell ref="Y43:Z43"/>
    <mergeCell ref="X40:Y40"/>
    <mergeCell ref="J32:K34"/>
    <mergeCell ref="J35:K35"/>
    <mergeCell ref="L35:M35"/>
    <mergeCell ref="N35:O35"/>
    <mergeCell ref="P35:Q35"/>
    <mergeCell ref="R35:S35"/>
    <mergeCell ref="T35:U35"/>
    <mergeCell ref="T23:U25"/>
    <mergeCell ref="V23:W25"/>
    <mergeCell ref="J26:M26"/>
    <mergeCell ref="N26:O26"/>
    <mergeCell ref="P26:Q26"/>
    <mergeCell ref="R26:S26"/>
    <mergeCell ref="T26:U26"/>
    <mergeCell ref="N27:O27"/>
    <mergeCell ref="P27:Q27"/>
    <mergeCell ref="R27:S27"/>
    <mergeCell ref="T27:U27"/>
    <mergeCell ref="V27:W27"/>
    <mergeCell ref="J29:U29"/>
    <mergeCell ref="V29:W29"/>
    <mergeCell ref="J27:M27"/>
    <mergeCell ref="J28:M28"/>
    <mergeCell ref="N28:O28"/>
    <mergeCell ref="V26:W26"/>
    <mergeCell ref="X26:Y26"/>
    <mergeCell ref="Z26:AA26"/>
    <mergeCell ref="L32:M34"/>
    <mergeCell ref="N32:O34"/>
    <mergeCell ref="P32:Q34"/>
    <mergeCell ref="R32:S34"/>
    <mergeCell ref="T32:U34"/>
    <mergeCell ref="V32:W34"/>
    <mergeCell ref="X32:Y34"/>
    <mergeCell ref="X27:Y27"/>
    <mergeCell ref="Z27:AA27"/>
    <mergeCell ref="X28:Y28"/>
    <mergeCell ref="Z28:AA28"/>
    <mergeCell ref="X29:Y29"/>
    <mergeCell ref="Z29:AA29"/>
    <mergeCell ref="P28:Q28"/>
    <mergeCell ref="R28:S28"/>
    <mergeCell ref="T28:U28"/>
    <mergeCell ref="V28:W28"/>
    <mergeCell ref="P11:Q11"/>
    <mergeCell ref="R11:S11"/>
    <mergeCell ref="T11:U11"/>
    <mergeCell ref="V11:W11"/>
    <mergeCell ref="X11:Y11"/>
    <mergeCell ref="Z11:AA11"/>
    <mergeCell ref="B11:C11"/>
    <mergeCell ref="D11:E11"/>
    <mergeCell ref="F11:G11"/>
    <mergeCell ref="H11:I11"/>
    <mergeCell ref="J11:K11"/>
    <mergeCell ref="L11:M11"/>
    <mergeCell ref="N11:O11"/>
    <mergeCell ref="P10:Q10"/>
    <mergeCell ref="R10:S10"/>
    <mergeCell ref="T10:U10"/>
    <mergeCell ref="V10:W10"/>
    <mergeCell ref="X10:Y10"/>
    <mergeCell ref="Z10:AA10"/>
    <mergeCell ref="B10:C10"/>
    <mergeCell ref="D10:E10"/>
    <mergeCell ref="F10:G10"/>
    <mergeCell ref="H10:I10"/>
    <mergeCell ref="J10:K10"/>
    <mergeCell ref="L10:M10"/>
    <mergeCell ref="N10:O10"/>
    <mergeCell ref="N23:Q24"/>
    <mergeCell ref="R23:S25"/>
    <mergeCell ref="P19:Q19"/>
    <mergeCell ref="R19:S19"/>
    <mergeCell ref="T19:U19"/>
    <mergeCell ref="V19:W19"/>
    <mergeCell ref="X19:Y19"/>
    <mergeCell ref="Z19:AA19"/>
    <mergeCell ref="B19:C19"/>
    <mergeCell ref="D19:E19"/>
    <mergeCell ref="F19:G19"/>
    <mergeCell ref="H19:I19"/>
    <mergeCell ref="J19:K19"/>
    <mergeCell ref="L19:M19"/>
    <mergeCell ref="N19:O19"/>
    <mergeCell ref="P18:Q18"/>
    <mergeCell ref="R18:S18"/>
    <mergeCell ref="T18:U18"/>
    <mergeCell ref="V18:W18"/>
    <mergeCell ref="X18:Y18"/>
    <mergeCell ref="Z18:AA18"/>
    <mergeCell ref="B18:C18"/>
    <mergeCell ref="D18:E18"/>
    <mergeCell ref="F18:G18"/>
    <mergeCell ref="H18:I18"/>
    <mergeCell ref="J18:K18"/>
    <mergeCell ref="L18:M18"/>
    <mergeCell ref="N18:O18"/>
  </mergeCells>
  <phoneticPr fontId="31"/>
  <conditionalFormatting sqref="B8:U19">
    <cfRule type="expression" dxfId="73" priority="1" stopIfTrue="1">
      <formula>$AE$2&lt;&gt;2</formula>
    </cfRule>
  </conditionalFormatting>
  <conditionalFormatting sqref="J35:O39">
    <cfRule type="expression" dxfId="72" priority="2" stopIfTrue="1">
      <formula>$AE$2&lt;&gt;2</formula>
    </cfRule>
  </conditionalFormatting>
  <conditionalFormatting sqref="J26:U28">
    <cfRule type="expression" dxfId="71" priority="3" stopIfTrue="1">
      <formula>$AE$2&lt;&gt;2</formula>
    </cfRule>
  </conditionalFormatting>
  <conditionalFormatting sqref="L43:N43">
    <cfRule type="expression" dxfId="70" priority="4">
      <formula>$AE$2&lt;&gt;2</formula>
    </cfRule>
  </conditionalFormatting>
  <conditionalFormatting sqref="P35:Q39">
    <cfRule type="expression" dxfId="69" priority="5">
      <formula>$AE$2&lt;&gt;2</formula>
    </cfRule>
  </conditionalFormatting>
  <conditionalFormatting sqref="Q43:R43">
    <cfRule type="expression" dxfId="68" priority="6">
      <formula>$AE$2&lt;&gt;2</formula>
    </cfRule>
  </conditionalFormatting>
  <conditionalFormatting sqref="R35:S39">
    <cfRule type="expression" dxfId="67" priority="7" stopIfTrue="1">
      <formula>$AE$2&lt;&gt;2</formula>
    </cfRule>
  </conditionalFormatting>
  <conditionalFormatting sqref="T35:Y40">
    <cfRule type="expression" dxfId="66" priority="8">
      <formula>$AE$2&lt;&gt;2</formula>
    </cfRule>
  </conditionalFormatting>
  <conditionalFormatting sqref="U43:V43">
    <cfRule type="expression" dxfId="65" priority="9">
      <formula>$AE$2&lt;&gt;2</formula>
    </cfRule>
  </conditionalFormatting>
  <conditionalFormatting sqref="V8:AA19">
    <cfRule type="expression" dxfId="64" priority="10">
      <formula>$AE$2&lt;&gt;2</formula>
    </cfRule>
  </conditionalFormatting>
  <conditionalFormatting sqref="V26:AA29">
    <cfRule type="expression" dxfId="63" priority="11">
      <formula>$AE$2&lt;&gt;2</formula>
    </cfRule>
  </conditionalFormatting>
  <conditionalFormatting sqref="W44:Y46">
    <cfRule type="expression" dxfId="62" priority="12">
      <formula>$AE$2&lt;&gt;2</formula>
    </cfRule>
  </conditionalFormatting>
  <conditionalFormatting sqref="Y43:Z43">
    <cfRule type="expression" dxfId="61" priority="13">
      <formula>$AE$2&lt;&gt;2</formula>
    </cfRule>
  </conditionalFormatting>
  <dataValidations count="1">
    <dataValidation type="list" allowBlank="1" showErrorMessage="1" sqref="L8:L19 T26:T28" xr:uid="{00000000-0002-0000-0500-000000000000}">
      <formula1>"雨戸,ｼｬｯﾀｰ,障子,風除室"</formula1>
    </dataValidation>
  </dataValidations>
  <pageMargins left="0.70866141732283472" right="0.70866141732283472" top="0.74803149606299213" bottom="0.74803149606299213" header="0" footer="0"/>
  <pageSetup paperSize="9" orientation="portrait"/>
  <headerFooter>
    <oddHeader>&amp;Rver. 2.5</oddHeader>
    <oddFooter>&amp;Cⓒ　2022 hyoukakyoukai.All right reserved</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1000"/>
  <sheetViews>
    <sheetView workbookViewId="0"/>
  </sheetViews>
  <sheetFormatPr baseColWidth="10" defaultColWidth="14.5" defaultRowHeight="15" customHeight="1"/>
  <cols>
    <col min="1" max="1" width="0.83203125" customWidth="1"/>
    <col min="2" max="28" width="3.83203125" customWidth="1"/>
    <col min="29" max="29" width="3.83203125" hidden="1" customWidth="1"/>
    <col min="30" max="41" width="4.1640625" hidden="1" customWidth="1"/>
  </cols>
  <sheetData>
    <row r="1" spans="1:41" ht="3.75" customHeight="1"/>
    <row r="2" spans="1:41" ht="30" customHeight="1">
      <c r="A2" s="4"/>
      <c r="B2" s="249" t="s">
        <v>200</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4"/>
      <c r="AC2" s="4"/>
      <c r="AD2" s="4"/>
      <c r="AE2" s="39">
        <f>共通条件・結果!AE2</f>
        <v>2</v>
      </c>
      <c r="AF2" s="4"/>
      <c r="AG2" s="4"/>
      <c r="AH2" s="4"/>
      <c r="AI2" s="4"/>
      <c r="AJ2" s="4"/>
      <c r="AK2" s="4"/>
      <c r="AL2" s="4"/>
      <c r="AM2" s="4"/>
      <c r="AN2" s="4"/>
      <c r="AO2" s="4"/>
    </row>
    <row r="3" spans="1:41" ht="24.7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t="s">
        <v>1</v>
      </c>
      <c r="AF3" s="2"/>
      <c r="AG3" s="2"/>
      <c r="AH3" s="2"/>
      <c r="AI3" s="2"/>
      <c r="AJ3" s="2"/>
      <c r="AK3" s="2"/>
      <c r="AL3" s="2"/>
      <c r="AM3" s="2"/>
      <c r="AN3" s="2"/>
      <c r="AO3" s="2"/>
    </row>
    <row r="4" spans="1:41" ht="21.75" customHeight="1">
      <c r="A4" s="2"/>
      <c r="B4" s="5" t="s">
        <v>71</v>
      </c>
      <c r="C4" s="2"/>
      <c r="D4" s="2"/>
      <c r="E4" s="2"/>
      <c r="F4" s="2"/>
      <c r="G4" s="2"/>
      <c r="H4" s="2"/>
      <c r="I4" s="2"/>
      <c r="J4" s="2"/>
      <c r="K4" s="2"/>
      <c r="L4" s="2"/>
      <c r="M4" s="2"/>
      <c r="N4" s="2"/>
      <c r="O4" s="2"/>
      <c r="P4" s="2"/>
      <c r="Q4" s="2"/>
      <c r="R4" s="121" t="s">
        <v>72</v>
      </c>
      <c r="S4" s="122"/>
      <c r="T4" s="122"/>
      <c r="U4" s="123"/>
      <c r="V4" s="242">
        <f>IF(共通条件・結果!AA7="８地域","0.517",IF(共通条件・結果!AA7="７地域",0.479,IF(共通条件・結果!AA7="６地域",0.491,IF(共通条件・結果!AA7="５地域",0.52,IF(共通条件・結果!AA7="４地域",0.481,IF(共通条件・結果!AA7="３地域",0.55,IF(共通条件・結果!AA7="２地域",0.548,IF(共通条件・結果!AA7="１地域",0.526))))))))</f>
        <v>0.49099999999999999</v>
      </c>
      <c r="W4" s="123"/>
      <c r="X4" s="242">
        <f>IF(共通条件・結果!AA7="８地域","-",IF(共通条件・結果!AA7="７地域",0.848,IF(共通条件・結果!AA7="６地域",0.763,IF(共通条件・結果!AA7="５地域",0.815,IF(共通条件・結果!AA7="４地域",0.723,IF(共通条件・結果!AA7="３地域",0.75,IF(共通条件・結果!AA7="２地域",0.753,IF(共通条件・結果!AA7="１地域",0.79))))))))</f>
        <v>0.76300000000000001</v>
      </c>
      <c r="Y4" s="123"/>
      <c r="Z4" s="2"/>
      <c r="AA4" s="2"/>
      <c r="AB4" s="2"/>
      <c r="AC4" s="2"/>
      <c r="AD4" s="2"/>
      <c r="AE4" s="2"/>
      <c r="AF4" s="2"/>
      <c r="AG4" s="2"/>
      <c r="AH4" s="2"/>
      <c r="AI4" s="2"/>
      <c r="AJ4" s="2"/>
      <c r="AK4" s="2"/>
      <c r="AL4" s="2"/>
      <c r="AM4" s="2"/>
      <c r="AN4" s="2"/>
      <c r="AO4" s="2"/>
    </row>
    <row r="5" spans="1:41" ht="21.75" customHeight="1">
      <c r="A5" s="2"/>
      <c r="B5" s="115" t="s">
        <v>73</v>
      </c>
      <c r="C5" s="117"/>
      <c r="D5" s="118" t="s">
        <v>74</v>
      </c>
      <c r="E5" s="119"/>
      <c r="F5" s="119"/>
      <c r="G5" s="126"/>
      <c r="H5" s="182" t="s">
        <v>201</v>
      </c>
      <c r="I5" s="117"/>
      <c r="J5" s="182" t="s">
        <v>76</v>
      </c>
      <c r="K5" s="117"/>
      <c r="L5" s="182" t="s">
        <v>77</v>
      </c>
      <c r="M5" s="117"/>
      <c r="N5" s="245" t="s">
        <v>78</v>
      </c>
      <c r="O5" s="119"/>
      <c r="P5" s="119"/>
      <c r="Q5" s="119"/>
      <c r="R5" s="119"/>
      <c r="S5" s="119"/>
      <c r="T5" s="119"/>
      <c r="U5" s="119"/>
      <c r="V5" s="182" t="s">
        <v>202</v>
      </c>
      <c r="W5" s="117"/>
      <c r="X5" s="182" t="s">
        <v>203</v>
      </c>
      <c r="Y5" s="117"/>
      <c r="Z5" s="182" t="s">
        <v>81</v>
      </c>
      <c r="AA5" s="134"/>
      <c r="AB5" s="2"/>
      <c r="AC5" s="2"/>
      <c r="AD5" s="2"/>
      <c r="AE5" s="2"/>
      <c r="AF5" s="2"/>
      <c r="AG5" s="2"/>
      <c r="AH5" s="2"/>
      <c r="AI5" s="2"/>
      <c r="AJ5" s="2"/>
      <c r="AK5" s="2"/>
      <c r="AL5" s="2"/>
      <c r="AM5" s="2"/>
      <c r="AN5" s="2"/>
      <c r="AO5" s="2"/>
    </row>
    <row r="6" spans="1:41" ht="21.75" customHeight="1">
      <c r="A6" s="2"/>
      <c r="B6" s="214"/>
      <c r="C6" s="184"/>
      <c r="D6" s="254" t="s">
        <v>82</v>
      </c>
      <c r="E6" s="251"/>
      <c r="F6" s="256" t="s">
        <v>83</v>
      </c>
      <c r="G6" s="257"/>
      <c r="H6" s="183"/>
      <c r="I6" s="184"/>
      <c r="J6" s="183"/>
      <c r="K6" s="184"/>
      <c r="L6" s="183"/>
      <c r="M6" s="184"/>
      <c r="N6" s="250" t="s">
        <v>84</v>
      </c>
      <c r="O6" s="251"/>
      <c r="P6" s="246" t="s">
        <v>85</v>
      </c>
      <c r="Q6" s="247"/>
      <c r="R6" s="247"/>
      <c r="S6" s="247"/>
      <c r="T6" s="247"/>
      <c r="U6" s="248"/>
      <c r="V6" s="183"/>
      <c r="W6" s="184"/>
      <c r="X6" s="183"/>
      <c r="Y6" s="184"/>
      <c r="Z6" s="183"/>
      <c r="AA6" s="194"/>
      <c r="AB6" s="2"/>
      <c r="AC6" s="2"/>
      <c r="AD6" s="244" t="s">
        <v>86</v>
      </c>
      <c r="AE6" s="138"/>
      <c r="AF6" s="34"/>
      <c r="AG6" s="34"/>
      <c r="AH6" s="244" t="s">
        <v>87</v>
      </c>
      <c r="AI6" s="138"/>
      <c r="AJ6" s="34"/>
      <c r="AK6" s="244" t="s">
        <v>88</v>
      </c>
      <c r="AL6" s="138"/>
      <c r="AM6" s="2"/>
      <c r="AN6" s="244" t="s">
        <v>89</v>
      </c>
      <c r="AO6" s="138"/>
    </row>
    <row r="7" spans="1:41" ht="21.75" customHeight="1">
      <c r="A7" s="2"/>
      <c r="B7" s="215"/>
      <c r="C7" s="186"/>
      <c r="D7" s="185"/>
      <c r="E7" s="252"/>
      <c r="F7" s="156"/>
      <c r="G7" s="186"/>
      <c r="H7" s="185"/>
      <c r="I7" s="186"/>
      <c r="J7" s="185"/>
      <c r="K7" s="186"/>
      <c r="L7" s="185"/>
      <c r="M7" s="186"/>
      <c r="N7" s="185"/>
      <c r="O7" s="252"/>
      <c r="P7" s="253" t="s">
        <v>90</v>
      </c>
      <c r="Q7" s="186"/>
      <c r="R7" s="259" t="s">
        <v>91</v>
      </c>
      <c r="S7" s="252"/>
      <c r="T7" s="253" t="s">
        <v>92</v>
      </c>
      <c r="U7" s="186"/>
      <c r="V7" s="185"/>
      <c r="W7" s="186"/>
      <c r="X7" s="185"/>
      <c r="Y7" s="186"/>
      <c r="Z7" s="185"/>
      <c r="AA7" s="165"/>
      <c r="AB7" s="2"/>
      <c r="AC7" s="2"/>
      <c r="AD7" s="34" t="s">
        <v>93</v>
      </c>
      <c r="AE7" s="34" t="s">
        <v>94</v>
      </c>
      <c r="AF7" s="34"/>
      <c r="AG7" s="34"/>
      <c r="AH7" s="34" t="s">
        <v>93</v>
      </c>
      <c r="AI7" s="34" t="s">
        <v>94</v>
      </c>
      <c r="AJ7" s="34"/>
      <c r="AK7" s="34" t="s">
        <v>93</v>
      </c>
      <c r="AL7" s="34" t="s">
        <v>94</v>
      </c>
      <c r="AM7" s="2"/>
      <c r="AN7" s="40" t="s">
        <v>95</v>
      </c>
      <c r="AO7" s="2" t="s">
        <v>96</v>
      </c>
    </row>
    <row r="8" spans="1:41" ht="21.75" customHeight="1">
      <c r="A8" s="2"/>
      <c r="B8" s="216"/>
      <c r="C8" s="206"/>
      <c r="D8" s="221"/>
      <c r="E8" s="222"/>
      <c r="F8" s="223"/>
      <c r="G8" s="206"/>
      <c r="H8" s="221"/>
      <c r="I8" s="206"/>
      <c r="J8" s="221"/>
      <c r="K8" s="206"/>
      <c r="L8" s="198"/>
      <c r="M8" s="199"/>
      <c r="N8" s="260"/>
      <c r="O8" s="222"/>
      <c r="P8" s="261"/>
      <c r="Q8" s="262"/>
      <c r="R8" s="263"/>
      <c r="S8" s="222"/>
      <c r="T8" s="264"/>
      <c r="U8" s="206"/>
      <c r="V8" s="243" t="str">
        <f t="shared" ref="V8:V19" si="0">IF(D8="","",AD8)</f>
        <v/>
      </c>
      <c r="W8" s="117"/>
      <c r="X8" s="243" t="str">
        <f t="shared" ref="X8:X19" si="1">IF(D8="","",IF(ISERROR(AE8),"-",AE8))</f>
        <v/>
      </c>
      <c r="Y8" s="117"/>
      <c r="Z8" s="243" t="str">
        <f t="shared" ref="Z8:Z19" si="2">IF(D8="","",D8*F8*AN8)</f>
        <v/>
      </c>
      <c r="AA8" s="134"/>
      <c r="AB8" s="2"/>
      <c r="AC8" s="2"/>
      <c r="AD8" s="2" t="e">
        <f t="shared" ref="AD8:AD19" si="3">D8*F8*J8*$V$4*AH8</f>
        <v>#VALUE!</v>
      </c>
      <c r="AE8" s="2" t="e">
        <f t="shared" ref="AE8:AE19" si="4">D8*F8*J8*$X$4*AI8</f>
        <v>#VALUE!</v>
      </c>
      <c r="AF8" s="2"/>
      <c r="AG8" s="2" t="b">
        <v>0</v>
      </c>
      <c r="AH8" s="2" t="str">
        <f t="shared" ref="AH8:AH19" si="5">IF(AG8=TRUE,"0.93",IF(ISERROR(AK8),"エラー",IF(AK8&gt;0.93,"0.93",AK8)))</f>
        <v>エラー</v>
      </c>
      <c r="AI8" s="2" t="str">
        <f t="shared" ref="AI8:AI19" si="6">IF(AG8=TRUE,"0.51",IF(ISERROR(AL8),"エラー",IF(AL8&gt;0.72,"0.72",AL8)))</f>
        <v>エラー</v>
      </c>
      <c r="AJ8" s="2"/>
      <c r="AK8" s="2" t="e">
        <f>IF(共通条件・結果!$AA$7="８地域",0.01*(16+19*(2*R8+T8)/P8),0.01*(16+24*(2*R8+T8)/P8))</f>
        <v>#DIV/0!</v>
      </c>
      <c r="AL8" s="2" t="e">
        <f t="shared" ref="AL8:AL19" si="7">0.01*(5+20*(3*R8+T8)/P8)</f>
        <v>#DIV/0!</v>
      </c>
      <c r="AM8" s="2"/>
      <c r="AN8" s="2">
        <f t="shared" ref="AN8:AN19" si="8">IF(AO8="FALSE",H8,IF(L8="風除室",1/((1/H8)+0.1),0.5*H8+0.5*(1/((1/H8)+AO8))))</f>
        <v>0</v>
      </c>
      <c r="AO8" s="34" t="str">
        <f t="shared" ref="AO8:AO19" si="9">IF(L8="","FALSE",IF(L8="雨戸",0.1,IF(L8="ｼｬｯﾀｰ",0.1,IF(L8="障子",0.18,IF(L8="風除室",0.1)))))</f>
        <v>FALSE</v>
      </c>
    </row>
    <row r="9" spans="1:41" ht="21.75" customHeight="1">
      <c r="A9" s="2"/>
      <c r="B9" s="174"/>
      <c r="C9" s="171"/>
      <c r="D9" s="175"/>
      <c r="E9" s="169"/>
      <c r="F9" s="176"/>
      <c r="G9" s="171"/>
      <c r="H9" s="175"/>
      <c r="I9" s="171"/>
      <c r="J9" s="175"/>
      <c r="K9" s="171"/>
      <c r="L9" s="177"/>
      <c r="M9" s="171"/>
      <c r="N9" s="178"/>
      <c r="O9" s="169"/>
      <c r="P9" s="166"/>
      <c r="Q9" s="167"/>
      <c r="R9" s="168"/>
      <c r="S9" s="169"/>
      <c r="T9" s="170"/>
      <c r="U9" s="171"/>
      <c r="V9" s="172" t="str">
        <f t="shared" si="0"/>
        <v/>
      </c>
      <c r="W9" s="171"/>
      <c r="X9" s="172" t="str">
        <f t="shared" si="1"/>
        <v/>
      </c>
      <c r="Y9" s="171"/>
      <c r="Z9" s="172" t="str">
        <f t="shared" si="2"/>
        <v/>
      </c>
      <c r="AA9" s="173"/>
      <c r="AB9" s="2"/>
      <c r="AC9" s="2"/>
      <c r="AD9" s="2" t="e">
        <f t="shared" si="3"/>
        <v>#VALUE!</v>
      </c>
      <c r="AE9" s="2" t="e">
        <f t="shared" si="4"/>
        <v>#VALUE!</v>
      </c>
      <c r="AF9" s="2"/>
      <c r="AG9" s="2" t="b">
        <v>0</v>
      </c>
      <c r="AH9" s="2" t="str">
        <f t="shared" si="5"/>
        <v>エラー</v>
      </c>
      <c r="AI9" s="2" t="str">
        <f t="shared" si="6"/>
        <v>エラー</v>
      </c>
      <c r="AJ9" s="2"/>
      <c r="AK9" s="2" t="e">
        <f>IF(共通条件・結果!$AA$7="８地域",0.01*(16+19*(2*R9+T9)/P9),0.01*(16+24*(2*R9+T9)/P9))</f>
        <v>#DIV/0!</v>
      </c>
      <c r="AL9" s="2" t="e">
        <f t="shared" si="7"/>
        <v>#DIV/0!</v>
      </c>
      <c r="AM9" s="2"/>
      <c r="AN9" s="2">
        <f t="shared" si="8"/>
        <v>0</v>
      </c>
      <c r="AO9" s="34" t="str">
        <f t="shared" si="9"/>
        <v>FALSE</v>
      </c>
    </row>
    <row r="10" spans="1:41" ht="21.75" customHeight="1">
      <c r="A10" s="2"/>
      <c r="B10" s="174"/>
      <c r="C10" s="171"/>
      <c r="D10" s="175"/>
      <c r="E10" s="169"/>
      <c r="F10" s="176"/>
      <c r="G10" s="171"/>
      <c r="H10" s="175"/>
      <c r="I10" s="171"/>
      <c r="J10" s="175"/>
      <c r="K10" s="171"/>
      <c r="L10" s="177"/>
      <c r="M10" s="171"/>
      <c r="N10" s="178"/>
      <c r="O10" s="169"/>
      <c r="P10" s="166"/>
      <c r="Q10" s="169"/>
      <c r="R10" s="168"/>
      <c r="S10" s="169"/>
      <c r="T10" s="168"/>
      <c r="U10" s="171"/>
      <c r="V10" s="172" t="str">
        <f t="shared" si="0"/>
        <v/>
      </c>
      <c r="W10" s="171"/>
      <c r="X10" s="172" t="str">
        <f t="shared" si="1"/>
        <v/>
      </c>
      <c r="Y10" s="171"/>
      <c r="Z10" s="172" t="str">
        <f t="shared" si="2"/>
        <v/>
      </c>
      <c r="AA10" s="173"/>
      <c r="AB10" s="2"/>
      <c r="AC10" s="2"/>
      <c r="AD10" s="2" t="e">
        <f t="shared" si="3"/>
        <v>#VALUE!</v>
      </c>
      <c r="AE10" s="2" t="e">
        <f t="shared" si="4"/>
        <v>#VALUE!</v>
      </c>
      <c r="AF10" s="2"/>
      <c r="AG10" s="2" t="b">
        <v>0</v>
      </c>
      <c r="AH10" s="2" t="str">
        <f t="shared" si="5"/>
        <v>エラー</v>
      </c>
      <c r="AI10" s="2" t="str">
        <f t="shared" si="6"/>
        <v>エラー</v>
      </c>
      <c r="AJ10" s="2"/>
      <c r="AK10" s="2" t="e">
        <f>IF(共通条件・結果!$AA$7="８地域",0.01*(16+19*(2*R10+T10)/P10),0.01*(16+24*(2*R10+T10)/P10))</f>
        <v>#DIV/0!</v>
      </c>
      <c r="AL10" s="2" t="e">
        <f t="shared" si="7"/>
        <v>#DIV/0!</v>
      </c>
      <c r="AM10" s="2"/>
      <c r="AN10" s="2">
        <f t="shared" si="8"/>
        <v>0</v>
      </c>
      <c r="AO10" s="34" t="str">
        <f t="shared" si="9"/>
        <v>FALSE</v>
      </c>
    </row>
    <row r="11" spans="1:41" ht="21.75" customHeight="1">
      <c r="A11" s="2"/>
      <c r="B11" s="174"/>
      <c r="C11" s="171"/>
      <c r="D11" s="175"/>
      <c r="E11" s="169"/>
      <c r="F11" s="176"/>
      <c r="G11" s="171"/>
      <c r="H11" s="175"/>
      <c r="I11" s="171"/>
      <c r="J11" s="175"/>
      <c r="K11" s="171"/>
      <c r="L11" s="177"/>
      <c r="M11" s="171"/>
      <c r="N11" s="178"/>
      <c r="O11" s="169"/>
      <c r="P11" s="166"/>
      <c r="Q11" s="169"/>
      <c r="R11" s="168"/>
      <c r="S11" s="169"/>
      <c r="T11" s="168"/>
      <c r="U11" s="171"/>
      <c r="V11" s="172" t="str">
        <f t="shared" si="0"/>
        <v/>
      </c>
      <c r="W11" s="171"/>
      <c r="X11" s="172" t="str">
        <f t="shared" si="1"/>
        <v/>
      </c>
      <c r="Y11" s="171"/>
      <c r="Z11" s="172" t="str">
        <f t="shared" si="2"/>
        <v/>
      </c>
      <c r="AA11" s="173"/>
      <c r="AB11" s="2"/>
      <c r="AC11" s="2"/>
      <c r="AD11" s="2" t="e">
        <f t="shared" si="3"/>
        <v>#VALUE!</v>
      </c>
      <c r="AE11" s="2" t="e">
        <f t="shared" si="4"/>
        <v>#VALUE!</v>
      </c>
      <c r="AF11" s="2"/>
      <c r="AG11" s="2" t="b">
        <v>0</v>
      </c>
      <c r="AH11" s="2" t="str">
        <f t="shared" si="5"/>
        <v>エラー</v>
      </c>
      <c r="AI11" s="2" t="str">
        <f t="shared" si="6"/>
        <v>エラー</v>
      </c>
      <c r="AJ11" s="2"/>
      <c r="AK11" s="2" t="e">
        <f>IF(共通条件・結果!$AA$7="８地域",0.01*(16+19*(2*R11+T11)/P11),0.01*(16+24*(2*R11+T11)/P11))</f>
        <v>#DIV/0!</v>
      </c>
      <c r="AL11" s="2" t="e">
        <f t="shared" si="7"/>
        <v>#DIV/0!</v>
      </c>
      <c r="AM11" s="2"/>
      <c r="AN11" s="2">
        <f t="shared" si="8"/>
        <v>0</v>
      </c>
      <c r="AO11" s="34" t="str">
        <f t="shared" si="9"/>
        <v>FALSE</v>
      </c>
    </row>
    <row r="12" spans="1:41" ht="21.75" customHeight="1">
      <c r="A12" s="2"/>
      <c r="B12" s="174"/>
      <c r="C12" s="171"/>
      <c r="D12" s="175"/>
      <c r="E12" s="169"/>
      <c r="F12" s="176"/>
      <c r="G12" s="171"/>
      <c r="H12" s="175"/>
      <c r="I12" s="171"/>
      <c r="J12" s="175"/>
      <c r="K12" s="171"/>
      <c r="L12" s="177"/>
      <c r="M12" s="171"/>
      <c r="N12" s="178"/>
      <c r="O12" s="171"/>
      <c r="P12" s="166"/>
      <c r="Q12" s="169"/>
      <c r="R12" s="168"/>
      <c r="S12" s="169"/>
      <c r="T12" s="168"/>
      <c r="U12" s="171"/>
      <c r="V12" s="172" t="str">
        <f t="shared" si="0"/>
        <v/>
      </c>
      <c r="W12" s="171"/>
      <c r="X12" s="172" t="str">
        <f t="shared" si="1"/>
        <v/>
      </c>
      <c r="Y12" s="171"/>
      <c r="Z12" s="172" t="str">
        <f t="shared" si="2"/>
        <v/>
      </c>
      <c r="AA12" s="173"/>
      <c r="AB12" s="2"/>
      <c r="AC12" s="2"/>
      <c r="AD12" s="2" t="e">
        <f t="shared" si="3"/>
        <v>#VALUE!</v>
      </c>
      <c r="AE12" s="2" t="e">
        <f t="shared" si="4"/>
        <v>#VALUE!</v>
      </c>
      <c r="AF12" s="2"/>
      <c r="AG12" s="2" t="b">
        <v>0</v>
      </c>
      <c r="AH12" s="2" t="str">
        <f t="shared" si="5"/>
        <v>エラー</v>
      </c>
      <c r="AI12" s="2" t="str">
        <f t="shared" si="6"/>
        <v>エラー</v>
      </c>
      <c r="AJ12" s="2"/>
      <c r="AK12" s="2" t="e">
        <f>IF(共通条件・結果!$AA$7="８地域",0.01*(16+19*(2*R12+T12)/P12),0.01*(16+24*(2*R12+T12)/P12))</f>
        <v>#DIV/0!</v>
      </c>
      <c r="AL12" s="2" t="e">
        <f t="shared" si="7"/>
        <v>#DIV/0!</v>
      </c>
      <c r="AM12" s="2"/>
      <c r="AN12" s="2">
        <f t="shared" si="8"/>
        <v>0</v>
      </c>
      <c r="AO12" s="34" t="str">
        <f t="shared" si="9"/>
        <v>FALSE</v>
      </c>
    </row>
    <row r="13" spans="1:41" ht="21.75" customHeight="1">
      <c r="A13" s="2"/>
      <c r="B13" s="174"/>
      <c r="C13" s="171"/>
      <c r="D13" s="175"/>
      <c r="E13" s="169"/>
      <c r="F13" s="176"/>
      <c r="G13" s="171"/>
      <c r="H13" s="175"/>
      <c r="I13" s="171"/>
      <c r="J13" s="175"/>
      <c r="K13" s="171"/>
      <c r="L13" s="177"/>
      <c r="M13" s="171"/>
      <c r="N13" s="178"/>
      <c r="O13" s="171"/>
      <c r="P13" s="166"/>
      <c r="Q13" s="169"/>
      <c r="R13" s="168"/>
      <c r="S13" s="169"/>
      <c r="T13" s="168"/>
      <c r="U13" s="171"/>
      <c r="V13" s="172" t="str">
        <f t="shared" si="0"/>
        <v/>
      </c>
      <c r="W13" s="171"/>
      <c r="X13" s="172" t="str">
        <f t="shared" si="1"/>
        <v/>
      </c>
      <c r="Y13" s="171"/>
      <c r="Z13" s="172" t="str">
        <f t="shared" si="2"/>
        <v/>
      </c>
      <c r="AA13" s="173"/>
      <c r="AB13" s="2"/>
      <c r="AC13" s="2"/>
      <c r="AD13" s="2" t="e">
        <f t="shared" si="3"/>
        <v>#VALUE!</v>
      </c>
      <c r="AE13" s="2" t="e">
        <f t="shared" si="4"/>
        <v>#VALUE!</v>
      </c>
      <c r="AF13" s="2"/>
      <c r="AG13" s="2" t="b">
        <v>0</v>
      </c>
      <c r="AH13" s="2" t="str">
        <f t="shared" si="5"/>
        <v>エラー</v>
      </c>
      <c r="AI13" s="2" t="str">
        <f t="shared" si="6"/>
        <v>エラー</v>
      </c>
      <c r="AJ13" s="2"/>
      <c r="AK13" s="2" t="e">
        <f>IF(共通条件・結果!$AA$7="８地域",0.01*(16+19*(2*R13+T13)/P13),0.01*(16+24*(2*R13+T13)/P13))</f>
        <v>#DIV/0!</v>
      </c>
      <c r="AL13" s="2" t="e">
        <f t="shared" si="7"/>
        <v>#DIV/0!</v>
      </c>
      <c r="AM13" s="2"/>
      <c r="AN13" s="2">
        <f t="shared" si="8"/>
        <v>0</v>
      </c>
      <c r="AO13" s="34" t="str">
        <f t="shared" si="9"/>
        <v>FALSE</v>
      </c>
    </row>
    <row r="14" spans="1:41" ht="21.75" customHeight="1">
      <c r="A14" s="2"/>
      <c r="B14" s="174"/>
      <c r="C14" s="171"/>
      <c r="D14" s="175"/>
      <c r="E14" s="169"/>
      <c r="F14" s="176"/>
      <c r="G14" s="171"/>
      <c r="H14" s="175"/>
      <c r="I14" s="171"/>
      <c r="J14" s="175"/>
      <c r="K14" s="171"/>
      <c r="L14" s="177"/>
      <c r="M14" s="171"/>
      <c r="N14" s="178"/>
      <c r="O14" s="169"/>
      <c r="P14" s="166"/>
      <c r="Q14" s="169"/>
      <c r="R14" s="168"/>
      <c r="S14" s="169"/>
      <c r="T14" s="168"/>
      <c r="U14" s="171"/>
      <c r="V14" s="172" t="str">
        <f t="shared" si="0"/>
        <v/>
      </c>
      <c r="W14" s="171"/>
      <c r="X14" s="172" t="str">
        <f t="shared" si="1"/>
        <v/>
      </c>
      <c r="Y14" s="171"/>
      <c r="Z14" s="172" t="str">
        <f t="shared" si="2"/>
        <v/>
      </c>
      <c r="AA14" s="173"/>
      <c r="AB14" s="2"/>
      <c r="AC14" s="2"/>
      <c r="AD14" s="2" t="e">
        <f t="shared" si="3"/>
        <v>#VALUE!</v>
      </c>
      <c r="AE14" s="2" t="e">
        <f t="shared" si="4"/>
        <v>#VALUE!</v>
      </c>
      <c r="AF14" s="2"/>
      <c r="AG14" s="2" t="b">
        <v>0</v>
      </c>
      <c r="AH14" s="2" t="str">
        <f t="shared" si="5"/>
        <v>エラー</v>
      </c>
      <c r="AI14" s="2" t="str">
        <f t="shared" si="6"/>
        <v>エラー</v>
      </c>
      <c r="AJ14" s="2"/>
      <c r="AK14" s="2" t="e">
        <f>IF(共通条件・結果!$AA$7="８地域",0.01*(16+19*(2*R14+T14)/P14),0.01*(16+24*(2*R14+T14)/P14))</f>
        <v>#DIV/0!</v>
      </c>
      <c r="AL14" s="2" t="e">
        <f t="shared" si="7"/>
        <v>#DIV/0!</v>
      </c>
      <c r="AM14" s="2"/>
      <c r="AN14" s="2">
        <f t="shared" si="8"/>
        <v>0</v>
      </c>
      <c r="AO14" s="34" t="str">
        <f t="shared" si="9"/>
        <v>FALSE</v>
      </c>
    </row>
    <row r="15" spans="1:41" ht="21.75" customHeight="1">
      <c r="A15" s="2"/>
      <c r="B15" s="174"/>
      <c r="C15" s="171"/>
      <c r="D15" s="175"/>
      <c r="E15" s="169"/>
      <c r="F15" s="176"/>
      <c r="G15" s="171"/>
      <c r="H15" s="175"/>
      <c r="I15" s="171"/>
      <c r="J15" s="175"/>
      <c r="K15" s="171"/>
      <c r="L15" s="177"/>
      <c r="M15" s="171"/>
      <c r="N15" s="178"/>
      <c r="O15" s="169"/>
      <c r="P15" s="166"/>
      <c r="Q15" s="169"/>
      <c r="R15" s="168"/>
      <c r="S15" s="169"/>
      <c r="T15" s="168"/>
      <c r="U15" s="171"/>
      <c r="V15" s="172" t="str">
        <f t="shared" si="0"/>
        <v/>
      </c>
      <c r="W15" s="171"/>
      <c r="X15" s="172" t="str">
        <f t="shared" si="1"/>
        <v/>
      </c>
      <c r="Y15" s="171"/>
      <c r="Z15" s="172" t="str">
        <f t="shared" si="2"/>
        <v/>
      </c>
      <c r="AA15" s="173"/>
      <c r="AB15" s="2"/>
      <c r="AC15" s="2"/>
      <c r="AD15" s="2" t="e">
        <f t="shared" si="3"/>
        <v>#VALUE!</v>
      </c>
      <c r="AE15" s="2" t="e">
        <f t="shared" si="4"/>
        <v>#VALUE!</v>
      </c>
      <c r="AF15" s="2"/>
      <c r="AG15" s="2" t="b">
        <v>0</v>
      </c>
      <c r="AH15" s="2" t="str">
        <f t="shared" si="5"/>
        <v>エラー</v>
      </c>
      <c r="AI15" s="2" t="str">
        <f t="shared" si="6"/>
        <v>エラー</v>
      </c>
      <c r="AJ15" s="2"/>
      <c r="AK15" s="2" t="e">
        <f>IF(共通条件・結果!$AA$7="８地域",0.01*(16+19*(2*R15+T15)/P15),0.01*(16+24*(2*R15+T15)/P15))</f>
        <v>#DIV/0!</v>
      </c>
      <c r="AL15" s="2" t="e">
        <f t="shared" si="7"/>
        <v>#DIV/0!</v>
      </c>
      <c r="AM15" s="2"/>
      <c r="AN15" s="2">
        <f t="shared" si="8"/>
        <v>0</v>
      </c>
      <c r="AO15" s="34" t="str">
        <f t="shared" si="9"/>
        <v>FALSE</v>
      </c>
    </row>
    <row r="16" spans="1:41" ht="21.75" customHeight="1">
      <c r="A16" s="2"/>
      <c r="B16" s="174"/>
      <c r="C16" s="171"/>
      <c r="D16" s="175"/>
      <c r="E16" s="169"/>
      <c r="F16" s="176"/>
      <c r="G16" s="171"/>
      <c r="H16" s="175"/>
      <c r="I16" s="171"/>
      <c r="J16" s="175"/>
      <c r="K16" s="171"/>
      <c r="L16" s="177"/>
      <c r="M16" s="171"/>
      <c r="N16" s="178"/>
      <c r="O16" s="169"/>
      <c r="P16" s="166"/>
      <c r="Q16" s="169"/>
      <c r="R16" s="168"/>
      <c r="S16" s="169"/>
      <c r="T16" s="168"/>
      <c r="U16" s="171"/>
      <c r="V16" s="172" t="str">
        <f t="shared" si="0"/>
        <v/>
      </c>
      <c r="W16" s="171"/>
      <c r="X16" s="172" t="str">
        <f t="shared" si="1"/>
        <v/>
      </c>
      <c r="Y16" s="171"/>
      <c r="Z16" s="172" t="str">
        <f t="shared" si="2"/>
        <v/>
      </c>
      <c r="AA16" s="173"/>
      <c r="AB16" s="2"/>
      <c r="AC16" s="2"/>
      <c r="AD16" s="2" t="e">
        <f t="shared" si="3"/>
        <v>#VALUE!</v>
      </c>
      <c r="AE16" s="2" t="e">
        <f t="shared" si="4"/>
        <v>#VALUE!</v>
      </c>
      <c r="AF16" s="2"/>
      <c r="AG16" s="2" t="b">
        <v>0</v>
      </c>
      <c r="AH16" s="2" t="str">
        <f t="shared" si="5"/>
        <v>エラー</v>
      </c>
      <c r="AI16" s="2" t="str">
        <f t="shared" si="6"/>
        <v>エラー</v>
      </c>
      <c r="AJ16" s="2"/>
      <c r="AK16" s="2" t="e">
        <f>IF(共通条件・結果!$AA$7="８地域",0.01*(16+19*(2*R16+T16)/P16),0.01*(16+24*(2*R16+T16)/P16))</f>
        <v>#DIV/0!</v>
      </c>
      <c r="AL16" s="2" t="e">
        <f t="shared" si="7"/>
        <v>#DIV/0!</v>
      </c>
      <c r="AM16" s="2"/>
      <c r="AN16" s="2">
        <f t="shared" si="8"/>
        <v>0</v>
      </c>
      <c r="AO16" s="34" t="str">
        <f t="shared" si="9"/>
        <v>FALSE</v>
      </c>
    </row>
    <row r="17" spans="1:41" ht="21.75" customHeight="1">
      <c r="A17" s="2"/>
      <c r="B17" s="174"/>
      <c r="C17" s="171"/>
      <c r="D17" s="175"/>
      <c r="E17" s="169"/>
      <c r="F17" s="176"/>
      <c r="G17" s="171"/>
      <c r="H17" s="175"/>
      <c r="I17" s="171"/>
      <c r="J17" s="175"/>
      <c r="K17" s="171"/>
      <c r="L17" s="177"/>
      <c r="M17" s="171"/>
      <c r="N17" s="178"/>
      <c r="O17" s="169"/>
      <c r="P17" s="166"/>
      <c r="Q17" s="167"/>
      <c r="R17" s="168"/>
      <c r="S17" s="169"/>
      <c r="T17" s="168"/>
      <c r="U17" s="171"/>
      <c r="V17" s="172" t="str">
        <f t="shared" si="0"/>
        <v/>
      </c>
      <c r="W17" s="171"/>
      <c r="X17" s="172" t="str">
        <f t="shared" si="1"/>
        <v/>
      </c>
      <c r="Y17" s="171"/>
      <c r="Z17" s="172" t="str">
        <f t="shared" si="2"/>
        <v/>
      </c>
      <c r="AA17" s="173"/>
      <c r="AB17" s="2"/>
      <c r="AC17" s="2"/>
      <c r="AD17" s="2" t="e">
        <f t="shared" si="3"/>
        <v>#VALUE!</v>
      </c>
      <c r="AE17" s="2" t="e">
        <f t="shared" si="4"/>
        <v>#VALUE!</v>
      </c>
      <c r="AF17" s="2"/>
      <c r="AG17" s="2" t="b">
        <v>0</v>
      </c>
      <c r="AH17" s="2" t="str">
        <f t="shared" si="5"/>
        <v>エラー</v>
      </c>
      <c r="AI17" s="2" t="str">
        <f t="shared" si="6"/>
        <v>エラー</v>
      </c>
      <c r="AJ17" s="2"/>
      <c r="AK17" s="2" t="e">
        <f>IF(共通条件・結果!$AA$7="８地域",0.01*(16+19*(2*R17+T17)/P17),0.01*(16+24*(2*R17+T17)/P17))</f>
        <v>#DIV/0!</v>
      </c>
      <c r="AL17" s="2" t="e">
        <f t="shared" si="7"/>
        <v>#DIV/0!</v>
      </c>
      <c r="AM17" s="2"/>
      <c r="AN17" s="2">
        <f t="shared" si="8"/>
        <v>0</v>
      </c>
      <c r="AO17" s="34" t="str">
        <f t="shared" si="9"/>
        <v>FALSE</v>
      </c>
    </row>
    <row r="18" spans="1:41" ht="21.75" customHeight="1">
      <c r="A18" s="2"/>
      <c r="B18" s="174"/>
      <c r="C18" s="171"/>
      <c r="D18" s="175"/>
      <c r="E18" s="169"/>
      <c r="F18" s="176"/>
      <c r="G18" s="171"/>
      <c r="H18" s="175"/>
      <c r="I18" s="171"/>
      <c r="J18" s="175"/>
      <c r="K18" s="171"/>
      <c r="L18" s="177"/>
      <c r="M18" s="171"/>
      <c r="N18" s="178"/>
      <c r="O18" s="169"/>
      <c r="P18" s="166"/>
      <c r="Q18" s="167"/>
      <c r="R18" s="168"/>
      <c r="S18" s="169"/>
      <c r="T18" s="170"/>
      <c r="U18" s="171"/>
      <c r="V18" s="172" t="str">
        <f t="shared" si="0"/>
        <v/>
      </c>
      <c r="W18" s="171"/>
      <c r="X18" s="172" t="str">
        <f t="shared" si="1"/>
        <v/>
      </c>
      <c r="Y18" s="171"/>
      <c r="Z18" s="172" t="str">
        <f t="shared" si="2"/>
        <v/>
      </c>
      <c r="AA18" s="173"/>
      <c r="AB18" s="2"/>
      <c r="AC18" s="2"/>
      <c r="AD18" s="2" t="e">
        <f t="shared" si="3"/>
        <v>#VALUE!</v>
      </c>
      <c r="AE18" s="2" t="e">
        <f t="shared" si="4"/>
        <v>#VALUE!</v>
      </c>
      <c r="AF18" s="2"/>
      <c r="AG18" s="2" t="b">
        <v>0</v>
      </c>
      <c r="AH18" s="2" t="str">
        <f t="shared" si="5"/>
        <v>エラー</v>
      </c>
      <c r="AI18" s="2" t="str">
        <f t="shared" si="6"/>
        <v>エラー</v>
      </c>
      <c r="AJ18" s="2"/>
      <c r="AK18" s="2" t="e">
        <f>IF(共通条件・結果!$AA$7="８地域",0.01*(16+19*(2*R18+T18)/P18),0.01*(16+24*(2*R18+T18)/P18))</f>
        <v>#DIV/0!</v>
      </c>
      <c r="AL18" s="2" t="e">
        <f t="shared" si="7"/>
        <v>#DIV/0!</v>
      </c>
      <c r="AM18" s="2"/>
      <c r="AN18" s="2">
        <f t="shared" si="8"/>
        <v>0</v>
      </c>
      <c r="AO18" s="34" t="str">
        <f t="shared" si="9"/>
        <v>FALSE</v>
      </c>
    </row>
    <row r="19" spans="1:41" ht="21.75" customHeight="1">
      <c r="A19" s="2"/>
      <c r="B19" s="195"/>
      <c r="C19" s="192"/>
      <c r="D19" s="196"/>
      <c r="E19" s="190"/>
      <c r="F19" s="197"/>
      <c r="G19" s="192"/>
      <c r="H19" s="196"/>
      <c r="I19" s="192"/>
      <c r="J19" s="196"/>
      <c r="K19" s="192"/>
      <c r="L19" s="198"/>
      <c r="M19" s="199"/>
      <c r="N19" s="200"/>
      <c r="O19" s="190"/>
      <c r="P19" s="187"/>
      <c r="Q19" s="188"/>
      <c r="R19" s="189"/>
      <c r="S19" s="190"/>
      <c r="T19" s="191"/>
      <c r="U19" s="192"/>
      <c r="V19" s="172" t="str">
        <f t="shared" si="0"/>
        <v/>
      </c>
      <c r="W19" s="171"/>
      <c r="X19" s="172" t="str">
        <f t="shared" si="1"/>
        <v/>
      </c>
      <c r="Y19" s="171"/>
      <c r="Z19" s="193" t="str">
        <f t="shared" si="2"/>
        <v/>
      </c>
      <c r="AA19" s="194"/>
      <c r="AB19" s="2"/>
      <c r="AC19" s="2"/>
      <c r="AD19" s="2" t="e">
        <f t="shared" si="3"/>
        <v>#VALUE!</v>
      </c>
      <c r="AE19" s="2" t="e">
        <f t="shared" si="4"/>
        <v>#VALUE!</v>
      </c>
      <c r="AF19" s="2"/>
      <c r="AG19" s="2" t="b">
        <v>0</v>
      </c>
      <c r="AH19" s="2" t="str">
        <f t="shared" si="5"/>
        <v>エラー</v>
      </c>
      <c r="AI19" s="2" t="str">
        <f t="shared" si="6"/>
        <v>エラー</v>
      </c>
      <c r="AJ19" s="2"/>
      <c r="AK19" s="2" t="e">
        <f>IF(共通条件・結果!$AA$7="８地域",0.01*(16+19*(2*R19+T19)/P19),0.01*(16+24*(2*R19+T19)/P19))</f>
        <v>#DIV/0!</v>
      </c>
      <c r="AL19" s="2" t="e">
        <f t="shared" si="7"/>
        <v>#DIV/0!</v>
      </c>
      <c r="AM19" s="2"/>
      <c r="AN19" s="2">
        <f t="shared" si="8"/>
        <v>0</v>
      </c>
      <c r="AO19" s="34" t="str">
        <f t="shared" si="9"/>
        <v>FALSE</v>
      </c>
    </row>
    <row r="20" spans="1:41" ht="21.75" customHeight="1">
      <c r="A20" s="2"/>
      <c r="B20" s="225" t="s">
        <v>204</v>
      </c>
      <c r="C20" s="122"/>
      <c r="D20" s="122"/>
      <c r="E20" s="122"/>
      <c r="F20" s="122"/>
      <c r="G20" s="122"/>
      <c r="H20" s="122"/>
      <c r="I20" s="122"/>
      <c r="J20" s="122"/>
      <c r="K20" s="122"/>
      <c r="L20" s="122"/>
      <c r="M20" s="122"/>
      <c r="N20" s="122"/>
      <c r="O20" s="122"/>
      <c r="P20" s="122"/>
      <c r="Q20" s="122"/>
      <c r="R20" s="122"/>
      <c r="S20" s="122"/>
      <c r="T20" s="122"/>
      <c r="U20" s="122"/>
      <c r="V20" s="212">
        <f>SUM(V8:W19)</f>
        <v>0</v>
      </c>
      <c r="W20" s="213"/>
      <c r="X20" s="212">
        <f>IF(共通条件・結果!AA7="８地域","-",SUM(X8:Y19))</f>
        <v>0</v>
      </c>
      <c r="Y20" s="213"/>
      <c r="Z20" s="212">
        <f>SUM(Z8:AA19)</f>
        <v>0</v>
      </c>
      <c r="AA20" s="123"/>
      <c r="AB20" s="2"/>
      <c r="AC20" s="2"/>
      <c r="AD20" s="2"/>
      <c r="AE20" s="2"/>
      <c r="AF20" s="2"/>
      <c r="AG20" s="2"/>
      <c r="AH20" s="2"/>
      <c r="AI20" s="2"/>
      <c r="AJ20" s="2"/>
      <c r="AK20" s="2"/>
      <c r="AL20" s="2"/>
      <c r="AM20" s="2"/>
      <c r="AN20" s="2"/>
      <c r="AO20" s="2"/>
    </row>
    <row r="21" spans="1:41" ht="9.7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44"/>
      <c r="AO21" s="138"/>
    </row>
    <row r="22" spans="1:41" ht="21.75" customHeight="1">
      <c r="A22" s="2"/>
      <c r="B22" s="2"/>
      <c r="C22" s="2"/>
      <c r="D22" s="2"/>
      <c r="E22" s="5"/>
      <c r="F22" s="2"/>
      <c r="G22" s="2"/>
      <c r="H22" s="2"/>
      <c r="I22" s="2"/>
      <c r="J22" s="5" t="s">
        <v>100</v>
      </c>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row>
    <row r="23" spans="1:41" ht="21.75" customHeight="1">
      <c r="A23" s="2"/>
      <c r="B23" s="2"/>
      <c r="C23" s="2"/>
      <c r="D23" s="2"/>
      <c r="E23" s="2"/>
      <c r="F23" s="2"/>
      <c r="G23" s="2"/>
      <c r="H23" s="2"/>
      <c r="I23" s="2"/>
      <c r="J23" s="115" t="s">
        <v>101</v>
      </c>
      <c r="K23" s="116"/>
      <c r="L23" s="116"/>
      <c r="M23" s="117"/>
      <c r="N23" s="132" t="s">
        <v>74</v>
      </c>
      <c r="O23" s="116"/>
      <c r="P23" s="116"/>
      <c r="Q23" s="117"/>
      <c r="R23" s="182" t="s">
        <v>205</v>
      </c>
      <c r="S23" s="117"/>
      <c r="T23" s="209" t="s">
        <v>77</v>
      </c>
      <c r="U23" s="117"/>
      <c r="V23" s="182" t="s">
        <v>206</v>
      </c>
      <c r="W23" s="117"/>
      <c r="X23" s="182" t="s">
        <v>207</v>
      </c>
      <c r="Y23" s="117"/>
      <c r="Z23" s="182" t="s">
        <v>81</v>
      </c>
      <c r="AA23" s="134"/>
      <c r="AB23" s="2"/>
      <c r="AC23" s="2"/>
      <c r="AD23" s="2"/>
      <c r="AE23" s="2"/>
      <c r="AF23" s="2"/>
      <c r="AG23" s="2"/>
      <c r="AH23" s="2"/>
      <c r="AI23" s="2"/>
      <c r="AJ23" s="2"/>
      <c r="AK23" s="2"/>
      <c r="AL23" s="2"/>
      <c r="AM23" s="2"/>
      <c r="AN23" s="244" t="s">
        <v>89</v>
      </c>
      <c r="AO23" s="138"/>
    </row>
    <row r="24" spans="1:41" ht="21.75" customHeight="1">
      <c r="A24" s="2"/>
      <c r="B24" s="2"/>
      <c r="C24" s="2"/>
      <c r="D24" s="2"/>
      <c r="E24" s="2"/>
      <c r="F24" s="2"/>
      <c r="G24" s="2"/>
      <c r="H24" s="2"/>
      <c r="I24" s="2"/>
      <c r="J24" s="214"/>
      <c r="K24" s="138"/>
      <c r="L24" s="138"/>
      <c r="M24" s="184"/>
      <c r="N24" s="179"/>
      <c r="O24" s="180"/>
      <c r="P24" s="180"/>
      <c r="Q24" s="181"/>
      <c r="R24" s="183"/>
      <c r="S24" s="184"/>
      <c r="T24" s="183"/>
      <c r="U24" s="184"/>
      <c r="V24" s="183"/>
      <c r="W24" s="184"/>
      <c r="X24" s="183"/>
      <c r="Y24" s="184"/>
      <c r="Z24" s="183"/>
      <c r="AA24" s="194"/>
      <c r="AB24" s="2"/>
      <c r="AC24" s="2"/>
      <c r="AD24" s="2"/>
      <c r="AE24" s="2"/>
      <c r="AF24" s="2"/>
      <c r="AG24" s="2"/>
      <c r="AH24" s="2"/>
      <c r="AI24" s="2"/>
      <c r="AJ24" s="2"/>
      <c r="AK24" s="2"/>
      <c r="AL24" s="2"/>
      <c r="AM24" s="2"/>
      <c r="AN24" s="34"/>
      <c r="AO24" s="34"/>
    </row>
    <row r="25" spans="1:41" ht="21.75" customHeight="1">
      <c r="A25" s="2"/>
      <c r="B25" s="2"/>
      <c r="C25" s="2"/>
      <c r="D25" s="2"/>
      <c r="E25" s="2"/>
      <c r="F25" s="2"/>
      <c r="G25" s="2"/>
      <c r="H25" s="2"/>
      <c r="I25" s="2"/>
      <c r="J25" s="215"/>
      <c r="K25" s="156"/>
      <c r="L25" s="156"/>
      <c r="M25" s="186"/>
      <c r="N25" s="266" t="s">
        <v>82</v>
      </c>
      <c r="O25" s="159"/>
      <c r="P25" s="267" t="s">
        <v>83</v>
      </c>
      <c r="Q25" s="159"/>
      <c r="R25" s="185"/>
      <c r="S25" s="186"/>
      <c r="T25" s="185"/>
      <c r="U25" s="186"/>
      <c r="V25" s="185"/>
      <c r="W25" s="186"/>
      <c r="X25" s="185"/>
      <c r="Y25" s="186"/>
      <c r="Z25" s="185"/>
      <c r="AA25" s="165"/>
      <c r="AB25" s="2"/>
      <c r="AC25" s="2"/>
      <c r="AD25" s="2"/>
      <c r="AE25" s="2"/>
      <c r="AF25" s="2"/>
      <c r="AG25" s="2"/>
      <c r="AH25" s="2"/>
      <c r="AI25" s="2"/>
      <c r="AJ25" s="2"/>
      <c r="AK25" s="2"/>
      <c r="AL25" s="2"/>
      <c r="AM25" s="2"/>
      <c r="AN25" s="40" t="s">
        <v>95</v>
      </c>
      <c r="AO25" s="2" t="s">
        <v>96</v>
      </c>
    </row>
    <row r="26" spans="1:41" ht="21.75" customHeight="1">
      <c r="A26" s="2"/>
      <c r="B26" s="2"/>
      <c r="C26" s="2"/>
      <c r="D26" s="41"/>
      <c r="E26" s="41"/>
      <c r="F26" s="2"/>
      <c r="G26" s="2"/>
      <c r="H26" s="2"/>
      <c r="I26" s="2"/>
      <c r="J26" s="220"/>
      <c r="K26" s="217"/>
      <c r="L26" s="217"/>
      <c r="M26" s="206"/>
      <c r="N26" s="221"/>
      <c r="O26" s="222"/>
      <c r="P26" s="223"/>
      <c r="Q26" s="206"/>
      <c r="R26" s="221"/>
      <c r="S26" s="206"/>
      <c r="T26" s="224"/>
      <c r="U26" s="206"/>
      <c r="V26" s="205" t="str">
        <f t="shared" ref="V26:V28" si="10">IF(N26="","",N26*P26*R26*0.034*$V$4)</f>
        <v/>
      </c>
      <c r="W26" s="206"/>
      <c r="X26" s="205" t="str">
        <f t="shared" ref="X26:X28" si="11">IF(N26="","",IF(ISERROR(N26*P26*R26*0.034*$X$4),"-",N26*P26*R26*0.034*$X$4))</f>
        <v/>
      </c>
      <c r="Y26" s="206"/>
      <c r="Z26" s="205" t="str">
        <f t="shared" ref="Z26:Z28" si="12">IF(N26="","",N26*P26*AN26)</f>
        <v/>
      </c>
      <c r="AA26" s="207"/>
      <c r="AB26" s="2"/>
      <c r="AC26" s="2"/>
      <c r="AD26" s="2"/>
      <c r="AE26" s="2"/>
      <c r="AF26" s="2"/>
      <c r="AG26" s="2"/>
      <c r="AH26" s="2"/>
      <c r="AI26" s="2"/>
      <c r="AJ26" s="2"/>
      <c r="AK26" s="2"/>
      <c r="AL26" s="2"/>
      <c r="AM26" s="2"/>
      <c r="AN26" s="2">
        <f t="shared" ref="AN26:AN28" si="13">IF(AO26="FALSE",R26,IF(T26="風除室",1/((1/R26)+0.1),0.5*R26+0.5*(1/((1/R26)+AO26))))</f>
        <v>0</v>
      </c>
      <c r="AO26" s="34" t="str">
        <f t="shared" ref="AO26:AO28" si="14">IF(T26="","FALSE",IF(T26="雨戸",0.1,IF(T26="ｼｬｯﾀｰ",0.1,IF(T26="障子",0.18,IF(T26="風除室",0.1)))))</f>
        <v>FALSE</v>
      </c>
    </row>
    <row r="27" spans="1:41" ht="21.75" customHeight="1">
      <c r="A27" s="2"/>
      <c r="B27" s="2"/>
      <c r="C27" s="2"/>
      <c r="D27" s="41"/>
      <c r="E27" s="41"/>
      <c r="F27" s="2"/>
      <c r="G27" s="2"/>
      <c r="H27" s="2"/>
      <c r="I27" s="2"/>
      <c r="J27" s="226"/>
      <c r="K27" s="227"/>
      <c r="L27" s="227"/>
      <c r="M27" s="171"/>
      <c r="N27" s="175"/>
      <c r="O27" s="169"/>
      <c r="P27" s="176"/>
      <c r="Q27" s="171"/>
      <c r="R27" s="175"/>
      <c r="S27" s="171"/>
      <c r="T27" s="177"/>
      <c r="U27" s="171"/>
      <c r="V27" s="172" t="str">
        <f t="shared" si="10"/>
        <v/>
      </c>
      <c r="W27" s="171"/>
      <c r="X27" s="172" t="str">
        <f t="shared" si="11"/>
        <v/>
      </c>
      <c r="Y27" s="171"/>
      <c r="Z27" s="172" t="str">
        <f t="shared" si="12"/>
        <v/>
      </c>
      <c r="AA27" s="173"/>
      <c r="AB27" s="2"/>
      <c r="AC27" s="2"/>
      <c r="AD27" s="2"/>
      <c r="AE27" s="2"/>
      <c r="AF27" s="2"/>
      <c r="AG27" s="2"/>
      <c r="AH27" s="2"/>
      <c r="AI27" s="2"/>
      <c r="AJ27" s="2"/>
      <c r="AK27" s="2"/>
      <c r="AL27" s="2"/>
      <c r="AM27" s="2"/>
      <c r="AN27" s="2">
        <f t="shared" si="13"/>
        <v>0</v>
      </c>
      <c r="AO27" s="34" t="str">
        <f t="shared" si="14"/>
        <v>FALSE</v>
      </c>
    </row>
    <row r="28" spans="1:41" ht="21.75" customHeight="1">
      <c r="A28" s="2"/>
      <c r="B28" s="2"/>
      <c r="C28" s="2"/>
      <c r="D28" s="41"/>
      <c r="E28" s="41"/>
      <c r="F28" s="2"/>
      <c r="G28" s="2"/>
      <c r="H28" s="2"/>
      <c r="I28" s="2"/>
      <c r="J28" s="228"/>
      <c r="K28" s="229"/>
      <c r="L28" s="229"/>
      <c r="M28" s="192"/>
      <c r="N28" s="196"/>
      <c r="O28" s="190"/>
      <c r="P28" s="197"/>
      <c r="Q28" s="192"/>
      <c r="R28" s="196"/>
      <c r="S28" s="192"/>
      <c r="T28" s="177"/>
      <c r="U28" s="171"/>
      <c r="V28" s="210" t="str">
        <f t="shared" si="10"/>
        <v/>
      </c>
      <c r="W28" s="192"/>
      <c r="X28" s="210" t="str">
        <f t="shared" si="11"/>
        <v/>
      </c>
      <c r="Y28" s="192"/>
      <c r="Z28" s="210" t="str">
        <f t="shared" si="12"/>
        <v/>
      </c>
      <c r="AA28" s="211"/>
      <c r="AB28" s="2"/>
      <c r="AC28" s="2"/>
      <c r="AD28" s="2"/>
      <c r="AE28" s="2"/>
      <c r="AF28" s="2"/>
      <c r="AG28" s="2"/>
      <c r="AH28" s="2"/>
      <c r="AI28" s="2"/>
      <c r="AJ28" s="2"/>
      <c r="AK28" s="2"/>
      <c r="AL28" s="2"/>
      <c r="AM28" s="2"/>
      <c r="AN28" s="2">
        <f t="shared" si="13"/>
        <v>0</v>
      </c>
      <c r="AO28" s="34" t="str">
        <f t="shared" si="14"/>
        <v>FALSE</v>
      </c>
    </row>
    <row r="29" spans="1:41" ht="21.75" customHeight="1">
      <c r="A29" s="2"/>
      <c r="B29" s="2"/>
      <c r="C29" s="2"/>
      <c r="D29" s="2"/>
      <c r="E29" s="2"/>
      <c r="F29" s="2"/>
      <c r="G29" s="2"/>
      <c r="H29" s="2"/>
      <c r="I29" s="2"/>
      <c r="J29" s="225" t="s">
        <v>208</v>
      </c>
      <c r="K29" s="122"/>
      <c r="L29" s="122"/>
      <c r="M29" s="122"/>
      <c r="N29" s="122"/>
      <c r="O29" s="122"/>
      <c r="P29" s="122"/>
      <c r="Q29" s="122"/>
      <c r="R29" s="122"/>
      <c r="S29" s="122"/>
      <c r="T29" s="122"/>
      <c r="U29" s="213"/>
      <c r="V29" s="212">
        <f>SUM(V26:W28)</f>
        <v>0</v>
      </c>
      <c r="W29" s="213"/>
      <c r="X29" s="212">
        <f>SUM(X26:Y28)</f>
        <v>0</v>
      </c>
      <c r="Y29" s="213"/>
      <c r="Z29" s="212">
        <f>SUM(Z26:AA28)</f>
        <v>0</v>
      </c>
      <c r="AA29" s="123"/>
      <c r="AB29" s="2"/>
      <c r="AC29" s="2"/>
      <c r="AD29" s="2"/>
      <c r="AE29" s="2"/>
      <c r="AF29" s="2"/>
      <c r="AG29" s="2"/>
      <c r="AH29" s="2"/>
      <c r="AI29" s="2"/>
      <c r="AJ29" s="2"/>
      <c r="AK29" s="2"/>
      <c r="AL29" s="2"/>
      <c r="AM29" s="2"/>
      <c r="AN29" s="2"/>
      <c r="AO29" s="34"/>
    </row>
    <row r="30" spans="1:41" ht="9.75" customHeight="1">
      <c r="A30" s="2"/>
      <c r="B30" s="2"/>
      <c r="C30" s="2"/>
      <c r="D30" s="2"/>
      <c r="E30" s="2"/>
      <c r="F30" s="2"/>
      <c r="G30" s="2"/>
      <c r="H30" s="2"/>
      <c r="I30" s="2"/>
      <c r="J30" s="42"/>
      <c r="K30" s="42"/>
      <c r="L30" s="42"/>
      <c r="M30" s="42"/>
      <c r="N30" s="42"/>
      <c r="O30" s="42"/>
      <c r="P30" s="42"/>
      <c r="Q30" s="42"/>
      <c r="R30" s="42"/>
      <c r="S30" s="42"/>
      <c r="T30" s="42"/>
      <c r="U30" s="42"/>
      <c r="V30" s="43"/>
      <c r="W30" s="43"/>
      <c r="X30" s="43"/>
      <c r="Y30" s="43"/>
      <c r="Z30" s="43"/>
      <c r="AA30" s="43"/>
      <c r="AB30" s="2"/>
      <c r="AC30" s="2"/>
      <c r="AD30" s="2"/>
      <c r="AE30" s="2"/>
      <c r="AF30" s="2"/>
      <c r="AG30" s="2"/>
      <c r="AH30" s="2"/>
      <c r="AI30" s="2"/>
      <c r="AJ30" s="2"/>
      <c r="AK30" s="2"/>
      <c r="AL30" s="2"/>
      <c r="AM30" s="2"/>
      <c r="AN30" s="2"/>
      <c r="AO30" s="34"/>
    </row>
    <row r="31" spans="1:41" ht="21.75" customHeight="1">
      <c r="A31" s="2"/>
      <c r="B31" s="2"/>
      <c r="C31" s="2"/>
      <c r="D31" s="2"/>
      <c r="E31" s="2"/>
      <c r="F31" s="2"/>
      <c r="G31" s="2"/>
      <c r="H31" s="2"/>
      <c r="I31" s="2"/>
      <c r="J31" s="5" t="s">
        <v>106</v>
      </c>
      <c r="K31" s="5"/>
      <c r="L31" s="5"/>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34"/>
    </row>
    <row r="32" spans="1:41" ht="21.75" customHeight="1">
      <c r="A32" s="2"/>
      <c r="B32" s="2"/>
      <c r="C32" s="2"/>
      <c r="D32" s="2"/>
      <c r="E32" s="2"/>
      <c r="F32" s="2"/>
      <c r="G32" s="2"/>
      <c r="H32" s="2"/>
      <c r="I32" s="2"/>
      <c r="J32" s="115" t="s">
        <v>107</v>
      </c>
      <c r="K32" s="117"/>
      <c r="L32" s="182" t="s">
        <v>108</v>
      </c>
      <c r="M32" s="117"/>
      <c r="N32" s="182" t="s">
        <v>109</v>
      </c>
      <c r="O32" s="117"/>
      <c r="P32" s="209" t="s">
        <v>110</v>
      </c>
      <c r="Q32" s="117"/>
      <c r="R32" s="182" t="s">
        <v>209</v>
      </c>
      <c r="S32" s="117"/>
      <c r="T32" s="182" t="s">
        <v>210</v>
      </c>
      <c r="U32" s="117"/>
      <c r="V32" s="182" t="s">
        <v>211</v>
      </c>
      <c r="W32" s="117"/>
      <c r="X32" s="182" t="s">
        <v>81</v>
      </c>
      <c r="Y32" s="134"/>
      <c r="Z32" s="2"/>
      <c r="AA32" s="2"/>
      <c r="AB32" s="2"/>
      <c r="AC32" s="2"/>
      <c r="AD32" s="2"/>
      <c r="AE32" s="2"/>
      <c r="AF32" s="2"/>
      <c r="AG32" s="2"/>
      <c r="AH32" s="2"/>
      <c r="AI32" s="2"/>
      <c r="AJ32" s="2"/>
      <c r="AK32" s="2"/>
      <c r="AL32" s="2"/>
      <c r="AM32" s="2"/>
      <c r="AN32" s="2"/>
      <c r="AO32" s="34"/>
    </row>
    <row r="33" spans="1:41" ht="21.75" customHeight="1">
      <c r="A33" s="2"/>
      <c r="B33" s="2"/>
      <c r="C33" s="2"/>
      <c r="D33" s="2"/>
      <c r="E33" s="2"/>
      <c r="F33" s="2"/>
      <c r="G33" s="2"/>
      <c r="H33" s="2"/>
      <c r="I33" s="2"/>
      <c r="J33" s="214"/>
      <c r="K33" s="184"/>
      <c r="L33" s="183"/>
      <c r="M33" s="184"/>
      <c r="N33" s="183"/>
      <c r="O33" s="184"/>
      <c r="P33" s="183"/>
      <c r="Q33" s="184"/>
      <c r="R33" s="183"/>
      <c r="S33" s="184"/>
      <c r="T33" s="183"/>
      <c r="U33" s="184"/>
      <c r="V33" s="183"/>
      <c r="W33" s="184"/>
      <c r="X33" s="183"/>
      <c r="Y33" s="194"/>
      <c r="Z33" s="2"/>
      <c r="AA33" s="2"/>
      <c r="AB33" s="2"/>
      <c r="AC33" s="2"/>
      <c r="AD33" s="2"/>
      <c r="AE33" s="2"/>
      <c r="AF33" s="2"/>
      <c r="AG33" s="2"/>
      <c r="AH33" s="2"/>
      <c r="AI33" s="2"/>
      <c r="AJ33" s="2"/>
      <c r="AK33" s="2"/>
      <c r="AL33" s="2"/>
      <c r="AM33" s="2"/>
      <c r="AN33" s="2"/>
      <c r="AO33" s="34"/>
    </row>
    <row r="34" spans="1:41" ht="21.75" customHeight="1">
      <c r="A34" s="2"/>
      <c r="B34" s="2"/>
      <c r="C34" s="2"/>
      <c r="D34" s="2"/>
      <c r="E34" s="2"/>
      <c r="F34" s="2"/>
      <c r="G34" s="2"/>
      <c r="H34" s="2"/>
      <c r="I34" s="2"/>
      <c r="J34" s="215"/>
      <c r="K34" s="186"/>
      <c r="L34" s="185"/>
      <c r="M34" s="186"/>
      <c r="N34" s="185"/>
      <c r="O34" s="186"/>
      <c r="P34" s="185"/>
      <c r="Q34" s="186"/>
      <c r="R34" s="185"/>
      <c r="S34" s="186"/>
      <c r="T34" s="185"/>
      <c r="U34" s="186"/>
      <c r="V34" s="185"/>
      <c r="W34" s="186"/>
      <c r="X34" s="185"/>
      <c r="Y34" s="165"/>
      <c r="Z34" s="2"/>
      <c r="AA34" s="2"/>
      <c r="AB34" s="2"/>
      <c r="AC34" s="2"/>
      <c r="AD34" s="2"/>
      <c r="AE34" s="2"/>
      <c r="AF34" s="2"/>
      <c r="AG34" s="2"/>
      <c r="AH34" s="2"/>
      <c r="AI34" s="2"/>
      <c r="AJ34" s="2"/>
      <c r="AK34" s="2"/>
      <c r="AL34" s="2"/>
      <c r="AM34" s="2"/>
      <c r="AN34" s="2"/>
      <c r="AO34" s="2"/>
    </row>
    <row r="35" spans="1:41" ht="21.75" customHeight="1">
      <c r="A35" s="2"/>
      <c r="B35" s="2"/>
      <c r="C35" s="2"/>
      <c r="D35" s="2"/>
      <c r="E35" s="2"/>
      <c r="F35" s="2"/>
      <c r="G35" s="2"/>
      <c r="H35" s="2"/>
      <c r="I35" s="2"/>
      <c r="J35" s="216"/>
      <c r="K35" s="206"/>
      <c r="L35" s="221"/>
      <c r="M35" s="206"/>
      <c r="N35" s="221"/>
      <c r="O35" s="206"/>
      <c r="P35" s="268" t="str">
        <f t="shared" ref="P35:P39" si="15">IF(L35="","",L35-N35)</f>
        <v/>
      </c>
      <c r="Q35" s="206"/>
      <c r="R35" s="221"/>
      <c r="S35" s="206"/>
      <c r="T35" s="172" t="str">
        <f t="shared" ref="T35:T39" si="16">IF(P35="","",P35*R35*0.034*$V$4)</f>
        <v/>
      </c>
      <c r="U35" s="171"/>
      <c r="V35" s="172" t="str">
        <f t="shared" ref="V35:V39" si="17">IF(P35="","",IF(ISERROR(P35*R35*0.034*$X$4),"-",P35*R35*0.034*$X$4))</f>
        <v/>
      </c>
      <c r="W35" s="171"/>
      <c r="X35" s="205" t="str">
        <f t="shared" ref="X35:X39" si="18">IF(R35="","",R35*P35)</f>
        <v/>
      </c>
      <c r="Y35" s="207"/>
      <c r="Z35" s="2"/>
      <c r="AA35" s="2"/>
      <c r="AB35" s="2"/>
      <c r="AC35" s="2"/>
      <c r="AD35" s="2"/>
      <c r="AE35" s="2"/>
      <c r="AF35" s="2"/>
      <c r="AG35" s="2"/>
      <c r="AH35" s="2"/>
      <c r="AI35" s="2"/>
      <c r="AJ35" s="2"/>
      <c r="AK35" s="2"/>
      <c r="AL35" s="2"/>
      <c r="AM35" s="2"/>
      <c r="AN35" s="2"/>
      <c r="AO35" s="2"/>
    </row>
    <row r="36" spans="1:41" ht="21.75" customHeight="1">
      <c r="A36" s="2"/>
      <c r="B36" s="2"/>
      <c r="C36" s="2"/>
      <c r="D36" s="2"/>
      <c r="E36" s="2"/>
      <c r="F36" s="2"/>
      <c r="G36" s="2"/>
      <c r="H36" s="2"/>
      <c r="I36" s="2"/>
      <c r="J36" s="174"/>
      <c r="K36" s="171"/>
      <c r="L36" s="175"/>
      <c r="M36" s="171"/>
      <c r="N36" s="175"/>
      <c r="O36" s="171"/>
      <c r="P36" s="238" t="str">
        <f t="shared" si="15"/>
        <v/>
      </c>
      <c r="Q36" s="171"/>
      <c r="R36" s="175"/>
      <c r="S36" s="171"/>
      <c r="T36" s="172" t="str">
        <f t="shared" si="16"/>
        <v/>
      </c>
      <c r="U36" s="171"/>
      <c r="V36" s="172" t="str">
        <f t="shared" si="17"/>
        <v/>
      </c>
      <c r="W36" s="171"/>
      <c r="X36" s="172" t="str">
        <f t="shared" si="18"/>
        <v/>
      </c>
      <c r="Y36" s="173"/>
      <c r="Z36" s="2"/>
      <c r="AA36" s="2"/>
      <c r="AB36" s="2"/>
      <c r="AC36" s="2"/>
      <c r="AD36" s="2"/>
      <c r="AE36" s="2"/>
      <c r="AF36" s="2"/>
      <c r="AG36" s="2"/>
      <c r="AH36" s="2"/>
      <c r="AI36" s="2"/>
      <c r="AJ36" s="2"/>
      <c r="AK36" s="2"/>
      <c r="AL36" s="2"/>
      <c r="AM36" s="2"/>
      <c r="AN36" s="2"/>
      <c r="AO36" s="2"/>
    </row>
    <row r="37" spans="1:41" ht="21.75" customHeight="1">
      <c r="A37" s="2"/>
      <c r="B37" s="2"/>
      <c r="C37" s="2"/>
      <c r="D37" s="2"/>
      <c r="E37" s="2"/>
      <c r="F37" s="2"/>
      <c r="G37" s="2"/>
      <c r="H37" s="2"/>
      <c r="I37" s="2"/>
      <c r="J37" s="174"/>
      <c r="K37" s="171"/>
      <c r="L37" s="175"/>
      <c r="M37" s="171"/>
      <c r="N37" s="175"/>
      <c r="O37" s="171"/>
      <c r="P37" s="238" t="str">
        <f t="shared" si="15"/>
        <v/>
      </c>
      <c r="Q37" s="171"/>
      <c r="R37" s="175"/>
      <c r="S37" s="171"/>
      <c r="T37" s="172" t="str">
        <f t="shared" si="16"/>
        <v/>
      </c>
      <c r="U37" s="171"/>
      <c r="V37" s="172" t="str">
        <f t="shared" si="17"/>
        <v/>
      </c>
      <c r="W37" s="171"/>
      <c r="X37" s="172" t="str">
        <f t="shared" si="18"/>
        <v/>
      </c>
      <c r="Y37" s="173"/>
      <c r="Z37" s="2"/>
      <c r="AA37" s="2"/>
      <c r="AB37" s="2"/>
      <c r="AC37" s="2"/>
      <c r="AD37" s="2"/>
      <c r="AE37" s="2"/>
      <c r="AF37" s="2"/>
      <c r="AG37" s="2"/>
      <c r="AH37" s="2"/>
      <c r="AI37" s="2"/>
      <c r="AJ37" s="2"/>
      <c r="AK37" s="2"/>
      <c r="AL37" s="2"/>
      <c r="AM37" s="2"/>
      <c r="AN37" s="2"/>
      <c r="AO37" s="2"/>
    </row>
    <row r="38" spans="1:41" ht="21.75" customHeight="1">
      <c r="A38" s="2"/>
      <c r="B38" s="2"/>
      <c r="C38" s="2"/>
      <c r="D38" s="2"/>
      <c r="E38" s="2"/>
      <c r="F38" s="2"/>
      <c r="G38" s="2"/>
      <c r="H38" s="2"/>
      <c r="I38" s="2"/>
      <c r="J38" s="174"/>
      <c r="K38" s="171"/>
      <c r="L38" s="175"/>
      <c r="M38" s="171"/>
      <c r="N38" s="175"/>
      <c r="O38" s="171"/>
      <c r="P38" s="238" t="str">
        <f t="shared" si="15"/>
        <v/>
      </c>
      <c r="Q38" s="171"/>
      <c r="R38" s="175"/>
      <c r="S38" s="171"/>
      <c r="T38" s="172" t="str">
        <f t="shared" si="16"/>
        <v/>
      </c>
      <c r="U38" s="171"/>
      <c r="V38" s="172" t="str">
        <f t="shared" si="17"/>
        <v/>
      </c>
      <c r="W38" s="171"/>
      <c r="X38" s="172" t="str">
        <f t="shared" si="18"/>
        <v/>
      </c>
      <c r="Y38" s="173"/>
      <c r="Z38" s="2"/>
      <c r="AA38" s="2"/>
      <c r="AB38" s="2"/>
      <c r="AC38" s="2"/>
      <c r="AD38" s="2"/>
      <c r="AE38" s="2"/>
      <c r="AF38" s="2"/>
      <c r="AG38" s="2"/>
      <c r="AH38" s="2"/>
      <c r="AI38" s="2"/>
      <c r="AJ38" s="2"/>
      <c r="AK38" s="2"/>
      <c r="AL38" s="2"/>
      <c r="AM38" s="2"/>
      <c r="AN38" s="2"/>
      <c r="AO38" s="2"/>
    </row>
    <row r="39" spans="1:41" ht="21.75" customHeight="1">
      <c r="A39" s="2"/>
      <c r="B39" s="2"/>
      <c r="C39" s="2"/>
      <c r="D39" s="2"/>
      <c r="E39" s="2"/>
      <c r="F39" s="2"/>
      <c r="G39" s="2"/>
      <c r="H39" s="2"/>
      <c r="I39" s="2"/>
      <c r="J39" s="195"/>
      <c r="K39" s="192"/>
      <c r="L39" s="196"/>
      <c r="M39" s="192"/>
      <c r="N39" s="196"/>
      <c r="O39" s="192"/>
      <c r="P39" s="230" t="str">
        <f t="shared" si="15"/>
        <v/>
      </c>
      <c r="Q39" s="192"/>
      <c r="R39" s="231"/>
      <c r="S39" s="199"/>
      <c r="T39" s="193" t="str">
        <f t="shared" si="16"/>
        <v/>
      </c>
      <c r="U39" s="184"/>
      <c r="V39" s="193" t="str">
        <f t="shared" si="17"/>
        <v/>
      </c>
      <c r="W39" s="184"/>
      <c r="X39" s="193" t="str">
        <f t="shared" si="18"/>
        <v/>
      </c>
      <c r="Y39" s="194"/>
      <c r="Z39" s="2"/>
      <c r="AA39" s="2"/>
      <c r="AB39" s="2"/>
      <c r="AC39" s="2"/>
      <c r="AD39" s="2"/>
      <c r="AE39" s="2"/>
      <c r="AF39" s="2"/>
      <c r="AG39" s="2"/>
      <c r="AH39" s="2"/>
      <c r="AI39" s="2"/>
      <c r="AJ39" s="2"/>
      <c r="AK39" s="2"/>
      <c r="AL39" s="2"/>
      <c r="AM39" s="2"/>
      <c r="AN39" s="2"/>
      <c r="AO39" s="2"/>
    </row>
    <row r="40" spans="1:41" ht="21.75" customHeight="1">
      <c r="A40" s="2"/>
      <c r="B40" s="2"/>
      <c r="C40" s="2"/>
      <c r="D40" s="2"/>
      <c r="E40" s="2"/>
      <c r="F40" s="2"/>
      <c r="G40" s="2"/>
      <c r="H40" s="2"/>
      <c r="I40" s="2"/>
      <c r="J40" s="225" t="s">
        <v>212</v>
      </c>
      <c r="K40" s="122"/>
      <c r="L40" s="122"/>
      <c r="M40" s="122"/>
      <c r="N40" s="122"/>
      <c r="O40" s="122"/>
      <c r="P40" s="122"/>
      <c r="Q40" s="122"/>
      <c r="R40" s="122"/>
      <c r="S40" s="122"/>
      <c r="T40" s="212">
        <f>SUM(T35:U39)</f>
        <v>0</v>
      </c>
      <c r="U40" s="213"/>
      <c r="V40" s="212">
        <f>IF(共通条件・結果!AA7="８地域","-",SUM(V35:W39))</f>
        <v>0</v>
      </c>
      <c r="W40" s="213"/>
      <c r="X40" s="212">
        <f>SUM(X35:Y39)</f>
        <v>0</v>
      </c>
      <c r="Y40" s="123"/>
      <c r="Z40" s="2"/>
      <c r="AA40" s="2"/>
      <c r="AB40" s="2"/>
      <c r="AC40" s="2"/>
      <c r="AD40" s="2"/>
      <c r="AE40" s="2"/>
      <c r="AF40" s="2"/>
      <c r="AG40" s="2"/>
      <c r="AH40" s="2"/>
      <c r="AI40" s="2"/>
      <c r="AJ40" s="2"/>
      <c r="AK40" s="2"/>
      <c r="AL40" s="2"/>
      <c r="AM40" s="2"/>
      <c r="AN40" s="2"/>
      <c r="AO40" s="2"/>
    </row>
    <row r="41" spans="1:41" ht="13.5" customHeight="1">
      <c r="A41" s="2"/>
      <c r="B41" s="2"/>
      <c r="C41" s="2"/>
      <c r="D41" s="2"/>
      <c r="E41" s="2"/>
      <c r="F41" s="2"/>
      <c r="G41" s="2"/>
      <c r="H41" s="2"/>
      <c r="I41" s="2"/>
      <c r="J41" s="4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row>
    <row r="42" spans="1:41" ht="21.75" customHeight="1">
      <c r="A42" s="2"/>
      <c r="B42" s="5" t="s">
        <v>213</v>
      </c>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row>
    <row r="43" spans="1:41" ht="21.75" customHeight="1">
      <c r="A43" s="2"/>
      <c r="B43" s="235" t="s">
        <v>214</v>
      </c>
      <c r="C43" s="116"/>
      <c r="D43" s="144" t="s">
        <v>118</v>
      </c>
      <c r="E43" s="119"/>
      <c r="F43" s="119"/>
      <c r="G43" s="119"/>
      <c r="H43" s="119"/>
      <c r="I43" s="119"/>
      <c r="J43" s="120"/>
      <c r="K43" s="45"/>
      <c r="L43" s="236">
        <f>Q43+U43+Y43</f>
        <v>0</v>
      </c>
      <c r="M43" s="119"/>
      <c r="N43" s="119"/>
      <c r="O43" s="45" t="s">
        <v>40</v>
      </c>
      <c r="P43" s="46" t="s">
        <v>119</v>
      </c>
      <c r="Q43" s="232">
        <f>D8*F8+D9*F9+D10*F10+D11*F11+D12*F12+D13*F13+D14*F14+D15*F15+D16*F16+D17*F17+D18*F18+D19*F19</f>
        <v>0</v>
      </c>
      <c r="R43" s="119"/>
      <c r="S43" s="47" t="s">
        <v>120</v>
      </c>
      <c r="T43" s="47" t="s">
        <v>121</v>
      </c>
      <c r="U43" s="233">
        <f>N26*P26+N27*P27+N28*P28</f>
        <v>0</v>
      </c>
      <c r="V43" s="119"/>
      <c r="W43" s="47" t="s">
        <v>120</v>
      </c>
      <c r="X43" s="47" t="s">
        <v>122</v>
      </c>
      <c r="Y43" s="234">
        <f>SUM(P35:Q39)</f>
        <v>0</v>
      </c>
      <c r="Z43" s="119"/>
      <c r="AA43" s="48" t="s">
        <v>123</v>
      </c>
      <c r="AB43" s="2"/>
      <c r="AC43" s="2"/>
      <c r="AD43" s="2"/>
      <c r="AE43" s="2"/>
      <c r="AF43" s="2"/>
      <c r="AG43" s="2"/>
      <c r="AH43" s="2"/>
      <c r="AI43" s="2"/>
      <c r="AJ43" s="2"/>
      <c r="AK43" s="2"/>
      <c r="AL43" s="2"/>
      <c r="AM43" s="2"/>
      <c r="AN43" s="2"/>
      <c r="AO43" s="2"/>
    </row>
    <row r="44" spans="1:41" ht="21.75" customHeight="1">
      <c r="A44" s="2"/>
      <c r="B44" s="214"/>
      <c r="C44" s="138"/>
      <c r="D44" s="146" t="s">
        <v>124</v>
      </c>
      <c r="E44" s="130"/>
      <c r="F44" s="130"/>
      <c r="G44" s="130"/>
      <c r="H44" s="130"/>
      <c r="I44" s="130"/>
      <c r="J44" s="131"/>
      <c r="K44" s="49"/>
      <c r="L44" s="49"/>
      <c r="M44" s="49"/>
      <c r="N44" s="49"/>
      <c r="O44" s="49"/>
      <c r="P44" s="49"/>
      <c r="Q44" s="49"/>
      <c r="R44" s="49"/>
      <c r="S44" s="49"/>
      <c r="T44" s="49"/>
      <c r="U44" s="49"/>
      <c r="V44" s="49"/>
      <c r="W44" s="239">
        <f>V20+V29+T40</f>
        <v>0</v>
      </c>
      <c r="X44" s="130"/>
      <c r="Y44" s="130"/>
      <c r="Z44" s="240" t="s">
        <v>125</v>
      </c>
      <c r="AA44" s="131"/>
      <c r="AB44" s="2"/>
      <c r="AC44" s="2"/>
      <c r="AD44" s="2"/>
      <c r="AE44" s="2"/>
      <c r="AF44" s="2"/>
      <c r="AG44" s="2"/>
      <c r="AH44" s="2"/>
      <c r="AI44" s="2"/>
      <c r="AJ44" s="2"/>
      <c r="AK44" s="2"/>
      <c r="AL44" s="2"/>
      <c r="AM44" s="2"/>
      <c r="AN44" s="2"/>
      <c r="AO44" s="2"/>
    </row>
    <row r="45" spans="1:41" ht="21.75" customHeight="1">
      <c r="A45" s="2"/>
      <c r="B45" s="214"/>
      <c r="C45" s="138"/>
      <c r="D45" s="146" t="s">
        <v>126</v>
      </c>
      <c r="E45" s="130"/>
      <c r="F45" s="130"/>
      <c r="G45" s="130"/>
      <c r="H45" s="130"/>
      <c r="I45" s="130"/>
      <c r="J45" s="131"/>
      <c r="K45" s="49"/>
      <c r="L45" s="49"/>
      <c r="M45" s="49"/>
      <c r="N45" s="49"/>
      <c r="O45" s="49"/>
      <c r="P45" s="49"/>
      <c r="Q45" s="49"/>
      <c r="R45" s="49"/>
      <c r="S45" s="49"/>
      <c r="T45" s="49"/>
      <c r="U45" s="49"/>
      <c r="V45" s="49"/>
      <c r="W45" s="239">
        <f>IF(共通条件・結果!AA7="８地域","-",$X$20+$X$29+$V$40)</f>
        <v>0</v>
      </c>
      <c r="X45" s="130"/>
      <c r="Y45" s="130"/>
      <c r="Z45" s="240" t="s">
        <v>125</v>
      </c>
      <c r="AA45" s="131"/>
      <c r="AB45" s="2"/>
      <c r="AC45" s="2"/>
      <c r="AD45" s="2"/>
      <c r="AE45" s="2"/>
      <c r="AF45" s="2"/>
      <c r="AG45" s="2"/>
      <c r="AH45" s="2"/>
      <c r="AI45" s="2"/>
      <c r="AJ45" s="2"/>
      <c r="AK45" s="2"/>
      <c r="AL45" s="2"/>
      <c r="AM45" s="2"/>
      <c r="AN45" s="2"/>
      <c r="AO45" s="2"/>
    </row>
    <row r="46" spans="1:41" ht="21.75" customHeight="1">
      <c r="A46" s="2"/>
      <c r="B46" s="215"/>
      <c r="C46" s="156"/>
      <c r="D46" s="109" t="s">
        <v>127</v>
      </c>
      <c r="E46" s="110"/>
      <c r="F46" s="110"/>
      <c r="G46" s="110"/>
      <c r="H46" s="110"/>
      <c r="I46" s="110"/>
      <c r="J46" s="111"/>
      <c r="K46" s="50"/>
      <c r="L46" s="50"/>
      <c r="M46" s="50"/>
      <c r="N46" s="50"/>
      <c r="O46" s="50"/>
      <c r="P46" s="50"/>
      <c r="Q46" s="50"/>
      <c r="R46" s="50"/>
      <c r="S46" s="50"/>
      <c r="T46" s="50"/>
      <c r="U46" s="50"/>
      <c r="V46" s="50"/>
      <c r="W46" s="237">
        <f>Z20+Z29+X40</f>
        <v>0</v>
      </c>
      <c r="X46" s="110"/>
      <c r="Y46" s="110"/>
      <c r="Z46" s="51" t="s">
        <v>128</v>
      </c>
      <c r="AA46" s="52"/>
      <c r="AB46" s="2"/>
      <c r="AC46" s="2"/>
      <c r="AD46" s="2"/>
      <c r="AE46" s="2"/>
      <c r="AF46" s="2"/>
      <c r="AG46" s="2"/>
      <c r="AH46" s="2"/>
      <c r="AI46" s="2"/>
      <c r="AJ46" s="2"/>
      <c r="AK46" s="2"/>
      <c r="AL46" s="2"/>
      <c r="AM46" s="2"/>
      <c r="AN46" s="2"/>
      <c r="AO46" s="2"/>
    </row>
    <row r="47" spans="1:41" ht="21.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row>
    <row r="48" spans="1:41" ht="21.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row>
    <row r="49" spans="1:41" ht="21.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row>
    <row r="50" spans="1:41" ht="21.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row>
    <row r="51" spans="1:41" ht="21.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row>
    <row r="52" spans="1:41" ht="21.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row>
    <row r="53" spans="1:41" ht="21.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row>
    <row r="54" spans="1:41" ht="21.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row>
    <row r="55" spans="1:41" ht="21.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row>
    <row r="56" spans="1:41" ht="21.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row>
    <row r="57" spans="1:41" ht="21.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row>
    <row r="58" spans="1:41" ht="21.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row>
    <row r="59" spans="1:41" ht="21.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row>
    <row r="60" spans="1:41" ht="21.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row>
    <row r="61" spans="1:41" ht="21.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row>
    <row r="62" spans="1:41" ht="21.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row>
    <row r="63" spans="1:41" ht="24.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row>
    <row r="64" spans="1:41" ht="24.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row>
    <row r="65" spans="1:41" ht="24.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row>
    <row r="66" spans="1:41" ht="24.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row>
    <row r="67" spans="1:41" ht="24.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row>
    <row r="68" spans="1:41" ht="24.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row>
    <row r="69" spans="1:41" ht="24.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row>
    <row r="70" spans="1:41" ht="24.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row>
    <row r="71" spans="1:41" ht="24.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row>
    <row r="72" spans="1:41" ht="24.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row>
    <row r="73" spans="1:41" ht="24.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row>
    <row r="74" spans="1:41" ht="24.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row>
    <row r="75" spans="1:41" ht="24.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row>
    <row r="76" spans="1:41" ht="24.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row>
    <row r="77" spans="1:41" ht="24.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row>
    <row r="78" spans="1:41" ht="24.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row>
    <row r="79" spans="1:41" ht="24.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row>
    <row r="80" spans="1:41" ht="24.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row>
    <row r="81" spans="1:41" ht="24.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row>
    <row r="82" spans="1:41" ht="24.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row>
    <row r="83" spans="1:41" ht="24.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row>
    <row r="84" spans="1:41" ht="24.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row>
    <row r="85" spans="1:41" ht="24.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row>
    <row r="86" spans="1:41" ht="24.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row>
    <row r="87" spans="1:41" ht="24.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row>
    <row r="88" spans="1:41" ht="24.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row>
    <row r="89" spans="1:41" ht="24.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row>
    <row r="90" spans="1:41" ht="24.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row>
    <row r="91" spans="1:41" ht="24.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row>
    <row r="92" spans="1:41" ht="24.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row>
    <row r="93" spans="1:41" ht="24.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row>
    <row r="94" spans="1:41" ht="24.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row>
    <row r="95" spans="1:41" ht="24.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row>
    <row r="96" spans="1:41" ht="24.75" customHeight="1">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row>
    <row r="97" spans="1:41" ht="24.75" customHeight="1">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row>
    <row r="98" spans="1:41" ht="24.75" customHeight="1"/>
    <row r="99" spans="1:41" ht="24.75" customHeight="1"/>
    <row r="100" spans="1:41" ht="24.75" customHeight="1"/>
    <row r="101" spans="1:41" ht="24.75" customHeight="1"/>
    <row r="102" spans="1:41" ht="24.75" customHeight="1"/>
    <row r="103" spans="1:41" ht="24.75" customHeight="1"/>
    <row r="104" spans="1:41" ht="24.75" customHeight="1"/>
    <row r="105" spans="1:41" ht="24.75" customHeight="1"/>
    <row r="106" spans="1:41" ht="24.75" customHeight="1"/>
    <row r="107" spans="1:41" ht="24.75" customHeight="1"/>
    <row r="108" spans="1:41" ht="24.75" customHeight="1"/>
    <row r="109" spans="1:41" ht="13.5" customHeight="1"/>
    <row r="110" spans="1:41" ht="13.5" customHeight="1"/>
    <row r="111" spans="1:41" ht="13.5" customHeight="1"/>
    <row r="112" spans="1:41"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289">
    <mergeCell ref="P17:Q17"/>
    <mergeCell ref="R17:S17"/>
    <mergeCell ref="T17:U17"/>
    <mergeCell ref="V17:W17"/>
    <mergeCell ref="X17:Y17"/>
    <mergeCell ref="Z17:AA17"/>
    <mergeCell ref="AN21:AO21"/>
    <mergeCell ref="AN23:AO23"/>
    <mergeCell ref="B17:C17"/>
    <mergeCell ref="D17:E17"/>
    <mergeCell ref="F17:G17"/>
    <mergeCell ref="H17:I17"/>
    <mergeCell ref="J17:K17"/>
    <mergeCell ref="L17:M17"/>
    <mergeCell ref="N17:O17"/>
    <mergeCell ref="X23:Y25"/>
    <mergeCell ref="Z23:AA25"/>
    <mergeCell ref="N25:O25"/>
    <mergeCell ref="P25:Q25"/>
    <mergeCell ref="B20:U20"/>
    <mergeCell ref="V20:W20"/>
    <mergeCell ref="X20:Y20"/>
    <mergeCell ref="Z20:AA20"/>
    <mergeCell ref="J23:M25"/>
    <mergeCell ref="P16:Q16"/>
    <mergeCell ref="R16:S16"/>
    <mergeCell ref="T16:U16"/>
    <mergeCell ref="V16:W16"/>
    <mergeCell ref="X16:Y16"/>
    <mergeCell ref="Z16:AA16"/>
    <mergeCell ref="B16:C16"/>
    <mergeCell ref="D16:E16"/>
    <mergeCell ref="F16:G16"/>
    <mergeCell ref="H16:I16"/>
    <mergeCell ref="J16:K16"/>
    <mergeCell ref="L16:M16"/>
    <mergeCell ref="N16:O16"/>
    <mergeCell ref="P15:Q15"/>
    <mergeCell ref="R15:S15"/>
    <mergeCell ref="T15:U15"/>
    <mergeCell ref="V15:W15"/>
    <mergeCell ref="X15:Y15"/>
    <mergeCell ref="Z15:AA15"/>
    <mergeCell ref="B15:C15"/>
    <mergeCell ref="D15:E15"/>
    <mergeCell ref="F15:G15"/>
    <mergeCell ref="H15:I15"/>
    <mergeCell ref="J15:K15"/>
    <mergeCell ref="L15:M15"/>
    <mergeCell ref="N15:O15"/>
    <mergeCell ref="R14:S14"/>
    <mergeCell ref="T14:U14"/>
    <mergeCell ref="V14:W14"/>
    <mergeCell ref="X14:Y14"/>
    <mergeCell ref="Z14:AA14"/>
    <mergeCell ref="B14:C14"/>
    <mergeCell ref="D14:E14"/>
    <mergeCell ref="F14:G14"/>
    <mergeCell ref="H14:I14"/>
    <mergeCell ref="J14:K14"/>
    <mergeCell ref="L14:M14"/>
    <mergeCell ref="N14:O14"/>
    <mergeCell ref="B12:C12"/>
    <mergeCell ref="D12:E12"/>
    <mergeCell ref="F12:G12"/>
    <mergeCell ref="H12:I12"/>
    <mergeCell ref="J12:K12"/>
    <mergeCell ref="L12:M12"/>
    <mergeCell ref="N12:O12"/>
    <mergeCell ref="P13:Q13"/>
    <mergeCell ref="R13:S13"/>
    <mergeCell ref="B13:C13"/>
    <mergeCell ref="D13:E13"/>
    <mergeCell ref="F13:G13"/>
    <mergeCell ref="H13:I13"/>
    <mergeCell ref="J13:K13"/>
    <mergeCell ref="L13:M13"/>
    <mergeCell ref="N13:O13"/>
    <mergeCell ref="B8:C8"/>
    <mergeCell ref="D8:E8"/>
    <mergeCell ref="F8:G8"/>
    <mergeCell ref="H8:I8"/>
    <mergeCell ref="B9:C9"/>
    <mergeCell ref="H9:I9"/>
    <mergeCell ref="X8:Y8"/>
    <mergeCell ref="X9:Y9"/>
    <mergeCell ref="Z9:AA9"/>
    <mergeCell ref="N8:O8"/>
    <mergeCell ref="P8:Q8"/>
    <mergeCell ref="R8:S8"/>
    <mergeCell ref="T8:U8"/>
    <mergeCell ref="Z8:AA8"/>
    <mergeCell ref="T9:U9"/>
    <mergeCell ref="V9:W9"/>
    <mergeCell ref="D9:E9"/>
    <mergeCell ref="F9:G9"/>
    <mergeCell ref="J9:K9"/>
    <mergeCell ref="L9:M9"/>
    <mergeCell ref="N9:O9"/>
    <mergeCell ref="P9:Q9"/>
    <mergeCell ref="R9:S9"/>
    <mergeCell ref="AD6:AE6"/>
    <mergeCell ref="AH6:AI6"/>
    <mergeCell ref="AK6:AL6"/>
    <mergeCell ref="AN6:AO6"/>
    <mergeCell ref="N5:U5"/>
    <mergeCell ref="P6:U6"/>
    <mergeCell ref="B2:AA2"/>
    <mergeCell ref="R4:U4"/>
    <mergeCell ref="X4:Y4"/>
    <mergeCell ref="B5:C7"/>
    <mergeCell ref="D5:G5"/>
    <mergeCell ref="H5:I7"/>
    <mergeCell ref="N6:O7"/>
    <mergeCell ref="T7:U7"/>
    <mergeCell ref="D6:E7"/>
    <mergeCell ref="F6:G7"/>
    <mergeCell ref="P7:Q7"/>
    <mergeCell ref="R7:S7"/>
    <mergeCell ref="W44:Y44"/>
    <mergeCell ref="Z44:AA44"/>
    <mergeCell ref="W45:Y45"/>
    <mergeCell ref="Z45:AA45"/>
    <mergeCell ref="J5:K7"/>
    <mergeCell ref="L5:M7"/>
    <mergeCell ref="J8:K8"/>
    <mergeCell ref="L8:M8"/>
    <mergeCell ref="V4:W4"/>
    <mergeCell ref="V5:W7"/>
    <mergeCell ref="V8:W8"/>
    <mergeCell ref="X5:Y7"/>
    <mergeCell ref="Z5:AA7"/>
    <mergeCell ref="P12:Q12"/>
    <mergeCell ref="R12:S12"/>
    <mergeCell ref="T12:U12"/>
    <mergeCell ref="V12:W12"/>
    <mergeCell ref="X12:Y12"/>
    <mergeCell ref="Z12:AA12"/>
    <mergeCell ref="T13:U13"/>
    <mergeCell ref="V13:W13"/>
    <mergeCell ref="X13:Y13"/>
    <mergeCell ref="Z13:AA13"/>
    <mergeCell ref="P14:Q14"/>
    <mergeCell ref="B43:C46"/>
    <mergeCell ref="D43:J43"/>
    <mergeCell ref="L43:N43"/>
    <mergeCell ref="D44:J44"/>
    <mergeCell ref="W46:Y46"/>
    <mergeCell ref="L36:M36"/>
    <mergeCell ref="N36:O36"/>
    <mergeCell ref="P36:Q36"/>
    <mergeCell ref="R36:S36"/>
    <mergeCell ref="T36:U36"/>
    <mergeCell ref="V36:W36"/>
    <mergeCell ref="X36:Y36"/>
    <mergeCell ref="J36:K36"/>
    <mergeCell ref="J37:K37"/>
    <mergeCell ref="L37:M37"/>
    <mergeCell ref="N37:O37"/>
    <mergeCell ref="P37:Q37"/>
    <mergeCell ref="R37:S37"/>
    <mergeCell ref="T37:U37"/>
    <mergeCell ref="L38:M38"/>
    <mergeCell ref="N38:O38"/>
    <mergeCell ref="P38:Q38"/>
    <mergeCell ref="R38:S38"/>
    <mergeCell ref="T38:U38"/>
    <mergeCell ref="V35:W35"/>
    <mergeCell ref="X35:Y35"/>
    <mergeCell ref="V37:W37"/>
    <mergeCell ref="X37:Y37"/>
    <mergeCell ref="D45:J45"/>
    <mergeCell ref="D46:J46"/>
    <mergeCell ref="J40:S40"/>
    <mergeCell ref="T40:U40"/>
    <mergeCell ref="V40:W40"/>
    <mergeCell ref="V38:W38"/>
    <mergeCell ref="X38:Y38"/>
    <mergeCell ref="V39:W39"/>
    <mergeCell ref="X39:Y39"/>
    <mergeCell ref="J38:K38"/>
    <mergeCell ref="J39:K39"/>
    <mergeCell ref="L39:M39"/>
    <mergeCell ref="N39:O39"/>
    <mergeCell ref="P39:Q39"/>
    <mergeCell ref="R39:S39"/>
    <mergeCell ref="T39:U39"/>
    <mergeCell ref="Q43:R43"/>
    <mergeCell ref="U43:V43"/>
    <mergeCell ref="Y43:Z43"/>
    <mergeCell ref="X40:Y40"/>
    <mergeCell ref="J32:K34"/>
    <mergeCell ref="J35:K35"/>
    <mergeCell ref="L35:M35"/>
    <mergeCell ref="N35:O35"/>
    <mergeCell ref="P35:Q35"/>
    <mergeCell ref="R35:S35"/>
    <mergeCell ref="T35:U35"/>
    <mergeCell ref="T23:U25"/>
    <mergeCell ref="V23:W25"/>
    <mergeCell ref="J26:M26"/>
    <mergeCell ref="N26:O26"/>
    <mergeCell ref="P26:Q26"/>
    <mergeCell ref="R26:S26"/>
    <mergeCell ref="T26:U26"/>
    <mergeCell ref="N27:O27"/>
    <mergeCell ref="P27:Q27"/>
    <mergeCell ref="R27:S27"/>
    <mergeCell ref="T27:U27"/>
    <mergeCell ref="V27:W27"/>
    <mergeCell ref="J29:U29"/>
    <mergeCell ref="V29:W29"/>
    <mergeCell ref="J27:M27"/>
    <mergeCell ref="J28:M28"/>
    <mergeCell ref="N28:O28"/>
    <mergeCell ref="V26:W26"/>
    <mergeCell ref="X26:Y26"/>
    <mergeCell ref="Z26:AA26"/>
    <mergeCell ref="L32:M34"/>
    <mergeCell ref="N32:O34"/>
    <mergeCell ref="P32:Q34"/>
    <mergeCell ref="R32:S34"/>
    <mergeCell ref="T32:U34"/>
    <mergeCell ref="V32:W34"/>
    <mergeCell ref="X32:Y34"/>
    <mergeCell ref="X27:Y27"/>
    <mergeCell ref="Z27:AA27"/>
    <mergeCell ref="X28:Y28"/>
    <mergeCell ref="Z28:AA28"/>
    <mergeCell ref="X29:Y29"/>
    <mergeCell ref="Z29:AA29"/>
    <mergeCell ref="P28:Q28"/>
    <mergeCell ref="R28:S28"/>
    <mergeCell ref="T28:U28"/>
    <mergeCell ref="V28:W28"/>
    <mergeCell ref="P11:Q11"/>
    <mergeCell ref="R11:S11"/>
    <mergeCell ref="T11:U11"/>
    <mergeCell ref="V11:W11"/>
    <mergeCell ref="X11:Y11"/>
    <mergeCell ref="Z11:AA11"/>
    <mergeCell ref="B11:C11"/>
    <mergeCell ref="D11:E11"/>
    <mergeCell ref="F11:G11"/>
    <mergeCell ref="H11:I11"/>
    <mergeCell ref="J11:K11"/>
    <mergeCell ref="L11:M11"/>
    <mergeCell ref="N11:O11"/>
    <mergeCell ref="P10:Q10"/>
    <mergeCell ref="R10:S10"/>
    <mergeCell ref="T10:U10"/>
    <mergeCell ref="V10:W10"/>
    <mergeCell ref="X10:Y10"/>
    <mergeCell ref="Z10:AA10"/>
    <mergeCell ref="B10:C10"/>
    <mergeCell ref="D10:E10"/>
    <mergeCell ref="F10:G10"/>
    <mergeCell ref="H10:I10"/>
    <mergeCell ref="J10:K10"/>
    <mergeCell ref="L10:M10"/>
    <mergeCell ref="N10:O10"/>
    <mergeCell ref="N23:Q24"/>
    <mergeCell ref="R23:S25"/>
    <mergeCell ref="P19:Q19"/>
    <mergeCell ref="R19:S19"/>
    <mergeCell ref="T19:U19"/>
    <mergeCell ref="V19:W19"/>
    <mergeCell ref="X19:Y19"/>
    <mergeCell ref="Z19:AA19"/>
    <mergeCell ref="B19:C19"/>
    <mergeCell ref="D19:E19"/>
    <mergeCell ref="F19:G19"/>
    <mergeCell ref="H19:I19"/>
    <mergeCell ref="J19:K19"/>
    <mergeCell ref="L19:M19"/>
    <mergeCell ref="N19:O19"/>
    <mergeCell ref="P18:Q18"/>
    <mergeCell ref="R18:S18"/>
    <mergeCell ref="T18:U18"/>
    <mergeCell ref="V18:W18"/>
    <mergeCell ref="X18:Y18"/>
    <mergeCell ref="Z18:AA18"/>
    <mergeCell ref="B18:C18"/>
    <mergeCell ref="D18:E18"/>
    <mergeCell ref="F18:G18"/>
    <mergeCell ref="H18:I18"/>
    <mergeCell ref="J18:K18"/>
    <mergeCell ref="L18:M18"/>
    <mergeCell ref="N18:O18"/>
  </mergeCells>
  <phoneticPr fontId="31"/>
  <conditionalFormatting sqref="B8:U19">
    <cfRule type="expression" dxfId="60" priority="1" stopIfTrue="1">
      <formula>$AE$2&lt;&gt;2</formula>
    </cfRule>
  </conditionalFormatting>
  <conditionalFormatting sqref="J35:O39">
    <cfRule type="expression" dxfId="59" priority="2" stopIfTrue="1">
      <formula>$AE$2&lt;&gt;2</formula>
    </cfRule>
  </conditionalFormatting>
  <conditionalFormatting sqref="J26:U28">
    <cfRule type="expression" dxfId="58" priority="3" stopIfTrue="1">
      <formula>$AE$2&lt;&gt;2</formula>
    </cfRule>
  </conditionalFormatting>
  <conditionalFormatting sqref="L43:N43">
    <cfRule type="expression" dxfId="57" priority="4">
      <formula>$AE$2&lt;&gt;2</formula>
    </cfRule>
  </conditionalFormatting>
  <conditionalFormatting sqref="P35:Q39">
    <cfRule type="expression" dxfId="56" priority="5">
      <formula>$AE$2&lt;&gt;2</formula>
    </cfRule>
  </conditionalFormatting>
  <conditionalFormatting sqref="Q43:R43">
    <cfRule type="expression" dxfId="55" priority="6">
      <formula>$AE$2&lt;&gt;2</formula>
    </cfRule>
  </conditionalFormatting>
  <conditionalFormatting sqref="R35:S39">
    <cfRule type="expression" dxfId="54" priority="7" stopIfTrue="1">
      <formula>$AE$2&lt;&gt;2</formula>
    </cfRule>
  </conditionalFormatting>
  <conditionalFormatting sqref="T35:Y40">
    <cfRule type="expression" dxfId="53" priority="8">
      <formula>$AE$2&lt;&gt;2</formula>
    </cfRule>
  </conditionalFormatting>
  <conditionalFormatting sqref="U43:V43">
    <cfRule type="expression" dxfId="52" priority="9">
      <formula>$AE$2&lt;&gt;2</formula>
    </cfRule>
  </conditionalFormatting>
  <conditionalFormatting sqref="V8:AA19">
    <cfRule type="expression" dxfId="51" priority="10">
      <formula>$AE$2&lt;&gt;2</formula>
    </cfRule>
  </conditionalFormatting>
  <conditionalFormatting sqref="V26:AA29">
    <cfRule type="expression" dxfId="50" priority="11">
      <formula>$AE$2&lt;&gt;2</formula>
    </cfRule>
  </conditionalFormatting>
  <conditionalFormatting sqref="W44:Y46">
    <cfRule type="expression" dxfId="49" priority="12">
      <formula>$AE$2&lt;&gt;2</formula>
    </cfRule>
  </conditionalFormatting>
  <conditionalFormatting sqref="Y43:Z43">
    <cfRule type="expression" dxfId="48" priority="13">
      <formula>$AE$2&lt;&gt;2</formula>
    </cfRule>
  </conditionalFormatting>
  <dataValidations count="1">
    <dataValidation type="list" allowBlank="1" showErrorMessage="1" sqref="L8:L19 T26:T28" xr:uid="{00000000-0002-0000-0600-000000000000}">
      <formula1>"雨戸,ｼｬｯﾀｰ,障子,風除室"</formula1>
    </dataValidation>
  </dataValidations>
  <pageMargins left="0.70866141732283472" right="0.70866141732283472" top="0.74803149606299213" bottom="0.74803149606299213" header="0" footer="0"/>
  <pageSetup paperSize="9" scale="83" orientation="portrait"/>
  <headerFooter>
    <oddHeader>&amp;Rver. 2.5</oddHeader>
    <oddFooter>&amp;Cⓒ　2022 hyoukakyoukai.All right reserved</oddFooter>
  </headerFooter>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O1000"/>
  <sheetViews>
    <sheetView workbookViewId="0"/>
  </sheetViews>
  <sheetFormatPr baseColWidth="10" defaultColWidth="14.5" defaultRowHeight="15" customHeight="1"/>
  <cols>
    <col min="1" max="1" width="0.83203125" customWidth="1"/>
    <col min="2" max="28" width="3.83203125" customWidth="1"/>
    <col min="29" max="29" width="3.83203125" hidden="1" customWidth="1"/>
    <col min="30" max="41" width="4.1640625" hidden="1" customWidth="1"/>
  </cols>
  <sheetData>
    <row r="1" spans="1:41" ht="3.75" customHeight="1"/>
    <row r="2" spans="1:41" ht="30" customHeight="1">
      <c r="A2" s="4"/>
      <c r="B2" s="249" t="s">
        <v>215</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4"/>
      <c r="AC2" s="4"/>
      <c r="AD2" s="4"/>
      <c r="AE2" s="39">
        <f>共通条件・結果!AE2</f>
        <v>2</v>
      </c>
      <c r="AF2" s="4"/>
      <c r="AG2" s="4"/>
      <c r="AH2" s="4"/>
      <c r="AI2" s="4"/>
      <c r="AJ2" s="4"/>
      <c r="AK2" s="4"/>
      <c r="AL2" s="4"/>
      <c r="AM2" s="4"/>
      <c r="AN2" s="4"/>
      <c r="AO2" s="4"/>
    </row>
    <row r="3" spans="1:41" ht="24.7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t="s">
        <v>1</v>
      </c>
      <c r="AF3" s="2"/>
      <c r="AG3" s="2"/>
      <c r="AH3" s="2"/>
      <c r="AI3" s="2"/>
      <c r="AJ3" s="2"/>
      <c r="AK3" s="2"/>
      <c r="AL3" s="2"/>
      <c r="AM3" s="2"/>
      <c r="AN3" s="2"/>
      <c r="AO3" s="2"/>
    </row>
    <row r="4" spans="1:41" ht="21.75" customHeight="1">
      <c r="A4" s="2"/>
      <c r="B4" s="5" t="s">
        <v>71</v>
      </c>
      <c r="C4" s="2"/>
      <c r="D4" s="2"/>
      <c r="E4" s="2"/>
      <c r="F4" s="2"/>
      <c r="G4" s="2"/>
      <c r="H4" s="2"/>
      <c r="I4" s="2"/>
      <c r="J4" s="2"/>
      <c r="K4" s="2"/>
      <c r="L4" s="2"/>
      <c r="M4" s="2"/>
      <c r="N4" s="2"/>
      <c r="O4" s="2"/>
      <c r="P4" s="2"/>
      <c r="Q4" s="2"/>
      <c r="R4" s="121" t="s">
        <v>72</v>
      </c>
      <c r="S4" s="122"/>
      <c r="T4" s="122"/>
      <c r="U4" s="123"/>
      <c r="V4" s="242">
        <f>IF(共通条件・結果!AA7="８地域","0.505",IF(共通条件・結果!AA7="７地域",0.495,IF(共通条件・結果!AA7="６地域",0.504,IF(共通条件・結果!AA7="５地域",0.518,IF(共通条件・結果!AA7="４地域",0.481,IF(共通条件・結果!AA7="３地域",0.553,IF(共通条件・結果!AA7="２地域",0.529,IF(共通条件・結果!AA7="１地域",0.508))))))))</f>
        <v>0.504</v>
      </c>
      <c r="W4" s="123"/>
      <c r="X4" s="242">
        <f>IF(共通条件・結果!AA7="８地域","-",IF(共通条件・結果!AA7="７地域",0.548,IF(共通条件・結果!AA7="６地域",0.523,IF(共通条件・結果!AA7="５地域",0.538,IF(共通条件・結果!AA7="４地域",0.527,IF(共通条件・結果!AA7="３地域",0.542,IF(共通条件・結果!AA7="２地域",0.544,IF(共通条件・結果!AA7="１地域",0.535))))))))</f>
        <v>0.52300000000000002</v>
      </c>
      <c r="Y4" s="123"/>
      <c r="Z4" s="2"/>
      <c r="AA4" s="2"/>
      <c r="AB4" s="2"/>
      <c r="AC4" s="2"/>
      <c r="AD4" s="2"/>
      <c r="AE4" s="2"/>
      <c r="AF4" s="2"/>
      <c r="AG4" s="2"/>
      <c r="AH4" s="2"/>
      <c r="AI4" s="2"/>
      <c r="AJ4" s="2"/>
      <c r="AK4" s="2"/>
      <c r="AL4" s="2"/>
      <c r="AM4" s="2"/>
      <c r="AN4" s="2"/>
      <c r="AO4" s="2"/>
    </row>
    <row r="5" spans="1:41" ht="21.75" customHeight="1">
      <c r="A5" s="2"/>
      <c r="B5" s="115" t="s">
        <v>73</v>
      </c>
      <c r="C5" s="117"/>
      <c r="D5" s="118" t="s">
        <v>74</v>
      </c>
      <c r="E5" s="119"/>
      <c r="F5" s="119"/>
      <c r="G5" s="126"/>
      <c r="H5" s="182" t="s">
        <v>216</v>
      </c>
      <c r="I5" s="117"/>
      <c r="J5" s="182" t="s">
        <v>76</v>
      </c>
      <c r="K5" s="117"/>
      <c r="L5" s="182" t="s">
        <v>77</v>
      </c>
      <c r="M5" s="117"/>
      <c r="N5" s="245" t="s">
        <v>78</v>
      </c>
      <c r="O5" s="119"/>
      <c r="P5" s="119"/>
      <c r="Q5" s="119"/>
      <c r="R5" s="119"/>
      <c r="S5" s="119"/>
      <c r="T5" s="119"/>
      <c r="U5" s="119"/>
      <c r="V5" s="182" t="s">
        <v>217</v>
      </c>
      <c r="W5" s="117"/>
      <c r="X5" s="182" t="s">
        <v>218</v>
      </c>
      <c r="Y5" s="117"/>
      <c r="Z5" s="182" t="s">
        <v>81</v>
      </c>
      <c r="AA5" s="134"/>
      <c r="AB5" s="2"/>
      <c r="AC5" s="2"/>
      <c r="AD5" s="2"/>
      <c r="AE5" s="2"/>
      <c r="AF5" s="2"/>
      <c r="AG5" s="2"/>
      <c r="AH5" s="2"/>
      <c r="AI5" s="2"/>
      <c r="AJ5" s="2"/>
      <c r="AK5" s="2"/>
      <c r="AL5" s="2"/>
      <c r="AM5" s="2"/>
      <c r="AN5" s="2"/>
      <c r="AO5" s="2"/>
    </row>
    <row r="6" spans="1:41" ht="21.75" customHeight="1">
      <c r="A6" s="2"/>
      <c r="B6" s="214"/>
      <c r="C6" s="184"/>
      <c r="D6" s="254" t="s">
        <v>82</v>
      </c>
      <c r="E6" s="251"/>
      <c r="F6" s="256" t="s">
        <v>83</v>
      </c>
      <c r="G6" s="257"/>
      <c r="H6" s="183"/>
      <c r="I6" s="184"/>
      <c r="J6" s="183"/>
      <c r="K6" s="184"/>
      <c r="L6" s="183"/>
      <c r="M6" s="184"/>
      <c r="N6" s="250" t="s">
        <v>84</v>
      </c>
      <c r="O6" s="251"/>
      <c r="P6" s="246" t="s">
        <v>85</v>
      </c>
      <c r="Q6" s="247"/>
      <c r="R6" s="247"/>
      <c r="S6" s="247"/>
      <c r="T6" s="247"/>
      <c r="U6" s="248"/>
      <c r="V6" s="183"/>
      <c r="W6" s="184"/>
      <c r="X6" s="183"/>
      <c r="Y6" s="184"/>
      <c r="Z6" s="183"/>
      <c r="AA6" s="194"/>
      <c r="AB6" s="2"/>
      <c r="AC6" s="2"/>
      <c r="AD6" s="244" t="s">
        <v>86</v>
      </c>
      <c r="AE6" s="138"/>
      <c r="AF6" s="34"/>
      <c r="AG6" s="34"/>
      <c r="AH6" s="244" t="s">
        <v>87</v>
      </c>
      <c r="AI6" s="138"/>
      <c r="AJ6" s="34"/>
      <c r="AK6" s="244" t="s">
        <v>88</v>
      </c>
      <c r="AL6" s="138"/>
      <c r="AM6" s="2"/>
      <c r="AN6" s="244" t="s">
        <v>89</v>
      </c>
      <c r="AO6" s="138"/>
    </row>
    <row r="7" spans="1:41" ht="21.75" customHeight="1">
      <c r="A7" s="2"/>
      <c r="B7" s="215"/>
      <c r="C7" s="186"/>
      <c r="D7" s="185"/>
      <c r="E7" s="252"/>
      <c r="F7" s="156"/>
      <c r="G7" s="186"/>
      <c r="H7" s="185"/>
      <c r="I7" s="186"/>
      <c r="J7" s="185"/>
      <c r="K7" s="186"/>
      <c r="L7" s="185"/>
      <c r="M7" s="186"/>
      <c r="N7" s="185"/>
      <c r="O7" s="252"/>
      <c r="P7" s="253" t="s">
        <v>90</v>
      </c>
      <c r="Q7" s="186"/>
      <c r="R7" s="259" t="s">
        <v>91</v>
      </c>
      <c r="S7" s="252"/>
      <c r="T7" s="253" t="s">
        <v>92</v>
      </c>
      <c r="U7" s="186"/>
      <c r="V7" s="185"/>
      <c r="W7" s="186"/>
      <c r="X7" s="185"/>
      <c r="Y7" s="186"/>
      <c r="Z7" s="185"/>
      <c r="AA7" s="165"/>
      <c r="AB7" s="2"/>
      <c r="AC7" s="2"/>
      <c r="AD7" s="34" t="s">
        <v>93</v>
      </c>
      <c r="AE7" s="34" t="s">
        <v>94</v>
      </c>
      <c r="AF7" s="34"/>
      <c r="AG7" s="34"/>
      <c r="AH7" s="34" t="s">
        <v>93</v>
      </c>
      <c r="AI7" s="34" t="s">
        <v>94</v>
      </c>
      <c r="AJ7" s="34"/>
      <c r="AK7" s="34" t="s">
        <v>93</v>
      </c>
      <c r="AL7" s="34" t="s">
        <v>94</v>
      </c>
      <c r="AM7" s="2"/>
      <c r="AN7" s="40" t="s">
        <v>95</v>
      </c>
      <c r="AO7" s="2" t="s">
        <v>96</v>
      </c>
    </row>
    <row r="8" spans="1:41" ht="21.75" customHeight="1">
      <c r="A8" s="2"/>
      <c r="B8" s="216" t="s">
        <v>219</v>
      </c>
      <c r="C8" s="206"/>
      <c r="D8" s="221">
        <v>0.6</v>
      </c>
      <c r="E8" s="222"/>
      <c r="F8" s="223">
        <v>0.4</v>
      </c>
      <c r="G8" s="206"/>
      <c r="H8" s="221">
        <v>4.07</v>
      </c>
      <c r="I8" s="206"/>
      <c r="J8" s="221">
        <v>0.63</v>
      </c>
      <c r="K8" s="206"/>
      <c r="L8" s="198"/>
      <c r="M8" s="199"/>
      <c r="N8" s="260"/>
      <c r="O8" s="222"/>
      <c r="P8" s="261"/>
      <c r="Q8" s="262"/>
      <c r="R8" s="263"/>
      <c r="S8" s="222"/>
      <c r="T8" s="264"/>
      <c r="U8" s="206"/>
      <c r="V8" s="243">
        <f t="shared" ref="V8:V19" si="0">IF(D8="","",AD8)</f>
        <v>7.0870464000000008E-2</v>
      </c>
      <c r="W8" s="117"/>
      <c r="X8" s="243">
        <f t="shared" ref="X8:X19" si="1">IF(D8="","",IF(ISERROR(AE8),"-",AE8))</f>
        <v>4.0329575999999999E-2</v>
      </c>
      <c r="Y8" s="117"/>
      <c r="Z8" s="243">
        <f t="shared" ref="Z8:Z19" si="2">IF(D8="","",D8*F8*AN8)</f>
        <v>0.9768</v>
      </c>
      <c r="AA8" s="134"/>
      <c r="AB8" s="2"/>
      <c r="AC8" s="2"/>
      <c r="AD8" s="2">
        <f t="shared" ref="AD8:AD19" si="3">D8*F8*J8*$V$4*AH8</f>
        <v>7.0870464000000008E-2</v>
      </c>
      <c r="AE8" s="2">
        <f t="shared" ref="AE8:AE19" si="4">D8*F8*J8*$X$4*AI8</f>
        <v>4.0329575999999999E-2</v>
      </c>
      <c r="AF8" s="2"/>
      <c r="AG8" s="2" t="b">
        <v>1</v>
      </c>
      <c r="AH8" s="2" t="str">
        <f t="shared" ref="AH8:AH19" si="5">IF(AG8=TRUE,"0.93",IF(ISERROR(AK8),"エラー",IF(AK8&gt;0.93,"0.93",AK8)))</f>
        <v>0.93</v>
      </c>
      <c r="AI8" s="2" t="str">
        <f t="shared" ref="AI8:AI19" si="6">IF(AG8=TRUE,"0.51",IF(ISERROR(AL8),"エラー",IF(AL8&gt;0.72,"0.72",AL8)))</f>
        <v>0.51</v>
      </c>
      <c r="AJ8" s="2"/>
      <c r="AK8" s="2" t="e">
        <f t="shared" ref="AK8:AK19" si="7">0.01*(16+24*(2*R8+T8)/P8)</f>
        <v>#DIV/0!</v>
      </c>
      <c r="AL8" s="2" t="e">
        <f t="shared" ref="AL8:AL19" si="8">0.01*(10+15*(2*R8+T8)/P8)</f>
        <v>#DIV/0!</v>
      </c>
      <c r="AM8" s="2"/>
      <c r="AN8" s="2">
        <f t="shared" ref="AN8:AN19" si="9">IF(AO8="FALSE",H8,IF(L8="風除室",1/((1/H8)+0.1),0.5*H8+0.5*(1/((1/H8)+AO8))))</f>
        <v>4.07</v>
      </c>
      <c r="AO8" s="34" t="str">
        <f t="shared" ref="AO8:AO19" si="10">IF(L8="","FALSE",IF(L8="雨戸",0.1,IF(L8="ｼｬｯﾀｰ",0.1,IF(L8="障子",0.18,IF(L8="風除室",0.1)))))</f>
        <v>FALSE</v>
      </c>
    </row>
    <row r="9" spans="1:41" ht="21.75" customHeight="1">
      <c r="A9" s="2"/>
      <c r="B9" s="174" t="s">
        <v>220</v>
      </c>
      <c r="C9" s="171"/>
      <c r="D9" s="175">
        <v>1.2350000000000001</v>
      </c>
      <c r="E9" s="169"/>
      <c r="F9" s="176">
        <v>0.77</v>
      </c>
      <c r="G9" s="171"/>
      <c r="H9" s="175">
        <v>4.07</v>
      </c>
      <c r="I9" s="171"/>
      <c r="J9" s="175">
        <v>0.63</v>
      </c>
      <c r="K9" s="171"/>
      <c r="L9" s="177"/>
      <c r="M9" s="171"/>
      <c r="N9" s="178"/>
      <c r="O9" s="169"/>
      <c r="P9" s="166"/>
      <c r="Q9" s="167"/>
      <c r="R9" s="168"/>
      <c r="S9" s="169"/>
      <c r="T9" s="170"/>
      <c r="U9" s="171"/>
      <c r="V9" s="172">
        <f t="shared" si="0"/>
        <v>0.28080944892000009</v>
      </c>
      <c r="W9" s="171"/>
      <c r="X9" s="172">
        <f t="shared" si="1"/>
        <v>0.15979754290500003</v>
      </c>
      <c r="Y9" s="171"/>
      <c r="Z9" s="172">
        <f t="shared" si="2"/>
        <v>3.8703665000000007</v>
      </c>
      <c r="AA9" s="173"/>
      <c r="AB9" s="2"/>
      <c r="AC9" s="2"/>
      <c r="AD9" s="2">
        <f t="shared" si="3"/>
        <v>0.28080944892000009</v>
      </c>
      <c r="AE9" s="2">
        <f t="shared" si="4"/>
        <v>0.15979754290500003</v>
      </c>
      <c r="AF9" s="2"/>
      <c r="AG9" s="2" t="b">
        <v>1</v>
      </c>
      <c r="AH9" s="2" t="str">
        <f t="shared" si="5"/>
        <v>0.93</v>
      </c>
      <c r="AI9" s="2" t="str">
        <f t="shared" si="6"/>
        <v>0.51</v>
      </c>
      <c r="AJ9" s="2"/>
      <c r="AK9" s="2" t="e">
        <f t="shared" si="7"/>
        <v>#DIV/0!</v>
      </c>
      <c r="AL9" s="2" t="e">
        <f t="shared" si="8"/>
        <v>#DIV/0!</v>
      </c>
      <c r="AM9" s="2"/>
      <c r="AN9" s="2">
        <f t="shared" si="9"/>
        <v>4.07</v>
      </c>
      <c r="AO9" s="34" t="str">
        <f t="shared" si="10"/>
        <v>FALSE</v>
      </c>
    </row>
    <row r="10" spans="1:41" ht="21.75" customHeight="1">
      <c r="A10" s="2"/>
      <c r="B10" s="174"/>
      <c r="C10" s="171"/>
      <c r="D10" s="175"/>
      <c r="E10" s="169"/>
      <c r="F10" s="176"/>
      <c r="G10" s="171"/>
      <c r="H10" s="175"/>
      <c r="I10" s="171"/>
      <c r="J10" s="175"/>
      <c r="K10" s="171"/>
      <c r="L10" s="177"/>
      <c r="M10" s="171"/>
      <c r="N10" s="178"/>
      <c r="O10" s="169"/>
      <c r="P10" s="166"/>
      <c r="Q10" s="169"/>
      <c r="R10" s="168"/>
      <c r="S10" s="169"/>
      <c r="T10" s="168"/>
      <c r="U10" s="171"/>
      <c r="V10" s="172" t="str">
        <f t="shared" si="0"/>
        <v/>
      </c>
      <c r="W10" s="171"/>
      <c r="X10" s="172" t="str">
        <f t="shared" si="1"/>
        <v/>
      </c>
      <c r="Y10" s="171"/>
      <c r="Z10" s="172" t="str">
        <f t="shared" si="2"/>
        <v/>
      </c>
      <c r="AA10" s="173"/>
      <c r="AB10" s="2"/>
      <c r="AC10" s="2"/>
      <c r="AD10" s="2" t="e">
        <f t="shared" si="3"/>
        <v>#VALUE!</v>
      </c>
      <c r="AE10" s="2" t="e">
        <f t="shared" si="4"/>
        <v>#VALUE!</v>
      </c>
      <c r="AF10" s="2"/>
      <c r="AG10" s="2" t="b">
        <v>0</v>
      </c>
      <c r="AH10" s="2" t="str">
        <f t="shared" si="5"/>
        <v>エラー</v>
      </c>
      <c r="AI10" s="2" t="str">
        <f t="shared" si="6"/>
        <v>エラー</v>
      </c>
      <c r="AJ10" s="2"/>
      <c r="AK10" s="2" t="e">
        <f t="shared" si="7"/>
        <v>#DIV/0!</v>
      </c>
      <c r="AL10" s="2" t="e">
        <f t="shared" si="8"/>
        <v>#DIV/0!</v>
      </c>
      <c r="AM10" s="2"/>
      <c r="AN10" s="2">
        <f t="shared" si="9"/>
        <v>0</v>
      </c>
      <c r="AO10" s="34" t="str">
        <f t="shared" si="10"/>
        <v>FALSE</v>
      </c>
    </row>
    <row r="11" spans="1:41" ht="21.75" customHeight="1">
      <c r="A11" s="2"/>
      <c r="B11" s="174"/>
      <c r="C11" s="171"/>
      <c r="D11" s="175"/>
      <c r="E11" s="169"/>
      <c r="F11" s="176"/>
      <c r="G11" s="171"/>
      <c r="H11" s="175"/>
      <c r="I11" s="171"/>
      <c r="J11" s="175"/>
      <c r="K11" s="171"/>
      <c r="L11" s="177"/>
      <c r="M11" s="171"/>
      <c r="N11" s="178"/>
      <c r="O11" s="169"/>
      <c r="P11" s="166"/>
      <c r="Q11" s="169"/>
      <c r="R11" s="168"/>
      <c r="S11" s="169"/>
      <c r="T11" s="168"/>
      <c r="U11" s="171"/>
      <c r="V11" s="172" t="str">
        <f t="shared" si="0"/>
        <v/>
      </c>
      <c r="W11" s="171"/>
      <c r="X11" s="172" t="str">
        <f t="shared" si="1"/>
        <v/>
      </c>
      <c r="Y11" s="171"/>
      <c r="Z11" s="172" t="str">
        <f t="shared" si="2"/>
        <v/>
      </c>
      <c r="AA11" s="173"/>
      <c r="AB11" s="2"/>
      <c r="AC11" s="2"/>
      <c r="AD11" s="2" t="e">
        <f t="shared" si="3"/>
        <v>#VALUE!</v>
      </c>
      <c r="AE11" s="2" t="e">
        <f t="shared" si="4"/>
        <v>#VALUE!</v>
      </c>
      <c r="AF11" s="2"/>
      <c r="AG11" s="2" t="b">
        <v>0</v>
      </c>
      <c r="AH11" s="2" t="str">
        <f t="shared" si="5"/>
        <v>エラー</v>
      </c>
      <c r="AI11" s="2" t="str">
        <f t="shared" si="6"/>
        <v>エラー</v>
      </c>
      <c r="AJ11" s="2"/>
      <c r="AK11" s="2" t="e">
        <f t="shared" si="7"/>
        <v>#DIV/0!</v>
      </c>
      <c r="AL11" s="2" t="e">
        <f t="shared" si="8"/>
        <v>#DIV/0!</v>
      </c>
      <c r="AM11" s="2"/>
      <c r="AN11" s="2">
        <f t="shared" si="9"/>
        <v>0</v>
      </c>
      <c r="AO11" s="34" t="str">
        <f t="shared" si="10"/>
        <v>FALSE</v>
      </c>
    </row>
    <row r="12" spans="1:41" ht="21.75" customHeight="1">
      <c r="A12" s="2"/>
      <c r="B12" s="174"/>
      <c r="C12" s="171"/>
      <c r="D12" s="175"/>
      <c r="E12" s="169"/>
      <c r="F12" s="176"/>
      <c r="G12" s="171"/>
      <c r="H12" s="175"/>
      <c r="I12" s="171"/>
      <c r="J12" s="175"/>
      <c r="K12" s="171"/>
      <c r="L12" s="177"/>
      <c r="M12" s="171"/>
      <c r="N12" s="178"/>
      <c r="O12" s="171"/>
      <c r="P12" s="166"/>
      <c r="Q12" s="169"/>
      <c r="R12" s="168"/>
      <c r="S12" s="169"/>
      <c r="T12" s="168"/>
      <c r="U12" s="171"/>
      <c r="V12" s="172" t="str">
        <f t="shared" si="0"/>
        <v/>
      </c>
      <c r="W12" s="171"/>
      <c r="X12" s="172" t="str">
        <f t="shared" si="1"/>
        <v/>
      </c>
      <c r="Y12" s="171"/>
      <c r="Z12" s="172" t="str">
        <f t="shared" si="2"/>
        <v/>
      </c>
      <c r="AA12" s="173"/>
      <c r="AB12" s="2"/>
      <c r="AC12" s="2"/>
      <c r="AD12" s="2" t="e">
        <f t="shared" si="3"/>
        <v>#VALUE!</v>
      </c>
      <c r="AE12" s="2" t="e">
        <f t="shared" si="4"/>
        <v>#VALUE!</v>
      </c>
      <c r="AF12" s="2"/>
      <c r="AG12" s="2" t="b">
        <v>0</v>
      </c>
      <c r="AH12" s="2" t="str">
        <f t="shared" si="5"/>
        <v>エラー</v>
      </c>
      <c r="AI12" s="2" t="str">
        <f t="shared" si="6"/>
        <v>エラー</v>
      </c>
      <c r="AJ12" s="2"/>
      <c r="AK12" s="2" t="e">
        <f t="shared" si="7"/>
        <v>#DIV/0!</v>
      </c>
      <c r="AL12" s="2" t="e">
        <f t="shared" si="8"/>
        <v>#DIV/0!</v>
      </c>
      <c r="AM12" s="2"/>
      <c r="AN12" s="2">
        <f t="shared" si="9"/>
        <v>0</v>
      </c>
      <c r="AO12" s="34" t="str">
        <f t="shared" si="10"/>
        <v>FALSE</v>
      </c>
    </row>
    <row r="13" spans="1:41" ht="21.75" customHeight="1">
      <c r="A13" s="2"/>
      <c r="B13" s="174"/>
      <c r="C13" s="171"/>
      <c r="D13" s="175"/>
      <c r="E13" s="169"/>
      <c r="F13" s="176"/>
      <c r="G13" s="171"/>
      <c r="H13" s="175"/>
      <c r="I13" s="171"/>
      <c r="J13" s="175"/>
      <c r="K13" s="171"/>
      <c r="L13" s="177"/>
      <c r="M13" s="171"/>
      <c r="N13" s="178"/>
      <c r="O13" s="171"/>
      <c r="P13" s="166"/>
      <c r="Q13" s="169"/>
      <c r="R13" s="168"/>
      <c r="S13" s="169"/>
      <c r="T13" s="168"/>
      <c r="U13" s="171"/>
      <c r="V13" s="172" t="str">
        <f t="shared" si="0"/>
        <v/>
      </c>
      <c r="W13" s="171"/>
      <c r="X13" s="172" t="str">
        <f t="shared" si="1"/>
        <v/>
      </c>
      <c r="Y13" s="171"/>
      <c r="Z13" s="172" t="str">
        <f t="shared" si="2"/>
        <v/>
      </c>
      <c r="AA13" s="173"/>
      <c r="AB13" s="2"/>
      <c r="AC13" s="2"/>
      <c r="AD13" s="2" t="e">
        <f t="shared" si="3"/>
        <v>#VALUE!</v>
      </c>
      <c r="AE13" s="2" t="e">
        <f t="shared" si="4"/>
        <v>#VALUE!</v>
      </c>
      <c r="AF13" s="2"/>
      <c r="AG13" s="2" t="b">
        <v>0</v>
      </c>
      <c r="AH13" s="2" t="str">
        <f t="shared" si="5"/>
        <v>エラー</v>
      </c>
      <c r="AI13" s="2" t="str">
        <f t="shared" si="6"/>
        <v>エラー</v>
      </c>
      <c r="AJ13" s="2"/>
      <c r="AK13" s="2" t="e">
        <f t="shared" si="7"/>
        <v>#DIV/0!</v>
      </c>
      <c r="AL13" s="2" t="e">
        <f t="shared" si="8"/>
        <v>#DIV/0!</v>
      </c>
      <c r="AM13" s="2"/>
      <c r="AN13" s="2">
        <f t="shared" si="9"/>
        <v>0</v>
      </c>
      <c r="AO13" s="34" t="str">
        <f t="shared" si="10"/>
        <v>FALSE</v>
      </c>
    </row>
    <row r="14" spans="1:41" ht="21.75" customHeight="1">
      <c r="A14" s="2"/>
      <c r="B14" s="174"/>
      <c r="C14" s="171"/>
      <c r="D14" s="175"/>
      <c r="E14" s="169"/>
      <c r="F14" s="176"/>
      <c r="G14" s="171"/>
      <c r="H14" s="175"/>
      <c r="I14" s="171"/>
      <c r="J14" s="175"/>
      <c r="K14" s="171"/>
      <c r="L14" s="177"/>
      <c r="M14" s="171"/>
      <c r="N14" s="178"/>
      <c r="O14" s="169"/>
      <c r="P14" s="166"/>
      <c r="Q14" s="169"/>
      <c r="R14" s="168"/>
      <c r="S14" s="169"/>
      <c r="T14" s="168"/>
      <c r="U14" s="171"/>
      <c r="V14" s="172" t="str">
        <f t="shared" si="0"/>
        <v/>
      </c>
      <c r="W14" s="171"/>
      <c r="X14" s="172" t="str">
        <f t="shared" si="1"/>
        <v/>
      </c>
      <c r="Y14" s="171"/>
      <c r="Z14" s="172" t="str">
        <f t="shared" si="2"/>
        <v/>
      </c>
      <c r="AA14" s="173"/>
      <c r="AB14" s="2"/>
      <c r="AC14" s="2"/>
      <c r="AD14" s="2" t="e">
        <f t="shared" si="3"/>
        <v>#VALUE!</v>
      </c>
      <c r="AE14" s="2" t="e">
        <f t="shared" si="4"/>
        <v>#VALUE!</v>
      </c>
      <c r="AF14" s="2"/>
      <c r="AG14" s="2" t="b">
        <v>0</v>
      </c>
      <c r="AH14" s="2" t="str">
        <f t="shared" si="5"/>
        <v>エラー</v>
      </c>
      <c r="AI14" s="2" t="str">
        <f t="shared" si="6"/>
        <v>エラー</v>
      </c>
      <c r="AJ14" s="2"/>
      <c r="AK14" s="2" t="e">
        <f t="shared" si="7"/>
        <v>#DIV/0!</v>
      </c>
      <c r="AL14" s="2" t="e">
        <f t="shared" si="8"/>
        <v>#DIV/0!</v>
      </c>
      <c r="AM14" s="2"/>
      <c r="AN14" s="2">
        <f t="shared" si="9"/>
        <v>0</v>
      </c>
      <c r="AO14" s="34" t="str">
        <f t="shared" si="10"/>
        <v>FALSE</v>
      </c>
    </row>
    <row r="15" spans="1:41" ht="21.75" customHeight="1">
      <c r="A15" s="2"/>
      <c r="B15" s="174"/>
      <c r="C15" s="171"/>
      <c r="D15" s="175"/>
      <c r="E15" s="169"/>
      <c r="F15" s="176"/>
      <c r="G15" s="171"/>
      <c r="H15" s="175"/>
      <c r="I15" s="171"/>
      <c r="J15" s="175"/>
      <c r="K15" s="171"/>
      <c r="L15" s="177"/>
      <c r="M15" s="171"/>
      <c r="N15" s="178"/>
      <c r="O15" s="169"/>
      <c r="P15" s="166"/>
      <c r="Q15" s="169"/>
      <c r="R15" s="168"/>
      <c r="S15" s="169"/>
      <c r="T15" s="168"/>
      <c r="U15" s="171"/>
      <c r="V15" s="172" t="str">
        <f t="shared" si="0"/>
        <v/>
      </c>
      <c r="W15" s="171"/>
      <c r="X15" s="172" t="str">
        <f t="shared" si="1"/>
        <v/>
      </c>
      <c r="Y15" s="171"/>
      <c r="Z15" s="172" t="str">
        <f t="shared" si="2"/>
        <v/>
      </c>
      <c r="AA15" s="173"/>
      <c r="AB15" s="2"/>
      <c r="AC15" s="2"/>
      <c r="AD15" s="2" t="e">
        <f t="shared" si="3"/>
        <v>#VALUE!</v>
      </c>
      <c r="AE15" s="2" t="e">
        <f t="shared" si="4"/>
        <v>#VALUE!</v>
      </c>
      <c r="AF15" s="2"/>
      <c r="AG15" s="2" t="b">
        <v>0</v>
      </c>
      <c r="AH15" s="2" t="str">
        <f t="shared" si="5"/>
        <v>エラー</v>
      </c>
      <c r="AI15" s="2" t="str">
        <f t="shared" si="6"/>
        <v>エラー</v>
      </c>
      <c r="AJ15" s="2"/>
      <c r="AK15" s="2" t="e">
        <f t="shared" si="7"/>
        <v>#DIV/0!</v>
      </c>
      <c r="AL15" s="2" t="e">
        <f t="shared" si="8"/>
        <v>#DIV/0!</v>
      </c>
      <c r="AM15" s="2"/>
      <c r="AN15" s="2">
        <f t="shared" si="9"/>
        <v>0</v>
      </c>
      <c r="AO15" s="34" t="str">
        <f t="shared" si="10"/>
        <v>FALSE</v>
      </c>
    </row>
    <row r="16" spans="1:41" ht="21.75" customHeight="1">
      <c r="A16" s="2"/>
      <c r="B16" s="174"/>
      <c r="C16" s="171"/>
      <c r="D16" s="175"/>
      <c r="E16" s="169"/>
      <c r="F16" s="176"/>
      <c r="G16" s="171"/>
      <c r="H16" s="175"/>
      <c r="I16" s="171"/>
      <c r="J16" s="175"/>
      <c r="K16" s="171"/>
      <c r="L16" s="177"/>
      <c r="M16" s="171"/>
      <c r="N16" s="178"/>
      <c r="O16" s="169"/>
      <c r="P16" s="166"/>
      <c r="Q16" s="169"/>
      <c r="R16" s="168"/>
      <c r="S16" s="169"/>
      <c r="T16" s="168"/>
      <c r="U16" s="171"/>
      <c r="V16" s="172" t="str">
        <f t="shared" si="0"/>
        <v/>
      </c>
      <c r="W16" s="171"/>
      <c r="X16" s="172" t="str">
        <f t="shared" si="1"/>
        <v/>
      </c>
      <c r="Y16" s="171"/>
      <c r="Z16" s="172" t="str">
        <f t="shared" si="2"/>
        <v/>
      </c>
      <c r="AA16" s="173"/>
      <c r="AB16" s="2"/>
      <c r="AC16" s="2"/>
      <c r="AD16" s="2" t="e">
        <f t="shared" si="3"/>
        <v>#VALUE!</v>
      </c>
      <c r="AE16" s="2" t="e">
        <f t="shared" si="4"/>
        <v>#VALUE!</v>
      </c>
      <c r="AF16" s="2"/>
      <c r="AG16" s="2" t="b">
        <v>0</v>
      </c>
      <c r="AH16" s="2" t="str">
        <f t="shared" si="5"/>
        <v>エラー</v>
      </c>
      <c r="AI16" s="2" t="str">
        <f t="shared" si="6"/>
        <v>エラー</v>
      </c>
      <c r="AJ16" s="2"/>
      <c r="AK16" s="2" t="e">
        <f t="shared" si="7"/>
        <v>#DIV/0!</v>
      </c>
      <c r="AL16" s="2" t="e">
        <f t="shared" si="8"/>
        <v>#DIV/0!</v>
      </c>
      <c r="AM16" s="2"/>
      <c r="AN16" s="2">
        <f t="shared" si="9"/>
        <v>0</v>
      </c>
      <c r="AO16" s="34" t="str">
        <f t="shared" si="10"/>
        <v>FALSE</v>
      </c>
    </row>
    <row r="17" spans="1:41" ht="21.75" customHeight="1">
      <c r="A17" s="2"/>
      <c r="B17" s="174"/>
      <c r="C17" s="171"/>
      <c r="D17" s="175"/>
      <c r="E17" s="169"/>
      <c r="F17" s="176"/>
      <c r="G17" s="171"/>
      <c r="H17" s="175"/>
      <c r="I17" s="171"/>
      <c r="J17" s="175"/>
      <c r="K17" s="171"/>
      <c r="L17" s="177"/>
      <c r="M17" s="171"/>
      <c r="N17" s="178"/>
      <c r="O17" s="169"/>
      <c r="P17" s="166"/>
      <c r="Q17" s="167"/>
      <c r="R17" s="168"/>
      <c r="S17" s="169"/>
      <c r="T17" s="168"/>
      <c r="U17" s="171"/>
      <c r="V17" s="172" t="str">
        <f t="shared" si="0"/>
        <v/>
      </c>
      <c r="W17" s="171"/>
      <c r="X17" s="172" t="str">
        <f t="shared" si="1"/>
        <v/>
      </c>
      <c r="Y17" s="171"/>
      <c r="Z17" s="172" t="str">
        <f t="shared" si="2"/>
        <v/>
      </c>
      <c r="AA17" s="173"/>
      <c r="AB17" s="2"/>
      <c r="AC17" s="2"/>
      <c r="AD17" s="2" t="e">
        <f t="shared" si="3"/>
        <v>#VALUE!</v>
      </c>
      <c r="AE17" s="2" t="e">
        <f t="shared" si="4"/>
        <v>#VALUE!</v>
      </c>
      <c r="AF17" s="2"/>
      <c r="AG17" s="2" t="b">
        <v>0</v>
      </c>
      <c r="AH17" s="2" t="str">
        <f t="shared" si="5"/>
        <v>エラー</v>
      </c>
      <c r="AI17" s="2" t="str">
        <f t="shared" si="6"/>
        <v>エラー</v>
      </c>
      <c r="AJ17" s="2"/>
      <c r="AK17" s="2" t="e">
        <f t="shared" si="7"/>
        <v>#DIV/0!</v>
      </c>
      <c r="AL17" s="2" t="e">
        <f t="shared" si="8"/>
        <v>#DIV/0!</v>
      </c>
      <c r="AM17" s="2"/>
      <c r="AN17" s="2">
        <f t="shared" si="9"/>
        <v>0</v>
      </c>
      <c r="AO17" s="34" t="str">
        <f t="shared" si="10"/>
        <v>FALSE</v>
      </c>
    </row>
    <row r="18" spans="1:41" ht="21.75" customHeight="1">
      <c r="A18" s="2"/>
      <c r="B18" s="174"/>
      <c r="C18" s="171"/>
      <c r="D18" s="175"/>
      <c r="E18" s="169"/>
      <c r="F18" s="176"/>
      <c r="G18" s="171"/>
      <c r="H18" s="175"/>
      <c r="I18" s="171"/>
      <c r="J18" s="175"/>
      <c r="K18" s="171"/>
      <c r="L18" s="177"/>
      <c r="M18" s="171"/>
      <c r="N18" s="178"/>
      <c r="O18" s="169"/>
      <c r="P18" s="166"/>
      <c r="Q18" s="167"/>
      <c r="R18" s="168"/>
      <c r="S18" s="169"/>
      <c r="T18" s="170"/>
      <c r="U18" s="171"/>
      <c r="V18" s="172" t="str">
        <f t="shared" si="0"/>
        <v/>
      </c>
      <c r="W18" s="171"/>
      <c r="X18" s="172" t="str">
        <f t="shared" si="1"/>
        <v/>
      </c>
      <c r="Y18" s="171"/>
      <c r="Z18" s="172" t="str">
        <f t="shared" si="2"/>
        <v/>
      </c>
      <c r="AA18" s="173"/>
      <c r="AB18" s="2"/>
      <c r="AC18" s="2"/>
      <c r="AD18" s="2" t="e">
        <f t="shared" si="3"/>
        <v>#VALUE!</v>
      </c>
      <c r="AE18" s="2" t="e">
        <f t="shared" si="4"/>
        <v>#VALUE!</v>
      </c>
      <c r="AF18" s="2"/>
      <c r="AG18" s="2" t="b">
        <v>0</v>
      </c>
      <c r="AH18" s="2" t="str">
        <f t="shared" si="5"/>
        <v>エラー</v>
      </c>
      <c r="AI18" s="2" t="str">
        <f t="shared" si="6"/>
        <v>エラー</v>
      </c>
      <c r="AJ18" s="2"/>
      <c r="AK18" s="2" t="e">
        <f t="shared" si="7"/>
        <v>#DIV/0!</v>
      </c>
      <c r="AL18" s="2" t="e">
        <f t="shared" si="8"/>
        <v>#DIV/0!</v>
      </c>
      <c r="AM18" s="2"/>
      <c r="AN18" s="2">
        <f t="shared" si="9"/>
        <v>0</v>
      </c>
      <c r="AO18" s="34" t="str">
        <f t="shared" si="10"/>
        <v>FALSE</v>
      </c>
    </row>
    <row r="19" spans="1:41" ht="21.75" customHeight="1">
      <c r="A19" s="2"/>
      <c r="B19" s="195"/>
      <c r="C19" s="192"/>
      <c r="D19" s="196"/>
      <c r="E19" s="190"/>
      <c r="F19" s="197"/>
      <c r="G19" s="192"/>
      <c r="H19" s="196"/>
      <c r="I19" s="192"/>
      <c r="J19" s="196"/>
      <c r="K19" s="192"/>
      <c r="L19" s="198"/>
      <c r="M19" s="199"/>
      <c r="N19" s="200"/>
      <c r="O19" s="190"/>
      <c r="P19" s="187"/>
      <c r="Q19" s="188"/>
      <c r="R19" s="189"/>
      <c r="S19" s="190"/>
      <c r="T19" s="191"/>
      <c r="U19" s="192"/>
      <c r="V19" s="172" t="str">
        <f t="shared" si="0"/>
        <v/>
      </c>
      <c r="W19" s="171"/>
      <c r="X19" s="172" t="str">
        <f t="shared" si="1"/>
        <v/>
      </c>
      <c r="Y19" s="171"/>
      <c r="Z19" s="193" t="str">
        <f t="shared" si="2"/>
        <v/>
      </c>
      <c r="AA19" s="194"/>
      <c r="AB19" s="2"/>
      <c r="AC19" s="2"/>
      <c r="AD19" s="2" t="e">
        <f t="shared" si="3"/>
        <v>#VALUE!</v>
      </c>
      <c r="AE19" s="2" t="e">
        <f t="shared" si="4"/>
        <v>#VALUE!</v>
      </c>
      <c r="AF19" s="2"/>
      <c r="AG19" s="2" t="b">
        <v>0</v>
      </c>
      <c r="AH19" s="2" t="str">
        <f t="shared" si="5"/>
        <v>エラー</v>
      </c>
      <c r="AI19" s="2" t="str">
        <f t="shared" si="6"/>
        <v>エラー</v>
      </c>
      <c r="AJ19" s="2"/>
      <c r="AK19" s="2" t="e">
        <f t="shared" si="7"/>
        <v>#DIV/0!</v>
      </c>
      <c r="AL19" s="2" t="e">
        <f t="shared" si="8"/>
        <v>#DIV/0!</v>
      </c>
      <c r="AM19" s="2"/>
      <c r="AN19" s="2">
        <f t="shared" si="9"/>
        <v>0</v>
      </c>
      <c r="AO19" s="34" t="str">
        <f t="shared" si="10"/>
        <v>FALSE</v>
      </c>
    </row>
    <row r="20" spans="1:41" ht="21.75" customHeight="1">
      <c r="A20" s="2"/>
      <c r="B20" s="225" t="s">
        <v>221</v>
      </c>
      <c r="C20" s="122"/>
      <c r="D20" s="122"/>
      <c r="E20" s="122"/>
      <c r="F20" s="122"/>
      <c r="G20" s="122"/>
      <c r="H20" s="122"/>
      <c r="I20" s="122"/>
      <c r="J20" s="122"/>
      <c r="K20" s="122"/>
      <c r="L20" s="122"/>
      <c r="M20" s="122"/>
      <c r="N20" s="122"/>
      <c r="O20" s="122"/>
      <c r="P20" s="122"/>
      <c r="Q20" s="122"/>
      <c r="R20" s="122"/>
      <c r="S20" s="122"/>
      <c r="T20" s="122"/>
      <c r="U20" s="122"/>
      <c r="V20" s="212">
        <f>SUM(V8:W19)</f>
        <v>0.35167991292000012</v>
      </c>
      <c r="W20" s="213"/>
      <c r="X20" s="212">
        <f>IF(共通条件・結果!AA7="８地域","-",SUM(X8:Y19))</f>
        <v>0.20012711890500004</v>
      </c>
      <c r="Y20" s="213"/>
      <c r="Z20" s="212">
        <f>SUM(Z8:AA19)</f>
        <v>4.847166500000001</v>
      </c>
      <c r="AA20" s="123"/>
      <c r="AB20" s="2"/>
      <c r="AC20" s="2"/>
      <c r="AD20" s="2"/>
      <c r="AE20" s="2"/>
      <c r="AF20" s="2"/>
      <c r="AG20" s="2"/>
      <c r="AH20" s="2"/>
      <c r="AI20" s="2"/>
      <c r="AJ20" s="2"/>
      <c r="AK20" s="2"/>
      <c r="AL20" s="2"/>
      <c r="AM20" s="2"/>
      <c r="AN20" s="2"/>
      <c r="AO20" s="2"/>
    </row>
    <row r="21" spans="1:41" ht="9.7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44"/>
      <c r="AO21" s="138"/>
    </row>
    <row r="22" spans="1:41" ht="21.75" customHeight="1">
      <c r="A22" s="2"/>
      <c r="B22" s="2"/>
      <c r="C22" s="2"/>
      <c r="D22" s="2"/>
      <c r="E22" s="5"/>
      <c r="F22" s="2"/>
      <c r="G22" s="2"/>
      <c r="H22" s="2"/>
      <c r="I22" s="2"/>
      <c r="J22" s="5" t="s">
        <v>100</v>
      </c>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row>
    <row r="23" spans="1:41" ht="21.75" customHeight="1">
      <c r="A23" s="2"/>
      <c r="B23" s="2"/>
      <c r="C23" s="2"/>
      <c r="D23" s="2"/>
      <c r="E23" s="2"/>
      <c r="F23" s="2"/>
      <c r="G23" s="2"/>
      <c r="H23" s="2"/>
      <c r="I23" s="2"/>
      <c r="J23" s="115" t="s">
        <v>101</v>
      </c>
      <c r="K23" s="116"/>
      <c r="L23" s="116"/>
      <c r="M23" s="117"/>
      <c r="N23" s="132" t="s">
        <v>74</v>
      </c>
      <c r="O23" s="116"/>
      <c r="P23" s="116"/>
      <c r="Q23" s="117"/>
      <c r="R23" s="182" t="s">
        <v>222</v>
      </c>
      <c r="S23" s="117"/>
      <c r="T23" s="209" t="s">
        <v>77</v>
      </c>
      <c r="U23" s="117"/>
      <c r="V23" s="182" t="s">
        <v>223</v>
      </c>
      <c r="W23" s="117"/>
      <c r="X23" s="182" t="s">
        <v>224</v>
      </c>
      <c r="Y23" s="117"/>
      <c r="Z23" s="182" t="s">
        <v>81</v>
      </c>
      <c r="AA23" s="134"/>
      <c r="AB23" s="2"/>
      <c r="AC23" s="2"/>
      <c r="AD23" s="2"/>
      <c r="AE23" s="2"/>
      <c r="AF23" s="2"/>
      <c r="AG23" s="2"/>
      <c r="AH23" s="2"/>
      <c r="AI23" s="2"/>
      <c r="AJ23" s="2"/>
      <c r="AK23" s="2"/>
      <c r="AL23" s="2"/>
      <c r="AM23" s="2"/>
      <c r="AN23" s="244" t="s">
        <v>89</v>
      </c>
      <c r="AO23" s="138"/>
    </row>
    <row r="24" spans="1:41" ht="21.75" customHeight="1">
      <c r="A24" s="2"/>
      <c r="B24" s="2"/>
      <c r="C24" s="2"/>
      <c r="D24" s="2"/>
      <c r="E24" s="2"/>
      <c r="F24" s="2"/>
      <c r="G24" s="2"/>
      <c r="H24" s="2"/>
      <c r="I24" s="2"/>
      <c r="J24" s="214"/>
      <c r="K24" s="138"/>
      <c r="L24" s="138"/>
      <c r="M24" s="184"/>
      <c r="N24" s="179"/>
      <c r="O24" s="180"/>
      <c r="P24" s="180"/>
      <c r="Q24" s="181"/>
      <c r="R24" s="183"/>
      <c r="S24" s="184"/>
      <c r="T24" s="183"/>
      <c r="U24" s="184"/>
      <c r="V24" s="183"/>
      <c r="W24" s="184"/>
      <c r="X24" s="183"/>
      <c r="Y24" s="184"/>
      <c r="Z24" s="183"/>
      <c r="AA24" s="194"/>
      <c r="AB24" s="2"/>
      <c r="AC24" s="2"/>
      <c r="AD24" s="2"/>
      <c r="AE24" s="2"/>
      <c r="AF24" s="2"/>
      <c r="AG24" s="2"/>
      <c r="AH24" s="2"/>
      <c r="AI24" s="2"/>
      <c r="AJ24" s="2"/>
      <c r="AK24" s="2"/>
      <c r="AL24" s="2"/>
      <c r="AM24" s="2"/>
      <c r="AN24" s="34"/>
      <c r="AO24" s="34"/>
    </row>
    <row r="25" spans="1:41" ht="21.75" customHeight="1">
      <c r="A25" s="2"/>
      <c r="B25" s="2"/>
      <c r="C25" s="2"/>
      <c r="D25" s="2"/>
      <c r="E25" s="2"/>
      <c r="F25" s="2"/>
      <c r="G25" s="2"/>
      <c r="H25" s="2"/>
      <c r="I25" s="2"/>
      <c r="J25" s="215"/>
      <c r="K25" s="156"/>
      <c r="L25" s="156"/>
      <c r="M25" s="186"/>
      <c r="N25" s="266" t="s">
        <v>82</v>
      </c>
      <c r="O25" s="159"/>
      <c r="P25" s="267" t="s">
        <v>83</v>
      </c>
      <c r="Q25" s="159"/>
      <c r="R25" s="185"/>
      <c r="S25" s="186"/>
      <c r="T25" s="185"/>
      <c r="U25" s="186"/>
      <c r="V25" s="185"/>
      <c r="W25" s="186"/>
      <c r="X25" s="185"/>
      <c r="Y25" s="186"/>
      <c r="Z25" s="185"/>
      <c r="AA25" s="165"/>
      <c r="AB25" s="2"/>
      <c r="AC25" s="2"/>
      <c r="AD25" s="2"/>
      <c r="AE25" s="2"/>
      <c r="AF25" s="2"/>
      <c r="AG25" s="2"/>
      <c r="AH25" s="2"/>
      <c r="AI25" s="2"/>
      <c r="AJ25" s="2"/>
      <c r="AK25" s="2"/>
      <c r="AL25" s="2"/>
      <c r="AM25" s="2"/>
      <c r="AN25" s="40" t="s">
        <v>95</v>
      </c>
      <c r="AO25" s="2" t="s">
        <v>96</v>
      </c>
    </row>
    <row r="26" spans="1:41" ht="21.75" customHeight="1">
      <c r="A26" s="2"/>
      <c r="B26" s="2"/>
      <c r="C26" s="2"/>
      <c r="D26" s="41"/>
      <c r="E26" s="41"/>
      <c r="F26" s="2"/>
      <c r="G26" s="2"/>
      <c r="H26" s="2"/>
      <c r="I26" s="2"/>
      <c r="J26" s="220"/>
      <c r="K26" s="217"/>
      <c r="L26" s="217"/>
      <c r="M26" s="206"/>
      <c r="N26" s="221"/>
      <c r="O26" s="222"/>
      <c r="P26" s="223"/>
      <c r="Q26" s="206"/>
      <c r="R26" s="221"/>
      <c r="S26" s="206"/>
      <c r="T26" s="224"/>
      <c r="U26" s="206"/>
      <c r="V26" s="205" t="str">
        <f t="shared" ref="V26:V28" si="11">IF(N26="","",N26*P26*R26*0.034*$V$4)</f>
        <v/>
      </c>
      <c r="W26" s="206"/>
      <c r="X26" s="205" t="str">
        <f t="shared" ref="X26:X28" si="12">IF(N26="","",IF(ISERROR(N26*P26*R26*0.034*$X$4),"-",N26*P26*R26*0.034*$X$4))</f>
        <v/>
      </c>
      <c r="Y26" s="206"/>
      <c r="Z26" s="205" t="str">
        <f t="shared" ref="Z26:Z28" si="13">IF(N26="","",N26*P26*AN26)</f>
        <v/>
      </c>
      <c r="AA26" s="207"/>
      <c r="AB26" s="2"/>
      <c r="AC26" s="2"/>
      <c r="AD26" s="2"/>
      <c r="AE26" s="2"/>
      <c r="AF26" s="2"/>
      <c r="AG26" s="2"/>
      <c r="AH26" s="2"/>
      <c r="AI26" s="2"/>
      <c r="AJ26" s="2"/>
      <c r="AK26" s="2"/>
      <c r="AL26" s="2"/>
      <c r="AM26" s="2"/>
      <c r="AN26" s="2">
        <f t="shared" ref="AN26:AN28" si="14">IF(AO26="FALSE",R26,IF(T26="風除室",1/((1/R26)+0.1),0.5*R26+0.5*(1/((1/R26)+AO26))))</f>
        <v>0</v>
      </c>
      <c r="AO26" s="34" t="str">
        <f t="shared" ref="AO26:AO28" si="15">IF(T26="","FALSE",IF(T26="雨戸",0.1,IF(T26="ｼｬｯﾀｰ",0.1,IF(T26="障子",0.18,IF(T26="風除室",0.1)))))</f>
        <v>FALSE</v>
      </c>
    </row>
    <row r="27" spans="1:41" ht="21.75" customHeight="1">
      <c r="A27" s="2"/>
      <c r="B27" s="2"/>
      <c r="C27" s="2"/>
      <c r="D27" s="41"/>
      <c r="E27" s="41"/>
      <c r="F27" s="2"/>
      <c r="G27" s="2"/>
      <c r="H27" s="2"/>
      <c r="I27" s="2"/>
      <c r="J27" s="226"/>
      <c r="K27" s="227"/>
      <c r="L27" s="227"/>
      <c r="M27" s="171"/>
      <c r="N27" s="175"/>
      <c r="O27" s="169"/>
      <c r="P27" s="176"/>
      <c r="Q27" s="171"/>
      <c r="R27" s="175"/>
      <c r="S27" s="171"/>
      <c r="T27" s="177"/>
      <c r="U27" s="171"/>
      <c r="V27" s="172" t="str">
        <f t="shared" si="11"/>
        <v/>
      </c>
      <c r="W27" s="171"/>
      <c r="X27" s="172" t="str">
        <f t="shared" si="12"/>
        <v/>
      </c>
      <c r="Y27" s="171"/>
      <c r="Z27" s="172" t="str">
        <f t="shared" si="13"/>
        <v/>
      </c>
      <c r="AA27" s="173"/>
      <c r="AB27" s="2"/>
      <c r="AC27" s="2"/>
      <c r="AD27" s="2"/>
      <c r="AE27" s="2"/>
      <c r="AF27" s="2"/>
      <c r="AG27" s="2"/>
      <c r="AH27" s="2"/>
      <c r="AI27" s="2"/>
      <c r="AJ27" s="2"/>
      <c r="AK27" s="2"/>
      <c r="AL27" s="2"/>
      <c r="AM27" s="2"/>
      <c r="AN27" s="2">
        <f t="shared" si="14"/>
        <v>0</v>
      </c>
      <c r="AO27" s="34" t="str">
        <f t="shared" si="15"/>
        <v>FALSE</v>
      </c>
    </row>
    <row r="28" spans="1:41" ht="21.75" customHeight="1">
      <c r="A28" s="2"/>
      <c r="B28" s="2"/>
      <c r="C28" s="2"/>
      <c r="D28" s="41"/>
      <c r="E28" s="41"/>
      <c r="F28" s="2"/>
      <c r="G28" s="2"/>
      <c r="H28" s="2"/>
      <c r="I28" s="2"/>
      <c r="J28" s="228"/>
      <c r="K28" s="229"/>
      <c r="L28" s="229"/>
      <c r="M28" s="192"/>
      <c r="N28" s="196"/>
      <c r="O28" s="190"/>
      <c r="P28" s="197"/>
      <c r="Q28" s="192"/>
      <c r="R28" s="196"/>
      <c r="S28" s="192"/>
      <c r="T28" s="177"/>
      <c r="U28" s="171"/>
      <c r="V28" s="210" t="str">
        <f t="shared" si="11"/>
        <v/>
      </c>
      <c r="W28" s="192"/>
      <c r="X28" s="210" t="str">
        <f t="shared" si="12"/>
        <v/>
      </c>
      <c r="Y28" s="192"/>
      <c r="Z28" s="210" t="str">
        <f t="shared" si="13"/>
        <v/>
      </c>
      <c r="AA28" s="211"/>
      <c r="AB28" s="2"/>
      <c r="AC28" s="2"/>
      <c r="AD28" s="2"/>
      <c r="AE28" s="2"/>
      <c r="AF28" s="2"/>
      <c r="AG28" s="2"/>
      <c r="AH28" s="2"/>
      <c r="AI28" s="2"/>
      <c r="AJ28" s="2"/>
      <c r="AK28" s="2"/>
      <c r="AL28" s="2"/>
      <c r="AM28" s="2"/>
      <c r="AN28" s="2">
        <f t="shared" si="14"/>
        <v>0</v>
      </c>
      <c r="AO28" s="34" t="str">
        <f t="shared" si="15"/>
        <v>FALSE</v>
      </c>
    </row>
    <row r="29" spans="1:41" ht="21.75" customHeight="1">
      <c r="A29" s="2"/>
      <c r="B29" s="2"/>
      <c r="C29" s="2"/>
      <c r="D29" s="2"/>
      <c r="E29" s="2"/>
      <c r="F29" s="2"/>
      <c r="G29" s="2"/>
      <c r="H29" s="2"/>
      <c r="I29" s="2"/>
      <c r="J29" s="225" t="s">
        <v>225</v>
      </c>
      <c r="K29" s="122"/>
      <c r="L29" s="122"/>
      <c r="M29" s="122"/>
      <c r="N29" s="122"/>
      <c r="O29" s="122"/>
      <c r="P29" s="122"/>
      <c r="Q29" s="122"/>
      <c r="R29" s="122"/>
      <c r="S29" s="122"/>
      <c r="T29" s="122"/>
      <c r="U29" s="213"/>
      <c r="V29" s="212">
        <f>SUM(V26:W28)</f>
        <v>0</v>
      </c>
      <c r="W29" s="213"/>
      <c r="X29" s="212">
        <f>SUM(X26:Y28)</f>
        <v>0</v>
      </c>
      <c r="Y29" s="213"/>
      <c r="Z29" s="212">
        <f>SUM(Z26:AA28)</f>
        <v>0</v>
      </c>
      <c r="AA29" s="123"/>
      <c r="AB29" s="2"/>
      <c r="AC29" s="2"/>
      <c r="AD29" s="2"/>
      <c r="AE29" s="2"/>
      <c r="AF29" s="2"/>
      <c r="AG29" s="2"/>
      <c r="AH29" s="2"/>
      <c r="AI29" s="2"/>
      <c r="AJ29" s="2"/>
      <c r="AK29" s="2"/>
      <c r="AL29" s="2"/>
      <c r="AM29" s="2"/>
      <c r="AN29" s="2"/>
      <c r="AO29" s="34"/>
    </row>
    <row r="30" spans="1:41" ht="9.75" customHeight="1">
      <c r="A30" s="2"/>
      <c r="B30" s="2"/>
      <c r="C30" s="2"/>
      <c r="D30" s="2"/>
      <c r="E30" s="2"/>
      <c r="F30" s="2"/>
      <c r="G30" s="2"/>
      <c r="H30" s="2"/>
      <c r="I30" s="2"/>
      <c r="J30" s="42"/>
      <c r="K30" s="42"/>
      <c r="L30" s="42"/>
      <c r="M30" s="42"/>
      <c r="N30" s="42"/>
      <c r="O30" s="42"/>
      <c r="P30" s="42"/>
      <c r="Q30" s="42"/>
      <c r="R30" s="42"/>
      <c r="S30" s="42"/>
      <c r="T30" s="42"/>
      <c r="U30" s="42"/>
      <c r="V30" s="43"/>
      <c r="W30" s="43"/>
      <c r="X30" s="43"/>
      <c r="Y30" s="43"/>
      <c r="Z30" s="43"/>
      <c r="AA30" s="43"/>
      <c r="AB30" s="2"/>
      <c r="AC30" s="2"/>
      <c r="AD30" s="2"/>
      <c r="AE30" s="2"/>
      <c r="AF30" s="2"/>
      <c r="AG30" s="2"/>
      <c r="AH30" s="2"/>
      <c r="AI30" s="2"/>
      <c r="AJ30" s="2"/>
      <c r="AK30" s="2"/>
      <c r="AL30" s="2"/>
      <c r="AM30" s="2"/>
      <c r="AN30" s="2"/>
      <c r="AO30" s="34"/>
    </row>
    <row r="31" spans="1:41" ht="21.75" customHeight="1">
      <c r="A31" s="2"/>
      <c r="B31" s="2"/>
      <c r="C31" s="2"/>
      <c r="D31" s="2"/>
      <c r="E31" s="2"/>
      <c r="F31" s="2"/>
      <c r="G31" s="2"/>
      <c r="H31" s="2"/>
      <c r="I31" s="2"/>
      <c r="J31" s="5" t="s">
        <v>106</v>
      </c>
      <c r="K31" s="5"/>
      <c r="L31" s="5"/>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34"/>
    </row>
    <row r="32" spans="1:41" ht="21.75" customHeight="1">
      <c r="A32" s="2"/>
      <c r="B32" s="2"/>
      <c r="C32" s="2"/>
      <c r="D32" s="2"/>
      <c r="E32" s="2"/>
      <c r="F32" s="2"/>
      <c r="G32" s="2"/>
      <c r="H32" s="2"/>
      <c r="I32" s="2"/>
      <c r="J32" s="115" t="s">
        <v>107</v>
      </c>
      <c r="K32" s="117"/>
      <c r="L32" s="182" t="s">
        <v>108</v>
      </c>
      <c r="M32" s="117"/>
      <c r="N32" s="182" t="s">
        <v>109</v>
      </c>
      <c r="O32" s="117"/>
      <c r="P32" s="209" t="s">
        <v>110</v>
      </c>
      <c r="Q32" s="117"/>
      <c r="R32" s="182" t="s">
        <v>226</v>
      </c>
      <c r="S32" s="117"/>
      <c r="T32" s="182" t="s">
        <v>227</v>
      </c>
      <c r="U32" s="117"/>
      <c r="V32" s="182" t="s">
        <v>228</v>
      </c>
      <c r="W32" s="117"/>
      <c r="X32" s="182" t="s">
        <v>81</v>
      </c>
      <c r="Y32" s="134"/>
      <c r="Z32" s="2"/>
      <c r="AA32" s="2"/>
      <c r="AB32" s="2"/>
      <c r="AC32" s="2"/>
      <c r="AD32" s="2"/>
      <c r="AE32" s="2"/>
      <c r="AF32" s="2"/>
      <c r="AG32" s="2"/>
      <c r="AH32" s="2"/>
      <c r="AI32" s="2"/>
      <c r="AJ32" s="2"/>
      <c r="AK32" s="2"/>
      <c r="AL32" s="2"/>
      <c r="AM32" s="2"/>
      <c r="AN32" s="2"/>
      <c r="AO32" s="34"/>
    </row>
    <row r="33" spans="1:41" ht="21.75" customHeight="1">
      <c r="A33" s="2"/>
      <c r="B33" s="2"/>
      <c r="C33" s="2"/>
      <c r="D33" s="2"/>
      <c r="E33" s="2"/>
      <c r="F33" s="2"/>
      <c r="G33" s="2"/>
      <c r="H33" s="2"/>
      <c r="I33" s="2"/>
      <c r="J33" s="214"/>
      <c r="K33" s="184"/>
      <c r="L33" s="183"/>
      <c r="M33" s="184"/>
      <c r="N33" s="183"/>
      <c r="O33" s="184"/>
      <c r="P33" s="183"/>
      <c r="Q33" s="184"/>
      <c r="R33" s="183"/>
      <c r="S33" s="184"/>
      <c r="T33" s="183"/>
      <c r="U33" s="184"/>
      <c r="V33" s="183"/>
      <c r="W33" s="184"/>
      <c r="X33" s="183"/>
      <c r="Y33" s="194"/>
      <c r="Z33" s="2"/>
      <c r="AA33" s="2"/>
      <c r="AB33" s="2"/>
      <c r="AC33" s="2"/>
      <c r="AD33" s="2"/>
      <c r="AE33" s="2"/>
      <c r="AF33" s="2"/>
      <c r="AG33" s="2"/>
      <c r="AH33" s="2"/>
      <c r="AI33" s="2"/>
      <c r="AJ33" s="2"/>
      <c r="AK33" s="2"/>
      <c r="AL33" s="2"/>
      <c r="AM33" s="2"/>
      <c r="AN33" s="2"/>
      <c r="AO33" s="34"/>
    </row>
    <row r="34" spans="1:41" ht="21.75" customHeight="1">
      <c r="A34" s="2"/>
      <c r="B34" s="2"/>
      <c r="C34" s="2"/>
      <c r="D34" s="2"/>
      <c r="E34" s="2"/>
      <c r="F34" s="2"/>
      <c r="G34" s="2"/>
      <c r="H34" s="2"/>
      <c r="I34" s="2"/>
      <c r="J34" s="215"/>
      <c r="K34" s="186"/>
      <c r="L34" s="185"/>
      <c r="M34" s="186"/>
      <c r="N34" s="185"/>
      <c r="O34" s="186"/>
      <c r="P34" s="185"/>
      <c r="Q34" s="186"/>
      <c r="R34" s="185"/>
      <c r="S34" s="186"/>
      <c r="T34" s="185"/>
      <c r="U34" s="186"/>
      <c r="V34" s="185"/>
      <c r="W34" s="186"/>
      <c r="X34" s="185"/>
      <c r="Y34" s="165"/>
      <c r="Z34" s="2"/>
      <c r="AA34" s="2"/>
      <c r="AB34" s="2"/>
      <c r="AC34" s="2"/>
      <c r="AD34" s="2"/>
      <c r="AE34" s="2"/>
      <c r="AF34" s="2"/>
      <c r="AG34" s="2"/>
      <c r="AH34" s="2"/>
      <c r="AI34" s="2"/>
      <c r="AJ34" s="2"/>
      <c r="AK34" s="2"/>
      <c r="AL34" s="2"/>
      <c r="AM34" s="2"/>
      <c r="AN34" s="2"/>
      <c r="AO34" s="2"/>
    </row>
    <row r="35" spans="1:41" ht="21.75" customHeight="1">
      <c r="A35" s="2"/>
      <c r="B35" s="2"/>
      <c r="C35" s="2"/>
      <c r="D35" s="2"/>
      <c r="E35" s="2"/>
      <c r="F35" s="2"/>
      <c r="G35" s="2"/>
      <c r="H35" s="2"/>
      <c r="I35" s="2"/>
      <c r="J35" s="216" t="s">
        <v>229</v>
      </c>
      <c r="K35" s="206"/>
      <c r="L35" s="221">
        <v>66.349999999999994</v>
      </c>
      <c r="M35" s="206"/>
      <c r="N35" s="221">
        <v>1.19</v>
      </c>
      <c r="O35" s="206"/>
      <c r="P35" s="268">
        <f t="shared" ref="P35:P39" si="16">IF(L35="","",L35-N35)</f>
        <v>65.16</v>
      </c>
      <c r="Q35" s="206"/>
      <c r="R35" s="221">
        <v>0.72</v>
      </c>
      <c r="S35" s="206"/>
      <c r="T35" s="172">
        <f t="shared" ref="T35:T39" si="17">IF(P35="","",P35*R35*0.034*$V$4)</f>
        <v>0.80393886719999996</v>
      </c>
      <c r="U35" s="171"/>
      <c r="V35" s="172">
        <f t="shared" ref="V35:V39" si="18">IF(P35="","",IF(ISERROR(P35*R35*0.034*$X$4),"-",P35*R35*0.034*$X$4))</f>
        <v>0.83424608640000009</v>
      </c>
      <c r="W35" s="171"/>
      <c r="X35" s="205">
        <f t="shared" ref="X35:X39" si="19">IF(R35="","",R35*P35)</f>
        <v>46.915199999999999</v>
      </c>
      <c r="Y35" s="207"/>
      <c r="Z35" s="2"/>
      <c r="AA35" s="2"/>
      <c r="AB35" s="2"/>
      <c r="AC35" s="2"/>
      <c r="AD35" s="2"/>
      <c r="AE35" s="2"/>
      <c r="AF35" s="2"/>
      <c r="AG35" s="2"/>
      <c r="AH35" s="2"/>
      <c r="AI35" s="2"/>
      <c r="AJ35" s="2"/>
      <c r="AK35" s="2"/>
      <c r="AL35" s="2"/>
      <c r="AM35" s="2"/>
      <c r="AN35" s="2"/>
      <c r="AO35" s="2"/>
    </row>
    <row r="36" spans="1:41" ht="21.75" customHeight="1">
      <c r="A36" s="2"/>
      <c r="B36" s="2"/>
      <c r="C36" s="2"/>
      <c r="D36" s="2"/>
      <c r="E36" s="2"/>
      <c r="F36" s="2"/>
      <c r="G36" s="2"/>
      <c r="H36" s="2"/>
      <c r="I36" s="2"/>
      <c r="J36" s="174"/>
      <c r="K36" s="171"/>
      <c r="L36" s="175"/>
      <c r="M36" s="171"/>
      <c r="N36" s="175"/>
      <c r="O36" s="171"/>
      <c r="P36" s="238" t="str">
        <f t="shared" si="16"/>
        <v/>
      </c>
      <c r="Q36" s="171"/>
      <c r="R36" s="175"/>
      <c r="S36" s="171"/>
      <c r="T36" s="172" t="str">
        <f t="shared" si="17"/>
        <v/>
      </c>
      <c r="U36" s="171"/>
      <c r="V36" s="172" t="str">
        <f t="shared" si="18"/>
        <v/>
      </c>
      <c r="W36" s="171"/>
      <c r="X36" s="172" t="str">
        <f t="shared" si="19"/>
        <v/>
      </c>
      <c r="Y36" s="173"/>
      <c r="Z36" s="2"/>
      <c r="AA36" s="2"/>
      <c r="AB36" s="2"/>
      <c r="AC36" s="2"/>
      <c r="AD36" s="2"/>
      <c r="AE36" s="2"/>
      <c r="AF36" s="2"/>
      <c r="AG36" s="2"/>
      <c r="AH36" s="2"/>
      <c r="AI36" s="2"/>
      <c r="AJ36" s="2"/>
      <c r="AK36" s="2"/>
      <c r="AL36" s="2"/>
      <c r="AM36" s="2"/>
      <c r="AN36" s="2"/>
      <c r="AO36" s="2"/>
    </row>
    <row r="37" spans="1:41" ht="21.75" customHeight="1">
      <c r="A37" s="2"/>
      <c r="B37" s="2"/>
      <c r="C37" s="2"/>
      <c r="D37" s="2"/>
      <c r="E37" s="2"/>
      <c r="F37" s="2"/>
      <c r="G37" s="2"/>
      <c r="H37" s="2"/>
      <c r="I37" s="2"/>
      <c r="J37" s="174"/>
      <c r="K37" s="171"/>
      <c r="L37" s="175"/>
      <c r="M37" s="171"/>
      <c r="N37" s="175"/>
      <c r="O37" s="171"/>
      <c r="P37" s="238" t="str">
        <f t="shared" si="16"/>
        <v/>
      </c>
      <c r="Q37" s="171"/>
      <c r="R37" s="175"/>
      <c r="S37" s="171"/>
      <c r="T37" s="172" t="str">
        <f t="shared" si="17"/>
        <v/>
      </c>
      <c r="U37" s="171"/>
      <c r="V37" s="172" t="str">
        <f t="shared" si="18"/>
        <v/>
      </c>
      <c r="W37" s="171"/>
      <c r="X37" s="172" t="str">
        <f t="shared" si="19"/>
        <v/>
      </c>
      <c r="Y37" s="173"/>
      <c r="Z37" s="2"/>
      <c r="AA37" s="2"/>
      <c r="AB37" s="2"/>
      <c r="AC37" s="2"/>
      <c r="AD37" s="2"/>
      <c r="AE37" s="2"/>
      <c r="AF37" s="2"/>
      <c r="AG37" s="2"/>
      <c r="AH37" s="2"/>
      <c r="AI37" s="2"/>
      <c r="AJ37" s="2"/>
      <c r="AK37" s="2"/>
      <c r="AL37" s="2"/>
      <c r="AM37" s="2"/>
      <c r="AN37" s="2"/>
      <c r="AO37" s="2"/>
    </row>
    <row r="38" spans="1:41" ht="21.75" customHeight="1">
      <c r="A38" s="2"/>
      <c r="B38" s="2"/>
      <c r="C38" s="2"/>
      <c r="D38" s="2"/>
      <c r="E38" s="2"/>
      <c r="F38" s="2"/>
      <c r="G38" s="2"/>
      <c r="H38" s="2"/>
      <c r="I38" s="2"/>
      <c r="J38" s="174"/>
      <c r="K38" s="171"/>
      <c r="L38" s="175"/>
      <c r="M38" s="171"/>
      <c r="N38" s="175"/>
      <c r="O38" s="171"/>
      <c r="P38" s="238" t="str">
        <f t="shared" si="16"/>
        <v/>
      </c>
      <c r="Q38" s="171"/>
      <c r="R38" s="175"/>
      <c r="S38" s="171"/>
      <c r="T38" s="172" t="str">
        <f t="shared" si="17"/>
        <v/>
      </c>
      <c r="U38" s="171"/>
      <c r="V38" s="172" t="str">
        <f t="shared" si="18"/>
        <v/>
      </c>
      <c r="W38" s="171"/>
      <c r="X38" s="172" t="str">
        <f t="shared" si="19"/>
        <v/>
      </c>
      <c r="Y38" s="173"/>
      <c r="Z38" s="2"/>
      <c r="AA38" s="2"/>
      <c r="AB38" s="2"/>
      <c r="AC38" s="2"/>
      <c r="AD38" s="2"/>
      <c r="AE38" s="2"/>
      <c r="AF38" s="2"/>
      <c r="AG38" s="2"/>
      <c r="AH38" s="2"/>
      <c r="AI38" s="2"/>
      <c r="AJ38" s="2"/>
      <c r="AK38" s="2"/>
      <c r="AL38" s="2"/>
      <c r="AM38" s="2"/>
      <c r="AN38" s="2"/>
      <c r="AO38" s="2"/>
    </row>
    <row r="39" spans="1:41" ht="21.75" customHeight="1">
      <c r="A39" s="2"/>
      <c r="B39" s="2"/>
      <c r="C39" s="2"/>
      <c r="D39" s="2"/>
      <c r="E39" s="2"/>
      <c r="F39" s="2"/>
      <c r="G39" s="2"/>
      <c r="H39" s="2"/>
      <c r="I39" s="2"/>
      <c r="J39" s="195"/>
      <c r="K39" s="192"/>
      <c r="L39" s="196"/>
      <c r="M39" s="192"/>
      <c r="N39" s="196"/>
      <c r="O39" s="192"/>
      <c r="P39" s="230" t="str">
        <f t="shared" si="16"/>
        <v/>
      </c>
      <c r="Q39" s="192"/>
      <c r="R39" s="231"/>
      <c r="S39" s="199"/>
      <c r="T39" s="193" t="str">
        <f t="shared" si="17"/>
        <v/>
      </c>
      <c r="U39" s="184"/>
      <c r="V39" s="193" t="str">
        <f t="shared" si="18"/>
        <v/>
      </c>
      <c r="W39" s="184"/>
      <c r="X39" s="193" t="str">
        <f t="shared" si="19"/>
        <v/>
      </c>
      <c r="Y39" s="194"/>
      <c r="Z39" s="2"/>
      <c r="AA39" s="2"/>
      <c r="AB39" s="2"/>
      <c r="AC39" s="2"/>
      <c r="AD39" s="2"/>
      <c r="AE39" s="2"/>
      <c r="AF39" s="2"/>
      <c r="AG39" s="2"/>
      <c r="AH39" s="2"/>
      <c r="AI39" s="2"/>
      <c r="AJ39" s="2"/>
      <c r="AK39" s="2"/>
      <c r="AL39" s="2"/>
      <c r="AM39" s="2"/>
      <c r="AN39" s="2"/>
      <c r="AO39" s="2"/>
    </row>
    <row r="40" spans="1:41" ht="21.75" customHeight="1">
      <c r="A40" s="2"/>
      <c r="B40" s="2"/>
      <c r="C40" s="2"/>
      <c r="D40" s="2"/>
      <c r="E40" s="2"/>
      <c r="F40" s="2"/>
      <c r="G40" s="2"/>
      <c r="H40" s="2"/>
      <c r="I40" s="2"/>
      <c r="J40" s="225" t="s">
        <v>230</v>
      </c>
      <c r="K40" s="122"/>
      <c r="L40" s="122"/>
      <c r="M40" s="122"/>
      <c r="N40" s="122"/>
      <c r="O40" s="122"/>
      <c r="P40" s="122"/>
      <c r="Q40" s="122"/>
      <c r="R40" s="122"/>
      <c r="S40" s="122"/>
      <c r="T40" s="212">
        <f>SUM(T35:U39)</f>
        <v>0.80393886719999996</v>
      </c>
      <c r="U40" s="213"/>
      <c r="V40" s="212">
        <f>IF(共通条件・結果!AA7="８地域","-",SUM(V35:W39))</f>
        <v>0.83424608640000009</v>
      </c>
      <c r="W40" s="213"/>
      <c r="X40" s="212">
        <f>SUM(X35:Y39)</f>
        <v>46.915199999999999</v>
      </c>
      <c r="Y40" s="123"/>
      <c r="Z40" s="2"/>
      <c r="AA40" s="2"/>
      <c r="AB40" s="2"/>
      <c r="AC40" s="2"/>
      <c r="AD40" s="2"/>
      <c r="AE40" s="2"/>
      <c r="AF40" s="2"/>
      <c r="AG40" s="2"/>
      <c r="AH40" s="2"/>
      <c r="AI40" s="2"/>
      <c r="AJ40" s="2"/>
      <c r="AK40" s="2"/>
      <c r="AL40" s="2"/>
      <c r="AM40" s="2"/>
      <c r="AN40" s="2"/>
      <c r="AO40" s="2"/>
    </row>
    <row r="41" spans="1:41" ht="13.5" customHeight="1">
      <c r="A41" s="2"/>
      <c r="B41" s="2"/>
      <c r="C41" s="2"/>
      <c r="D41" s="2"/>
      <c r="E41" s="2"/>
      <c r="F41" s="2"/>
      <c r="G41" s="2"/>
      <c r="H41" s="2"/>
      <c r="I41" s="2"/>
      <c r="J41" s="4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row>
    <row r="42" spans="1:41" ht="21.75" customHeight="1">
      <c r="A42" s="2"/>
      <c r="B42" s="5" t="s">
        <v>231</v>
      </c>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row>
    <row r="43" spans="1:41" ht="21.75" customHeight="1">
      <c r="A43" s="2"/>
      <c r="B43" s="235" t="s">
        <v>232</v>
      </c>
      <c r="C43" s="116"/>
      <c r="D43" s="144" t="s">
        <v>118</v>
      </c>
      <c r="E43" s="119"/>
      <c r="F43" s="119"/>
      <c r="G43" s="119"/>
      <c r="H43" s="119"/>
      <c r="I43" s="119"/>
      <c r="J43" s="120"/>
      <c r="K43" s="45"/>
      <c r="L43" s="236">
        <f>Q43+U43+Y43</f>
        <v>66.350949999999997</v>
      </c>
      <c r="M43" s="119"/>
      <c r="N43" s="119"/>
      <c r="O43" s="45" t="s">
        <v>40</v>
      </c>
      <c r="P43" s="46" t="s">
        <v>119</v>
      </c>
      <c r="Q43" s="232">
        <f>D8*F8+D9*F9+D10*F10+D11*F11+D12*F12+D13*F13+D14*F14+D15*F15+D16*F16+D17*F17+D18*F18+D19*F19</f>
        <v>1.19095</v>
      </c>
      <c r="R43" s="119"/>
      <c r="S43" s="47" t="s">
        <v>120</v>
      </c>
      <c r="T43" s="47" t="s">
        <v>121</v>
      </c>
      <c r="U43" s="233">
        <f>N26*P26+N27*P27+N28*P28</f>
        <v>0</v>
      </c>
      <c r="V43" s="119"/>
      <c r="W43" s="47" t="s">
        <v>120</v>
      </c>
      <c r="X43" s="47" t="s">
        <v>122</v>
      </c>
      <c r="Y43" s="234">
        <f>SUM(P35:Q39)</f>
        <v>65.16</v>
      </c>
      <c r="Z43" s="119"/>
      <c r="AA43" s="48" t="s">
        <v>123</v>
      </c>
      <c r="AB43" s="2"/>
      <c r="AC43" s="2"/>
      <c r="AD43" s="2"/>
      <c r="AE43" s="2"/>
      <c r="AF43" s="2"/>
      <c r="AG43" s="2"/>
      <c r="AH43" s="2"/>
      <c r="AI43" s="2"/>
      <c r="AJ43" s="2"/>
      <c r="AK43" s="2"/>
      <c r="AL43" s="2"/>
      <c r="AM43" s="2"/>
      <c r="AN43" s="2"/>
      <c r="AO43" s="2"/>
    </row>
    <row r="44" spans="1:41" ht="21.75" customHeight="1">
      <c r="A44" s="2"/>
      <c r="B44" s="214"/>
      <c r="C44" s="138"/>
      <c r="D44" s="146" t="s">
        <v>124</v>
      </c>
      <c r="E44" s="130"/>
      <c r="F44" s="130"/>
      <c r="G44" s="130"/>
      <c r="H44" s="130"/>
      <c r="I44" s="130"/>
      <c r="J44" s="131"/>
      <c r="K44" s="49"/>
      <c r="L44" s="49"/>
      <c r="M44" s="49"/>
      <c r="N44" s="49"/>
      <c r="O44" s="49"/>
      <c r="P44" s="49"/>
      <c r="Q44" s="49"/>
      <c r="R44" s="49"/>
      <c r="S44" s="49"/>
      <c r="T44" s="49"/>
      <c r="U44" s="49"/>
      <c r="V44" s="49"/>
      <c r="W44" s="239">
        <f>V20+V29+T40</f>
        <v>1.1556187801200002</v>
      </c>
      <c r="X44" s="130"/>
      <c r="Y44" s="130"/>
      <c r="Z44" s="240" t="s">
        <v>125</v>
      </c>
      <c r="AA44" s="131"/>
      <c r="AB44" s="2"/>
      <c r="AC44" s="2"/>
      <c r="AD44" s="2"/>
      <c r="AE44" s="2"/>
      <c r="AF44" s="2"/>
      <c r="AG44" s="2"/>
      <c r="AH44" s="2"/>
      <c r="AI44" s="2"/>
      <c r="AJ44" s="2"/>
      <c r="AK44" s="2"/>
      <c r="AL44" s="2"/>
      <c r="AM44" s="2"/>
      <c r="AN44" s="2"/>
      <c r="AO44" s="2"/>
    </row>
    <row r="45" spans="1:41" ht="21.75" customHeight="1">
      <c r="A45" s="2"/>
      <c r="B45" s="214"/>
      <c r="C45" s="138"/>
      <c r="D45" s="146" t="s">
        <v>126</v>
      </c>
      <c r="E45" s="130"/>
      <c r="F45" s="130"/>
      <c r="G45" s="130"/>
      <c r="H45" s="130"/>
      <c r="I45" s="130"/>
      <c r="J45" s="131"/>
      <c r="K45" s="49"/>
      <c r="L45" s="49"/>
      <c r="M45" s="49"/>
      <c r="N45" s="49"/>
      <c r="O45" s="49"/>
      <c r="P45" s="49"/>
      <c r="Q45" s="49"/>
      <c r="R45" s="49"/>
      <c r="S45" s="49"/>
      <c r="T45" s="49"/>
      <c r="U45" s="49"/>
      <c r="V45" s="49"/>
      <c r="W45" s="239">
        <f>IF(共通条件・結果!AA7="８地域","-",$X$20+$X$29+$V$40)</f>
        <v>1.0343732053050001</v>
      </c>
      <c r="X45" s="130"/>
      <c r="Y45" s="130"/>
      <c r="Z45" s="240" t="s">
        <v>125</v>
      </c>
      <c r="AA45" s="131"/>
      <c r="AB45" s="2"/>
      <c r="AC45" s="2"/>
      <c r="AD45" s="2"/>
      <c r="AE45" s="2"/>
      <c r="AF45" s="2"/>
      <c r="AG45" s="2"/>
      <c r="AH45" s="2"/>
      <c r="AI45" s="2"/>
      <c r="AJ45" s="2"/>
      <c r="AK45" s="2"/>
      <c r="AL45" s="2"/>
      <c r="AM45" s="2"/>
      <c r="AN45" s="2"/>
      <c r="AO45" s="2"/>
    </row>
    <row r="46" spans="1:41" ht="21.75" customHeight="1">
      <c r="A46" s="2"/>
      <c r="B46" s="215"/>
      <c r="C46" s="156"/>
      <c r="D46" s="109" t="s">
        <v>127</v>
      </c>
      <c r="E46" s="110"/>
      <c r="F46" s="110"/>
      <c r="G46" s="110"/>
      <c r="H46" s="110"/>
      <c r="I46" s="110"/>
      <c r="J46" s="111"/>
      <c r="K46" s="50"/>
      <c r="L46" s="50"/>
      <c r="M46" s="50"/>
      <c r="N46" s="50"/>
      <c r="O46" s="50"/>
      <c r="P46" s="50"/>
      <c r="Q46" s="50"/>
      <c r="R46" s="50"/>
      <c r="S46" s="50"/>
      <c r="T46" s="50"/>
      <c r="U46" s="50"/>
      <c r="V46" s="50"/>
      <c r="W46" s="237">
        <f>Z20+Z29+X40</f>
        <v>51.762366499999999</v>
      </c>
      <c r="X46" s="110"/>
      <c r="Y46" s="110"/>
      <c r="Z46" s="51" t="s">
        <v>128</v>
      </c>
      <c r="AA46" s="52"/>
      <c r="AB46" s="2"/>
      <c r="AC46" s="2"/>
      <c r="AD46" s="2"/>
      <c r="AE46" s="2"/>
      <c r="AF46" s="2"/>
      <c r="AG46" s="2"/>
      <c r="AH46" s="2"/>
      <c r="AI46" s="2"/>
      <c r="AJ46" s="2"/>
      <c r="AK46" s="2"/>
      <c r="AL46" s="2"/>
      <c r="AM46" s="2"/>
      <c r="AN46" s="2"/>
      <c r="AO46" s="2"/>
    </row>
    <row r="47" spans="1:41" ht="21.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row>
    <row r="48" spans="1:41" ht="21.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row>
    <row r="49" spans="1:41" ht="21.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row>
    <row r="50" spans="1:41" ht="21.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row>
    <row r="51" spans="1:41" ht="21.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row>
    <row r="52" spans="1:41" ht="21.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row>
    <row r="53" spans="1:41" ht="21.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row>
    <row r="54" spans="1:41" ht="21.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row>
    <row r="55" spans="1:41" ht="21.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row>
    <row r="56" spans="1:41" ht="21.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row>
    <row r="57" spans="1:41" ht="21.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row>
    <row r="58" spans="1:41" ht="21.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row>
    <row r="59" spans="1:41" ht="21.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row>
    <row r="60" spans="1:41" ht="21.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row>
    <row r="61" spans="1:41" ht="21.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row>
    <row r="62" spans="1:41" ht="21.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row>
    <row r="63" spans="1:41" ht="24.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row>
    <row r="64" spans="1:41" ht="24.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row>
    <row r="65" spans="1:41" ht="24.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row>
    <row r="66" spans="1:41" ht="24.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row>
    <row r="67" spans="1:41" ht="24.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row>
    <row r="68" spans="1:41" ht="24.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row>
    <row r="69" spans="1:41" ht="24.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row>
    <row r="70" spans="1:41" ht="24.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row>
    <row r="71" spans="1:41" ht="24.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row>
    <row r="72" spans="1:41" ht="24.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row>
    <row r="73" spans="1:41" ht="24.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row>
    <row r="74" spans="1:41" ht="24.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row>
    <row r="75" spans="1:41" ht="24.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row>
    <row r="76" spans="1:41" ht="24.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row>
    <row r="77" spans="1:41" ht="24.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row>
    <row r="78" spans="1:41" ht="24.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row>
    <row r="79" spans="1:41" ht="24.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row>
    <row r="80" spans="1:41" ht="24.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row>
    <row r="81" spans="1:41" ht="24.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row>
    <row r="82" spans="1:41" ht="24.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row>
    <row r="83" spans="1:41" ht="24.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row>
    <row r="84" spans="1:41" ht="24.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row>
    <row r="85" spans="1:41" ht="24.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row>
    <row r="86" spans="1:41" ht="24.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row>
    <row r="87" spans="1:41" ht="24.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row>
    <row r="88" spans="1:41" ht="24.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row>
    <row r="89" spans="1:41" ht="24.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row>
    <row r="90" spans="1:41" ht="24.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row>
    <row r="91" spans="1:41" ht="24.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row>
    <row r="92" spans="1:41" ht="24.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row>
    <row r="93" spans="1:41" ht="24.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row>
    <row r="94" spans="1:41" ht="24.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row>
    <row r="95" spans="1:41" ht="24.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row>
    <row r="96" spans="1:41" ht="24.75" customHeight="1">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row>
    <row r="97" spans="1:41" ht="24.75" customHeight="1">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row>
    <row r="98" spans="1:41" ht="24.75" customHeight="1"/>
    <row r="99" spans="1:41" ht="24.75" customHeight="1"/>
    <row r="100" spans="1:41" ht="24.75" customHeight="1"/>
    <row r="101" spans="1:41" ht="24.75" customHeight="1"/>
    <row r="102" spans="1:41" ht="24.75" customHeight="1"/>
    <row r="103" spans="1:41" ht="24.75" customHeight="1"/>
    <row r="104" spans="1:41" ht="24.75" customHeight="1"/>
    <row r="105" spans="1:41" ht="24.75" customHeight="1"/>
    <row r="106" spans="1:41" ht="24.75" customHeight="1"/>
    <row r="107" spans="1:41" ht="24.75" customHeight="1"/>
    <row r="108" spans="1:41" ht="24.75" customHeight="1"/>
    <row r="109" spans="1:41" ht="13.5" customHeight="1"/>
    <row r="110" spans="1:41" ht="13.5" customHeight="1"/>
    <row r="111" spans="1:41" ht="13.5" customHeight="1"/>
    <row r="112" spans="1:41"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289">
    <mergeCell ref="P17:Q17"/>
    <mergeCell ref="R17:S17"/>
    <mergeCell ref="T17:U17"/>
    <mergeCell ref="V17:W17"/>
    <mergeCell ref="X17:Y17"/>
    <mergeCell ref="Z17:AA17"/>
    <mergeCell ref="AN21:AO21"/>
    <mergeCell ref="AN23:AO23"/>
    <mergeCell ref="B17:C17"/>
    <mergeCell ref="D17:E17"/>
    <mergeCell ref="F17:G17"/>
    <mergeCell ref="H17:I17"/>
    <mergeCell ref="J17:K17"/>
    <mergeCell ref="L17:M17"/>
    <mergeCell ref="N17:O17"/>
    <mergeCell ref="X23:Y25"/>
    <mergeCell ref="Z23:AA25"/>
    <mergeCell ref="N25:O25"/>
    <mergeCell ref="P25:Q25"/>
    <mergeCell ref="B20:U20"/>
    <mergeCell ref="V20:W20"/>
    <mergeCell ref="X20:Y20"/>
    <mergeCell ref="Z20:AA20"/>
    <mergeCell ref="J23:M25"/>
    <mergeCell ref="P16:Q16"/>
    <mergeCell ref="R16:S16"/>
    <mergeCell ref="T16:U16"/>
    <mergeCell ref="V16:W16"/>
    <mergeCell ref="X16:Y16"/>
    <mergeCell ref="Z16:AA16"/>
    <mergeCell ref="B16:C16"/>
    <mergeCell ref="D16:E16"/>
    <mergeCell ref="F16:G16"/>
    <mergeCell ref="H16:I16"/>
    <mergeCell ref="J16:K16"/>
    <mergeCell ref="L16:M16"/>
    <mergeCell ref="N16:O16"/>
    <mergeCell ref="P15:Q15"/>
    <mergeCell ref="R15:S15"/>
    <mergeCell ref="T15:U15"/>
    <mergeCell ref="V15:W15"/>
    <mergeCell ref="X15:Y15"/>
    <mergeCell ref="Z15:AA15"/>
    <mergeCell ref="B15:C15"/>
    <mergeCell ref="D15:E15"/>
    <mergeCell ref="F15:G15"/>
    <mergeCell ref="H15:I15"/>
    <mergeCell ref="J15:K15"/>
    <mergeCell ref="L15:M15"/>
    <mergeCell ref="N15:O15"/>
    <mergeCell ref="R14:S14"/>
    <mergeCell ref="T14:U14"/>
    <mergeCell ref="V14:W14"/>
    <mergeCell ref="X14:Y14"/>
    <mergeCell ref="Z14:AA14"/>
    <mergeCell ref="B14:C14"/>
    <mergeCell ref="D14:E14"/>
    <mergeCell ref="F14:G14"/>
    <mergeCell ref="H14:I14"/>
    <mergeCell ref="J14:K14"/>
    <mergeCell ref="L14:M14"/>
    <mergeCell ref="N14:O14"/>
    <mergeCell ref="B12:C12"/>
    <mergeCell ref="D12:E12"/>
    <mergeCell ref="F12:G12"/>
    <mergeCell ref="H12:I12"/>
    <mergeCell ref="J12:K12"/>
    <mergeCell ref="L12:M12"/>
    <mergeCell ref="N12:O12"/>
    <mergeCell ref="P13:Q13"/>
    <mergeCell ref="R13:S13"/>
    <mergeCell ref="B13:C13"/>
    <mergeCell ref="D13:E13"/>
    <mergeCell ref="F13:G13"/>
    <mergeCell ref="H13:I13"/>
    <mergeCell ref="J13:K13"/>
    <mergeCell ref="L13:M13"/>
    <mergeCell ref="N13:O13"/>
    <mergeCell ref="B8:C8"/>
    <mergeCell ref="D8:E8"/>
    <mergeCell ref="F8:G8"/>
    <mergeCell ref="H8:I8"/>
    <mergeCell ref="B9:C9"/>
    <mergeCell ref="H9:I9"/>
    <mergeCell ref="X8:Y8"/>
    <mergeCell ref="X9:Y9"/>
    <mergeCell ref="Z9:AA9"/>
    <mergeCell ref="N8:O8"/>
    <mergeCell ref="P8:Q8"/>
    <mergeCell ref="R8:S8"/>
    <mergeCell ref="T8:U8"/>
    <mergeCell ref="Z8:AA8"/>
    <mergeCell ref="T9:U9"/>
    <mergeCell ref="V9:W9"/>
    <mergeCell ref="D9:E9"/>
    <mergeCell ref="F9:G9"/>
    <mergeCell ref="J9:K9"/>
    <mergeCell ref="L9:M9"/>
    <mergeCell ref="N9:O9"/>
    <mergeCell ref="P9:Q9"/>
    <mergeCell ref="R9:S9"/>
    <mergeCell ref="AD6:AE6"/>
    <mergeCell ref="AH6:AI6"/>
    <mergeCell ref="AK6:AL6"/>
    <mergeCell ref="AN6:AO6"/>
    <mergeCell ref="N5:U5"/>
    <mergeCell ref="P6:U6"/>
    <mergeCell ref="B2:AA2"/>
    <mergeCell ref="R4:U4"/>
    <mergeCell ref="X4:Y4"/>
    <mergeCell ref="B5:C7"/>
    <mergeCell ref="D5:G5"/>
    <mergeCell ref="H5:I7"/>
    <mergeCell ref="N6:O7"/>
    <mergeCell ref="T7:U7"/>
    <mergeCell ref="D6:E7"/>
    <mergeCell ref="F6:G7"/>
    <mergeCell ref="P7:Q7"/>
    <mergeCell ref="R7:S7"/>
    <mergeCell ref="W44:Y44"/>
    <mergeCell ref="Z44:AA44"/>
    <mergeCell ref="W45:Y45"/>
    <mergeCell ref="Z45:AA45"/>
    <mergeCell ref="J5:K7"/>
    <mergeCell ref="L5:M7"/>
    <mergeCell ref="J8:K8"/>
    <mergeCell ref="L8:M8"/>
    <mergeCell ref="V4:W4"/>
    <mergeCell ref="V5:W7"/>
    <mergeCell ref="V8:W8"/>
    <mergeCell ref="X5:Y7"/>
    <mergeCell ref="Z5:AA7"/>
    <mergeCell ref="P12:Q12"/>
    <mergeCell ref="R12:S12"/>
    <mergeCell ref="T12:U12"/>
    <mergeCell ref="V12:W12"/>
    <mergeCell ref="X12:Y12"/>
    <mergeCell ref="Z12:AA12"/>
    <mergeCell ref="T13:U13"/>
    <mergeCell ref="V13:W13"/>
    <mergeCell ref="X13:Y13"/>
    <mergeCell ref="Z13:AA13"/>
    <mergeCell ref="P14:Q14"/>
    <mergeCell ref="B43:C46"/>
    <mergeCell ref="D43:J43"/>
    <mergeCell ref="L43:N43"/>
    <mergeCell ref="D44:J44"/>
    <mergeCell ref="W46:Y46"/>
    <mergeCell ref="L36:M36"/>
    <mergeCell ref="N36:O36"/>
    <mergeCell ref="P36:Q36"/>
    <mergeCell ref="R36:S36"/>
    <mergeCell ref="T36:U36"/>
    <mergeCell ref="V36:W36"/>
    <mergeCell ref="X36:Y36"/>
    <mergeCell ref="J36:K36"/>
    <mergeCell ref="J37:K37"/>
    <mergeCell ref="L37:M37"/>
    <mergeCell ref="N37:O37"/>
    <mergeCell ref="P37:Q37"/>
    <mergeCell ref="R37:S37"/>
    <mergeCell ref="T37:U37"/>
    <mergeCell ref="L38:M38"/>
    <mergeCell ref="N38:O38"/>
    <mergeCell ref="P38:Q38"/>
    <mergeCell ref="R38:S38"/>
    <mergeCell ref="T38:U38"/>
    <mergeCell ref="V35:W35"/>
    <mergeCell ref="X35:Y35"/>
    <mergeCell ref="V37:W37"/>
    <mergeCell ref="X37:Y37"/>
    <mergeCell ref="D45:J45"/>
    <mergeCell ref="D46:J46"/>
    <mergeCell ref="J40:S40"/>
    <mergeCell ref="T40:U40"/>
    <mergeCell ref="V40:W40"/>
    <mergeCell ref="V38:W38"/>
    <mergeCell ref="X38:Y38"/>
    <mergeCell ref="V39:W39"/>
    <mergeCell ref="X39:Y39"/>
    <mergeCell ref="J38:K38"/>
    <mergeCell ref="J39:K39"/>
    <mergeCell ref="L39:M39"/>
    <mergeCell ref="N39:O39"/>
    <mergeCell ref="P39:Q39"/>
    <mergeCell ref="R39:S39"/>
    <mergeCell ref="T39:U39"/>
    <mergeCell ref="Q43:R43"/>
    <mergeCell ref="U43:V43"/>
    <mergeCell ref="Y43:Z43"/>
    <mergeCell ref="X40:Y40"/>
    <mergeCell ref="J32:K34"/>
    <mergeCell ref="J35:K35"/>
    <mergeCell ref="L35:M35"/>
    <mergeCell ref="N35:O35"/>
    <mergeCell ref="P35:Q35"/>
    <mergeCell ref="R35:S35"/>
    <mergeCell ref="T35:U35"/>
    <mergeCell ref="T23:U25"/>
    <mergeCell ref="V23:W25"/>
    <mergeCell ref="J26:M26"/>
    <mergeCell ref="N26:O26"/>
    <mergeCell ref="P26:Q26"/>
    <mergeCell ref="R26:S26"/>
    <mergeCell ref="T26:U26"/>
    <mergeCell ref="N27:O27"/>
    <mergeCell ref="P27:Q27"/>
    <mergeCell ref="R27:S27"/>
    <mergeCell ref="T27:U27"/>
    <mergeCell ref="V27:W27"/>
    <mergeCell ref="J29:U29"/>
    <mergeCell ref="V29:W29"/>
    <mergeCell ref="J27:M27"/>
    <mergeCell ref="J28:M28"/>
    <mergeCell ref="N28:O28"/>
    <mergeCell ref="V26:W26"/>
    <mergeCell ref="X26:Y26"/>
    <mergeCell ref="Z26:AA26"/>
    <mergeCell ref="L32:M34"/>
    <mergeCell ref="N32:O34"/>
    <mergeCell ref="P32:Q34"/>
    <mergeCell ref="R32:S34"/>
    <mergeCell ref="T32:U34"/>
    <mergeCell ref="V32:W34"/>
    <mergeCell ref="X32:Y34"/>
    <mergeCell ref="X27:Y27"/>
    <mergeCell ref="Z27:AA27"/>
    <mergeCell ref="X28:Y28"/>
    <mergeCell ref="Z28:AA28"/>
    <mergeCell ref="X29:Y29"/>
    <mergeCell ref="Z29:AA29"/>
    <mergeCell ref="P28:Q28"/>
    <mergeCell ref="R28:S28"/>
    <mergeCell ref="T28:U28"/>
    <mergeCell ref="V28:W28"/>
    <mergeCell ref="P11:Q11"/>
    <mergeCell ref="R11:S11"/>
    <mergeCell ref="T11:U11"/>
    <mergeCell ref="V11:W11"/>
    <mergeCell ref="X11:Y11"/>
    <mergeCell ref="Z11:AA11"/>
    <mergeCell ref="B11:C11"/>
    <mergeCell ref="D11:E11"/>
    <mergeCell ref="F11:G11"/>
    <mergeCell ref="H11:I11"/>
    <mergeCell ref="J11:K11"/>
    <mergeCell ref="L11:M11"/>
    <mergeCell ref="N11:O11"/>
    <mergeCell ref="P10:Q10"/>
    <mergeCell ref="R10:S10"/>
    <mergeCell ref="T10:U10"/>
    <mergeCell ref="V10:W10"/>
    <mergeCell ref="X10:Y10"/>
    <mergeCell ref="Z10:AA10"/>
    <mergeCell ref="B10:C10"/>
    <mergeCell ref="D10:E10"/>
    <mergeCell ref="F10:G10"/>
    <mergeCell ref="H10:I10"/>
    <mergeCell ref="J10:K10"/>
    <mergeCell ref="L10:M10"/>
    <mergeCell ref="N10:O10"/>
    <mergeCell ref="N23:Q24"/>
    <mergeCell ref="R23:S25"/>
    <mergeCell ref="P19:Q19"/>
    <mergeCell ref="R19:S19"/>
    <mergeCell ref="T19:U19"/>
    <mergeCell ref="V19:W19"/>
    <mergeCell ref="X19:Y19"/>
    <mergeCell ref="Z19:AA19"/>
    <mergeCell ref="B19:C19"/>
    <mergeCell ref="D19:E19"/>
    <mergeCell ref="F19:G19"/>
    <mergeCell ref="H19:I19"/>
    <mergeCell ref="J19:K19"/>
    <mergeCell ref="L19:M19"/>
    <mergeCell ref="N19:O19"/>
    <mergeCell ref="P18:Q18"/>
    <mergeCell ref="R18:S18"/>
    <mergeCell ref="T18:U18"/>
    <mergeCell ref="V18:W18"/>
    <mergeCell ref="X18:Y18"/>
    <mergeCell ref="Z18:AA18"/>
    <mergeCell ref="B18:C18"/>
    <mergeCell ref="D18:E18"/>
    <mergeCell ref="F18:G18"/>
    <mergeCell ref="H18:I18"/>
    <mergeCell ref="J18:K18"/>
    <mergeCell ref="L18:M18"/>
    <mergeCell ref="N18:O18"/>
  </mergeCells>
  <phoneticPr fontId="31"/>
  <conditionalFormatting sqref="B8:U19">
    <cfRule type="expression" dxfId="47" priority="1" stopIfTrue="1">
      <formula>$AE$2&lt;&gt;2</formula>
    </cfRule>
  </conditionalFormatting>
  <conditionalFormatting sqref="J35:O39">
    <cfRule type="expression" dxfId="46" priority="2" stopIfTrue="1">
      <formula>$AE$2&lt;&gt;2</formula>
    </cfRule>
  </conditionalFormatting>
  <conditionalFormatting sqref="J26:U28">
    <cfRule type="expression" dxfId="45" priority="3" stopIfTrue="1">
      <formula>$AE$2&lt;&gt;2</formula>
    </cfRule>
  </conditionalFormatting>
  <conditionalFormatting sqref="L43:N43">
    <cfRule type="expression" dxfId="44" priority="4">
      <formula>$AE$2&lt;&gt;2</formula>
    </cfRule>
  </conditionalFormatting>
  <conditionalFormatting sqref="P35:Q39">
    <cfRule type="expression" dxfId="43" priority="5">
      <formula>$AE$2&lt;&gt;2</formula>
    </cfRule>
  </conditionalFormatting>
  <conditionalFormatting sqref="Q43:R43">
    <cfRule type="expression" dxfId="42" priority="6">
      <formula>$AE$2&lt;&gt;2</formula>
    </cfRule>
  </conditionalFormatting>
  <conditionalFormatting sqref="R35:S39">
    <cfRule type="expression" dxfId="41" priority="7" stopIfTrue="1">
      <formula>$AE$2&lt;&gt;2</formula>
    </cfRule>
  </conditionalFormatting>
  <conditionalFormatting sqref="T35:Y40">
    <cfRule type="expression" dxfId="40" priority="8">
      <formula>$AE$2&lt;&gt;2</formula>
    </cfRule>
  </conditionalFormatting>
  <conditionalFormatting sqref="U43:V43">
    <cfRule type="expression" dxfId="39" priority="9">
      <formula>$AE$2&lt;&gt;2</formula>
    </cfRule>
  </conditionalFormatting>
  <conditionalFormatting sqref="V8:AA19">
    <cfRule type="expression" dxfId="38" priority="10">
      <formula>$AE$2&lt;&gt;2</formula>
    </cfRule>
  </conditionalFormatting>
  <conditionalFormatting sqref="V26:AA29">
    <cfRule type="expression" dxfId="37" priority="11">
      <formula>$AE$2&lt;&gt;2</formula>
    </cfRule>
  </conditionalFormatting>
  <conditionalFormatting sqref="W44:Y46">
    <cfRule type="expression" dxfId="36" priority="12">
      <formula>$AE$2&lt;&gt;2</formula>
    </cfRule>
  </conditionalFormatting>
  <conditionalFormatting sqref="Y43:Z43">
    <cfRule type="expression" dxfId="35" priority="13">
      <formula>$AE$2&lt;&gt;2</formula>
    </cfRule>
  </conditionalFormatting>
  <dataValidations count="1">
    <dataValidation type="list" allowBlank="1" showErrorMessage="1" sqref="L8:L19 T26:T28" xr:uid="{00000000-0002-0000-0700-000000000000}">
      <formula1>"雨戸,ｼｬｯﾀｰ,障子,風除室"</formula1>
    </dataValidation>
  </dataValidations>
  <pageMargins left="0.70866141732283472" right="0.70866141732283472" top="0.74803149606299213" bottom="0.74803149606299213" header="0" footer="0"/>
  <pageSetup paperSize="9" orientation="portrait"/>
  <headerFooter>
    <oddHeader>&amp;Rver. 2.5</oddHeader>
    <oddFooter>&amp;Cⓒ　2022 hyoukakyoukai.All right reserved</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O1000"/>
  <sheetViews>
    <sheetView workbookViewId="0"/>
  </sheetViews>
  <sheetFormatPr baseColWidth="10" defaultColWidth="14.5" defaultRowHeight="15" customHeight="1"/>
  <cols>
    <col min="1" max="1" width="0.83203125" customWidth="1"/>
    <col min="2" max="28" width="3.83203125" customWidth="1"/>
    <col min="29" max="29" width="3.83203125" hidden="1" customWidth="1"/>
    <col min="30" max="41" width="4.1640625" hidden="1" customWidth="1"/>
  </cols>
  <sheetData>
    <row r="1" spans="1:41" ht="3.75" customHeight="1"/>
    <row r="2" spans="1:41" ht="30" customHeight="1">
      <c r="A2" s="4"/>
      <c r="B2" s="249" t="s">
        <v>233</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4"/>
      <c r="AC2" s="4"/>
      <c r="AD2" s="4"/>
      <c r="AE2" s="39">
        <f>共通条件・結果!AE2</f>
        <v>2</v>
      </c>
      <c r="AF2" s="4"/>
      <c r="AG2" s="4"/>
      <c r="AH2" s="4"/>
      <c r="AI2" s="4"/>
      <c r="AJ2" s="4"/>
      <c r="AK2" s="4"/>
      <c r="AL2" s="4"/>
      <c r="AM2" s="4"/>
      <c r="AN2" s="4"/>
      <c r="AO2" s="4"/>
    </row>
    <row r="3" spans="1:41" ht="24.7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t="s">
        <v>1</v>
      </c>
      <c r="AF3" s="2"/>
      <c r="AG3" s="2"/>
      <c r="AH3" s="2"/>
      <c r="AI3" s="2"/>
      <c r="AJ3" s="2"/>
      <c r="AK3" s="2"/>
      <c r="AL3" s="2"/>
      <c r="AM3" s="2"/>
      <c r="AN3" s="2"/>
      <c r="AO3" s="2"/>
    </row>
    <row r="4" spans="1:41" ht="21.75" customHeight="1">
      <c r="A4" s="2"/>
      <c r="B4" s="5" t="s">
        <v>71</v>
      </c>
      <c r="C4" s="2"/>
      <c r="D4" s="2"/>
      <c r="E4" s="2"/>
      <c r="F4" s="2"/>
      <c r="G4" s="2"/>
      <c r="H4" s="2"/>
      <c r="I4" s="2"/>
      <c r="J4" s="2"/>
      <c r="K4" s="2"/>
      <c r="L4" s="2"/>
      <c r="M4" s="2"/>
      <c r="N4" s="2"/>
      <c r="O4" s="2"/>
      <c r="P4" s="2"/>
      <c r="Q4" s="2"/>
      <c r="R4" s="121" t="s">
        <v>72</v>
      </c>
      <c r="S4" s="122"/>
      <c r="T4" s="122"/>
      <c r="U4" s="123"/>
      <c r="V4" s="242">
        <f>IF(共通条件・結果!AA7="８地域","0.411",IF(共通条件・結果!AA7="７地域",0.406,IF(共通条件・結果!AA7="６地域",0.427,IF(共通条件・結果!AA7="５地域",0.442,IF(共通条件・結果!AA7="４地域",0.401,IF(共通条件・結果!AA7="３地域",0.447,IF(共通条件・結果!AA7="２地域",0.428,IF(共通条件・結果!AA7="１地域",0.411))))))))</f>
        <v>0.42699999999999999</v>
      </c>
      <c r="W4" s="123"/>
      <c r="X4" s="242">
        <f>IF(共通条件・結果!AA7="８地域","-",IF(共通条件・結果!AA7="７地域",0.284,IF(共通条件・結果!AA7="６地域",0.317,IF(共通条件・結果!AA7="５地域",0.297,IF(共通条件・結果!AA7="４地域",0.326,IF(共通条件・結果!AA7="３地域",0.351,IF(共通条件・結果!AA7="２地域",0.341,IF(共通条件・結果!AA7="１地域",0.325))))))))</f>
        <v>0.317</v>
      </c>
      <c r="Y4" s="123"/>
      <c r="Z4" s="2"/>
      <c r="AA4" s="2"/>
      <c r="AB4" s="2"/>
      <c r="AC4" s="2"/>
      <c r="AD4" s="2"/>
      <c r="AE4" s="2"/>
      <c r="AF4" s="2"/>
      <c r="AG4" s="2"/>
      <c r="AH4" s="2"/>
      <c r="AI4" s="2"/>
      <c r="AJ4" s="2"/>
      <c r="AK4" s="2"/>
      <c r="AL4" s="2"/>
      <c r="AM4" s="2"/>
      <c r="AN4" s="2"/>
      <c r="AO4" s="2"/>
    </row>
    <row r="5" spans="1:41" ht="21.75" customHeight="1">
      <c r="A5" s="2"/>
      <c r="B5" s="115" t="s">
        <v>73</v>
      </c>
      <c r="C5" s="117"/>
      <c r="D5" s="118" t="s">
        <v>74</v>
      </c>
      <c r="E5" s="119"/>
      <c r="F5" s="119"/>
      <c r="G5" s="126"/>
      <c r="H5" s="182" t="s">
        <v>234</v>
      </c>
      <c r="I5" s="117"/>
      <c r="J5" s="182" t="s">
        <v>76</v>
      </c>
      <c r="K5" s="117"/>
      <c r="L5" s="182" t="s">
        <v>77</v>
      </c>
      <c r="M5" s="117"/>
      <c r="N5" s="245" t="s">
        <v>78</v>
      </c>
      <c r="O5" s="119"/>
      <c r="P5" s="119"/>
      <c r="Q5" s="119"/>
      <c r="R5" s="119"/>
      <c r="S5" s="119"/>
      <c r="T5" s="119"/>
      <c r="U5" s="119"/>
      <c r="V5" s="182" t="s">
        <v>235</v>
      </c>
      <c r="W5" s="117"/>
      <c r="X5" s="182" t="s">
        <v>236</v>
      </c>
      <c r="Y5" s="117"/>
      <c r="Z5" s="182" t="s">
        <v>81</v>
      </c>
      <c r="AA5" s="134"/>
      <c r="AB5" s="2"/>
      <c r="AC5" s="2"/>
      <c r="AD5" s="2"/>
      <c r="AE5" s="2"/>
      <c r="AF5" s="2"/>
      <c r="AG5" s="2"/>
      <c r="AH5" s="2"/>
      <c r="AI5" s="2"/>
      <c r="AJ5" s="2"/>
      <c r="AK5" s="2"/>
      <c r="AL5" s="2"/>
      <c r="AM5" s="2"/>
      <c r="AN5" s="2"/>
      <c r="AO5" s="2"/>
    </row>
    <row r="6" spans="1:41" ht="21.75" customHeight="1">
      <c r="A6" s="2"/>
      <c r="B6" s="214"/>
      <c r="C6" s="184"/>
      <c r="D6" s="254" t="s">
        <v>82</v>
      </c>
      <c r="E6" s="251"/>
      <c r="F6" s="256" t="s">
        <v>83</v>
      </c>
      <c r="G6" s="257"/>
      <c r="H6" s="183"/>
      <c r="I6" s="184"/>
      <c r="J6" s="183"/>
      <c r="K6" s="184"/>
      <c r="L6" s="183"/>
      <c r="M6" s="184"/>
      <c r="N6" s="250" t="s">
        <v>84</v>
      </c>
      <c r="O6" s="251"/>
      <c r="P6" s="246" t="s">
        <v>85</v>
      </c>
      <c r="Q6" s="247"/>
      <c r="R6" s="247"/>
      <c r="S6" s="247"/>
      <c r="T6" s="247"/>
      <c r="U6" s="248"/>
      <c r="V6" s="183"/>
      <c r="W6" s="184"/>
      <c r="X6" s="183"/>
      <c r="Y6" s="184"/>
      <c r="Z6" s="183"/>
      <c r="AA6" s="194"/>
      <c r="AB6" s="2"/>
      <c r="AC6" s="2"/>
      <c r="AD6" s="244" t="s">
        <v>86</v>
      </c>
      <c r="AE6" s="138"/>
      <c r="AF6" s="34"/>
      <c r="AG6" s="34"/>
      <c r="AH6" s="244" t="s">
        <v>87</v>
      </c>
      <c r="AI6" s="138"/>
      <c r="AJ6" s="34"/>
      <c r="AK6" s="244" t="s">
        <v>88</v>
      </c>
      <c r="AL6" s="138"/>
      <c r="AM6" s="2"/>
      <c r="AN6" s="244" t="s">
        <v>89</v>
      </c>
      <c r="AO6" s="138"/>
    </row>
    <row r="7" spans="1:41" ht="21.75" customHeight="1">
      <c r="A7" s="2"/>
      <c r="B7" s="215"/>
      <c r="C7" s="186"/>
      <c r="D7" s="185"/>
      <c r="E7" s="252"/>
      <c r="F7" s="156"/>
      <c r="G7" s="186"/>
      <c r="H7" s="185"/>
      <c r="I7" s="186"/>
      <c r="J7" s="185"/>
      <c r="K7" s="186"/>
      <c r="L7" s="185"/>
      <c r="M7" s="186"/>
      <c r="N7" s="185"/>
      <c r="O7" s="252"/>
      <c r="P7" s="253" t="s">
        <v>90</v>
      </c>
      <c r="Q7" s="186"/>
      <c r="R7" s="259" t="s">
        <v>91</v>
      </c>
      <c r="S7" s="252"/>
      <c r="T7" s="253" t="s">
        <v>92</v>
      </c>
      <c r="U7" s="186"/>
      <c r="V7" s="185"/>
      <c r="W7" s="186"/>
      <c r="X7" s="185"/>
      <c r="Y7" s="186"/>
      <c r="Z7" s="185"/>
      <c r="AA7" s="165"/>
      <c r="AB7" s="2"/>
      <c r="AC7" s="2"/>
      <c r="AD7" s="34" t="s">
        <v>93</v>
      </c>
      <c r="AE7" s="34" t="s">
        <v>94</v>
      </c>
      <c r="AF7" s="34"/>
      <c r="AG7" s="34"/>
      <c r="AH7" s="34" t="s">
        <v>93</v>
      </c>
      <c r="AI7" s="34" t="s">
        <v>94</v>
      </c>
      <c r="AJ7" s="34"/>
      <c r="AK7" s="34" t="s">
        <v>93</v>
      </c>
      <c r="AL7" s="34" t="s">
        <v>94</v>
      </c>
      <c r="AM7" s="2"/>
      <c r="AN7" s="40" t="s">
        <v>95</v>
      </c>
      <c r="AO7" s="2" t="s">
        <v>96</v>
      </c>
    </row>
    <row r="8" spans="1:41" ht="21.75" customHeight="1">
      <c r="A8" s="2"/>
      <c r="B8" s="216"/>
      <c r="C8" s="206"/>
      <c r="D8" s="221"/>
      <c r="E8" s="222"/>
      <c r="F8" s="223"/>
      <c r="G8" s="206"/>
      <c r="H8" s="221"/>
      <c r="I8" s="206"/>
      <c r="J8" s="221"/>
      <c r="K8" s="206"/>
      <c r="L8" s="198"/>
      <c r="M8" s="199"/>
      <c r="N8" s="260"/>
      <c r="O8" s="222"/>
      <c r="P8" s="261"/>
      <c r="Q8" s="262"/>
      <c r="R8" s="263"/>
      <c r="S8" s="222"/>
      <c r="T8" s="264"/>
      <c r="U8" s="206"/>
      <c r="V8" s="243" t="str">
        <f t="shared" ref="V8:V19" si="0">IF(D8="","",AD8)</f>
        <v/>
      </c>
      <c r="W8" s="117"/>
      <c r="X8" s="243" t="str">
        <f t="shared" ref="X8:X19" si="1">IF(D8="","",IF(ISERROR(AE8),"-",AE8))</f>
        <v/>
      </c>
      <c r="Y8" s="117"/>
      <c r="Z8" s="243" t="str">
        <f t="shared" ref="Z8:Z19" si="2">IF(D8="","",D8*F8*AN8)</f>
        <v/>
      </c>
      <c r="AA8" s="134"/>
      <c r="AB8" s="2"/>
      <c r="AC8" s="2"/>
      <c r="AD8" s="2" t="e">
        <f t="shared" ref="AD8:AD19" si="3">D8*F8*J8*$V$4*AH8</f>
        <v>#VALUE!</v>
      </c>
      <c r="AE8" s="2" t="e">
        <f t="shared" ref="AE8:AE19" si="4">D8*F8*J8*$X$4*AI8</f>
        <v>#VALUE!</v>
      </c>
      <c r="AF8" s="2"/>
      <c r="AG8" s="2" t="b">
        <v>0</v>
      </c>
      <c r="AH8" s="2" t="str">
        <f t="shared" ref="AH8:AH19" si="5">IF(AG8=TRUE,"0.93",IF(ISERROR(AK8),"エラー",IF(AK8&gt;0.93,"0.93",AK8)))</f>
        <v>エラー</v>
      </c>
      <c r="AI8" s="2" t="str">
        <f t="shared" ref="AI8:AI19" si="6">IF(AG8=TRUE,"0.51",IF(ISERROR(AL8),"エラー",IF(AL8&gt;0.72,"0.72",AL8)))</f>
        <v>エラー</v>
      </c>
      <c r="AJ8" s="2"/>
      <c r="AK8" s="2" t="e">
        <f t="shared" ref="AK8:AK19" si="7">0.01*(16+24*(2*R8+T8)/P8)</f>
        <v>#DIV/0!</v>
      </c>
      <c r="AL8" s="2" t="e">
        <f t="shared" ref="AL8:AL19" si="8">0.01*(10+15*(2*R8+T8)/P8)</f>
        <v>#DIV/0!</v>
      </c>
      <c r="AM8" s="2"/>
      <c r="AN8" s="2">
        <f t="shared" ref="AN8:AN19" si="9">IF(AO8="FALSE",H8,IF(L8="風除室",1/((1/H8)+0.1),0.5*H8+0.5*(1/((1/H8)+AO8))))</f>
        <v>0</v>
      </c>
      <c r="AO8" s="34" t="str">
        <f t="shared" ref="AO8:AO19" si="10">IF(L8="","FALSE",IF(L8="雨戸",0.1,IF(L8="ｼｬｯﾀｰ",0.1,IF(L8="障子",0.18,IF(L8="風除室",0.1)))))</f>
        <v>FALSE</v>
      </c>
    </row>
    <row r="9" spans="1:41" ht="21.75" customHeight="1">
      <c r="A9" s="2"/>
      <c r="B9" s="174"/>
      <c r="C9" s="171"/>
      <c r="D9" s="175"/>
      <c r="E9" s="169"/>
      <c r="F9" s="176"/>
      <c r="G9" s="171"/>
      <c r="H9" s="175"/>
      <c r="I9" s="171"/>
      <c r="J9" s="175"/>
      <c r="K9" s="171"/>
      <c r="L9" s="177"/>
      <c r="M9" s="171"/>
      <c r="N9" s="178"/>
      <c r="O9" s="169"/>
      <c r="P9" s="166"/>
      <c r="Q9" s="167"/>
      <c r="R9" s="168"/>
      <c r="S9" s="169"/>
      <c r="T9" s="170"/>
      <c r="U9" s="171"/>
      <c r="V9" s="172" t="str">
        <f t="shared" si="0"/>
        <v/>
      </c>
      <c r="W9" s="171"/>
      <c r="X9" s="172" t="str">
        <f t="shared" si="1"/>
        <v/>
      </c>
      <c r="Y9" s="171"/>
      <c r="Z9" s="172" t="str">
        <f t="shared" si="2"/>
        <v/>
      </c>
      <c r="AA9" s="173"/>
      <c r="AB9" s="2"/>
      <c r="AC9" s="2"/>
      <c r="AD9" s="2" t="e">
        <f t="shared" si="3"/>
        <v>#VALUE!</v>
      </c>
      <c r="AE9" s="2" t="e">
        <f t="shared" si="4"/>
        <v>#VALUE!</v>
      </c>
      <c r="AF9" s="2"/>
      <c r="AG9" s="2" t="b">
        <v>0</v>
      </c>
      <c r="AH9" s="2" t="str">
        <f t="shared" si="5"/>
        <v>エラー</v>
      </c>
      <c r="AI9" s="2" t="str">
        <f t="shared" si="6"/>
        <v>エラー</v>
      </c>
      <c r="AJ9" s="2"/>
      <c r="AK9" s="2" t="e">
        <f t="shared" si="7"/>
        <v>#DIV/0!</v>
      </c>
      <c r="AL9" s="2" t="e">
        <f t="shared" si="8"/>
        <v>#DIV/0!</v>
      </c>
      <c r="AM9" s="2"/>
      <c r="AN9" s="2">
        <f t="shared" si="9"/>
        <v>0</v>
      </c>
      <c r="AO9" s="34" t="str">
        <f t="shared" si="10"/>
        <v>FALSE</v>
      </c>
    </row>
    <row r="10" spans="1:41" ht="21.75" customHeight="1">
      <c r="A10" s="2"/>
      <c r="B10" s="174"/>
      <c r="C10" s="171"/>
      <c r="D10" s="175"/>
      <c r="E10" s="169"/>
      <c r="F10" s="176"/>
      <c r="G10" s="171"/>
      <c r="H10" s="175"/>
      <c r="I10" s="171"/>
      <c r="J10" s="175"/>
      <c r="K10" s="171"/>
      <c r="L10" s="177"/>
      <c r="M10" s="171"/>
      <c r="N10" s="178"/>
      <c r="O10" s="169"/>
      <c r="P10" s="166"/>
      <c r="Q10" s="169"/>
      <c r="R10" s="168"/>
      <c r="S10" s="169"/>
      <c r="T10" s="168"/>
      <c r="U10" s="171"/>
      <c r="V10" s="172" t="str">
        <f t="shared" si="0"/>
        <v/>
      </c>
      <c r="W10" s="171"/>
      <c r="X10" s="172" t="str">
        <f t="shared" si="1"/>
        <v/>
      </c>
      <c r="Y10" s="171"/>
      <c r="Z10" s="172" t="str">
        <f t="shared" si="2"/>
        <v/>
      </c>
      <c r="AA10" s="173"/>
      <c r="AB10" s="2"/>
      <c r="AC10" s="2"/>
      <c r="AD10" s="2" t="e">
        <f t="shared" si="3"/>
        <v>#VALUE!</v>
      </c>
      <c r="AE10" s="2" t="e">
        <f t="shared" si="4"/>
        <v>#VALUE!</v>
      </c>
      <c r="AF10" s="2"/>
      <c r="AG10" s="2" t="b">
        <v>0</v>
      </c>
      <c r="AH10" s="2" t="str">
        <f t="shared" si="5"/>
        <v>エラー</v>
      </c>
      <c r="AI10" s="2" t="str">
        <f t="shared" si="6"/>
        <v>エラー</v>
      </c>
      <c r="AJ10" s="2"/>
      <c r="AK10" s="2" t="e">
        <f t="shared" si="7"/>
        <v>#DIV/0!</v>
      </c>
      <c r="AL10" s="2" t="e">
        <f t="shared" si="8"/>
        <v>#DIV/0!</v>
      </c>
      <c r="AM10" s="2"/>
      <c r="AN10" s="2">
        <f t="shared" si="9"/>
        <v>0</v>
      </c>
      <c r="AO10" s="34" t="str">
        <f t="shared" si="10"/>
        <v>FALSE</v>
      </c>
    </row>
    <row r="11" spans="1:41" ht="21.75" customHeight="1">
      <c r="A11" s="2"/>
      <c r="B11" s="174"/>
      <c r="C11" s="171"/>
      <c r="D11" s="175"/>
      <c r="E11" s="169"/>
      <c r="F11" s="176"/>
      <c r="G11" s="171"/>
      <c r="H11" s="175"/>
      <c r="I11" s="171"/>
      <c r="J11" s="175"/>
      <c r="K11" s="171"/>
      <c r="L11" s="177"/>
      <c r="M11" s="171"/>
      <c r="N11" s="178"/>
      <c r="O11" s="169"/>
      <c r="P11" s="166"/>
      <c r="Q11" s="169"/>
      <c r="R11" s="168"/>
      <c r="S11" s="169"/>
      <c r="T11" s="168"/>
      <c r="U11" s="171"/>
      <c r="V11" s="172" t="str">
        <f t="shared" si="0"/>
        <v/>
      </c>
      <c r="W11" s="171"/>
      <c r="X11" s="172" t="str">
        <f t="shared" si="1"/>
        <v/>
      </c>
      <c r="Y11" s="171"/>
      <c r="Z11" s="172" t="str">
        <f t="shared" si="2"/>
        <v/>
      </c>
      <c r="AA11" s="173"/>
      <c r="AB11" s="2"/>
      <c r="AC11" s="2"/>
      <c r="AD11" s="2" t="e">
        <f t="shared" si="3"/>
        <v>#VALUE!</v>
      </c>
      <c r="AE11" s="2" t="e">
        <f t="shared" si="4"/>
        <v>#VALUE!</v>
      </c>
      <c r="AF11" s="2"/>
      <c r="AG11" s="2" t="b">
        <v>0</v>
      </c>
      <c r="AH11" s="2" t="str">
        <f t="shared" si="5"/>
        <v>エラー</v>
      </c>
      <c r="AI11" s="2" t="str">
        <f t="shared" si="6"/>
        <v>エラー</v>
      </c>
      <c r="AJ11" s="2"/>
      <c r="AK11" s="2" t="e">
        <f t="shared" si="7"/>
        <v>#DIV/0!</v>
      </c>
      <c r="AL11" s="2" t="e">
        <f t="shared" si="8"/>
        <v>#DIV/0!</v>
      </c>
      <c r="AM11" s="2"/>
      <c r="AN11" s="2">
        <f t="shared" si="9"/>
        <v>0</v>
      </c>
      <c r="AO11" s="34" t="str">
        <f t="shared" si="10"/>
        <v>FALSE</v>
      </c>
    </row>
    <row r="12" spans="1:41" ht="21.75" customHeight="1">
      <c r="A12" s="2"/>
      <c r="B12" s="174"/>
      <c r="C12" s="171"/>
      <c r="D12" s="175"/>
      <c r="E12" s="169"/>
      <c r="F12" s="176"/>
      <c r="G12" s="171"/>
      <c r="H12" s="175"/>
      <c r="I12" s="171"/>
      <c r="J12" s="175"/>
      <c r="K12" s="171"/>
      <c r="L12" s="177"/>
      <c r="M12" s="171"/>
      <c r="N12" s="178"/>
      <c r="O12" s="171"/>
      <c r="P12" s="166"/>
      <c r="Q12" s="169"/>
      <c r="R12" s="168"/>
      <c r="S12" s="169"/>
      <c r="T12" s="168"/>
      <c r="U12" s="171"/>
      <c r="V12" s="172" t="str">
        <f t="shared" si="0"/>
        <v/>
      </c>
      <c r="W12" s="171"/>
      <c r="X12" s="172" t="str">
        <f t="shared" si="1"/>
        <v/>
      </c>
      <c r="Y12" s="171"/>
      <c r="Z12" s="172" t="str">
        <f t="shared" si="2"/>
        <v/>
      </c>
      <c r="AA12" s="173"/>
      <c r="AB12" s="2"/>
      <c r="AC12" s="2"/>
      <c r="AD12" s="2" t="e">
        <f t="shared" si="3"/>
        <v>#VALUE!</v>
      </c>
      <c r="AE12" s="2" t="e">
        <f t="shared" si="4"/>
        <v>#VALUE!</v>
      </c>
      <c r="AF12" s="2"/>
      <c r="AG12" s="2" t="b">
        <v>0</v>
      </c>
      <c r="AH12" s="2" t="str">
        <f t="shared" si="5"/>
        <v>エラー</v>
      </c>
      <c r="AI12" s="2" t="str">
        <f t="shared" si="6"/>
        <v>エラー</v>
      </c>
      <c r="AJ12" s="2"/>
      <c r="AK12" s="2" t="e">
        <f t="shared" si="7"/>
        <v>#DIV/0!</v>
      </c>
      <c r="AL12" s="2" t="e">
        <f t="shared" si="8"/>
        <v>#DIV/0!</v>
      </c>
      <c r="AM12" s="2"/>
      <c r="AN12" s="2">
        <f t="shared" si="9"/>
        <v>0</v>
      </c>
      <c r="AO12" s="34" t="str">
        <f t="shared" si="10"/>
        <v>FALSE</v>
      </c>
    </row>
    <row r="13" spans="1:41" ht="21.75" customHeight="1">
      <c r="A13" s="2"/>
      <c r="B13" s="174"/>
      <c r="C13" s="171"/>
      <c r="D13" s="175"/>
      <c r="E13" s="169"/>
      <c r="F13" s="176"/>
      <c r="G13" s="171"/>
      <c r="H13" s="175"/>
      <c r="I13" s="171"/>
      <c r="J13" s="175"/>
      <c r="K13" s="171"/>
      <c r="L13" s="177"/>
      <c r="M13" s="171"/>
      <c r="N13" s="178"/>
      <c r="O13" s="171"/>
      <c r="P13" s="166"/>
      <c r="Q13" s="169"/>
      <c r="R13" s="168"/>
      <c r="S13" s="169"/>
      <c r="T13" s="168"/>
      <c r="U13" s="171"/>
      <c r="V13" s="172" t="str">
        <f t="shared" si="0"/>
        <v/>
      </c>
      <c r="W13" s="171"/>
      <c r="X13" s="172" t="str">
        <f t="shared" si="1"/>
        <v/>
      </c>
      <c r="Y13" s="171"/>
      <c r="Z13" s="172" t="str">
        <f t="shared" si="2"/>
        <v/>
      </c>
      <c r="AA13" s="173"/>
      <c r="AB13" s="2"/>
      <c r="AC13" s="2"/>
      <c r="AD13" s="2" t="e">
        <f t="shared" si="3"/>
        <v>#VALUE!</v>
      </c>
      <c r="AE13" s="2" t="e">
        <f t="shared" si="4"/>
        <v>#VALUE!</v>
      </c>
      <c r="AF13" s="2"/>
      <c r="AG13" s="2" t="b">
        <v>0</v>
      </c>
      <c r="AH13" s="2" t="str">
        <f t="shared" si="5"/>
        <v>エラー</v>
      </c>
      <c r="AI13" s="2" t="str">
        <f t="shared" si="6"/>
        <v>エラー</v>
      </c>
      <c r="AJ13" s="2"/>
      <c r="AK13" s="2" t="e">
        <f t="shared" si="7"/>
        <v>#DIV/0!</v>
      </c>
      <c r="AL13" s="2" t="e">
        <f t="shared" si="8"/>
        <v>#DIV/0!</v>
      </c>
      <c r="AM13" s="2"/>
      <c r="AN13" s="2">
        <f t="shared" si="9"/>
        <v>0</v>
      </c>
      <c r="AO13" s="34" t="str">
        <f t="shared" si="10"/>
        <v>FALSE</v>
      </c>
    </row>
    <row r="14" spans="1:41" ht="21.75" customHeight="1">
      <c r="A14" s="2"/>
      <c r="B14" s="174"/>
      <c r="C14" s="171"/>
      <c r="D14" s="175"/>
      <c r="E14" s="169"/>
      <c r="F14" s="176"/>
      <c r="G14" s="171"/>
      <c r="H14" s="175"/>
      <c r="I14" s="171"/>
      <c r="J14" s="175"/>
      <c r="K14" s="171"/>
      <c r="L14" s="177"/>
      <c r="M14" s="171"/>
      <c r="N14" s="178"/>
      <c r="O14" s="169"/>
      <c r="P14" s="166"/>
      <c r="Q14" s="169"/>
      <c r="R14" s="168"/>
      <c r="S14" s="169"/>
      <c r="T14" s="168"/>
      <c r="U14" s="171"/>
      <c r="V14" s="172" t="str">
        <f t="shared" si="0"/>
        <v/>
      </c>
      <c r="W14" s="171"/>
      <c r="X14" s="172" t="str">
        <f t="shared" si="1"/>
        <v/>
      </c>
      <c r="Y14" s="171"/>
      <c r="Z14" s="172" t="str">
        <f t="shared" si="2"/>
        <v/>
      </c>
      <c r="AA14" s="173"/>
      <c r="AB14" s="2"/>
      <c r="AC14" s="2"/>
      <c r="AD14" s="2" t="e">
        <f t="shared" si="3"/>
        <v>#VALUE!</v>
      </c>
      <c r="AE14" s="2" t="e">
        <f t="shared" si="4"/>
        <v>#VALUE!</v>
      </c>
      <c r="AF14" s="2"/>
      <c r="AG14" s="2" t="b">
        <v>0</v>
      </c>
      <c r="AH14" s="2" t="str">
        <f t="shared" si="5"/>
        <v>エラー</v>
      </c>
      <c r="AI14" s="2" t="str">
        <f t="shared" si="6"/>
        <v>エラー</v>
      </c>
      <c r="AJ14" s="2"/>
      <c r="AK14" s="2" t="e">
        <f t="shared" si="7"/>
        <v>#DIV/0!</v>
      </c>
      <c r="AL14" s="2" t="e">
        <f t="shared" si="8"/>
        <v>#DIV/0!</v>
      </c>
      <c r="AM14" s="2"/>
      <c r="AN14" s="2">
        <f t="shared" si="9"/>
        <v>0</v>
      </c>
      <c r="AO14" s="34" t="str">
        <f t="shared" si="10"/>
        <v>FALSE</v>
      </c>
    </row>
    <row r="15" spans="1:41" ht="21.75" customHeight="1">
      <c r="A15" s="2"/>
      <c r="B15" s="174"/>
      <c r="C15" s="171"/>
      <c r="D15" s="175"/>
      <c r="E15" s="169"/>
      <c r="F15" s="176"/>
      <c r="G15" s="171"/>
      <c r="H15" s="175"/>
      <c r="I15" s="171"/>
      <c r="J15" s="175"/>
      <c r="K15" s="171"/>
      <c r="L15" s="177"/>
      <c r="M15" s="171"/>
      <c r="N15" s="178"/>
      <c r="O15" s="169"/>
      <c r="P15" s="166"/>
      <c r="Q15" s="169"/>
      <c r="R15" s="168"/>
      <c r="S15" s="169"/>
      <c r="T15" s="168"/>
      <c r="U15" s="171"/>
      <c r="V15" s="172" t="str">
        <f t="shared" si="0"/>
        <v/>
      </c>
      <c r="W15" s="171"/>
      <c r="X15" s="172" t="str">
        <f t="shared" si="1"/>
        <v/>
      </c>
      <c r="Y15" s="171"/>
      <c r="Z15" s="172" t="str">
        <f t="shared" si="2"/>
        <v/>
      </c>
      <c r="AA15" s="173"/>
      <c r="AB15" s="2"/>
      <c r="AC15" s="2"/>
      <c r="AD15" s="2" t="e">
        <f t="shared" si="3"/>
        <v>#VALUE!</v>
      </c>
      <c r="AE15" s="2" t="e">
        <f t="shared" si="4"/>
        <v>#VALUE!</v>
      </c>
      <c r="AF15" s="2"/>
      <c r="AG15" s="2" t="b">
        <v>0</v>
      </c>
      <c r="AH15" s="2" t="str">
        <f t="shared" si="5"/>
        <v>エラー</v>
      </c>
      <c r="AI15" s="2" t="str">
        <f t="shared" si="6"/>
        <v>エラー</v>
      </c>
      <c r="AJ15" s="2"/>
      <c r="AK15" s="2" t="e">
        <f t="shared" si="7"/>
        <v>#DIV/0!</v>
      </c>
      <c r="AL15" s="2" t="e">
        <f t="shared" si="8"/>
        <v>#DIV/0!</v>
      </c>
      <c r="AM15" s="2"/>
      <c r="AN15" s="2">
        <f t="shared" si="9"/>
        <v>0</v>
      </c>
      <c r="AO15" s="34" t="str">
        <f t="shared" si="10"/>
        <v>FALSE</v>
      </c>
    </row>
    <row r="16" spans="1:41" ht="21.75" customHeight="1">
      <c r="A16" s="2"/>
      <c r="B16" s="174"/>
      <c r="C16" s="171"/>
      <c r="D16" s="175"/>
      <c r="E16" s="169"/>
      <c r="F16" s="176"/>
      <c r="G16" s="171"/>
      <c r="H16" s="175"/>
      <c r="I16" s="171"/>
      <c r="J16" s="175"/>
      <c r="K16" s="171"/>
      <c r="L16" s="177"/>
      <c r="M16" s="171"/>
      <c r="N16" s="178"/>
      <c r="O16" s="169"/>
      <c r="P16" s="166"/>
      <c r="Q16" s="169"/>
      <c r="R16" s="168"/>
      <c r="S16" s="169"/>
      <c r="T16" s="168"/>
      <c r="U16" s="171"/>
      <c r="V16" s="172" t="str">
        <f t="shared" si="0"/>
        <v/>
      </c>
      <c r="W16" s="171"/>
      <c r="X16" s="172" t="str">
        <f t="shared" si="1"/>
        <v/>
      </c>
      <c r="Y16" s="171"/>
      <c r="Z16" s="172" t="str">
        <f t="shared" si="2"/>
        <v/>
      </c>
      <c r="AA16" s="173"/>
      <c r="AB16" s="2"/>
      <c r="AC16" s="2"/>
      <c r="AD16" s="2" t="e">
        <f t="shared" si="3"/>
        <v>#VALUE!</v>
      </c>
      <c r="AE16" s="2" t="e">
        <f t="shared" si="4"/>
        <v>#VALUE!</v>
      </c>
      <c r="AF16" s="2"/>
      <c r="AG16" s="2" t="b">
        <v>0</v>
      </c>
      <c r="AH16" s="2" t="str">
        <f t="shared" si="5"/>
        <v>エラー</v>
      </c>
      <c r="AI16" s="2" t="str">
        <f t="shared" si="6"/>
        <v>エラー</v>
      </c>
      <c r="AJ16" s="2"/>
      <c r="AK16" s="2" t="e">
        <f t="shared" si="7"/>
        <v>#DIV/0!</v>
      </c>
      <c r="AL16" s="2" t="e">
        <f t="shared" si="8"/>
        <v>#DIV/0!</v>
      </c>
      <c r="AM16" s="2"/>
      <c r="AN16" s="2">
        <f t="shared" si="9"/>
        <v>0</v>
      </c>
      <c r="AO16" s="34" t="str">
        <f t="shared" si="10"/>
        <v>FALSE</v>
      </c>
    </row>
    <row r="17" spans="1:41" ht="21.75" customHeight="1">
      <c r="A17" s="2"/>
      <c r="B17" s="174"/>
      <c r="C17" s="171"/>
      <c r="D17" s="175"/>
      <c r="E17" s="169"/>
      <c r="F17" s="176"/>
      <c r="G17" s="171"/>
      <c r="H17" s="175"/>
      <c r="I17" s="171"/>
      <c r="J17" s="175"/>
      <c r="K17" s="171"/>
      <c r="L17" s="177"/>
      <c r="M17" s="171"/>
      <c r="N17" s="178"/>
      <c r="O17" s="169"/>
      <c r="P17" s="166"/>
      <c r="Q17" s="167"/>
      <c r="R17" s="168"/>
      <c r="S17" s="169"/>
      <c r="T17" s="168"/>
      <c r="U17" s="171"/>
      <c r="V17" s="172" t="str">
        <f t="shared" si="0"/>
        <v/>
      </c>
      <c r="W17" s="171"/>
      <c r="X17" s="172" t="str">
        <f t="shared" si="1"/>
        <v/>
      </c>
      <c r="Y17" s="171"/>
      <c r="Z17" s="172" t="str">
        <f t="shared" si="2"/>
        <v/>
      </c>
      <c r="AA17" s="173"/>
      <c r="AB17" s="2"/>
      <c r="AC17" s="2"/>
      <c r="AD17" s="2" t="e">
        <f t="shared" si="3"/>
        <v>#VALUE!</v>
      </c>
      <c r="AE17" s="2" t="e">
        <f t="shared" si="4"/>
        <v>#VALUE!</v>
      </c>
      <c r="AF17" s="2"/>
      <c r="AG17" s="2" t="b">
        <v>0</v>
      </c>
      <c r="AH17" s="2" t="str">
        <f t="shared" si="5"/>
        <v>エラー</v>
      </c>
      <c r="AI17" s="2" t="str">
        <f t="shared" si="6"/>
        <v>エラー</v>
      </c>
      <c r="AJ17" s="2"/>
      <c r="AK17" s="2" t="e">
        <f t="shared" si="7"/>
        <v>#DIV/0!</v>
      </c>
      <c r="AL17" s="2" t="e">
        <f t="shared" si="8"/>
        <v>#DIV/0!</v>
      </c>
      <c r="AM17" s="2"/>
      <c r="AN17" s="2">
        <f t="shared" si="9"/>
        <v>0</v>
      </c>
      <c r="AO17" s="34" t="str">
        <f t="shared" si="10"/>
        <v>FALSE</v>
      </c>
    </row>
    <row r="18" spans="1:41" ht="21.75" customHeight="1">
      <c r="A18" s="2"/>
      <c r="B18" s="174"/>
      <c r="C18" s="171"/>
      <c r="D18" s="175"/>
      <c r="E18" s="169"/>
      <c r="F18" s="176"/>
      <c r="G18" s="171"/>
      <c r="H18" s="175"/>
      <c r="I18" s="171"/>
      <c r="J18" s="175"/>
      <c r="K18" s="171"/>
      <c r="L18" s="177"/>
      <c r="M18" s="171"/>
      <c r="N18" s="178"/>
      <c r="O18" s="169"/>
      <c r="P18" s="166"/>
      <c r="Q18" s="167"/>
      <c r="R18" s="168"/>
      <c r="S18" s="169"/>
      <c r="T18" s="170"/>
      <c r="U18" s="171"/>
      <c r="V18" s="172" t="str">
        <f t="shared" si="0"/>
        <v/>
      </c>
      <c r="W18" s="171"/>
      <c r="X18" s="172" t="str">
        <f t="shared" si="1"/>
        <v/>
      </c>
      <c r="Y18" s="171"/>
      <c r="Z18" s="172" t="str">
        <f t="shared" si="2"/>
        <v/>
      </c>
      <c r="AA18" s="173"/>
      <c r="AB18" s="2"/>
      <c r="AC18" s="2"/>
      <c r="AD18" s="2" t="e">
        <f t="shared" si="3"/>
        <v>#VALUE!</v>
      </c>
      <c r="AE18" s="2" t="e">
        <f t="shared" si="4"/>
        <v>#VALUE!</v>
      </c>
      <c r="AF18" s="2"/>
      <c r="AG18" s="2" t="b">
        <v>0</v>
      </c>
      <c r="AH18" s="2" t="str">
        <f t="shared" si="5"/>
        <v>エラー</v>
      </c>
      <c r="AI18" s="2" t="str">
        <f t="shared" si="6"/>
        <v>エラー</v>
      </c>
      <c r="AJ18" s="2"/>
      <c r="AK18" s="2" t="e">
        <f t="shared" si="7"/>
        <v>#DIV/0!</v>
      </c>
      <c r="AL18" s="2" t="e">
        <f t="shared" si="8"/>
        <v>#DIV/0!</v>
      </c>
      <c r="AM18" s="2"/>
      <c r="AN18" s="2">
        <f t="shared" si="9"/>
        <v>0</v>
      </c>
      <c r="AO18" s="34" t="str">
        <f t="shared" si="10"/>
        <v>FALSE</v>
      </c>
    </row>
    <row r="19" spans="1:41" ht="21.75" customHeight="1">
      <c r="A19" s="2"/>
      <c r="B19" s="195"/>
      <c r="C19" s="192"/>
      <c r="D19" s="196"/>
      <c r="E19" s="190"/>
      <c r="F19" s="197"/>
      <c r="G19" s="192"/>
      <c r="H19" s="196"/>
      <c r="I19" s="192"/>
      <c r="J19" s="196"/>
      <c r="K19" s="192"/>
      <c r="L19" s="198"/>
      <c r="M19" s="199"/>
      <c r="N19" s="200"/>
      <c r="O19" s="190"/>
      <c r="P19" s="187"/>
      <c r="Q19" s="188"/>
      <c r="R19" s="189"/>
      <c r="S19" s="190"/>
      <c r="T19" s="191"/>
      <c r="U19" s="192"/>
      <c r="V19" s="172" t="str">
        <f t="shared" si="0"/>
        <v/>
      </c>
      <c r="W19" s="171"/>
      <c r="X19" s="172" t="str">
        <f t="shared" si="1"/>
        <v/>
      </c>
      <c r="Y19" s="171"/>
      <c r="Z19" s="193" t="str">
        <f t="shared" si="2"/>
        <v/>
      </c>
      <c r="AA19" s="194"/>
      <c r="AB19" s="2"/>
      <c r="AC19" s="2"/>
      <c r="AD19" s="2" t="e">
        <f t="shared" si="3"/>
        <v>#VALUE!</v>
      </c>
      <c r="AE19" s="2" t="e">
        <f t="shared" si="4"/>
        <v>#VALUE!</v>
      </c>
      <c r="AF19" s="2"/>
      <c r="AG19" s="2" t="b">
        <v>0</v>
      </c>
      <c r="AH19" s="2" t="str">
        <f t="shared" si="5"/>
        <v>エラー</v>
      </c>
      <c r="AI19" s="2" t="str">
        <f t="shared" si="6"/>
        <v>エラー</v>
      </c>
      <c r="AJ19" s="2"/>
      <c r="AK19" s="2" t="e">
        <f t="shared" si="7"/>
        <v>#DIV/0!</v>
      </c>
      <c r="AL19" s="2" t="e">
        <f t="shared" si="8"/>
        <v>#DIV/0!</v>
      </c>
      <c r="AM19" s="2"/>
      <c r="AN19" s="2">
        <f t="shared" si="9"/>
        <v>0</v>
      </c>
      <c r="AO19" s="34" t="str">
        <f t="shared" si="10"/>
        <v>FALSE</v>
      </c>
    </row>
    <row r="20" spans="1:41" ht="21.75" customHeight="1">
      <c r="A20" s="2"/>
      <c r="B20" s="225" t="s">
        <v>237</v>
      </c>
      <c r="C20" s="122"/>
      <c r="D20" s="122"/>
      <c r="E20" s="122"/>
      <c r="F20" s="122"/>
      <c r="G20" s="122"/>
      <c r="H20" s="122"/>
      <c r="I20" s="122"/>
      <c r="J20" s="122"/>
      <c r="K20" s="122"/>
      <c r="L20" s="122"/>
      <c r="M20" s="122"/>
      <c r="N20" s="122"/>
      <c r="O20" s="122"/>
      <c r="P20" s="122"/>
      <c r="Q20" s="122"/>
      <c r="R20" s="122"/>
      <c r="S20" s="122"/>
      <c r="T20" s="122"/>
      <c r="U20" s="122"/>
      <c r="V20" s="212">
        <f>SUM(V8:W19)</f>
        <v>0</v>
      </c>
      <c r="W20" s="213"/>
      <c r="X20" s="212">
        <f>IF(共通条件・結果!AA7="８地域","-",SUM(X8:Y19))</f>
        <v>0</v>
      </c>
      <c r="Y20" s="213"/>
      <c r="Z20" s="212">
        <f>SUM(Z8:AA19)</f>
        <v>0</v>
      </c>
      <c r="AA20" s="123"/>
      <c r="AB20" s="2"/>
      <c r="AC20" s="2"/>
      <c r="AD20" s="2"/>
      <c r="AE20" s="2"/>
      <c r="AF20" s="2"/>
      <c r="AG20" s="2"/>
      <c r="AH20" s="2"/>
      <c r="AI20" s="2"/>
      <c r="AJ20" s="2"/>
      <c r="AK20" s="2"/>
      <c r="AL20" s="2"/>
      <c r="AM20" s="2"/>
      <c r="AN20" s="2"/>
      <c r="AO20" s="2"/>
    </row>
    <row r="21" spans="1:41" ht="9.7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44"/>
      <c r="AO21" s="138"/>
    </row>
    <row r="22" spans="1:41" ht="21.75" customHeight="1">
      <c r="A22" s="2"/>
      <c r="B22" s="2"/>
      <c r="C22" s="2"/>
      <c r="D22" s="2"/>
      <c r="E22" s="5"/>
      <c r="F22" s="2"/>
      <c r="G22" s="2"/>
      <c r="H22" s="2"/>
      <c r="I22" s="2"/>
      <c r="J22" s="5" t="s">
        <v>100</v>
      </c>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row>
    <row r="23" spans="1:41" ht="21.75" customHeight="1">
      <c r="A23" s="2"/>
      <c r="B23" s="2"/>
      <c r="C23" s="2"/>
      <c r="D23" s="2"/>
      <c r="E23" s="2"/>
      <c r="F23" s="2"/>
      <c r="G23" s="2"/>
      <c r="H23" s="2"/>
      <c r="I23" s="2"/>
      <c r="J23" s="115" t="s">
        <v>101</v>
      </c>
      <c r="K23" s="116"/>
      <c r="L23" s="116"/>
      <c r="M23" s="117"/>
      <c r="N23" s="132" t="s">
        <v>74</v>
      </c>
      <c r="O23" s="116"/>
      <c r="P23" s="116"/>
      <c r="Q23" s="117"/>
      <c r="R23" s="182" t="s">
        <v>238</v>
      </c>
      <c r="S23" s="117"/>
      <c r="T23" s="209" t="s">
        <v>77</v>
      </c>
      <c r="U23" s="117"/>
      <c r="V23" s="182" t="s">
        <v>239</v>
      </c>
      <c r="W23" s="117"/>
      <c r="X23" s="182" t="s">
        <v>240</v>
      </c>
      <c r="Y23" s="117"/>
      <c r="Z23" s="182" t="s">
        <v>81</v>
      </c>
      <c r="AA23" s="134"/>
      <c r="AB23" s="2"/>
      <c r="AC23" s="2"/>
      <c r="AD23" s="2"/>
      <c r="AE23" s="2"/>
      <c r="AF23" s="2"/>
      <c r="AG23" s="2"/>
      <c r="AH23" s="2"/>
      <c r="AI23" s="2"/>
      <c r="AJ23" s="2"/>
      <c r="AK23" s="2"/>
      <c r="AL23" s="2"/>
      <c r="AM23" s="2"/>
      <c r="AN23" s="244" t="s">
        <v>89</v>
      </c>
      <c r="AO23" s="138"/>
    </row>
    <row r="24" spans="1:41" ht="21.75" customHeight="1">
      <c r="A24" s="2"/>
      <c r="B24" s="2"/>
      <c r="C24" s="2"/>
      <c r="D24" s="2"/>
      <c r="E24" s="2"/>
      <c r="F24" s="2"/>
      <c r="G24" s="2"/>
      <c r="H24" s="2"/>
      <c r="I24" s="2"/>
      <c r="J24" s="214"/>
      <c r="K24" s="138"/>
      <c r="L24" s="138"/>
      <c r="M24" s="184"/>
      <c r="N24" s="179"/>
      <c r="O24" s="180"/>
      <c r="P24" s="180"/>
      <c r="Q24" s="181"/>
      <c r="R24" s="183"/>
      <c r="S24" s="184"/>
      <c r="T24" s="183"/>
      <c r="U24" s="184"/>
      <c r="V24" s="183"/>
      <c r="W24" s="184"/>
      <c r="X24" s="183"/>
      <c r="Y24" s="184"/>
      <c r="Z24" s="183"/>
      <c r="AA24" s="194"/>
      <c r="AB24" s="2"/>
      <c r="AC24" s="2"/>
      <c r="AD24" s="2"/>
      <c r="AE24" s="2"/>
      <c r="AF24" s="2"/>
      <c r="AG24" s="2"/>
      <c r="AH24" s="2"/>
      <c r="AI24" s="2"/>
      <c r="AJ24" s="2"/>
      <c r="AK24" s="2"/>
      <c r="AL24" s="2"/>
      <c r="AM24" s="2"/>
      <c r="AN24" s="34"/>
      <c r="AO24" s="34"/>
    </row>
    <row r="25" spans="1:41" ht="21.75" customHeight="1">
      <c r="A25" s="2"/>
      <c r="B25" s="2"/>
      <c r="C25" s="2"/>
      <c r="D25" s="2"/>
      <c r="E25" s="2"/>
      <c r="F25" s="2"/>
      <c r="G25" s="2"/>
      <c r="H25" s="2"/>
      <c r="I25" s="2"/>
      <c r="J25" s="215"/>
      <c r="K25" s="156"/>
      <c r="L25" s="156"/>
      <c r="M25" s="186"/>
      <c r="N25" s="266" t="s">
        <v>82</v>
      </c>
      <c r="O25" s="159"/>
      <c r="P25" s="267" t="s">
        <v>83</v>
      </c>
      <c r="Q25" s="159"/>
      <c r="R25" s="185"/>
      <c r="S25" s="186"/>
      <c r="T25" s="185"/>
      <c r="U25" s="186"/>
      <c r="V25" s="185"/>
      <c r="W25" s="186"/>
      <c r="X25" s="185"/>
      <c r="Y25" s="186"/>
      <c r="Z25" s="185"/>
      <c r="AA25" s="165"/>
      <c r="AB25" s="2"/>
      <c r="AC25" s="2"/>
      <c r="AD25" s="2"/>
      <c r="AE25" s="2"/>
      <c r="AF25" s="2"/>
      <c r="AG25" s="2"/>
      <c r="AH25" s="2"/>
      <c r="AI25" s="2"/>
      <c r="AJ25" s="2"/>
      <c r="AK25" s="2"/>
      <c r="AL25" s="2"/>
      <c r="AM25" s="2"/>
      <c r="AN25" s="40" t="s">
        <v>95</v>
      </c>
      <c r="AO25" s="2" t="s">
        <v>96</v>
      </c>
    </row>
    <row r="26" spans="1:41" ht="21.75" customHeight="1">
      <c r="A26" s="2"/>
      <c r="B26" s="2"/>
      <c r="C26" s="2"/>
      <c r="D26" s="41"/>
      <c r="E26" s="41"/>
      <c r="F26" s="2"/>
      <c r="G26" s="2"/>
      <c r="H26" s="2"/>
      <c r="I26" s="2"/>
      <c r="J26" s="220"/>
      <c r="K26" s="217"/>
      <c r="L26" s="217"/>
      <c r="M26" s="206"/>
      <c r="N26" s="221"/>
      <c r="O26" s="222"/>
      <c r="P26" s="223"/>
      <c r="Q26" s="206"/>
      <c r="R26" s="221"/>
      <c r="S26" s="206"/>
      <c r="T26" s="224"/>
      <c r="U26" s="206"/>
      <c r="V26" s="205" t="str">
        <f t="shared" ref="V26:V28" si="11">IF(N26="","",N26*P26*R26*0.034*$V$4)</f>
        <v/>
      </c>
      <c r="W26" s="206"/>
      <c r="X26" s="205" t="str">
        <f t="shared" ref="X26:X28" si="12">IF(N26="","",IF(ISERROR(N26*P26*R26*0.034*$X$4),"-",N26*P26*R26*0.034*$X$4))</f>
        <v/>
      </c>
      <c r="Y26" s="206"/>
      <c r="Z26" s="205" t="str">
        <f t="shared" ref="Z26:Z28" si="13">IF(N26="","",N26*P26*AN26)</f>
        <v/>
      </c>
      <c r="AA26" s="207"/>
      <c r="AB26" s="2"/>
      <c r="AC26" s="2"/>
      <c r="AD26" s="2"/>
      <c r="AE26" s="2"/>
      <c r="AF26" s="2"/>
      <c r="AG26" s="2"/>
      <c r="AH26" s="2"/>
      <c r="AI26" s="2"/>
      <c r="AJ26" s="2"/>
      <c r="AK26" s="2"/>
      <c r="AL26" s="2"/>
      <c r="AM26" s="2"/>
      <c r="AN26" s="2">
        <f t="shared" ref="AN26:AN28" si="14">IF(AO26="FALSE",R26,IF(T26="風除室",1/((1/R26)+0.1),0.5*R26+0.5*(1/((1/R26)+AO26))))</f>
        <v>0</v>
      </c>
      <c r="AO26" s="34" t="str">
        <f t="shared" ref="AO26:AO28" si="15">IF(T26="","FALSE",IF(T26="雨戸",0.1,IF(T26="ｼｬｯﾀｰ",0.1,IF(T26="障子",0.18,IF(T26="風除室",0.1)))))</f>
        <v>FALSE</v>
      </c>
    </row>
    <row r="27" spans="1:41" ht="21.75" customHeight="1">
      <c r="A27" s="2"/>
      <c r="B27" s="2"/>
      <c r="C27" s="2"/>
      <c r="D27" s="41"/>
      <c r="E27" s="41"/>
      <c r="F27" s="2"/>
      <c r="G27" s="2"/>
      <c r="H27" s="2"/>
      <c r="I27" s="2"/>
      <c r="J27" s="226"/>
      <c r="K27" s="227"/>
      <c r="L27" s="227"/>
      <c r="M27" s="171"/>
      <c r="N27" s="175"/>
      <c r="O27" s="169"/>
      <c r="P27" s="176"/>
      <c r="Q27" s="171"/>
      <c r="R27" s="175"/>
      <c r="S27" s="171"/>
      <c r="T27" s="177"/>
      <c r="U27" s="171"/>
      <c r="V27" s="172" t="str">
        <f t="shared" si="11"/>
        <v/>
      </c>
      <c r="W27" s="171"/>
      <c r="X27" s="172" t="str">
        <f t="shared" si="12"/>
        <v/>
      </c>
      <c r="Y27" s="171"/>
      <c r="Z27" s="172" t="str">
        <f t="shared" si="13"/>
        <v/>
      </c>
      <c r="AA27" s="173"/>
      <c r="AB27" s="2"/>
      <c r="AC27" s="2"/>
      <c r="AD27" s="2"/>
      <c r="AE27" s="2"/>
      <c r="AF27" s="2"/>
      <c r="AG27" s="2"/>
      <c r="AH27" s="2"/>
      <c r="AI27" s="2"/>
      <c r="AJ27" s="2"/>
      <c r="AK27" s="2"/>
      <c r="AL27" s="2"/>
      <c r="AM27" s="2"/>
      <c r="AN27" s="2">
        <f t="shared" si="14"/>
        <v>0</v>
      </c>
      <c r="AO27" s="34" t="str">
        <f t="shared" si="15"/>
        <v>FALSE</v>
      </c>
    </row>
    <row r="28" spans="1:41" ht="21.75" customHeight="1">
      <c r="A28" s="2"/>
      <c r="B28" s="2"/>
      <c r="C28" s="2"/>
      <c r="D28" s="41"/>
      <c r="E28" s="41"/>
      <c r="F28" s="2"/>
      <c r="G28" s="2"/>
      <c r="H28" s="2"/>
      <c r="I28" s="2"/>
      <c r="J28" s="228"/>
      <c r="K28" s="229"/>
      <c r="L28" s="229"/>
      <c r="M28" s="192"/>
      <c r="N28" s="196"/>
      <c r="O28" s="190"/>
      <c r="P28" s="197"/>
      <c r="Q28" s="192"/>
      <c r="R28" s="196"/>
      <c r="S28" s="192"/>
      <c r="T28" s="177" t="s">
        <v>133</v>
      </c>
      <c r="U28" s="171"/>
      <c r="V28" s="210" t="str">
        <f t="shared" si="11"/>
        <v/>
      </c>
      <c r="W28" s="192"/>
      <c r="X28" s="210" t="str">
        <f t="shared" si="12"/>
        <v/>
      </c>
      <c r="Y28" s="192"/>
      <c r="Z28" s="210" t="str">
        <f t="shared" si="13"/>
        <v/>
      </c>
      <c r="AA28" s="211"/>
      <c r="AB28" s="2"/>
      <c r="AC28" s="2"/>
      <c r="AD28" s="2"/>
      <c r="AE28" s="2"/>
      <c r="AF28" s="2"/>
      <c r="AG28" s="2"/>
      <c r="AH28" s="2"/>
      <c r="AI28" s="2"/>
      <c r="AJ28" s="2"/>
      <c r="AK28" s="2"/>
      <c r="AL28" s="2"/>
      <c r="AM28" s="2"/>
      <c r="AN28" s="2" t="e">
        <f t="shared" si="14"/>
        <v>#DIV/0!</v>
      </c>
      <c r="AO28" s="34" t="b">
        <f t="shared" si="15"/>
        <v>0</v>
      </c>
    </row>
    <row r="29" spans="1:41" ht="21.75" customHeight="1">
      <c r="A29" s="2"/>
      <c r="B29" s="2"/>
      <c r="C29" s="2"/>
      <c r="D29" s="2"/>
      <c r="E29" s="2"/>
      <c r="F29" s="2"/>
      <c r="G29" s="2"/>
      <c r="H29" s="2"/>
      <c r="I29" s="2"/>
      <c r="J29" s="225" t="s">
        <v>241</v>
      </c>
      <c r="K29" s="122"/>
      <c r="L29" s="122"/>
      <c r="M29" s="122"/>
      <c r="N29" s="122"/>
      <c r="O29" s="122"/>
      <c r="P29" s="122"/>
      <c r="Q29" s="122"/>
      <c r="R29" s="122"/>
      <c r="S29" s="122"/>
      <c r="T29" s="122"/>
      <c r="U29" s="213"/>
      <c r="V29" s="212">
        <f>SUM(V26:W28)</f>
        <v>0</v>
      </c>
      <c r="W29" s="213"/>
      <c r="X29" s="212">
        <f>SUM(X26:Y28)</f>
        <v>0</v>
      </c>
      <c r="Y29" s="213"/>
      <c r="Z29" s="212">
        <f>SUM(Z26:AA28)</f>
        <v>0</v>
      </c>
      <c r="AA29" s="123"/>
      <c r="AB29" s="2"/>
      <c r="AC29" s="2"/>
      <c r="AD29" s="2"/>
      <c r="AE29" s="2"/>
      <c r="AF29" s="2"/>
      <c r="AG29" s="2"/>
      <c r="AH29" s="2"/>
      <c r="AI29" s="2"/>
      <c r="AJ29" s="2"/>
      <c r="AK29" s="2"/>
      <c r="AL29" s="2"/>
      <c r="AM29" s="2"/>
      <c r="AN29" s="2"/>
      <c r="AO29" s="34"/>
    </row>
    <row r="30" spans="1:41" ht="9.75" customHeight="1">
      <c r="A30" s="2"/>
      <c r="B30" s="2"/>
      <c r="C30" s="2"/>
      <c r="D30" s="2"/>
      <c r="E30" s="2"/>
      <c r="F30" s="2"/>
      <c r="G30" s="2"/>
      <c r="H30" s="2"/>
      <c r="I30" s="2"/>
      <c r="J30" s="42"/>
      <c r="K30" s="42"/>
      <c r="L30" s="42"/>
      <c r="M30" s="42"/>
      <c r="N30" s="42"/>
      <c r="O30" s="42"/>
      <c r="P30" s="42"/>
      <c r="Q30" s="42"/>
      <c r="R30" s="42"/>
      <c r="S30" s="42"/>
      <c r="T30" s="42"/>
      <c r="U30" s="42"/>
      <c r="V30" s="43"/>
      <c r="W30" s="43"/>
      <c r="X30" s="43"/>
      <c r="Y30" s="43"/>
      <c r="Z30" s="43"/>
      <c r="AA30" s="43"/>
      <c r="AB30" s="2"/>
      <c r="AC30" s="2"/>
      <c r="AD30" s="2"/>
      <c r="AE30" s="2"/>
      <c r="AF30" s="2"/>
      <c r="AG30" s="2"/>
      <c r="AH30" s="2"/>
      <c r="AI30" s="2"/>
      <c r="AJ30" s="2"/>
      <c r="AK30" s="2"/>
      <c r="AL30" s="2"/>
      <c r="AM30" s="2"/>
      <c r="AN30" s="2"/>
      <c r="AO30" s="34"/>
    </row>
    <row r="31" spans="1:41" ht="21.75" customHeight="1">
      <c r="A31" s="2"/>
      <c r="B31" s="2"/>
      <c r="C31" s="2"/>
      <c r="D31" s="2"/>
      <c r="E31" s="2"/>
      <c r="F31" s="2"/>
      <c r="G31" s="2"/>
      <c r="H31" s="2"/>
      <c r="I31" s="2"/>
      <c r="J31" s="5" t="s">
        <v>106</v>
      </c>
      <c r="K31" s="5"/>
      <c r="L31" s="5"/>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34"/>
    </row>
    <row r="32" spans="1:41" ht="21.75" customHeight="1">
      <c r="A32" s="2"/>
      <c r="B32" s="2"/>
      <c r="C32" s="2"/>
      <c r="D32" s="2"/>
      <c r="E32" s="2"/>
      <c r="F32" s="2"/>
      <c r="G32" s="2"/>
      <c r="H32" s="2"/>
      <c r="I32" s="2"/>
      <c r="J32" s="115" t="s">
        <v>107</v>
      </c>
      <c r="K32" s="117"/>
      <c r="L32" s="182" t="s">
        <v>108</v>
      </c>
      <c r="M32" s="117"/>
      <c r="N32" s="182" t="s">
        <v>109</v>
      </c>
      <c r="O32" s="117"/>
      <c r="P32" s="209" t="s">
        <v>110</v>
      </c>
      <c r="Q32" s="117"/>
      <c r="R32" s="182" t="s">
        <v>242</v>
      </c>
      <c r="S32" s="117"/>
      <c r="T32" s="182" t="s">
        <v>243</v>
      </c>
      <c r="U32" s="117"/>
      <c r="V32" s="182" t="s">
        <v>244</v>
      </c>
      <c r="W32" s="117"/>
      <c r="X32" s="182" t="s">
        <v>81</v>
      </c>
      <c r="Y32" s="134"/>
      <c r="Z32" s="2"/>
      <c r="AA32" s="2"/>
      <c r="AB32" s="2"/>
      <c r="AC32" s="2"/>
      <c r="AD32" s="2"/>
      <c r="AE32" s="2"/>
      <c r="AF32" s="2"/>
      <c r="AG32" s="2"/>
      <c r="AH32" s="2"/>
      <c r="AI32" s="2"/>
      <c r="AJ32" s="2"/>
      <c r="AK32" s="2"/>
      <c r="AL32" s="2"/>
      <c r="AM32" s="2"/>
      <c r="AN32" s="2"/>
      <c r="AO32" s="34"/>
    </row>
    <row r="33" spans="1:41" ht="21.75" customHeight="1">
      <c r="A33" s="2"/>
      <c r="B33" s="2"/>
      <c r="C33" s="2"/>
      <c r="D33" s="2"/>
      <c r="E33" s="2"/>
      <c r="F33" s="2"/>
      <c r="G33" s="2"/>
      <c r="H33" s="2"/>
      <c r="I33" s="2"/>
      <c r="J33" s="214"/>
      <c r="K33" s="184"/>
      <c r="L33" s="183"/>
      <c r="M33" s="184"/>
      <c r="N33" s="183"/>
      <c r="O33" s="184"/>
      <c r="P33" s="183"/>
      <c r="Q33" s="184"/>
      <c r="R33" s="183"/>
      <c r="S33" s="184"/>
      <c r="T33" s="183"/>
      <c r="U33" s="184"/>
      <c r="V33" s="183"/>
      <c r="W33" s="184"/>
      <c r="X33" s="183"/>
      <c r="Y33" s="194"/>
      <c r="Z33" s="2"/>
      <c r="AA33" s="2"/>
      <c r="AB33" s="2"/>
      <c r="AC33" s="2"/>
      <c r="AD33" s="2"/>
      <c r="AE33" s="2"/>
      <c r="AF33" s="2"/>
      <c r="AG33" s="2"/>
      <c r="AH33" s="2"/>
      <c r="AI33" s="2"/>
      <c r="AJ33" s="2"/>
      <c r="AK33" s="2"/>
      <c r="AL33" s="2"/>
      <c r="AM33" s="2"/>
      <c r="AN33" s="2"/>
      <c r="AO33" s="34"/>
    </row>
    <row r="34" spans="1:41" ht="21.75" customHeight="1">
      <c r="A34" s="2"/>
      <c r="B34" s="2"/>
      <c r="C34" s="2"/>
      <c r="D34" s="2"/>
      <c r="E34" s="2"/>
      <c r="F34" s="2"/>
      <c r="G34" s="2"/>
      <c r="H34" s="2"/>
      <c r="I34" s="2"/>
      <c r="J34" s="215"/>
      <c r="K34" s="186"/>
      <c r="L34" s="185"/>
      <c r="M34" s="186"/>
      <c r="N34" s="185"/>
      <c r="O34" s="186"/>
      <c r="P34" s="185"/>
      <c r="Q34" s="186"/>
      <c r="R34" s="185"/>
      <c r="S34" s="186"/>
      <c r="T34" s="185"/>
      <c r="U34" s="186"/>
      <c r="V34" s="185"/>
      <c r="W34" s="186"/>
      <c r="X34" s="185"/>
      <c r="Y34" s="165"/>
      <c r="Z34" s="2"/>
      <c r="AA34" s="2"/>
      <c r="AB34" s="2"/>
      <c r="AC34" s="2"/>
      <c r="AD34" s="2"/>
      <c r="AE34" s="2"/>
      <c r="AF34" s="2"/>
      <c r="AG34" s="2"/>
      <c r="AH34" s="2"/>
      <c r="AI34" s="2"/>
      <c r="AJ34" s="2"/>
      <c r="AK34" s="2"/>
      <c r="AL34" s="2"/>
      <c r="AM34" s="2"/>
      <c r="AN34" s="2"/>
      <c r="AO34" s="2"/>
    </row>
    <row r="35" spans="1:41" ht="21.75" customHeight="1">
      <c r="A35" s="2"/>
      <c r="B35" s="2"/>
      <c r="C35" s="2"/>
      <c r="D35" s="2"/>
      <c r="E35" s="2"/>
      <c r="F35" s="2"/>
      <c r="G35" s="2"/>
      <c r="H35" s="2"/>
      <c r="I35" s="2"/>
      <c r="J35" s="216"/>
      <c r="K35" s="206"/>
      <c r="L35" s="221"/>
      <c r="M35" s="206"/>
      <c r="N35" s="221"/>
      <c r="O35" s="206"/>
      <c r="P35" s="268" t="str">
        <f t="shared" ref="P35:P39" si="16">IF(L35="","",L35-N35)</f>
        <v/>
      </c>
      <c r="Q35" s="206"/>
      <c r="R35" s="221"/>
      <c r="S35" s="206"/>
      <c r="T35" s="172" t="str">
        <f t="shared" ref="T35:T39" si="17">IF(P35="","",P35*R35*0.034*$V$4)</f>
        <v/>
      </c>
      <c r="U35" s="171"/>
      <c r="V35" s="172" t="str">
        <f t="shared" ref="V35:V39" si="18">IF(P35="","",IF(ISERROR(P35*R35*0.034*$X$4),"-",P35*R35*0.034*$X$4))</f>
        <v/>
      </c>
      <c r="W35" s="171"/>
      <c r="X35" s="205" t="str">
        <f t="shared" ref="X35:X39" si="19">IF(R35="","",R35*P35)</f>
        <v/>
      </c>
      <c r="Y35" s="207"/>
      <c r="Z35" s="2"/>
      <c r="AA35" s="2"/>
      <c r="AB35" s="2"/>
      <c r="AC35" s="2"/>
      <c r="AD35" s="2"/>
      <c r="AE35" s="2"/>
      <c r="AF35" s="2"/>
      <c r="AG35" s="2"/>
      <c r="AH35" s="2"/>
      <c r="AI35" s="2"/>
      <c r="AJ35" s="2"/>
      <c r="AK35" s="2"/>
      <c r="AL35" s="2"/>
      <c r="AM35" s="2"/>
      <c r="AN35" s="2"/>
      <c r="AO35" s="2"/>
    </row>
    <row r="36" spans="1:41" ht="21.75" customHeight="1">
      <c r="A36" s="2"/>
      <c r="B36" s="2"/>
      <c r="C36" s="2"/>
      <c r="D36" s="2"/>
      <c r="E36" s="2"/>
      <c r="F36" s="2"/>
      <c r="G36" s="2"/>
      <c r="H36" s="2"/>
      <c r="I36" s="2"/>
      <c r="J36" s="174"/>
      <c r="K36" s="171"/>
      <c r="L36" s="175"/>
      <c r="M36" s="171"/>
      <c r="N36" s="175"/>
      <c r="O36" s="171"/>
      <c r="P36" s="238" t="str">
        <f t="shared" si="16"/>
        <v/>
      </c>
      <c r="Q36" s="171"/>
      <c r="R36" s="175"/>
      <c r="S36" s="171"/>
      <c r="T36" s="172" t="str">
        <f t="shared" si="17"/>
        <v/>
      </c>
      <c r="U36" s="171"/>
      <c r="V36" s="172" t="str">
        <f t="shared" si="18"/>
        <v/>
      </c>
      <c r="W36" s="171"/>
      <c r="X36" s="172" t="str">
        <f t="shared" si="19"/>
        <v/>
      </c>
      <c r="Y36" s="173"/>
      <c r="Z36" s="2"/>
      <c r="AA36" s="2"/>
      <c r="AB36" s="2"/>
      <c r="AC36" s="2"/>
      <c r="AD36" s="2"/>
      <c r="AE36" s="2"/>
      <c r="AF36" s="2"/>
      <c r="AG36" s="2"/>
      <c r="AH36" s="2"/>
      <c r="AI36" s="2"/>
      <c r="AJ36" s="2"/>
      <c r="AK36" s="2"/>
      <c r="AL36" s="2"/>
      <c r="AM36" s="2"/>
      <c r="AN36" s="2"/>
      <c r="AO36" s="2"/>
    </row>
    <row r="37" spans="1:41" ht="21.75" customHeight="1">
      <c r="A37" s="2"/>
      <c r="B37" s="2"/>
      <c r="C37" s="2"/>
      <c r="D37" s="2"/>
      <c r="E37" s="2"/>
      <c r="F37" s="2"/>
      <c r="G37" s="2"/>
      <c r="H37" s="2"/>
      <c r="I37" s="2"/>
      <c r="J37" s="174"/>
      <c r="K37" s="171"/>
      <c r="L37" s="175"/>
      <c r="M37" s="171"/>
      <c r="N37" s="175"/>
      <c r="O37" s="171"/>
      <c r="P37" s="238" t="str">
        <f t="shared" si="16"/>
        <v/>
      </c>
      <c r="Q37" s="171"/>
      <c r="R37" s="175"/>
      <c r="S37" s="171"/>
      <c r="T37" s="172" t="str">
        <f t="shared" si="17"/>
        <v/>
      </c>
      <c r="U37" s="171"/>
      <c r="V37" s="172" t="str">
        <f t="shared" si="18"/>
        <v/>
      </c>
      <c r="W37" s="171"/>
      <c r="X37" s="172" t="str">
        <f t="shared" si="19"/>
        <v/>
      </c>
      <c r="Y37" s="173"/>
      <c r="Z37" s="2"/>
      <c r="AA37" s="2"/>
      <c r="AB37" s="2"/>
      <c r="AC37" s="2"/>
      <c r="AD37" s="2"/>
      <c r="AE37" s="2"/>
      <c r="AF37" s="2"/>
      <c r="AG37" s="2"/>
      <c r="AH37" s="2"/>
      <c r="AI37" s="2"/>
      <c r="AJ37" s="2"/>
      <c r="AK37" s="2"/>
      <c r="AL37" s="2"/>
      <c r="AM37" s="2"/>
      <c r="AN37" s="2"/>
      <c r="AO37" s="2"/>
    </row>
    <row r="38" spans="1:41" ht="21.75" customHeight="1">
      <c r="A38" s="2"/>
      <c r="B38" s="2"/>
      <c r="C38" s="2"/>
      <c r="D38" s="2"/>
      <c r="E38" s="2"/>
      <c r="F38" s="2"/>
      <c r="G38" s="2"/>
      <c r="H38" s="2"/>
      <c r="I38" s="2"/>
      <c r="J38" s="174"/>
      <c r="K38" s="171"/>
      <c r="L38" s="175"/>
      <c r="M38" s="171"/>
      <c r="N38" s="175"/>
      <c r="O38" s="171"/>
      <c r="P38" s="238" t="str">
        <f t="shared" si="16"/>
        <v/>
      </c>
      <c r="Q38" s="171"/>
      <c r="R38" s="175"/>
      <c r="S38" s="171"/>
      <c r="T38" s="172" t="str">
        <f t="shared" si="17"/>
        <v/>
      </c>
      <c r="U38" s="171"/>
      <c r="V38" s="172" t="str">
        <f t="shared" si="18"/>
        <v/>
      </c>
      <c r="W38" s="171"/>
      <c r="X38" s="172" t="str">
        <f t="shared" si="19"/>
        <v/>
      </c>
      <c r="Y38" s="173"/>
      <c r="Z38" s="2"/>
      <c r="AA38" s="2"/>
      <c r="AB38" s="2"/>
      <c r="AC38" s="2"/>
      <c r="AD38" s="2"/>
      <c r="AE38" s="2"/>
      <c r="AF38" s="2"/>
      <c r="AG38" s="2"/>
      <c r="AH38" s="2"/>
      <c r="AI38" s="2"/>
      <c r="AJ38" s="2"/>
      <c r="AK38" s="2"/>
      <c r="AL38" s="2"/>
      <c r="AM38" s="2"/>
      <c r="AN38" s="2"/>
      <c r="AO38" s="2"/>
    </row>
    <row r="39" spans="1:41" ht="21.75" customHeight="1">
      <c r="A39" s="2"/>
      <c r="B39" s="2"/>
      <c r="C39" s="2"/>
      <c r="D39" s="2"/>
      <c r="E39" s="2"/>
      <c r="F39" s="2"/>
      <c r="G39" s="2"/>
      <c r="H39" s="2"/>
      <c r="I39" s="2"/>
      <c r="J39" s="195"/>
      <c r="K39" s="192"/>
      <c r="L39" s="196"/>
      <c r="M39" s="192"/>
      <c r="N39" s="196"/>
      <c r="O39" s="192"/>
      <c r="P39" s="230" t="str">
        <f t="shared" si="16"/>
        <v/>
      </c>
      <c r="Q39" s="192"/>
      <c r="R39" s="231"/>
      <c r="S39" s="199"/>
      <c r="T39" s="193" t="str">
        <f t="shared" si="17"/>
        <v/>
      </c>
      <c r="U39" s="184"/>
      <c r="V39" s="193" t="str">
        <f t="shared" si="18"/>
        <v/>
      </c>
      <c r="W39" s="184"/>
      <c r="X39" s="193" t="str">
        <f t="shared" si="19"/>
        <v/>
      </c>
      <c r="Y39" s="194"/>
      <c r="Z39" s="2"/>
      <c r="AA39" s="2"/>
      <c r="AB39" s="2"/>
      <c r="AC39" s="2"/>
      <c r="AD39" s="2"/>
      <c r="AE39" s="2"/>
      <c r="AF39" s="2"/>
      <c r="AG39" s="2"/>
      <c r="AH39" s="2"/>
      <c r="AI39" s="2"/>
      <c r="AJ39" s="2"/>
      <c r="AK39" s="2"/>
      <c r="AL39" s="2"/>
      <c r="AM39" s="2"/>
      <c r="AN39" s="2"/>
      <c r="AO39" s="2"/>
    </row>
    <row r="40" spans="1:41" ht="21.75" customHeight="1">
      <c r="A40" s="2"/>
      <c r="B40" s="2"/>
      <c r="C40" s="2"/>
      <c r="D40" s="2"/>
      <c r="E40" s="2"/>
      <c r="F40" s="2"/>
      <c r="G40" s="2"/>
      <c r="H40" s="2"/>
      <c r="I40" s="2"/>
      <c r="J40" s="225" t="s">
        <v>245</v>
      </c>
      <c r="K40" s="122"/>
      <c r="L40" s="122"/>
      <c r="M40" s="122"/>
      <c r="N40" s="122"/>
      <c r="O40" s="122"/>
      <c r="P40" s="122"/>
      <c r="Q40" s="122"/>
      <c r="R40" s="122"/>
      <c r="S40" s="122"/>
      <c r="T40" s="212">
        <f>SUM(T35:U39)</f>
        <v>0</v>
      </c>
      <c r="U40" s="213"/>
      <c r="V40" s="212">
        <f>IF(共通条件・結果!AA7="８地域","-",SUM(V35:W39))</f>
        <v>0</v>
      </c>
      <c r="W40" s="213"/>
      <c r="X40" s="212">
        <f>SUM(X35:Y39)</f>
        <v>0</v>
      </c>
      <c r="Y40" s="123"/>
      <c r="Z40" s="2"/>
      <c r="AA40" s="2"/>
      <c r="AB40" s="2"/>
      <c r="AC40" s="2"/>
      <c r="AD40" s="2"/>
      <c r="AE40" s="2"/>
      <c r="AF40" s="2"/>
      <c r="AG40" s="2"/>
      <c r="AH40" s="2"/>
      <c r="AI40" s="2"/>
      <c r="AJ40" s="2"/>
      <c r="AK40" s="2"/>
      <c r="AL40" s="2"/>
      <c r="AM40" s="2"/>
      <c r="AN40" s="2"/>
      <c r="AO40" s="2"/>
    </row>
    <row r="41" spans="1:41" ht="13.5" customHeight="1">
      <c r="A41" s="2"/>
      <c r="B41" s="2"/>
      <c r="C41" s="2"/>
      <c r="D41" s="2"/>
      <c r="E41" s="2"/>
      <c r="F41" s="2"/>
      <c r="G41" s="2"/>
      <c r="H41" s="2"/>
      <c r="I41" s="2"/>
      <c r="J41" s="4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row>
    <row r="42" spans="1:41" ht="21.75" customHeight="1">
      <c r="A42" s="2"/>
      <c r="B42" s="5" t="s">
        <v>246</v>
      </c>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row>
    <row r="43" spans="1:41" ht="21.75" customHeight="1">
      <c r="A43" s="2"/>
      <c r="B43" s="235" t="s">
        <v>247</v>
      </c>
      <c r="C43" s="116"/>
      <c r="D43" s="144" t="s">
        <v>118</v>
      </c>
      <c r="E43" s="119"/>
      <c r="F43" s="119"/>
      <c r="G43" s="119"/>
      <c r="H43" s="119"/>
      <c r="I43" s="119"/>
      <c r="J43" s="120"/>
      <c r="K43" s="45"/>
      <c r="L43" s="236">
        <f>Q43+U43+Y43</f>
        <v>0</v>
      </c>
      <c r="M43" s="119"/>
      <c r="N43" s="119"/>
      <c r="O43" s="45" t="s">
        <v>40</v>
      </c>
      <c r="P43" s="46" t="s">
        <v>119</v>
      </c>
      <c r="Q43" s="232">
        <f>D8*F8+D9*F9+D10*F10+D11*F11+D12*F12+D13*F13+D14*F14+D15*F15+D16*F16+D17*F17+D18*F18+D19*F19</f>
        <v>0</v>
      </c>
      <c r="R43" s="119"/>
      <c r="S43" s="47" t="s">
        <v>120</v>
      </c>
      <c r="T43" s="47" t="s">
        <v>121</v>
      </c>
      <c r="U43" s="233">
        <f>N26*P26+N27*P27+N28*P28</f>
        <v>0</v>
      </c>
      <c r="V43" s="119"/>
      <c r="W43" s="47" t="s">
        <v>120</v>
      </c>
      <c r="X43" s="47" t="s">
        <v>122</v>
      </c>
      <c r="Y43" s="234">
        <f>SUM(P35:Q39)</f>
        <v>0</v>
      </c>
      <c r="Z43" s="119"/>
      <c r="AA43" s="48" t="s">
        <v>123</v>
      </c>
      <c r="AB43" s="2"/>
      <c r="AC43" s="2"/>
      <c r="AD43" s="2"/>
      <c r="AE43" s="2"/>
      <c r="AF43" s="2"/>
      <c r="AG43" s="2"/>
      <c r="AH43" s="2"/>
      <c r="AI43" s="2"/>
      <c r="AJ43" s="2"/>
      <c r="AK43" s="2"/>
      <c r="AL43" s="2"/>
      <c r="AM43" s="2"/>
      <c r="AN43" s="2"/>
      <c r="AO43" s="2"/>
    </row>
    <row r="44" spans="1:41" ht="21.75" customHeight="1">
      <c r="A44" s="2"/>
      <c r="B44" s="214"/>
      <c r="C44" s="138"/>
      <c r="D44" s="146" t="s">
        <v>124</v>
      </c>
      <c r="E44" s="130"/>
      <c r="F44" s="130"/>
      <c r="G44" s="130"/>
      <c r="H44" s="130"/>
      <c r="I44" s="130"/>
      <c r="J44" s="131"/>
      <c r="K44" s="49"/>
      <c r="L44" s="49"/>
      <c r="M44" s="49"/>
      <c r="N44" s="49"/>
      <c r="O44" s="49"/>
      <c r="P44" s="49"/>
      <c r="Q44" s="49"/>
      <c r="R44" s="49"/>
      <c r="S44" s="49"/>
      <c r="T44" s="49"/>
      <c r="U44" s="49"/>
      <c r="V44" s="49"/>
      <c r="W44" s="239">
        <f>V20+V29+T40</f>
        <v>0</v>
      </c>
      <c r="X44" s="130"/>
      <c r="Y44" s="130"/>
      <c r="Z44" s="240" t="s">
        <v>125</v>
      </c>
      <c r="AA44" s="131"/>
      <c r="AB44" s="2"/>
      <c r="AC44" s="2"/>
      <c r="AD44" s="2"/>
      <c r="AE44" s="2"/>
      <c r="AF44" s="2"/>
      <c r="AG44" s="2"/>
      <c r="AH44" s="2"/>
      <c r="AI44" s="2"/>
      <c r="AJ44" s="2"/>
      <c r="AK44" s="2"/>
      <c r="AL44" s="2"/>
      <c r="AM44" s="2"/>
      <c r="AN44" s="2"/>
      <c r="AO44" s="2"/>
    </row>
    <row r="45" spans="1:41" ht="21.75" customHeight="1">
      <c r="A45" s="2"/>
      <c r="B45" s="214"/>
      <c r="C45" s="138"/>
      <c r="D45" s="146" t="s">
        <v>126</v>
      </c>
      <c r="E45" s="130"/>
      <c r="F45" s="130"/>
      <c r="G45" s="130"/>
      <c r="H45" s="130"/>
      <c r="I45" s="130"/>
      <c r="J45" s="131"/>
      <c r="K45" s="49"/>
      <c r="L45" s="49"/>
      <c r="M45" s="49"/>
      <c r="N45" s="49"/>
      <c r="O45" s="49"/>
      <c r="P45" s="49"/>
      <c r="Q45" s="49"/>
      <c r="R45" s="49"/>
      <c r="S45" s="49"/>
      <c r="T45" s="49"/>
      <c r="U45" s="49"/>
      <c r="V45" s="49"/>
      <c r="W45" s="239">
        <f>IF(共通条件・結果!AA7="８地域","-",$X$20+$X$29+$V$40)</f>
        <v>0</v>
      </c>
      <c r="X45" s="130"/>
      <c r="Y45" s="130"/>
      <c r="Z45" s="240" t="s">
        <v>125</v>
      </c>
      <c r="AA45" s="131"/>
      <c r="AB45" s="2"/>
      <c r="AC45" s="2"/>
      <c r="AD45" s="2"/>
      <c r="AE45" s="2"/>
      <c r="AF45" s="2"/>
      <c r="AG45" s="2"/>
      <c r="AH45" s="2"/>
      <c r="AI45" s="2"/>
      <c r="AJ45" s="2"/>
      <c r="AK45" s="2"/>
      <c r="AL45" s="2"/>
      <c r="AM45" s="2"/>
      <c r="AN45" s="2"/>
      <c r="AO45" s="2"/>
    </row>
    <row r="46" spans="1:41" ht="21.75" customHeight="1">
      <c r="A46" s="2"/>
      <c r="B46" s="215"/>
      <c r="C46" s="156"/>
      <c r="D46" s="109" t="s">
        <v>127</v>
      </c>
      <c r="E46" s="110"/>
      <c r="F46" s="110"/>
      <c r="G46" s="110"/>
      <c r="H46" s="110"/>
      <c r="I46" s="110"/>
      <c r="J46" s="111"/>
      <c r="K46" s="50"/>
      <c r="L46" s="50"/>
      <c r="M46" s="50"/>
      <c r="N46" s="50"/>
      <c r="O46" s="50"/>
      <c r="P46" s="50"/>
      <c r="Q46" s="50"/>
      <c r="R46" s="50"/>
      <c r="S46" s="50"/>
      <c r="T46" s="50"/>
      <c r="U46" s="50"/>
      <c r="V46" s="50"/>
      <c r="W46" s="237">
        <f>Z20+Z29+X40</f>
        <v>0</v>
      </c>
      <c r="X46" s="110"/>
      <c r="Y46" s="110"/>
      <c r="Z46" s="51" t="s">
        <v>128</v>
      </c>
      <c r="AA46" s="52"/>
      <c r="AB46" s="2"/>
      <c r="AC46" s="2"/>
      <c r="AD46" s="2"/>
      <c r="AE46" s="2"/>
      <c r="AF46" s="2"/>
      <c r="AG46" s="2"/>
      <c r="AH46" s="2"/>
      <c r="AI46" s="2"/>
      <c r="AJ46" s="2"/>
      <c r="AK46" s="2"/>
      <c r="AL46" s="2"/>
      <c r="AM46" s="2"/>
      <c r="AN46" s="2"/>
      <c r="AO46" s="2"/>
    </row>
    <row r="47" spans="1:41" ht="21.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row>
    <row r="48" spans="1:41" ht="21.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row>
    <row r="49" spans="1:41" ht="21.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row>
    <row r="50" spans="1:41" ht="21.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row>
    <row r="51" spans="1:41" ht="21.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row>
    <row r="52" spans="1:41" ht="21.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row>
    <row r="53" spans="1:41" ht="21.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row>
    <row r="54" spans="1:41" ht="21.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row>
    <row r="55" spans="1:41" ht="21.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row>
    <row r="56" spans="1:41" ht="21.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row>
    <row r="57" spans="1:41" ht="21.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row>
    <row r="58" spans="1:41" ht="21.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row>
    <row r="59" spans="1:41" ht="21.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row>
    <row r="60" spans="1:41" ht="21.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row>
    <row r="61" spans="1:41" ht="21.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row>
    <row r="62" spans="1:41" ht="21.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row>
    <row r="63" spans="1:41" ht="24.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row>
    <row r="64" spans="1:41" ht="24.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row>
    <row r="65" spans="1:41" ht="24.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row>
    <row r="66" spans="1:41" ht="24.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row>
    <row r="67" spans="1:41" ht="24.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row>
    <row r="68" spans="1:41" ht="24.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row>
    <row r="69" spans="1:41" ht="24.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row>
    <row r="70" spans="1:41" ht="24.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row>
    <row r="71" spans="1:41" ht="24.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row>
    <row r="72" spans="1:41" ht="24.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row>
    <row r="73" spans="1:41" ht="24.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row>
    <row r="74" spans="1:41" ht="24.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row>
    <row r="75" spans="1:41" ht="24.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row>
    <row r="76" spans="1:41" ht="24.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row>
    <row r="77" spans="1:41" ht="24.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row>
    <row r="78" spans="1:41" ht="24.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row>
    <row r="79" spans="1:41" ht="24.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row>
    <row r="80" spans="1:41" ht="24.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row>
    <row r="81" spans="1:41" ht="24.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row>
    <row r="82" spans="1:41" ht="24.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row>
    <row r="83" spans="1:41" ht="24.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row>
    <row r="84" spans="1:41" ht="24.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row>
    <row r="85" spans="1:41" ht="24.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row>
    <row r="86" spans="1:41" ht="24.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row>
    <row r="87" spans="1:41" ht="24.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row>
    <row r="88" spans="1:41" ht="24.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row>
    <row r="89" spans="1:41" ht="24.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row>
    <row r="90" spans="1:41" ht="24.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row>
    <row r="91" spans="1:41" ht="24.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row>
    <row r="92" spans="1:41" ht="24.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row>
    <row r="93" spans="1:41" ht="24.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row>
    <row r="94" spans="1:41" ht="24.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row>
    <row r="95" spans="1:41" ht="24.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row>
    <row r="96" spans="1:41" ht="24.75" customHeight="1">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row>
    <row r="97" spans="1:41" ht="24.75" customHeight="1">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row>
    <row r="98" spans="1:41" ht="24.75" customHeight="1"/>
    <row r="99" spans="1:41" ht="24.75" customHeight="1"/>
    <row r="100" spans="1:41" ht="24.75" customHeight="1"/>
    <row r="101" spans="1:41" ht="24.75" customHeight="1"/>
    <row r="102" spans="1:41" ht="24.75" customHeight="1"/>
    <row r="103" spans="1:41" ht="24.75" customHeight="1"/>
    <row r="104" spans="1:41" ht="24.75" customHeight="1"/>
    <row r="105" spans="1:41" ht="24.75" customHeight="1"/>
    <row r="106" spans="1:41" ht="24.75" customHeight="1"/>
    <row r="107" spans="1:41" ht="24.75" customHeight="1"/>
    <row r="108" spans="1:41" ht="24.75" customHeight="1"/>
    <row r="109" spans="1:41" ht="13.5" customHeight="1"/>
    <row r="110" spans="1:41" ht="13.5" customHeight="1"/>
    <row r="111" spans="1:41" ht="13.5" customHeight="1"/>
    <row r="112" spans="1:41"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289">
    <mergeCell ref="P17:Q17"/>
    <mergeCell ref="R17:S17"/>
    <mergeCell ref="T17:U17"/>
    <mergeCell ref="V17:W17"/>
    <mergeCell ref="X17:Y17"/>
    <mergeCell ref="Z17:AA17"/>
    <mergeCell ref="AN21:AO21"/>
    <mergeCell ref="AN23:AO23"/>
    <mergeCell ref="B17:C17"/>
    <mergeCell ref="D17:E17"/>
    <mergeCell ref="F17:G17"/>
    <mergeCell ref="H17:I17"/>
    <mergeCell ref="J17:K17"/>
    <mergeCell ref="L17:M17"/>
    <mergeCell ref="N17:O17"/>
    <mergeCell ref="X23:Y25"/>
    <mergeCell ref="Z23:AA25"/>
    <mergeCell ref="N25:O25"/>
    <mergeCell ref="P25:Q25"/>
    <mergeCell ref="B20:U20"/>
    <mergeCell ref="V20:W20"/>
    <mergeCell ref="X20:Y20"/>
    <mergeCell ref="Z20:AA20"/>
    <mergeCell ref="J23:M25"/>
    <mergeCell ref="P16:Q16"/>
    <mergeCell ref="R16:S16"/>
    <mergeCell ref="T16:U16"/>
    <mergeCell ref="V16:W16"/>
    <mergeCell ref="X16:Y16"/>
    <mergeCell ref="Z16:AA16"/>
    <mergeCell ref="B16:C16"/>
    <mergeCell ref="D16:E16"/>
    <mergeCell ref="F16:G16"/>
    <mergeCell ref="H16:I16"/>
    <mergeCell ref="J16:K16"/>
    <mergeCell ref="L16:M16"/>
    <mergeCell ref="N16:O16"/>
    <mergeCell ref="P15:Q15"/>
    <mergeCell ref="R15:S15"/>
    <mergeCell ref="T15:U15"/>
    <mergeCell ref="V15:W15"/>
    <mergeCell ref="X15:Y15"/>
    <mergeCell ref="Z15:AA15"/>
    <mergeCell ref="B15:C15"/>
    <mergeCell ref="D15:E15"/>
    <mergeCell ref="F15:G15"/>
    <mergeCell ref="H15:I15"/>
    <mergeCell ref="J15:K15"/>
    <mergeCell ref="L15:M15"/>
    <mergeCell ref="N15:O15"/>
    <mergeCell ref="R14:S14"/>
    <mergeCell ref="T14:U14"/>
    <mergeCell ref="V14:W14"/>
    <mergeCell ref="X14:Y14"/>
    <mergeCell ref="Z14:AA14"/>
    <mergeCell ref="B14:C14"/>
    <mergeCell ref="D14:E14"/>
    <mergeCell ref="F14:G14"/>
    <mergeCell ref="H14:I14"/>
    <mergeCell ref="J14:K14"/>
    <mergeCell ref="L14:M14"/>
    <mergeCell ref="N14:O14"/>
    <mergeCell ref="B12:C12"/>
    <mergeCell ref="D12:E12"/>
    <mergeCell ref="F12:G12"/>
    <mergeCell ref="H12:I12"/>
    <mergeCell ref="J12:K12"/>
    <mergeCell ref="L12:M12"/>
    <mergeCell ref="N12:O12"/>
    <mergeCell ref="P13:Q13"/>
    <mergeCell ref="R13:S13"/>
    <mergeCell ref="B13:C13"/>
    <mergeCell ref="D13:E13"/>
    <mergeCell ref="F13:G13"/>
    <mergeCell ref="H13:I13"/>
    <mergeCell ref="J13:K13"/>
    <mergeCell ref="L13:M13"/>
    <mergeCell ref="N13:O13"/>
    <mergeCell ref="B8:C8"/>
    <mergeCell ref="D8:E8"/>
    <mergeCell ref="F8:G8"/>
    <mergeCell ref="H8:I8"/>
    <mergeCell ref="B9:C9"/>
    <mergeCell ref="H9:I9"/>
    <mergeCell ref="X8:Y8"/>
    <mergeCell ref="X9:Y9"/>
    <mergeCell ref="Z9:AA9"/>
    <mergeCell ref="N8:O8"/>
    <mergeCell ref="P8:Q8"/>
    <mergeCell ref="R8:S8"/>
    <mergeCell ref="T8:U8"/>
    <mergeCell ref="Z8:AA8"/>
    <mergeCell ref="T9:U9"/>
    <mergeCell ref="V9:W9"/>
    <mergeCell ref="D9:E9"/>
    <mergeCell ref="F9:G9"/>
    <mergeCell ref="J9:K9"/>
    <mergeCell ref="L9:M9"/>
    <mergeCell ref="N9:O9"/>
    <mergeCell ref="P9:Q9"/>
    <mergeCell ref="R9:S9"/>
    <mergeCell ref="AD6:AE6"/>
    <mergeCell ref="AH6:AI6"/>
    <mergeCell ref="AK6:AL6"/>
    <mergeCell ref="AN6:AO6"/>
    <mergeCell ref="N5:U5"/>
    <mergeCell ref="P6:U6"/>
    <mergeCell ref="B2:AA2"/>
    <mergeCell ref="R4:U4"/>
    <mergeCell ref="X4:Y4"/>
    <mergeCell ref="B5:C7"/>
    <mergeCell ref="D5:G5"/>
    <mergeCell ref="H5:I7"/>
    <mergeCell ref="N6:O7"/>
    <mergeCell ref="T7:U7"/>
    <mergeCell ref="D6:E7"/>
    <mergeCell ref="F6:G7"/>
    <mergeCell ref="P7:Q7"/>
    <mergeCell ref="R7:S7"/>
    <mergeCell ref="W44:Y44"/>
    <mergeCell ref="Z44:AA44"/>
    <mergeCell ref="W45:Y45"/>
    <mergeCell ref="Z45:AA45"/>
    <mergeCell ref="J5:K7"/>
    <mergeCell ref="L5:M7"/>
    <mergeCell ref="J8:K8"/>
    <mergeCell ref="L8:M8"/>
    <mergeCell ref="V4:W4"/>
    <mergeCell ref="V5:W7"/>
    <mergeCell ref="V8:W8"/>
    <mergeCell ref="X5:Y7"/>
    <mergeCell ref="Z5:AA7"/>
    <mergeCell ref="P12:Q12"/>
    <mergeCell ref="R12:S12"/>
    <mergeCell ref="T12:U12"/>
    <mergeCell ref="V12:W12"/>
    <mergeCell ref="X12:Y12"/>
    <mergeCell ref="Z12:AA12"/>
    <mergeCell ref="T13:U13"/>
    <mergeCell ref="V13:W13"/>
    <mergeCell ref="X13:Y13"/>
    <mergeCell ref="Z13:AA13"/>
    <mergeCell ref="P14:Q14"/>
    <mergeCell ref="B43:C46"/>
    <mergeCell ref="D43:J43"/>
    <mergeCell ref="L43:N43"/>
    <mergeCell ref="D44:J44"/>
    <mergeCell ref="W46:Y46"/>
    <mergeCell ref="L36:M36"/>
    <mergeCell ref="N36:O36"/>
    <mergeCell ref="P36:Q36"/>
    <mergeCell ref="R36:S36"/>
    <mergeCell ref="T36:U36"/>
    <mergeCell ref="V36:W36"/>
    <mergeCell ref="X36:Y36"/>
    <mergeCell ref="J36:K36"/>
    <mergeCell ref="J37:K37"/>
    <mergeCell ref="L37:M37"/>
    <mergeCell ref="N37:O37"/>
    <mergeCell ref="P37:Q37"/>
    <mergeCell ref="R37:S37"/>
    <mergeCell ref="T37:U37"/>
    <mergeCell ref="L38:M38"/>
    <mergeCell ref="N38:O38"/>
    <mergeCell ref="P38:Q38"/>
    <mergeCell ref="R38:S38"/>
    <mergeCell ref="T38:U38"/>
    <mergeCell ref="V35:W35"/>
    <mergeCell ref="X35:Y35"/>
    <mergeCell ref="V37:W37"/>
    <mergeCell ref="X37:Y37"/>
    <mergeCell ref="D45:J45"/>
    <mergeCell ref="D46:J46"/>
    <mergeCell ref="J40:S40"/>
    <mergeCell ref="T40:U40"/>
    <mergeCell ref="V40:W40"/>
    <mergeCell ref="V38:W38"/>
    <mergeCell ref="X38:Y38"/>
    <mergeCell ref="V39:W39"/>
    <mergeCell ref="X39:Y39"/>
    <mergeCell ref="J38:K38"/>
    <mergeCell ref="J39:K39"/>
    <mergeCell ref="L39:M39"/>
    <mergeCell ref="N39:O39"/>
    <mergeCell ref="P39:Q39"/>
    <mergeCell ref="R39:S39"/>
    <mergeCell ref="T39:U39"/>
    <mergeCell ref="Q43:R43"/>
    <mergeCell ref="U43:V43"/>
    <mergeCell ref="Y43:Z43"/>
    <mergeCell ref="X40:Y40"/>
    <mergeCell ref="J32:K34"/>
    <mergeCell ref="J35:K35"/>
    <mergeCell ref="L35:M35"/>
    <mergeCell ref="N35:O35"/>
    <mergeCell ref="P35:Q35"/>
    <mergeCell ref="R35:S35"/>
    <mergeCell ref="T35:U35"/>
    <mergeCell ref="T23:U25"/>
    <mergeCell ref="V23:W25"/>
    <mergeCell ref="J26:M26"/>
    <mergeCell ref="N26:O26"/>
    <mergeCell ref="P26:Q26"/>
    <mergeCell ref="R26:S26"/>
    <mergeCell ref="T26:U26"/>
    <mergeCell ref="N27:O27"/>
    <mergeCell ref="P27:Q27"/>
    <mergeCell ref="R27:S27"/>
    <mergeCell ref="T27:U27"/>
    <mergeCell ref="V27:W27"/>
    <mergeCell ref="J29:U29"/>
    <mergeCell ref="V29:W29"/>
    <mergeCell ref="J27:M27"/>
    <mergeCell ref="J28:M28"/>
    <mergeCell ref="N28:O28"/>
    <mergeCell ref="V26:W26"/>
    <mergeCell ref="X26:Y26"/>
    <mergeCell ref="Z26:AA26"/>
    <mergeCell ref="L32:M34"/>
    <mergeCell ref="N32:O34"/>
    <mergeCell ref="P32:Q34"/>
    <mergeCell ref="R32:S34"/>
    <mergeCell ref="T32:U34"/>
    <mergeCell ref="V32:W34"/>
    <mergeCell ref="X32:Y34"/>
    <mergeCell ref="X27:Y27"/>
    <mergeCell ref="Z27:AA27"/>
    <mergeCell ref="X28:Y28"/>
    <mergeCell ref="Z28:AA28"/>
    <mergeCell ref="X29:Y29"/>
    <mergeCell ref="Z29:AA29"/>
    <mergeCell ref="P28:Q28"/>
    <mergeCell ref="R28:S28"/>
    <mergeCell ref="T28:U28"/>
    <mergeCell ref="V28:W28"/>
    <mergeCell ref="P11:Q11"/>
    <mergeCell ref="R11:S11"/>
    <mergeCell ref="T11:U11"/>
    <mergeCell ref="V11:W11"/>
    <mergeCell ref="X11:Y11"/>
    <mergeCell ref="Z11:AA11"/>
    <mergeCell ref="B11:C11"/>
    <mergeCell ref="D11:E11"/>
    <mergeCell ref="F11:G11"/>
    <mergeCell ref="H11:I11"/>
    <mergeCell ref="J11:K11"/>
    <mergeCell ref="L11:M11"/>
    <mergeCell ref="N11:O11"/>
    <mergeCell ref="P10:Q10"/>
    <mergeCell ref="R10:S10"/>
    <mergeCell ref="T10:U10"/>
    <mergeCell ref="V10:W10"/>
    <mergeCell ref="X10:Y10"/>
    <mergeCell ref="Z10:AA10"/>
    <mergeCell ref="B10:C10"/>
    <mergeCell ref="D10:E10"/>
    <mergeCell ref="F10:G10"/>
    <mergeCell ref="H10:I10"/>
    <mergeCell ref="J10:K10"/>
    <mergeCell ref="L10:M10"/>
    <mergeCell ref="N10:O10"/>
    <mergeCell ref="N23:Q24"/>
    <mergeCell ref="R23:S25"/>
    <mergeCell ref="P19:Q19"/>
    <mergeCell ref="R19:S19"/>
    <mergeCell ref="T19:U19"/>
    <mergeCell ref="V19:W19"/>
    <mergeCell ref="X19:Y19"/>
    <mergeCell ref="Z19:AA19"/>
    <mergeCell ref="B19:C19"/>
    <mergeCell ref="D19:E19"/>
    <mergeCell ref="F19:G19"/>
    <mergeCell ref="H19:I19"/>
    <mergeCell ref="J19:K19"/>
    <mergeCell ref="L19:M19"/>
    <mergeCell ref="N19:O19"/>
    <mergeCell ref="P18:Q18"/>
    <mergeCell ref="R18:S18"/>
    <mergeCell ref="T18:U18"/>
    <mergeCell ref="V18:W18"/>
    <mergeCell ref="X18:Y18"/>
    <mergeCell ref="Z18:AA18"/>
    <mergeCell ref="B18:C18"/>
    <mergeCell ref="D18:E18"/>
    <mergeCell ref="F18:G18"/>
    <mergeCell ref="H18:I18"/>
    <mergeCell ref="J18:K18"/>
    <mergeCell ref="L18:M18"/>
    <mergeCell ref="N18:O18"/>
  </mergeCells>
  <phoneticPr fontId="31"/>
  <conditionalFormatting sqref="B8:U19">
    <cfRule type="expression" dxfId="34" priority="1" stopIfTrue="1">
      <formula>$AE$2&lt;&gt;2</formula>
    </cfRule>
  </conditionalFormatting>
  <conditionalFormatting sqref="J35:O39">
    <cfRule type="expression" dxfId="33" priority="2" stopIfTrue="1">
      <formula>$AE$2&lt;&gt;2</formula>
    </cfRule>
  </conditionalFormatting>
  <conditionalFormatting sqref="J26:U28">
    <cfRule type="expression" dxfId="32" priority="3" stopIfTrue="1">
      <formula>$AE$2&lt;&gt;2</formula>
    </cfRule>
  </conditionalFormatting>
  <conditionalFormatting sqref="L43:N43">
    <cfRule type="expression" dxfId="31" priority="4">
      <formula>$AE$2&lt;&gt;2</formula>
    </cfRule>
  </conditionalFormatting>
  <conditionalFormatting sqref="P35:Q39">
    <cfRule type="expression" dxfId="30" priority="5">
      <formula>$AE$2&lt;&gt;2</formula>
    </cfRule>
  </conditionalFormatting>
  <conditionalFormatting sqref="Q43:R43">
    <cfRule type="expression" dxfId="29" priority="6">
      <formula>$AE$2&lt;&gt;2</formula>
    </cfRule>
  </conditionalFormatting>
  <conditionalFormatting sqref="R35:S39">
    <cfRule type="expression" dxfId="28" priority="7" stopIfTrue="1">
      <formula>$AE$2&lt;&gt;2</formula>
    </cfRule>
  </conditionalFormatting>
  <conditionalFormatting sqref="T35:Y40">
    <cfRule type="expression" dxfId="27" priority="8">
      <formula>$AE$2&lt;&gt;2</formula>
    </cfRule>
  </conditionalFormatting>
  <conditionalFormatting sqref="U43:V43">
    <cfRule type="expression" dxfId="26" priority="9">
      <formula>$AE$2&lt;&gt;2</formula>
    </cfRule>
  </conditionalFormatting>
  <conditionalFormatting sqref="V8:AA19">
    <cfRule type="expression" dxfId="25" priority="10">
      <formula>$AE$2&lt;&gt;2</formula>
    </cfRule>
  </conditionalFormatting>
  <conditionalFormatting sqref="V26:AA29">
    <cfRule type="expression" dxfId="24" priority="11">
      <formula>$AE$2&lt;&gt;2</formula>
    </cfRule>
  </conditionalFormatting>
  <conditionalFormatting sqref="W44:Y46">
    <cfRule type="expression" dxfId="23" priority="12">
      <formula>$AE$2&lt;&gt;2</formula>
    </cfRule>
  </conditionalFormatting>
  <conditionalFormatting sqref="Y43:Z43">
    <cfRule type="expression" dxfId="22" priority="13">
      <formula>$AE$2&lt;&gt;2</formula>
    </cfRule>
  </conditionalFormatting>
  <dataValidations count="1">
    <dataValidation type="list" allowBlank="1" showErrorMessage="1" sqref="L8:L19 T26:T28" xr:uid="{00000000-0002-0000-0800-000000000000}">
      <formula1>"雨戸,ｼｬｯﾀｰ,障子,風除室"</formula1>
    </dataValidation>
  </dataValidations>
  <pageMargins left="0.70866141732283472" right="0.70866141732283472" top="0.74803149606299213" bottom="0.74803149606299213" header="0" footer="0"/>
  <pageSetup paperSize="9" scale="83" orientation="portrait"/>
  <headerFooter>
    <oddHeader>&amp;Rver. 2.5</oddHeader>
    <oddFooter>&amp;Cⓒ　2022 hyoukakyoukai.All right reserved</oddFooter>
  </headerFooter>
  <drawing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4</vt:i4>
      </vt:variant>
    </vt:vector>
  </HeadingPairs>
  <TitlesOfParts>
    <vt:vector size="18" baseType="lpstr">
      <vt:lpstr>共通条件・結果</vt:lpstr>
      <vt:lpstr>Ａ（北）</vt:lpstr>
      <vt:lpstr>Ａ（北東）</vt:lpstr>
      <vt:lpstr>Ａ（東）</vt:lpstr>
      <vt:lpstr>Ａ（南東）</vt:lpstr>
      <vt:lpstr>Ａ（南）</vt:lpstr>
      <vt:lpstr>Ａ（南西）</vt:lpstr>
      <vt:lpstr>Ａ（西）</vt:lpstr>
      <vt:lpstr>Ａ（北西）</vt:lpstr>
      <vt:lpstr>Ｂ（屋根・床等）</vt:lpstr>
      <vt:lpstr>Ｃ（基礎）</vt:lpstr>
      <vt:lpstr>【付録】</vt:lpstr>
      <vt:lpstr>外皮計算書についてのQ&amp;A</vt:lpstr>
      <vt:lpstr>更新履歴</vt:lpstr>
      <vt:lpstr>温度差係数</vt:lpstr>
      <vt:lpstr>'Ｃ（基礎）'!夏方位係数</vt:lpstr>
      <vt:lpstr>'Ｃ（基礎）'!冬方位係数</vt:lpstr>
      <vt:lpstr>'Ｃ（基礎）'!方位</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