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.77.247\disk1\水道課サーバー\099 危機管理対策マニュアル類\★令和元年度改訂作業\テロ対策マニュアル策定指針（作成中）\210309 最終版\"/>
    </mc:Choice>
  </mc:AlternateContent>
  <bookViews>
    <workbookView xWindow="1110" yWindow="0" windowWidth="27690" windowHeight="12420"/>
  </bookViews>
  <sheets>
    <sheet name="脆弱性評価シート (STEP1)" sheetId="7" r:id="rId1"/>
    <sheet name="脆弱性評価シート (STEP2)" sheetId="10" r:id="rId2"/>
    <sheet name="影響度評価シート" sheetId="8" r:id="rId3"/>
    <sheet name="リスクマップ（危害分析）" sheetId="9" r:id="rId4"/>
  </sheets>
  <definedNames>
    <definedName name="_xlnm._FilterDatabase" localSheetId="2" hidden="1">影響度評価シート!$A$8:$N$16</definedName>
    <definedName name="_xlnm._FilterDatabase" localSheetId="0" hidden="1">'脆弱性評価シート (STEP1)'!$A$11:$O$19</definedName>
    <definedName name="_xlnm._FilterDatabase" localSheetId="1" hidden="1">'脆弱性評価シート (STEP2)'!$A$11:$O$19</definedName>
    <definedName name="_xlnm.Print_Area" localSheetId="2">影響度評価シート!$A$1:$M$17</definedName>
    <definedName name="_xlnm.Print_Area" localSheetId="0">'脆弱性評価シート (STEP1)'!$A$1:$M$20</definedName>
    <definedName name="_xlnm.Print_Area" localSheetId="1">'脆弱性評価シート (STEP2)'!$A$1:$M$20</definedName>
    <definedName name="_xlnm.Print_Titles" localSheetId="2">影響度評価シート!$1:$8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 l="1"/>
  <c r="J13" i="8"/>
  <c r="J14" i="8"/>
  <c r="J15" i="8"/>
  <c r="J16" i="8"/>
  <c r="J11" i="8"/>
  <c r="N19" i="10" l="1"/>
  <c r="M19" i="10" s="1"/>
  <c r="N18" i="10"/>
  <c r="M18" i="10" s="1"/>
  <c r="N17" i="10"/>
  <c r="M17" i="10" s="1"/>
  <c r="N16" i="10"/>
  <c r="M16" i="10" s="1"/>
  <c r="N15" i="10"/>
  <c r="M15" i="10" s="1"/>
  <c r="N14" i="10"/>
  <c r="M14" i="10" s="1"/>
  <c r="N13" i="10"/>
  <c r="M13" i="10" s="1"/>
  <c r="N12" i="10"/>
  <c r="M12" i="10" s="1"/>
  <c r="D15" i="8" l="1"/>
  <c r="N13" i="7"/>
  <c r="N12" i="7"/>
  <c r="M12" i="7"/>
  <c r="M13" i="7"/>
  <c r="H10" i="8" l="1"/>
  <c r="H11" i="8"/>
  <c r="H12" i="8"/>
  <c r="I12" i="8" s="1"/>
  <c r="H13" i="8"/>
  <c r="I13" i="8" s="1"/>
  <c r="H14" i="8"/>
  <c r="I14" i="8" s="1"/>
  <c r="H15" i="8"/>
  <c r="H16" i="8"/>
  <c r="H9" i="8"/>
  <c r="D16" i="8"/>
  <c r="B15" i="8"/>
  <c r="B16" i="8"/>
  <c r="D13" i="8"/>
  <c r="D14" i="8"/>
  <c r="B13" i="8"/>
  <c r="B14" i="8"/>
  <c r="D12" i="8"/>
  <c r="D11" i="8"/>
  <c r="B12" i="8"/>
  <c r="B11" i="8"/>
  <c r="K12" i="8"/>
  <c r="K11" i="8"/>
  <c r="I11" i="8"/>
  <c r="K14" i="8"/>
  <c r="K13" i="8"/>
  <c r="M16" i="7"/>
  <c r="N16" i="7"/>
  <c r="N14" i="7"/>
  <c r="M15" i="7"/>
  <c r="M17" i="7"/>
  <c r="M18" i="7"/>
  <c r="M19" i="7"/>
  <c r="M14" i="7"/>
  <c r="L11" i="8" l="1"/>
  <c r="M11" i="8" s="1"/>
  <c r="L14" i="8"/>
  <c r="M14" i="8" s="1"/>
  <c r="L13" i="8"/>
  <c r="M13" i="8" s="1"/>
  <c r="L12" i="8"/>
  <c r="M12" i="8" s="1"/>
  <c r="N19" i="7"/>
  <c r="N18" i="7"/>
  <c r="N15" i="7"/>
  <c r="N17" i="7"/>
  <c r="K16" i="8"/>
  <c r="I16" i="8"/>
  <c r="K15" i="8"/>
  <c r="I15" i="8"/>
  <c r="K10" i="8"/>
  <c r="I10" i="8"/>
  <c r="K9" i="8"/>
  <c r="I9" i="8"/>
  <c r="L10" i="8" l="1"/>
  <c r="M10" i="8" s="1"/>
  <c r="L15" i="8"/>
  <c r="M15" i="8" s="1"/>
  <c r="L16" i="8"/>
  <c r="M16" i="8" s="1"/>
  <c r="L9" i="8"/>
  <c r="M9" i="8" s="1"/>
</calcChain>
</file>

<file path=xl/sharedStrings.xml><?xml version="1.0" encoding="utf-8"?>
<sst xmlns="http://schemas.openxmlformats.org/spreadsheetml/2006/main" count="177" uniqueCount="86">
  <si>
    <t>取水施設</t>
    <rPh sb="0" eb="2">
      <t>シュスイ</t>
    </rPh>
    <rPh sb="2" eb="4">
      <t>シセツ</t>
    </rPh>
    <phoneticPr fontId="2"/>
  </si>
  <si>
    <t>導水施設</t>
    <rPh sb="0" eb="2">
      <t>ドウスイ</t>
    </rPh>
    <rPh sb="2" eb="4">
      <t>シセツ</t>
    </rPh>
    <phoneticPr fontId="2"/>
  </si>
  <si>
    <t>浄水施設</t>
    <rPh sb="0" eb="2">
      <t>ジョウスイ</t>
    </rPh>
    <rPh sb="2" eb="4">
      <t>シセツ</t>
    </rPh>
    <phoneticPr fontId="2"/>
  </si>
  <si>
    <t>送水施設</t>
    <rPh sb="0" eb="2">
      <t>ソウスイ</t>
    </rPh>
    <rPh sb="2" eb="4">
      <t>シセツ</t>
    </rPh>
    <phoneticPr fontId="2"/>
  </si>
  <si>
    <t>配水施設</t>
    <rPh sb="0" eb="2">
      <t>ハイスイ</t>
    </rPh>
    <rPh sb="2" eb="4">
      <t>シセツ</t>
    </rPh>
    <phoneticPr fontId="2"/>
  </si>
  <si>
    <t>その他</t>
    <rPh sb="2" eb="3">
      <t>タ</t>
    </rPh>
    <phoneticPr fontId="2"/>
  </si>
  <si>
    <t>影響度分析</t>
    <rPh sb="0" eb="2">
      <t>エイキョウ</t>
    </rPh>
    <rPh sb="2" eb="3">
      <t>ド</t>
    </rPh>
    <rPh sb="3" eb="5">
      <t>ブンセキ</t>
    </rPh>
    <phoneticPr fontId="2"/>
  </si>
  <si>
    <t>脆弱性分析</t>
    <rPh sb="0" eb="3">
      <t>ゼイジャクセイ</t>
    </rPh>
    <rPh sb="3" eb="5">
      <t>ブンセキ</t>
    </rPh>
    <phoneticPr fontId="2"/>
  </si>
  <si>
    <t>施設・設備への攻撃</t>
    <rPh sb="0" eb="2">
      <t>シセツ</t>
    </rPh>
    <rPh sb="3" eb="5">
      <t>セツビ</t>
    </rPh>
    <rPh sb="7" eb="9">
      <t>コウゲキ</t>
    </rPh>
    <phoneticPr fontId="2"/>
  </si>
  <si>
    <t>―</t>
    <phoneticPr fontId="2"/>
  </si>
  <si>
    <t>評価の凡例</t>
    <rPh sb="0" eb="2">
      <t>ヒョウカ</t>
    </rPh>
    <rPh sb="3" eb="5">
      <t>ハンレイ</t>
    </rPh>
    <phoneticPr fontId="2"/>
  </si>
  <si>
    <t>テロの未然防止</t>
    <rPh sb="3" eb="5">
      <t>ミゼン</t>
    </rPh>
    <rPh sb="5" eb="7">
      <t>ボウシ</t>
    </rPh>
    <phoneticPr fontId="2"/>
  </si>
  <si>
    <t>標的回避</t>
    <rPh sb="0" eb="2">
      <t>ヒョウテキ</t>
    </rPh>
    <rPh sb="2" eb="4">
      <t>カイヒ</t>
    </rPh>
    <phoneticPr fontId="2"/>
  </si>
  <si>
    <t>進入防止</t>
    <rPh sb="0" eb="2">
      <t>シンニュウ</t>
    </rPh>
    <rPh sb="2" eb="4">
      <t>ボウシ</t>
    </rPh>
    <phoneticPr fontId="2"/>
  </si>
  <si>
    <t>テロの被害軽減</t>
    <rPh sb="3" eb="5">
      <t>ヒガイ</t>
    </rPh>
    <rPh sb="5" eb="7">
      <t>ケイゲン</t>
    </rPh>
    <phoneticPr fontId="2"/>
  </si>
  <si>
    <t>早期発見</t>
    <rPh sb="0" eb="2">
      <t>ソウキ</t>
    </rPh>
    <rPh sb="2" eb="4">
      <t>ハッケン</t>
    </rPh>
    <phoneticPr fontId="2"/>
  </si>
  <si>
    <t>（施設が破壊された場合）バックアップが用意されている</t>
    <rPh sb="1" eb="3">
      <t>シセツ</t>
    </rPh>
    <rPh sb="4" eb="6">
      <t>ハカイ</t>
    </rPh>
    <rPh sb="9" eb="11">
      <t>バアイ</t>
    </rPh>
    <rPh sb="19" eb="21">
      <t>ヨウイ</t>
    </rPh>
    <phoneticPr fontId="2"/>
  </si>
  <si>
    <t>（施設が破壊された場合）復旧手順が明確である</t>
    <rPh sb="1" eb="3">
      <t>シセツ</t>
    </rPh>
    <rPh sb="4" eb="6">
      <t>ハカイ</t>
    </rPh>
    <rPh sb="9" eb="11">
      <t>バアイ</t>
    </rPh>
    <rPh sb="12" eb="14">
      <t>フッキュウ</t>
    </rPh>
    <rPh sb="14" eb="16">
      <t>テジュン</t>
    </rPh>
    <rPh sb="17" eb="19">
      <t>メイカク</t>
    </rPh>
    <phoneticPr fontId="2"/>
  </si>
  <si>
    <t>施設名称</t>
    <rPh sb="0" eb="2">
      <t>シセツ</t>
    </rPh>
    <rPh sb="2" eb="4">
      <t>メイショウ</t>
    </rPh>
    <phoneticPr fontId="2"/>
  </si>
  <si>
    <t>施設内の代表的な設備</t>
    <rPh sb="0" eb="2">
      <t>シセツ</t>
    </rPh>
    <rPh sb="2" eb="3">
      <t>ナイ</t>
    </rPh>
    <rPh sb="4" eb="7">
      <t>ダイヒョウテキ</t>
    </rPh>
    <rPh sb="8" eb="10">
      <t>セツビ</t>
    </rPh>
    <phoneticPr fontId="2"/>
  </si>
  <si>
    <r>
      <t xml:space="preserve">水道施設
</t>
    </r>
    <r>
      <rPr>
        <sz val="9"/>
        <color theme="1"/>
        <rFont val="Meiryo UI"/>
        <family val="3"/>
        <charset val="128"/>
      </rPr>
      <t>※複数同種の施設がある場合は、行をコピー</t>
    </r>
    <rPh sb="0" eb="2">
      <t>スイドウ</t>
    </rPh>
    <rPh sb="2" eb="4">
      <t>シセツ</t>
    </rPh>
    <rPh sb="6" eb="8">
      <t>フクスウ</t>
    </rPh>
    <rPh sb="8" eb="10">
      <t>ドウシュ</t>
    </rPh>
    <rPh sb="11" eb="13">
      <t>シセツ</t>
    </rPh>
    <rPh sb="16" eb="18">
      <t>バアイ</t>
    </rPh>
    <rPh sb="20" eb="21">
      <t>ギョウ</t>
    </rPh>
    <phoneticPr fontId="2"/>
  </si>
  <si>
    <t>制御室等の重要設備の場所が容易に特定できない</t>
    <rPh sb="0" eb="4">
      <t>セイギョシツナド</t>
    </rPh>
    <rPh sb="5" eb="7">
      <t>ジュウヨウ</t>
    </rPh>
    <rPh sb="7" eb="9">
      <t>セツビ</t>
    </rPh>
    <rPh sb="10" eb="12">
      <t>バショ</t>
    </rPh>
    <rPh sb="13" eb="15">
      <t>ヨウイ</t>
    </rPh>
    <rPh sb="16" eb="18">
      <t>トクテイ</t>
    </rPh>
    <phoneticPr fontId="2"/>
  </si>
  <si>
    <t>水道施設への侵入を早期に発見できる</t>
    <rPh sb="0" eb="2">
      <t>スイドウ</t>
    </rPh>
    <rPh sb="2" eb="4">
      <t>シセツ</t>
    </rPh>
    <rPh sb="6" eb="8">
      <t>シンニュウ</t>
    </rPh>
    <rPh sb="9" eb="11">
      <t>ソウキ</t>
    </rPh>
    <rPh sb="12" eb="14">
      <t>ハッケン</t>
    </rPh>
    <phoneticPr fontId="2"/>
  </si>
  <si>
    <t>水道施設内に容易に侵入できない</t>
    <rPh sb="0" eb="2">
      <t>スイドウ</t>
    </rPh>
    <rPh sb="2" eb="4">
      <t>シセツ</t>
    </rPh>
    <rPh sb="4" eb="5">
      <t>ナイ</t>
    </rPh>
    <rPh sb="6" eb="8">
      <t>ヨウイ</t>
    </rPh>
    <rPh sb="9" eb="11">
      <t>シンニュウ</t>
    </rPh>
    <phoneticPr fontId="2"/>
  </si>
  <si>
    <t>脆弱性評価の対象</t>
    <rPh sb="0" eb="3">
      <t>ゼイジャクセイ</t>
    </rPh>
    <rPh sb="3" eb="5">
      <t>ヒョウカ</t>
    </rPh>
    <rPh sb="6" eb="8">
      <t>タイショウ</t>
    </rPh>
    <phoneticPr fontId="2"/>
  </si>
  <si>
    <t>下記3項目の中から最低1つ</t>
    <rPh sb="0" eb="2">
      <t>カキ</t>
    </rPh>
    <rPh sb="3" eb="5">
      <t>コウモク</t>
    </rPh>
    <rPh sb="6" eb="7">
      <t>ナカ</t>
    </rPh>
    <rPh sb="9" eb="11">
      <t>サイテイ</t>
    </rPh>
    <phoneticPr fontId="2"/>
  </si>
  <si>
    <t>下記2項目の中から最低1つ</t>
    <phoneticPr fontId="2"/>
  </si>
  <si>
    <t>影響度評価の対象</t>
    <rPh sb="0" eb="2">
      <t>エイキョウ</t>
    </rPh>
    <rPh sb="2" eb="3">
      <t>ド</t>
    </rPh>
    <rPh sb="3" eb="5">
      <t>ヒョウカ</t>
    </rPh>
    <rPh sb="6" eb="8">
      <t>タイショウ</t>
    </rPh>
    <phoneticPr fontId="2"/>
  </si>
  <si>
    <t>水道施設
※複数同種の施設がある場合は、行をコピー</t>
    <rPh sb="0" eb="2">
      <t>スイドウ</t>
    </rPh>
    <rPh sb="2" eb="4">
      <t>シセツ</t>
    </rPh>
    <phoneticPr fontId="2"/>
  </si>
  <si>
    <t>異物混入による攻撃</t>
    <phoneticPr fontId="2"/>
  </si>
  <si>
    <t>給水区域への給水が停止・減少する</t>
    <rPh sb="0" eb="2">
      <t>キュウスイ</t>
    </rPh>
    <rPh sb="2" eb="4">
      <t>クイキ</t>
    </rPh>
    <rPh sb="6" eb="8">
      <t>キュウスイ</t>
    </rPh>
    <rPh sb="9" eb="11">
      <t>テイシ</t>
    </rPh>
    <rPh sb="12" eb="14">
      <t>ゲンショウ</t>
    </rPh>
    <phoneticPr fontId="2"/>
  </si>
  <si>
    <t>水質が汚染された場合に健康被害が発生する</t>
    <rPh sb="0" eb="2">
      <t>スイシツ</t>
    </rPh>
    <rPh sb="3" eb="5">
      <t>オセン</t>
    </rPh>
    <rPh sb="8" eb="10">
      <t>バアイ</t>
    </rPh>
    <rPh sb="11" eb="13">
      <t>ケンコウ</t>
    </rPh>
    <rPh sb="13" eb="15">
      <t>ヒガイ</t>
    </rPh>
    <rPh sb="16" eb="18">
      <t>ハッセイ</t>
    </rPh>
    <phoneticPr fontId="2"/>
  </si>
  <si>
    <t>発生影響度</t>
    <rPh sb="0" eb="2">
      <t>ハッセイ</t>
    </rPh>
    <rPh sb="2" eb="5">
      <t>エイキョウド</t>
    </rPh>
    <phoneticPr fontId="2"/>
  </si>
  <si>
    <t>低い</t>
    <rPh sb="0" eb="1">
      <t>ヒク</t>
    </rPh>
    <phoneticPr fontId="2"/>
  </si>
  <si>
    <t>やや重大</t>
    <rPh sb="2" eb="4">
      <t>ジュウダイ</t>
    </rPh>
    <phoneticPr fontId="2"/>
  </si>
  <si>
    <t>重大</t>
    <rPh sb="0" eb="2">
      <t>ジュウダイ</t>
    </rPh>
    <phoneticPr fontId="2"/>
  </si>
  <si>
    <t>かなり重大</t>
    <rPh sb="3" eb="5">
      <t>ジュウダイ</t>
    </rPh>
    <phoneticPr fontId="2"/>
  </si>
  <si>
    <t>甚大</t>
    <rPh sb="0" eb="2">
      <t>ジンダイ</t>
    </rPh>
    <phoneticPr fontId="2"/>
  </si>
  <si>
    <t>脆弱性</t>
    <rPh sb="0" eb="3">
      <t>ゼイジャクセイ</t>
    </rPh>
    <phoneticPr fontId="2"/>
  </si>
  <si>
    <t>中</t>
    <rPh sb="0" eb="1">
      <t>チュウ</t>
    </rPh>
    <phoneticPr fontId="2"/>
  </si>
  <si>
    <t>（例）
集水埋渠、浅井戸、深井戸、取水櫃、取水塔　など</t>
    <rPh sb="1" eb="2">
      <t>レイ</t>
    </rPh>
    <rPh sb="4" eb="6">
      <t>シュウスイ</t>
    </rPh>
    <rPh sb="6" eb="7">
      <t>ウマ</t>
    </rPh>
    <rPh sb="7" eb="8">
      <t>キョ</t>
    </rPh>
    <rPh sb="9" eb="11">
      <t>アサイ</t>
    </rPh>
    <rPh sb="11" eb="12">
      <t>ト</t>
    </rPh>
    <rPh sb="13" eb="16">
      <t>フカイド</t>
    </rPh>
    <rPh sb="17" eb="19">
      <t>シュスイ</t>
    </rPh>
    <rPh sb="19" eb="20">
      <t>ヒツ</t>
    </rPh>
    <rPh sb="21" eb="23">
      <t>シュスイ</t>
    </rPh>
    <rPh sb="23" eb="24">
      <t>トウ</t>
    </rPh>
    <phoneticPr fontId="2"/>
  </si>
  <si>
    <t>低
（強靭）</t>
    <rPh sb="0" eb="1">
      <t>テイ</t>
    </rPh>
    <rPh sb="3" eb="5">
      <t>キョウジン</t>
    </rPh>
    <phoneticPr fontId="2"/>
  </si>
  <si>
    <t>高
（脆弱）</t>
    <rPh sb="0" eb="1">
      <t>コウ</t>
    </rPh>
    <rPh sb="3" eb="5">
      <t>ゼイジャク</t>
    </rPh>
    <phoneticPr fontId="2"/>
  </si>
  <si>
    <t>評価点（点数が高いほど被害発生時の影響が大きい）</t>
    <rPh sb="0" eb="2">
      <t>ヒョウカ</t>
    </rPh>
    <rPh sb="2" eb="3">
      <t>テン</t>
    </rPh>
    <rPh sb="4" eb="6">
      <t>テンスウ</t>
    </rPh>
    <rPh sb="7" eb="8">
      <t>タカ</t>
    </rPh>
    <rPh sb="11" eb="13">
      <t>ヒガイ</t>
    </rPh>
    <rPh sb="13" eb="15">
      <t>ハッセイ</t>
    </rPh>
    <rPh sb="15" eb="16">
      <t>ジ</t>
    </rPh>
    <rPh sb="17" eb="19">
      <t>エイキョウ</t>
    </rPh>
    <rPh sb="20" eb="21">
      <t>オオ</t>
    </rPh>
    <phoneticPr fontId="2"/>
  </si>
  <si>
    <t>【対策の例】</t>
  </si>
  <si>
    <t>【対策の例】</t>
    <phoneticPr fontId="2"/>
  </si>
  <si>
    <t>・図面の管理徹底、流出防止
・施設の情報管理の徹底</t>
    <rPh sb="1" eb="3">
      <t>ズメン</t>
    </rPh>
    <rPh sb="4" eb="6">
      <t>カンリ</t>
    </rPh>
    <rPh sb="6" eb="8">
      <t>テッテイ</t>
    </rPh>
    <rPh sb="9" eb="11">
      <t>リュウシュツ</t>
    </rPh>
    <rPh sb="11" eb="13">
      <t>ボウシ</t>
    </rPh>
    <rPh sb="15" eb="17">
      <t>シセツ</t>
    </rPh>
    <rPh sb="18" eb="20">
      <t>ジョウホウ</t>
    </rPh>
    <rPh sb="20" eb="22">
      <t>カンリ</t>
    </rPh>
    <rPh sb="23" eb="25">
      <t>テッテイ</t>
    </rPh>
    <phoneticPr fontId="2"/>
  </si>
  <si>
    <t>記入例１</t>
    <rPh sb="0" eb="2">
      <t>キニュウ</t>
    </rPh>
    <rPh sb="2" eb="3">
      <t>レイ</t>
    </rPh>
    <phoneticPr fontId="2"/>
  </si>
  <si>
    <t>記入例２</t>
    <rPh sb="0" eb="2">
      <t>キニュウ</t>
    </rPh>
    <rPh sb="2" eb="3">
      <t>レイ</t>
    </rPh>
    <phoneticPr fontId="2"/>
  </si>
  <si>
    <t>0．対策なし
1．対策あり</t>
    <rPh sb="2" eb="4">
      <t>タイサク</t>
    </rPh>
    <rPh sb="9" eb="11">
      <t>タイサク</t>
    </rPh>
    <phoneticPr fontId="2"/>
  </si>
  <si>
    <t>○○取水場</t>
    <rPh sb="2" eb="4">
      <t>シュスイ</t>
    </rPh>
    <rPh sb="4" eb="5">
      <t>ジョウ</t>
    </rPh>
    <phoneticPr fontId="2"/>
  </si>
  <si>
    <t>取水口、導水ポンプ</t>
    <rPh sb="0" eb="3">
      <t>シュスイコウ</t>
    </rPh>
    <rPh sb="4" eb="6">
      <t>ドウスイ</t>
    </rPh>
    <phoneticPr fontId="2"/>
  </si>
  <si>
    <t>△△浄水場</t>
    <rPh sb="2" eb="5">
      <t>ジョウスイジョウ</t>
    </rPh>
    <phoneticPr fontId="2"/>
  </si>
  <si>
    <t>着水井、混和池、沈澱池、急速ろ過池、浄水池</t>
    <rPh sb="0" eb="2">
      <t>チャクスイ</t>
    </rPh>
    <rPh sb="4" eb="6">
      <t>コンワ</t>
    </rPh>
    <rPh sb="6" eb="7">
      <t>イケ</t>
    </rPh>
    <rPh sb="8" eb="11">
      <t>チンデンチ</t>
    </rPh>
    <phoneticPr fontId="2"/>
  </si>
  <si>
    <t>・水質監視機器の設置</t>
    <rPh sb="1" eb="3">
      <t>スイシツ</t>
    </rPh>
    <rPh sb="3" eb="5">
      <t>カンシ</t>
    </rPh>
    <rPh sb="5" eb="7">
      <t>キキ</t>
    </rPh>
    <rPh sb="8" eb="10">
      <t>セッチ</t>
    </rPh>
    <phoneticPr fontId="2"/>
  </si>
  <si>
    <t>・水質監視機器の設置
・監視カメラの設置</t>
    <rPh sb="1" eb="3">
      <t>スイシツ</t>
    </rPh>
    <rPh sb="3" eb="5">
      <t>カンシ</t>
    </rPh>
    <rPh sb="5" eb="7">
      <t>キキ</t>
    </rPh>
    <rPh sb="8" eb="10">
      <t>セッチ</t>
    </rPh>
    <rPh sb="12" eb="14">
      <t>カンシ</t>
    </rPh>
    <rPh sb="18" eb="20">
      <t>セッチ</t>
    </rPh>
    <phoneticPr fontId="2"/>
  </si>
  <si>
    <t>水質の異常を後行程の中で早期に発見できる</t>
    <rPh sb="0" eb="2">
      <t>スイシツ</t>
    </rPh>
    <rPh sb="3" eb="5">
      <t>イジョウ</t>
    </rPh>
    <rPh sb="6" eb="7">
      <t>ゴ</t>
    </rPh>
    <rPh sb="7" eb="9">
      <t>コウテイ</t>
    </rPh>
    <rPh sb="10" eb="11">
      <t>ナカ</t>
    </rPh>
    <rPh sb="12" eb="14">
      <t>ソウキ</t>
    </rPh>
    <rPh sb="15" eb="17">
      <t>ハッケン</t>
    </rPh>
    <phoneticPr fontId="2"/>
  </si>
  <si>
    <t>早期対応</t>
    <rPh sb="0" eb="2">
      <t>ソウキ</t>
    </rPh>
    <rPh sb="2" eb="4">
      <t>タイオウ</t>
    </rPh>
    <phoneticPr fontId="2"/>
  </si>
  <si>
    <t>・フェンスの設置
・入門ゲートによる入退室管理の実施</t>
    <rPh sb="6" eb="8">
      <t>セッチ</t>
    </rPh>
    <rPh sb="10" eb="12">
      <t>ニュウモン</t>
    </rPh>
    <rPh sb="18" eb="21">
      <t>ニュウタイシツ</t>
    </rPh>
    <rPh sb="21" eb="23">
      <t>カンリ</t>
    </rPh>
    <rPh sb="24" eb="26">
      <t>ジッシ</t>
    </rPh>
    <phoneticPr fontId="2"/>
  </si>
  <si>
    <t>施設の破壊や水量の異常を早期に発見できる</t>
    <rPh sb="0" eb="2">
      <t>シセツ</t>
    </rPh>
    <rPh sb="3" eb="5">
      <t>ハカイ</t>
    </rPh>
    <rPh sb="6" eb="8">
      <t>スイリョウ</t>
    </rPh>
    <rPh sb="9" eb="11">
      <t>イジョウ</t>
    </rPh>
    <rPh sb="12" eb="14">
      <t>ソウキ</t>
    </rPh>
    <rPh sb="15" eb="17">
      <t>ハッケン</t>
    </rPh>
    <phoneticPr fontId="2"/>
  </si>
  <si>
    <t>他系統からの連絡管の整備</t>
    <rPh sb="0" eb="1">
      <t>ホカ</t>
    </rPh>
    <rPh sb="1" eb="3">
      <t>ケイトウ</t>
    </rPh>
    <rPh sb="6" eb="9">
      <t>レンラクカン</t>
    </rPh>
    <rPh sb="10" eb="12">
      <t>セイビ</t>
    </rPh>
    <phoneticPr fontId="2"/>
  </si>
  <si>
    <t>運転切替手順に関するマニュアル整備</t>
    <rPh sb="0" eb="2">
      <t>ウンテン</t>
    </rPh>
    <rPh sb="2" eb="4">
      <t>キリカエ</t>
    </rPh>
    <rPh sb="4" eb="6">
      <t>テジュン</t>
    </rPh>
    <rPh sb="7" eb="8">
      <t>カン</t>
    </rPh>
    <rPh sb="15" eb="17">
      <t>セイビ</t>
    </rPh>
    <phoneticPr fontId="2"/>
  </si>
  <si>
    <t>各枠内に施設名を記入し、優先対策施設を選定</t>
    <rPh sb="0" eb="1">
      <t>カク</t>
    </rPh>
    <rPh sb="1" eb="3">
      <t>ワクナイ</t>
    </rPh>
    <rPh sb="4" eb="6">
      <t>シセツ</t>
    </rPh>
    <rPh sb="6" eb="7">
      <t>メイ</t>
    </rPh>
    <rPh sb="8" eb="10">
      <t>キニュウ</t>
    </rPh>
    <rPh sb="12" eb="14">
      <t>ユウセン</t>
    </rPh>
    <rPh sb="14" eb="16">
      <t>タイサク</t>
    </rPh>
    <rPh sb="16" eb="18">
      <t>シセツ</t>
    </rPh>
    <rPh sb="19" eb="21">
      <t>センテイ</t>
    </rPh>
    <phoneticPr fontId="2"/>
  </si>
  <si>
    <t>・職員、警備員の巡回、急行</t>
    <rPh sb="1" eb="3">
      <t>ショクイン</t>
    </rPh>
    <rPh sb="4" eb="7">
      <t>ケイビイン</t>
    </rPh>
    <rPh sb="8" eb="10">
      <t>ジュンカイ</t>
    </rPh>
    <rPh sb="11" eb="13">
      <t>キュウコウ</t>
    </rPh>
    <phoneticPr fontId="2"/>
  </si>
  <si>
    <t>最低1つ</t>
    <rPh sb="0" eb="2">
      <t>サイテイ</t>
    </rPh>
    <phoneticPr fontId="2"/>
  </si>
  <si>
    <t>最低1つ</t>
    <phoneticPr fontId="2"/>
  </si>
  <si>
    <t>A.給水世帯数</t>
    <rPh sb="2" eb="4">
      <t>キュウスイ</t>
    </rPh>
    <rPh sb="4" eb="7">
      <t>セタイスウ</t>
    </rPh>
    <phoneticPr fontId="2"/>
  </si>
  <si>
    <t>B.Aのうちバックアップにより給水継続が可能な世帯数</t>
    <rPh sb="15" eb="17">
      <t>キュウスイ</t>
    </rPh>
    <rPh sb="17" eb="19">
      <t>ケイゾク</t>
    </rPh>
    <rPh sb="20" eb="22">
      <t>カノウ</t>
    </rPh>
    <rPh sb="23" eb="25">
      <t>セタイ</t>
    </rPh>
    <rPh sb="25" eb="26">
      <t>スウ</t>
    </rPh>
    <phoneticPr fontId="2"/>
  </si>
  <si>
    <t>C2.影響世帯数</t>
    <phoneticPr fontId="2"/>
  </si>
  <si>
    <r>
      <t xml:space="preserve">C1.影響世帯数（A-B)
</t>
    </r>
    <r>
      <rPr>
        <sz val="11"/>
        <color theme="0" tint="-0.499984740745262"/>
        <rFont val="Meiryo UI"/>
        <family val="3"/>
        <charset val="128"/>
      </rPr>
      <t>［自動計算］</t>
    </r>
    <phoneticPr fontId="2"/>
  </si>
  <si>
    <r>
      <t>D1.影響度評価</t>
    </r>
    <r>
      <rPr>
        <sz val="11"/>
        <color theme="0" tint="-0.499984740745262"/>
        <rFont val="Meiryo UI"/>
        <family val="3"/>
        <charset val="128"/>
      </rPr>
      <t>［自動計算］</t>
    </r>
    <r>
      <rPr>
        <sz val="11"/>
        <color theme="1"/>
        <rFont val="Meiryo UI"/>
        <family val="3"/>
        <charset val="128"/>
      </rPr>
      <t xml:space="preserve">
0．バックアップがあるため断減水のおそれがない
1．断減水のおそれがある（影響世帯数が100戸未満※）
2．断減水のおそれがある（影響世帯数が1,000戸未満※）
3．断減水のおそれがある（影響世帯数が10,000戸未満※）
4．断減水のおそれがある（影響世帯数が10,000戸以上※）</t>
    </r>
    <rPh sb="3" eb="5">
      <t>エイキョウ</t>
    </rPh>
    <rPh sb="5" eb="6">
      <t>ド</t>
    </rPh>
    <rPh sb="6" eb="8">
      <t>ヒョウカ</t>
    </rPh>
    <phoneticPr fontId="2"/>
  </si>
  <si>
    <r>
      <t>D2.影響度評価</t>
    </r>
    <r>
      <rPr>
        <sz val="11"/>
        <color theme="0" tint="-0.499984740745262"/>
        <rFont val="Meiryo UI"/>
        <family val="3"/>
        <charset val="128"/>
      </rPr>
      <t>［自動計算］</t>
    </r>
    <r>
      <rPr>
        <sz val="11"/>
        <color theme="1"/>
        <rFont val="Meiryo UI"/>
        <family val="3"/>
        <charset val="128"/>
      </rPr>
      <t xml:space="preserve">
0．バックアップがあるため断減水のおそれがない
1．断減水のおそれがある（影響世帯数が100戸未満※）
2．断減水のおそれがある（影響世帯数が1,000戸未満※）
3．断減水のおそれがある（影響世帯数が10,000戸未満※）
4．断減水のおそれがある（影響世帯数が10,000戸以上※）</t>
    </r>
    <rPh sb="5" eb="6">
      <t>ド</t>
    </rPh>
    <rPh sb="6" eb="8">
      <t>ヒョウカ</t>
    </rPh>
    <phoneticPr fontId="2"/>
  </si>
  <si>
    <t>※影響世帯数については、水道事業者等の規模に応じて適切に設定すること</t>
    <rPh sb="1" eb="3">
      <t>エイキョウ</t>
    </rPh>
    <rPh sb="3" eb="6">
      <t>セタイスウ</t>
    </rPh>
    <rPh sb="12" eb="14">
      <t>スイドウ</t>
    </rPh>
    <rPh sb="14" eb="16">
      <t>ジギョウ</t>
    </rPh>
    <rPh sb="16" eb="17">
      <t>シャ</t>
    </rPh>
    <rPh sb="17" eb="18">
      <t>トウ</t>
    </rPh>
    <rPh sb="19" eb="21">
      <t>キボ</t>
    </rPh>
    <rPh sb="22" eb="23">
      <t>オウ</t>
    </rPh>
    <rPh sb="25" eb="27">
      <t>テキセツ</t>
    </rPh>
    <rPh sb="28" eb="30">
      <t>セッテイ</t>
    </rPh>
    <phoneticPr fontId="2"/>
  </si>
  <si>
    <t>影響度評価シート</t>
    <rPh sb="0" eb="2">
      <t>エイキョウ</t>
    </rPh>
    <rPh sb="2" eb="3">
      <t>ド</t>
    </rPh>
    <rPh sb="3" eb="5">
      <t>ヒョウカ</t>
    </rPh>
    <phoneticPr fontId="2"/>
  </si>
  <si>
    <t>リスクマップ（危害分析）</t>
    <rPh sb="7" eb="9">
      <t>キガイ</t>
    </rPh>
    <rPh sb="9" eb="11">
      <t>ブンセキ</t>
    </rPh>
    <phoneticPr fontId="2"/>
  </si>
  <si>
    <t>脆弱性評価シート（STEP１）</t>
    <rPh sb="0" eb="3">
      <t>ゼイジャクセイ</t>
    </rPh>
    <rPh sb="3" eb="5">
      <t>ヒョウカ</t>
    </rPh>
    <phoneticPr fontId="2"/>
  </si>
  <si>
    <t>脆弱性評価シート（STEP２）</t>
    <rPh sb="0" eb="3">
      <t>ゼイジャクセイ</t>
    </rPh>
    <rPh sb="3" eb="5">
      <t>ヒョウカ</t>
    </rPh>
    <phoneticPr fontId="2"/>
  </si>
  <si>
    <t>合計点</t>
    <rPh sb="0" eb="3">
      <t>ゴウケイテン</t>
    </rPh>
    <phoneticPr fontId="2"/>
  </si>
  <si>
    <t>影響度評価
（８点＝甚大、６点以上＝かなり重大、４点以上＝重大、２点以上＝やや重大、１点以下＝低い）</t>
    <rPh sb="0" eb="2">
      <t>エイキョウ</t>
    </rPh>
    <rPh sb="2" eb="3">
      <t>ド</t>
    </rPh>
    <rPh sb="3" eb="5">
      <t>ヒョウカ</t>
    </rPh>
    <rPh sb="8" eb="9">
      <t>テン</t>
    </rPh>
    <rPh sb="10" eb="12">
      <t>ジンダイ</t>
    </rPh>
    <rPh sb="14" eb="15">
      <t>テン</t>
    </rPh>
    <rPh sb="15" eb="17">
      <t>イジョウ</t>
    </rPh>
    <rPh sb="21" eb="23">
      <t>ジュウダイ</t>
    </rPh>
    <rPh sb="25" eb="26">
      <t>テン</t>
    </rPh>
    <rPh sb="26" eb="28">
      <t>イジョウ</t>
    </rPh>
    <rPh sb="29" eb="31">
      <t>ジュウダイ</t>
    </rPh>
    <rPh sb="33" eb="34">
      <t>テン</t>
    </rPh>
    <rPh sb="34" eb="36">
      <t>イジョウ</t>
    </rPh>
    <rPh sb="39" eb="41">
      <t>ジュウダイ</t>
    </rPh>
    <rPh sb="43" eb="44">
      <t>テン</t>
    </rPh>
    <rPh sb="44" eb="46">
      <t>イカ</t>
    </rPh>
    <rPh sb="47" eb="48">
      <t>ヒク</t>
    </rPh>
    <phoneticPr fontId="2"/>
  </si>
  <si>
    <t>脆弱性評価
（６点以上＝低、４点以上＝中、３点以下＝高）</t>
    <rPh sb="0" eb="3">
      <t>ゼイジャクセイ</t>
    </rPh>
    <rPh sb="3" eb="5">
      <t>ヒョウカ</t>
    </rPh>
    <rPh sb="8" eb="9">
      <t>テン</t>
    </rPh>
    <rPh sb="9" eb="11">
      <t>イジョウ</t>
    </rPh>
    <rPh sb="12" eb="13">
      <t>テイ</t>
    </rPh>
    <rPh sb="15" eb="16">
      <t>テン</t>
    </rPh>
    <rPh sb="16" eb="18">
      <t>イジョウ</t>
    </rPh>
    <rPh sb="19" eb="20">
      <t>チュウ</t>
    </rPh>
    <rPh sb="22" eb="23">
      <t>テン</t>
    </rPh>
    <rPh sb="23" eb="25">
      <t>イカ</t>
    </rPh>
    <rPh sb="26" eb="27">
      <t>コウ</t>
    </rPh>
    <phoneticPr fontId="2"/>
  </si>
  <si>
    <t>対策状況
(未然防止、被害軽減）</t>
    <rPh sb="0" eb="2">
      <t>タイサク</t>
    </rPh>
    <rPh sb="2" eb="4">
      <t>ジョウキョウ</t>
    </rPh>
    <rPh sb="6" eb="8">
      <t>ミゼン</t>
    </rPh>
    <rPh sb="8" eb="10">
      <t>ボウシ</t>
    </rPh>
    <rPh sb="11" eb="13">
      <t>ヒガイ</t>
    </rPh>
    <rPh sb="13" eb="15">
      <t>ケイゲン</t>
    </rPh>
    <phoneticPr fontId="2"/>
  </si>
  <si>
    <t>（例）
導水管、導水渠、原水調整池 など</t>
    <rPh sb="1" eb="2">
      <t>レイ</t>
    </rPh>
    <rPh sb="4" eb="6">
      <t>ドウスイ</t>
    </rPh>
    <rPh sb="6" eb="7">
      <t>カン</t>
    </rPh>
    <rPh sb="8" eb="10">
      <t>ドウスイ</t>
    </rPh>
    <rPh sb="10" eb="11">
      <t>キョ</t>
    </rPh>
    <rPh sb="12" eb="14">
      <t>ゲンスイ</t>
    </rPh>
    <rPh sb="14" eb="16">
      <t>チョウセイ</t>
    </rPh>
    <rPh sb="16" eb="17">
      <t>イケ</t>
    </rPh>
    <phoneticPr fontId="2"/>
  </si>
  <si>
    <t>（例）
凝集沈殿池、急速ろ過池、緩速ろ過池、膜ろ過設備、消毒設備、浄水池 など</t>
    <rPh sb="1" eb="2">
      <t>レイ</t>
    </rPh>
    <phoneticPr fontId="2"/>
  </si>
  <si>
    <t>（例）
調整池、送水ポンプ など</t>
    <rPh sb="1" eb="2">
      <t>レイ</t>
    </rPh>
    <rPh sb="8" eb="10">
      <t>ソウスイ</t>
    </rPh>
    <phoneticPr fontId="2"/>
  </si>
  <si>
    <t>（例）
配水池、配水塔、高架タンク、震災対策用貯水施設、追加塩素消毒設備 など</t>
    <rPh sb="1" eb="2">
      <t>レイ</t>
    </rPh>
    <rPh sb="4" eb="6">
      <t>ハイスイ</t>
    </rPh>
    <rPh sb="6" eb="7">
      <t>イケ</t>
    </rPh>
    <rPh sb="8" eb="10">
      <t>ハイスイ</t>
    </rPh>
    <rPh sb="10" eb="11">
      <t>トウ</t>
    </rPh>
    <rPh sb="12" eb="14">
      <t>コウカ</t>
    </rPh>
    <rPh sb="18" eb="20">
      <t>シンサイ</t>
    </rPh>
    <rPh sb="20" eb="23">
      <t>タイサクヨウ</t>
    </rPh>
    <rPh sb="23" eb="25">
      <t>チョスイ</t>
    </rPh>
    <rPh sb="25" eb="27">
      <t>シセツ</t>
    </rPh>
    <rPh sb="28" eb="30">
      <t>ツイカ</t>
    </rPh>
    <rPh sb="30" eb="32">
      <t>エンソ</t>
    </rPh>
    <rPh sb="32" eb="34">
      <t>ショウドク</t>
    </rPh>
    <rPh sb="34" eb="36">
      <t>セツビ</t>
    </rPh>
    <phoneticPr fontId="2"/>
  </si>
  <si>
    <t>（例）
通電設備 など</t>
    <rPh sb="1" eb="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</si>
</sst>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rgb="FFFF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1" fillId="7" borderId="5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4" borderId="61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43" xfId="0" applyFont="1" applyFill="1" applyBorder="1" applyAlignment="1">
      <alignment vertical="center" wrapText="1"/>
    </xf>
    <xf numFmtId="0" fontId="1" fillId="6" borderId="31" xfId="0" applyFont="1" applyFill="1" applyBorder="1" applyAlignment="1">
      <alignment vertical="center" wrapText="1"/>
    </xf>
    <xf numFmtId="0" fontId="1" fillId="6" borderId="37" xfId="0" applyFont="1" applyFill="1" applyBorder="1" applyAlignment="1">
      <alignment vertical="center" wrapText="1"/>
    </xf>
    <xf numFmtId="0" fontId="1" fillId="6" borderId="3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6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1" fillId="7" borderId="71" xfId="0" applyFont="1" applyFill="1" applyBorder="1" applyAlignment="1">
      <alignment horizontal="center" vertical="center" wrapText="1"/>
    </xf>
    <xf numFmtId="0" fontId="1" fillId="7" borderId="7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7" borderId="4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38" fontId="1" fillId="0" borderId="0" xfId="1" applyFont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3" fillId="3" borderId="62" xfId="1" applyFont="1" applyFill="1" applyBorder="1" applyAlignment="1">
      <alignment horizontal="center" vertical="center"/>
    </xf>
    <xf numFmtId="38" fontId="1" fillId="4" borderId="63" xfId="1" applyFont="1" applyFill="1" applyBorder="1" applyAlignment="1">
      <alignment horizontal="center" vertical="center" wrapText="1"/>
    </xf>
    <xf numFmtId="38" fontId="1" fillId="7" borderId="62" xfId="1" applyFont="1" applyFill="1" applyBorder="1" applyAlignment="1">
      <alignment horizontal="center" vertical="center" wrapText="1"/>
    </xf>
    <xf numFmtId="38" fontId="1" fillId="7" borderId="44" xfId="1" applyFont="1" applyFill="1" applyBorder="1" applyAlignment="1">
      <alignment horizontal="center" vertical="center" wrapText="1"/>
    </xf>
    <xf numFmtId="38" fontId="1" fillId="0" borderId="65" xfId="1" applyFont="1" applyBorder="1" applyAlignment="1">
      <alignment horizontal="center" vertical="center"/>
    </xf>
    <xf numFmtId="38" fontId="1" fillId="0" borderId="57" xfId="1" applyFont="1" applyBorder="1" applyAlignment="1">
      <alignment horizontal="center" vertical="center"/>
    </xf>
    <xf numFmtId="38" fontId="1" fillId="7" borderId="47" xfId="1" applyFont="1" applyFill="1" applyBorder="1" applyAlignment="1">
      <alignment horizontal="center" vertical="center" wrapText="1"/>
    </xf>
    <xf numFmtId="38" fontId="1" fillId="0" borderId="7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8" fontId="1" fillId="4" borderId="30" xfId="1" applyFont="1" applyFill="1" applyBorder="1" applyAlignment="1">
      <alignment horizontal="center" vertical="center" wrapText="1"/>
    </xf>
    <xf numFmtId="38" fontId="1" fillId="7" borderId="71" xfId="1" applyFont="1" applyFill="1" applyBorder="1" applyAlignment="1">
      <alignment horizontal="center" vertical="center" wrapText="1"/>
    </xf>
    <xf numFmtId="38" fontId="1" fillId="0" borderId="23" xfId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38" fontId="11" fillId="0" borderId="0" xfId="1" applyFont="1" applyAlignment="1">
      <alignment horizontal="left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5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 wrapText="1"/>
    </xf>
    <xf numFmtId="0" fontId="1" fillId="9" borderId="0" xfId="0" applyFont="1" applyFill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1" fillId="9" borderId="59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66" xfId="0" applyFont="1" applyFill="1" applyBorder="1" applyAlignment="1">
      <alignment horizontal="center" vertical="center"/>
    </xf>
    <xf numFmtId="38" fontId="1" fillId="9" borderId="65" xfId="1" applyFont="1" applyFill="1" applyBorder="1" applyAlignment="1">
      <alignment horizontal="center" vertical="center"/>
    </xf>
    <xf numFmtId="38" fontId="1" fillId="9" borderId="14" xfId="1" applyFont="1" applyFill="1" applyBorder="1" applyAlignment="1">
      <alignment horizontal="center" vertical="center"/>
    </xf>
    <xf numFmtId="3" fontId="1" fillId="9" borderId="73" xfId="0" applyNumberFormat="1" applyFont="1" applyFill="1" applyBorder="1" applyAlignment="1">
      <alignment horizontal="center" vertical="center"/>
    </xf>
    <xf numFmtId="3" fontId="1" fillId="9" borderId="66" xfId="0" applyNumberFormat="1" applyFont="1" applyFill="1" applyBorder="1" applyAlignment="1">
      <alignment horizontal="center" vertical="center"/>
    </xf>
    <xf numFmtId="38" fontId="1" fillId="9" borderId="66" xfId="1" applyFont="1" applyFill="1" applyBorder="1" applyAlignment="1">
      <alignment horizontal="center" vertical="center"/>
    </xf>
    <xf numFmtId="3" fontId="1" fillId="9" borderId="62" xfId="0" applyNumberFormat="1" applyFont="1" applyFill="1" applyBorder="1" applyAlignment="1">
      <alignment horizontal="center" vertical="center" wrapText="1"/>
    </xf>
    <xf numFmtId="0" fontId="1" fillId="9" borderId="67" xfId="0" applyFont="1" applyFill="1" applyBorder="1" applyAlignment="1">
      <alignment horizontal="center" vertical="center"/>
    </xf>
    <xf numFmtId="38" fontId="1" fillId="9" borderId="7" xfId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38" fontId="1" fillId="9" borderId="23" xfId="1" applyFont="1" applyFill="1" applyBorder="1" applyAlignment="1">
      <alignment horizontal="center" vertical="center"/>
    </xf>
    <xf numFmtId="3" fontId="1" fillId="9" borderId="5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 wrapText="1"/>
    </xf>
    <xf numFmtId="38" fontId="1" fillId="0" borderId="10" xfId="1" applyFont="1" applyBorder="1" applyAlignment="1">
      <alignment horizontal="center" vertical="center"/>
    </xf>
    <xf numFmtId="38" fontId="1" fillId="0" borderId="6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38" fontId="3" fillId="3" borderId="64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" fillId="4" borderId="75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" fillId="7" borderId="45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8" borderId="64" xfId="0" applyFont="1" applyFill="1" applyBorder="1" applyAlignment="1">
      <alignment horizontal="center" vertical="center" wrapText="1"/>
    </xf>
    <xf numFmtId="0" fontId="7" fillId="8" borderId="62" xfId="0" applyFont="1" applyFill="1" applyBorder="1" applyAlignment="1">
      <alignment horizontal="center" vertical="center"/>
    </xf>
    <xf numFmtId="0" fontId="7" fillId="8" borderId="6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4" borderId="70" xfId="0" applyFont="1" applyFill="1" applyBorder="1" applyAlignment="1">
      <alignment horizontal="center" vertical="center" wrapText="1"/>
    </xf>
    <xf numFmtId="0" fontId="1" fillId="7" borderId="45" xfId="0" applyFont="1" applyFill="1" applyBorder="1" applyAlignment="1">
      <alignment horizontal="center" vertical="top" wrapText="1"/>
    </xf>
    <xf numFmtId="0" fontId="1" fillId="7" borderId="49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tabSelected="1" view="pageBreakPreview" zoomScale="85" zoomScaleNormal="55" zoomScaleSheetLayoutView="85" workbookViewId="0">
      <pane ySplit="11" topLeftCell="A12" activePane="bottomLeft" state="frozen"/>
      <selection pane="bottomLeft" activeCell="F15" sqref="F15"/>
    </sheetView>
  </sheetViews>
  <sheetFormatPr defaultColWidth="9" defaultRowHeight="15.75" x14ac:dyDescent="0.4"/>
  <cols>
    <col min="1" max="1" width="1.25" style="1" customWidth="1"/>
    <col min="2" max="3" width="12.625" style="1" customWidth="1"/>
    <col min="4" max="4" width="28.5" style="1" customWidth="1"/>
    <col min="5" max="5" width="1.25" style="1" customWidth="1"/>
    <col min="6" max="12" width="18.625" style="1" customWidth="1"/>
    <col min="13" max="13" width="11.5" style="1" customWidth="1"/>
    <col min="14" max="14" width="9" style="1" customWidth="1"/>
    <col min="15" max="16384" width="9" style="1"/>
  </cols>
  <sheetData>
    <row r="1" spans="2:15" ht="7.5" customHeight="1" thickBot="1" x14ac:dyDescent="0.45"/>
    <row r="2" spans="2:15" ht="39" customHeight="1" thickBot="1" x14ac:dyDescent="0.45">
      <c r="B2" s="154" t="s">
        <v>75</v>
      </c>
      <c r="C2" s="154"/>
      <c r="D2" s="154"/>
      <c r="F2" s="11"/>
      <c r="G2" s="11"/>
      <c r="H2" s="11"/>
      <c r="I2" s="11"/>
      <c r="J2" s="11"/>
      <c r="K2" s="155" t="s">
        <v>10</v>
      </c>
      <c r="L2" s="156"/>
      <c r="M2" s="11"/>
    </row>
    <row r="3" spans="2:15" ht="7.5" customHeight="1" thickBot="1" x14ac:dyDescent="0.45"/>
    <row r="4" spans="2:15" s="9" customFormat="1" ht="26.25" customHeight="1" x14ac:dyDescent="0.4">
      <c r="B4" s="157" t="s">
        <v>24</v>
      </c>
      <c r="C4" s="158"/>
      <c r="D4" s="159"/>
      <c r="F4" s="163" t="s">
        <v>7</v>
      </c>
      <c r="G4" s="164"/>
      <c r="H4" s="164"/>
      <c r="I4" s="164"/>
      <c r="J4" s="164"/>
      <c r="K4" s="164"/>
      <c r="L4" s="165"/>
      <c r="M4" s="166" t="s">
        <v>80</v>
      </c>
      <c r="N4" s="43"/>
      <c r="O4" s="43"/>
    </row>
    <row r="5" spans="2:15" s="9" customFormat="1" ht="26.25" customHeight="1" x14ac:dyDescent="0.4">
      <c r="B5" s="160"/>
      <c r="C5" s="161"/>
      <c r="D5" s="162"/>
      <c r="F5" s="169" t="s">
        <v>11</v>
      </c>
      <c r="G5" s="170"/>
      <c r="H5" s="171" t="s">
        <v>14</v>
      </c>
      <c r="I5" s="170"/>
      <c r="J5" s="170"/>
      <c r="K5" s="170"/>
      <c r="L5" s="172"/>
      <c r="M5" s="167"/>
      <c r="N5" s="43"/>
      <c r="O5" s="43"/>
    </row>
    <row r="6" spans="2:15" s="9" customFormat="1" ht="26.25" customHeight="1" x14ac:dyDescent="0.4">
      <c r="B6" s="160"/>
      <c r="C6" s="161"/>
      <c r="D6" s="162"/>
      <c r="F6" s="14" t="s">
        <v>12</v>
      </c>
      <c r="G6" s="75" t="s">
        <v>13</v>
      </c>
      <c r="H6" s="171" t="s">
        <v>15</v>
      </c>
      <c r="I6" s="170"/>
      <c r="J6" s="173"/>
      <c r="K6" s="174" t="s">
        <v>57</v>
      </c>
      <c r="L6" s="175"/>
      <c r="M6" s="167"/>
      <c r="N6" s="43"/>
      <c r="O6" s="43"/>
    </row>
    <row r="7" spans="2:15" s="9" customFormat="1" ht="26.25" customHeight="1" x14ac:dyDescent="0.4">
      <c r="B7" s="163"/>
      <c r="C7" s="164"/>
      <c r="D7" s="165"/>
      <c r="F7" s="71" t="s">
        <v>64</v>
      </c>
      <c r="G7" s="72" t="s">
        <v>65</v>
      </c>
      <c r="H7" s="176" t="s">
        <v>25</v>
      </c>
      <c r="I7" s="177"/>
      <c r="J7" s="178"/>
      <c r="K7" s="176" t="s">
        <v>26</v>
      </c>
      <c r="L7" s="179"/>
      <c r="M7" s="167"/>
      <c r="N7" s="43"/>
      <c r="O7" s="43"/>
    </row>
    <row r="8" spans="2:15" s="10" customFormat="1" ht="75" customHeight="1" x14ac:dyDescent="0.4">
      <c r="B8" s="180" t="s">
        <v>20</v>
      </c>
      <c r="C8" s="182" t="s">
        <v>18</v>
      </c>
      <c r="D8" s="184" t="s">
        <v>19</v>
      </c>
      <c r="F8" s="24" t="s">
        <v>21</v>
      </c>
      <c r="G8" s="22" t="s">
        <v>23</v>
      </c>
      <c r="H8" s="21" t="s">
        <v>22</v>
      </c>
      <c r="I8" s="23" t="s">
        <v>59</v>
      </c>
      <c r="J8" s="22" t="s">
        <v>56</v>
      </c>
      <c r="K8" s="21" t="s">
        <v>16</v>
      </c>
      <c r="L8" s="44" t="s">
        <v>17</v>
      </c>
      <c r="M8" s="167"/>
    </row>
    <row r="9" spans="2:15" s="10" customFormat="1" ht="27" customHeight="1" x14ac:dyDescent="0.4">
      <c r="B9" s="181"/>
      <c r="C9" s="183"/>
      <c r="D9" s="185"/>
      <c r="F9" s="38" t="s">
        <v>45</v>
      </c>
      <c r="G9" s="39" t="s">
        <v>44</v>
      </c>
      <c r="H9" s="40" t="s">
        <v>44</v>
      </c>
      <c r="I9" s="41" t="s">
        <v>44</v>
      </c>
      <c r="J9" s="39" t="s">
        <v>44</v>
      </c>
      <c r="K9" s="40" t="s">
        <v>44</v>
      </c>
      <c r="L9" s="45" t="s">
        <v>44</v>
      </c>
      <c r="M9" s="167"/>
    </row>
    <row r="10" spans="2:15" s="10" customFormat="1" ht="63.75" thickBot="1" x14ac:dyDescent="0.45">
      <c r="B10" s="181"/>
      <c r="C10" s="183"/>
      <c r="D10" s="185"/>
      <c r="E10" s="15"/>
      <c r="F10" s="42" t="s">
        <v>46</v>
      </c>
      <c r="G10" s="61" t="s">
        <v>58</v>
      </c>
      <c r="H10" s="62" t="s">
        <v>55</v>
      </c>
      <c r="I10" s="63" t="s">
        <v>63</v>
      </c>
      <c r="J10" s="61" t="s">
        <v>54</v>
      </c>
      <c r="K10" s="62" t="s">
        <v>60</v>
      </c>
      <c r="L10" s="64" t="s">
        <v>61</v>
      </c>
      <c r="M10" s="167"/>
    </row>
    <row r="11" spans="2:15" s="25" customFormat="1" ht="32.25" thickBot="1" x14ac:dyDescent="0.45">
      <c r="B11" s="30" t="s">
        <v>9</v>
      </c>
      <c r="C11" s="31" t="s">
        <v>9</v>
      </c>
      <c r="D11" s="32" t="s">
        <v>9</v>
      </c>
      <c r="F11" s="74" t="s">
        <v>49</v>
      </c>
      <c r="G11" s="33" t="s">
        <v>49</v>
      </c>
      <c r="H11" s="34" t="s">
        <v>49</v>
      </c>
      <c r="I11" s="35" t="s">
        <v>49</v>
      </c>
      <c r="J11" s="33" t="s">
        <v>49</v>
      </c>
      <c r="K11" s="34" t="s">
        <v>49</v>
      </c>
      <c r="L11" s="36" t="s">
        <v>49</v>
      </c>
      <c r="M11" s="168"/>
    </row>
    <row r="12" spans="2:15" s="109" customFormat="1" ht="74.25" customHeight="1" x14ac:dyDescent="0.4">
      <c r="B12" s="106" t="s">
        <v>47</v>
      </c>
      <c r="C12" s="107" t="s">
        <v>50</v>
      </c>
      <c r="D12" s="108" t="s">
        <v>51</v>
      </c>
      <c r="F12" s="110">
        <v>0</v>
      </c>
      <c r="G12" s="111">
        <v>1</v>
      </c>
      <c r="H12" s="112">
        <v>1</v>
      </c>
      <c r="I12" s="113">
        <v>1</v>
      </c>
      <c r="J12" s="111">
        <v>1</v>
      </c>
      <c r="K12" s="112">
        <v>1</v>
      </c>
      <c r="L12" s="114">
        <v>0</v>
      </c>
      <c r="M12" s="115" t="str">
        <f>IF(F12=0,"×",IF(G12=0,"×",IF(SUM(H12:J12)=0,"×",IF(SUM(K12:L12)=0,"×","○"))))</f>
        <v>×</v>
      </c>
      <c r="N12" s="109">
        <f t="shared" ref="N12:N14" si="0">SUM(F12:L12)</f>
        <v>5</v>
      </c>
    </row>
    <row r="13" spans="2:15" s="109" customFormat="1" ht="74.25" customHeight="1" x14ac:dyDescent="0.4">
      <c r="B13" s="116" t="s">
        <v>48</v>
      </c>
      <c r="C13" s="117" t="s">
        <v>52</v>
      </c>
      <c r="D13" s="118" t="s">
        <v>53</v>
      </c>
      <c r="F13" s="110">
        <v>1</v>
      </c>
      <c r="G13" s="119">
        <v>1</v>
      </c>
      <c r="H13" s="120">
        <v>0</v>
      </c>
      <c r="I13" s="113">
        <v>1</v>
      </c>
      <c r="J13" s="119">
        <v>0</v>
      </c>
      <c r="K13" s="112">
        <v>0</v>
      </c>
      <c r="L13" s="114">
        <v>1</v>
      </c>
      <c r="M13" s="115" t="str">
        <f>IF(F13=0,"×",IF(G13=0,"×",IF(SUM(H13:J13)=0,"×",IF(SUM(K13:L13)=0,"×","○"))))</f>
        <v>○</v>
      </c>
      <c r="N13" s="109">
        <f t="shared" si="0"/>
        <v>4</v>
      </c>
    </row>
    <row r="14" spans="2:15" ht="75" customHeight="1" x14ac:dyDescent="0.4">
      <c r="B14" s="73" t="s">
        <v>0</v>
      </c>
      <c r="C14" s="16"/>
      <c r="D14" s="18" t="s">
        <v>40</v>
      </c>
      <c r="F14" s="83"/>
      <c r="G14" s="46"/>
      <c r="H14" s="47"/>
      <c r="I14" s="85"/>
      <c r="J14" s="46"/>
      <c r="K14" s="47"/>
      <c r="L14" s="48"/>
      <c r="M14" s="59" t="str">
        <f>IF(F14=0,"×",IF(G14=0,"×",IF(SUM(H14:J14)=0,"×",IF(SUM(K14:L14)=0,"×","○"))))</f>
        <v>×</v>
      </c>
      <c r="N14" s="1">
        <f t="shared" si="0"/>
        <v>0</v>
      </c>
    </row>
    <row r="15" spans="2:15" ht="75" customHeight="1" x14ac:dyDescent="0.4">
      <c r="B15" s="13" t="s">
        <v>1</v>
      </c>
      <c r="C15" s="17"/>
      <c r="D15" s="19" t="s">
        <v>81</v>
      </c>
      <c r="F15" s="49"/>
      <c r="G15" s="50"/>
      <c r="H15" s="51"/>
      <c r="I15" s="52"/>
      <c r="J15" s="50"/>
      <c r="K15" s="51"/>
      <c r="L15" s="53"/>
      <c r="M15" s="59" t="str">
        <f t="shared" ref="M15:M19" si="1">IF(F15=0,"×",IF(G15=0,"×",IF(SUM(H15:J15)=0,"×",IF(SUM(K15:L15)=0,"×","○"))))</f>
        <v>×</v>
      </c>
      <c r="N15" s="1">
        <f t="shared" ref="N15:N17" si="2">SUM(F15:L15)</f>
        <v>0</v>
      </c>
    </row>
    <row r="16" spans="2:15" ht="75" customHeight="1" x14ac:dyDescent="0.4">
      <c r="B16" s="13" t="s">
        <v>2</v>
      </c>
      <c r="C16" s="17"/>
      <c r="D16" s="19" t="s">
        <v>82</v>
      </c>
      <c r="F16" s="49"/>
      <c r="G16" s="50"/>
      <c r="H16" s="51"/>
      <c r="I16" s="52"/>
      <c r="J16" s="50"/>
      <c r="K16" s="51"/>
      <c r="L16" s="53"/>
      <c r="M16" s="59" t="str">
        <f>IF(F16=0,"×",IF(G16=0,"×",IF(SUM(H16:J16)=0,"×",IF(SUM(K16:L16)=0,"×","○"))))</f>
        <v>×</v>
      </c>
      <c r="N16" s="1">
        <f t="shared" si="2"/>
        <v>0</v>
      </c>
    </row>
    <row r="17" spans="2:14" ht="75" customHeight="1" x14ac:dyDescent="0.4">
      <c r="B17" s="13" t="s">
        <v>3</v>
      </c>
      <c r="C17" s="17"/>
      <c r="D17" s="20" t="s">
        <v>83</v>
      </c>
      <c r="F17" s="49"/>
      <c r="G17" s="50"/>
      <c r="H17" s="51"/>
      <c r="I17" s="52"/>
      <c r="J17" s="50"/>
      <c r="K17" s="51"/>
      <c r="L17" s="53"/>
      <c r="M17" s="59" t="str">
        <f t="shared" si="1"/>
        <v>×</v>
      </c>
      <c r="N17" s="1">
        <f t="shared" si="2"/>
        <v>0</v>
      </c>
    </row>
    <row r="18" spans="2:14" ht="75" customHeight="1" x14ac:dyDescent="0.4">
      <c r="B18" s="13" t="s">
        <v>4</v>
      </c>
      <c r="C18" s="17"/>
      <c r="D18" s="20" t="s">
        <v>84</v>
      </c>
      <c r="F18" s="49"/>
      <c r="G18" s="50"/>
      <c r="H18" s="51"/>
      <c r="I18" s="52"/>
      <c r="J18" s="50"/>
      <c r="K18" s="51"/>
      <c r="L18" s="53"/>
      <c r="M18" s="59" t="str">
        <f t="shared" si="1"/>
        <v>×</v>
      </c>
      <c r="N18" s="1">
        <f t="shared" ref="N18:N19" si="3">SUM(F18:L18)</f>
        <v>0</v>
      </c>
    </row>
    <row r="19" spans="2:14" ht="75" customHeight="1" thickBot="1" x14ac:dyDescent="0.45">
      <c r="B19" s="6" t="s">
        <v>5</v>
      </c>
      <c r="C19" s="78"/>
      <c r="D19" s="137" t="s">
        <v>85</v>
      </c>
      <c r="E19" s="145"/>
      <c r="F19" s="54"/>
      <c r="G19" s="55"/>
      <c r="H19" s="56"/>
      <c r="I19" s="57"/>
      <c r="J19" s="55"/>
      <c r="K19" s="56"/>
      <c r="L19" s="58"/>
      <c r="M19" s="138" t="str">
        <f t="shared" si="1"/>
        <v>×</v>
      </c>
      <c r="N19" s="1">
        <f t="shared" si="3"/>
        <v>0</v>
      </c>
    </row>
    <row r="20" spans="2:14" ht="7.5" customHeight="1" x14ac:dyDescent="0.4"/>
  </sheetData>
  <autoFilter ref="A11:O19"/>
  <mergeCells count="14">
    <mergeCell ref="B2:D2"/>
    <mergeCell ref="K2:L2"/>
    <mergeCell ref="B4:D7"/>
    <mergeCell ref="F4:L4"/>
    <mergeCell ref="M4:M11"/>
    <mergeCell ref="F5:G5"/>
    <mergeCell ref="H5:L5"/>
    <mergeCell ref="H6:J6"/>
    <mergeCell ref="K6:L6"/>
    <mergeCell ref="H7:J7"/>
    <mergeCell ref="K7:L7"/>
    <mergeCell ref="B8:B10"/>
    <mergeCell ref="C8:C10"/>
    <mergeCell ref="D8:D10"/>
  </mergeCells>
  <phoneticPr fontId="2"/>
  <printOptions horizontalCentered="1" verticalCentered="1"/>
  <pageMargins left="0" right="0" top="0" bottom="0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view="pageBreakPreview" zoomScale="85" zoomScaleNormal="55" zoomScaleSheetLayoutView="85" workbookViewId="0">
      <pane ySplit="11" topLeftCell="A12" activePane="bottomLeft" state="frozen"/>
      <selection activeCell="F15" sqref="F15"/>
      <selection pane="bottomLeft" activeCell="F15" sqref="F15"/>
    </sheetView>
  </sheetViews>
  <sheetFormatPr defaultColWidth="9" defaultRowHeight="15.75" x14ac:dyDescent="0.4"/>
  <cols>
    <col min="1" max="1" width="1.25" style="1" customWidth="1"/>
    <col min="2" max="3" width="12.625" style="1" customWidth="1"/>
    <col min="4" max="4" width="28.5" style="1" customWidth="1"/>
    <col min="5" max="5" width="1.25" style="1" customWidth="1"/>
    <col min="6" max="12" width="18.625" style="1" customWidth="1"/>
    <col min="13" max="13" width="11.5" style="1" customWidth="1"/>
    <col min="14" max="16384" width="9" style="1"/>
  </cols>
  <sheetData>
    <row r="1" spans="2:15" ht="7.5" customHeight="1" thickBot="1" x14ac:dyDescent="0.45"/>
    <row r="2" spans="2:15" ht="39" customHeight="1" thickBot="1" x14ac:dyDescent="0.45">
      <c r="B2" s="154" t="s">
        <v>76</v>
      </c>
      <c r="C2" s="154"/>
      <c r="D2" s="154"/>
      <c r="F2" s="11"/>
      <c r="G2" s="11"/>
      <c r="H2" s="11"/>
      <c r="I2" s="11"/>
      <c r="J2" s="11"/>
      <c r="K2" s="155" t="s">
        <v>10</v>
      </c>
      <c r="L2" s="156"/>
      <c r="M2" s="11"/>
    </row>
    <row r="3" spans="2:15" ht="7.5" customHeight="1" thickBot="1" x14ac:dyDescent="0.45"/>
    <row r="4" spans="2:15" s="9" customFormat="1" ht="26.25" customHeight="1" x14ac:dyDescent="0.4">
      <c r="B4" s="157" t="s">
        <v>24</v>
      </c>
      <c r="C4" s="158"/>
      <c r="D4" s="159"/>
      <c r="F4" s="163" t="s">
        <v>7</v>
      </c>
      <c r="G4" s="164"/>
      <c r="H4" s="164"/>
      <c r="I4" s="164"/>
      <c r="J4" s="164"/>
      <c r="K4" s="164"/>
      <c r="L4" s="165"/>
      <c r="M4" s="166" t="s">
        <v>79</v>
      </c>
      <c r="N4" s="43"/>
      <c r="O4" s="43"/>
    </row>
    <row r="5" spans="2:15" s="9" customFormat="1" ht="26.25" customHeight="1" x14ac:dyDescent="0.4">
      <c r="B5" s="160"/>
      <c r="C5" s="161"/>
      <c r="D5" s="162"/>
      <c r="F5" s="169" t="s">
        <v>11</v>
      </c>
      <c r="G5" s="170"/>
      <c r="H5" s="171" t="s">
        <v>14</v>
      </c>
      <c r="I5" s="170"/>
      <c r="J5" s="170"/>
      <c r="K5" s="170"/>
      <c r="L5" s="172"/>
      <c r="M5" s="167"/>
      <c r="N5" s="43"/>
      <c r="O5" s="43"/>
    </row>
    <row r="6" spans="2:15" s="9" customFormat="1" ht="26.25" customHeight="1" x14ac:dyDescent="0.4">
      <c r="B6" s="160"/>
      <c r="C6" s="161"/>
      <c r="D6" s="162"/>
      <c r="F6" s="14" t="s">
        <v>12</v>
      </c>
      <c r="G6" s="136" t="s">
        <v>13</v>
      </c>
      <c r="H6" s="171" t="s">
        <v>15</v>
      </c>
      <c r="I6" s="170"/>
      <c r="J6" s="173"/>
      <c r="K6" s="174" t="s">
        <v>57</v>
      </c>
      <c r="L6" s="175"/>
      <c r="M6" s="167"/>
      <c r="N6" s="43"/>
      <c r="O6" s="43"/>
    </row>
    <row r="7" spans="2:15" s="9" customFormat="1" ht="26.25" customHeight="1" x14ac:dyDescent="0.4">
      <c r="B7" s="163"/>
      <c r="C7" s="164"/>
      <c r="D7" s="165"/>
      <c r="F7" s="71" t="s">
        <v>64</v>
      </c>
      <c r="G7" s="72" t="s">
        <v>65</v>
      </c>
      <c r="H7" s="176" t="s">
        <v>25</v>
      </c>
      <c r="I7" s="177"/>
      <c r="J7" s="178"/>
      <c r="K7" s="176" t="s">
        <v>26</v>
      </c>
      <c r="L7" s="179"/>
      <c r="M7" s="167"/>
      <c r="N7" s="43"/>
      <c r="O7" s="43"/>
    </row>
    <row r="8" spans="2:15" s="10" customFormat="1" ht="75" customHeight="1" x14ac:dyDescent="0.4">
      <c r="B8" s="180" t="s">
        <v>20</v>
      </c>
      <c r="C8" s="182" t="s">
        <v>18</v>
      </c>
      <c r="D8" s="184" t="s">
        <v>19</v>
      </c>
      <c r="F8" s="24" t="s">
        <v>21</v>
      </c>
      <c r="G8" s="22" t="s">
        <v>23</v>
      </c>
      <c r="H8" s="21" t="s">
        <v>22</v>
      </c>
      <c r="I8" s="23" t="s">
        <v>59</v>
      </c>
      <c r="J8" s="22" t="s">
        <v>56</v>
      </c>
      <c r="K8" s="21" t="s">
        <v>16</v>
      </c>
      <c r="L8" s="44" t="s">
        <v>17</v>
      </c>
      <c r="M8" s="167"/>
    </row>
    <row r="9" spans="2:15" s="10" customFormat="1" ht="27" customHeight="1" x14ac:dyDescent="0.4">
      <c r="B9" s="181"/>
      <c r="C9" s="183"/>
      <c r="D9" s="185"/>
      <c r="F9" s="38" t="s">
        <v>45</v>
      </c>
      <c r="G9" s="39" t="s">
        <v>44</v>
      </c>
      <c r="H9" s="40" t="s">
        <v>44</v>
      </c>
      <c r="I9" s="41" t="s">
        <v>44</v>
      </c>
      <c r="J9" s="39" t="s">
        <v>44</v>
      </c>
      <c r="K9" s="40" t="s">
        <v>44</v>
      </c>
      <c r="L9" s="45" t="s">
        <v>44</v>
      </c>
      <c r="M9" s="167"/>
    </row>
    <row r="10" spans="2:15" s="10" customFormat="1" ht="63.75" thickBot="1" x14ac:dyDescent="0.45">
      <c r="B10" s="181"/>
      <c r="C10" s="183"/>
      <c r="D10" s="185"/>
      <c r="E10" s="15"/>
      <c r="F10" s="42" t="s">
        <v>46</v>
      </c>
      <c r="G10" s="61" t="s">
        <v>58</v>
      </c>
      <c r="H10" s="62" t="s">
        <v>55</v>
      </c>
      <c r="I10" s="63" t="s">
        <v>63</v>
      </c>
      <c r="J10" s="61" t="s">
        <v>54</v>
      </c>
      <c r="K10" s="62" t="s">
        <v>60</v>
      </c>
      <c r="L10" s="64" t="s">
        <v>61</v>
      </c>
      <c r="M10" s="167"/>
    </row>
    <row r="11" spans="2:15" s="25" customFormat="1" ht="32.25" thickBot="1" x14ac:dyDescent="0.45">
      <c r="B11" s="30" t="s">
        <v>9</v>
      </c>
      <c r="C11" s="31" t="s">
        <v>9</v>
      </c>
      <c r="D11" s="32" t="s">
        <v>9</v>
      </c>
      <c r="F11" s="135" t="s">
        <v>49</v>
      </c>
      <c r="G11" s="33" t="s">
        <v>49</v>
      </c>
      <c r="H11" s="34" t="s">
        <v>49</v>
      </c>
      <c r="I11" s="35" t="s">
        <v>49</v>
      </c>
      <c r="J11" s="33" t="s">
        <v>49</v>
      </c>
      <c r="K11" s="34" t="s">
        <v>49</v>
      </c>
      <c r="L11" s="36" t="s">
        <v>49</v>
      </c>
      <c r="M11" s="168"/>
    </row>
    <row r="12" spans="2:15" s="109" customFormat="1" ht="74.25" customHeight="1" x14ac:dyDescent="0.4">
      <c r="B12" s="106" t="s">
        <v>47</v>
      </c>
      <c r="C12" s="107" t="s">
        <v>50</v>
      </c>
      <c r="D12" s="108" t="s">
        <v>51</v>
      </c>
      <c r="F12" s="110">
        <v>0</v>
      </c>
      <c r="G12" s="111">
        <v>1</v>
      </c>
      <c r="H12" s="112">
        <v>1</v>
      </c>
      <c r="I12" s="113">
        <v>1</v>
      </c>
      <c r="J12" s="111">
        <v>1</v>
      </c>
      <c r="K12" s="112">
        <v>1</v>
      </c>
      <c r="L12" s="114">
        <v>0</v>
      </c>
      <c r="M12" s="115" t="str">
        <f>IF(N12&gt;=4,IF(N12&gt;=6,"低","中"),IF(N12&gt;=1,"高",""))</f>
        <v>中</v>
      </c>
      <c r="N12" s="109">
        <f>SUM(F12:L12)</f>
        <v>5</v>
      </c>
    </row>
    <row r="13" spans="2:15" s="109" customFormat="1" ht="74.25" customHeight="1" x14ac:dyDescent="0.4">
      <c r="B13" s="116" t="s">
        <v>48</v>
      </c>
      <c r="C13" s="117" t="s">
        <v>52</v>
      </c>
      <c r="D13" s="118" t="s">
        <v>53</v>
      </c>
      <c r="F13" s="110">
        <v>1</v>
      </c>
      <c r="G13" s="119">
        <v>1</v>
      </c>
      <c r="H13" s="120">
        <v>0</v>
      </c>
      <c r="I13" s="113">
        <v>1</v>
      </c>
      <c r="J13" s="119">
        <v>0</v>
      </c>
      <c r="K13" s="112">
        <v>0</v>
      </c>
      <c r="L13" s="114">
        <v>1</v>
      </c>
      <c r="M13" s="115" t="str">
        <f>IF(N13&gt;=4,IF(N13&gt;=6,"低","中"),IF(N13&gt;=1,"高",""))</f>
        <v>中</v>
      </c>
      <c r="N13" s="109">
        <f>SUM(F13:L13)</f>
        <v>4</v>
      </c>
    </row>
    <row r="14" spans="2:15" ht="75" customHeight="1" x14ac:dyDescent="0.4">
      <c r="B14" s="134" t="s">
        <v>0</v>
      </c>
      <c r="C14" s="16"/>
      <c r="D14" s="18" t="s">
        <v>40</v>
      </c>
      <c r="F14" s="83"/>
      <c r="G14" s="46"/>
      <c r="H14" s="47"/>
      <c r="I14" s="85"/>
      <c r="J14" s="46"/>
      <c r="K14" s="47"/>
      <c r="L14" s="48"/>
      <c r="M14" s="59" t="str">
        <f>IF(N14&gt;=4,IF(N14&gt;=6,"低","中"),IF(N14&gt;=1,"高",""))</f>
        <v/>
      </c>
      <c r="N14" s="1">
        <f>SUM(F14:L14)</f>
        <v>0</v>
      </c>
    </row>
    <row r="15" spans="2:15" ht="75" customHeight="1" x14ac:dyDescent="0.4">
      <c r="B15" s="13" t="s">
        <v>1</v>
      </c>
      <c r="C15" s="17"/>
      <c r="D15" s="19" t="s">
        <v>81</v>
      </c>
      <c r="F15" s="49"/>
      <c r="G15" s="50"/>
      <c r="H15" s="51"/>
      <c r="I15" s="139"/>
      <c r="J15" s="50"/>
      <c r="K15" s="51"/>
      <c r="L15" s="53"/>
      <c r="M15" s="59" t="str">
        <f t="shared" ref="M15:M19" si="0">IF(N15&gt;=4,IF(N15&gt;=6,"低","中"),IF(N15&gt;=1,"高",""))</f>
        <v/>
      </c>
      <c r="N15" s="1">
        <f t="shared" ref="N15:N18" si="1">SUM(F15:L15)</f>
        <v>0</v>
      </c>
    </row>
    <row r="16" spans="2:15" ht="75" customHeight="1" x14ac:dyDescent="0.4">
      <c r="B16" s="13" t="s">
        <v>2</v>
      </c>
      <c r="C16" s="17"/>
      <c r="D16" s="19" t="s">
        <v>82</v>
      </c>
      <c r="F16" s="49"/>
      <c r="G16" s="50"/>
      <c r="H16" s="51"/>
      <c r="I16" s="52"/>
      <c r="J16" s="50"/>
      <c r="K16" s="51"/>
      <c r="L16" s="53"/>
      <c r="M16" s="59" t="str">
        <f t="shared" si="0"/>
        <v/>
      </c>
      <c r="N16" s="1">
        <f t="shared" si="1"/>
        <v>0</v>
      </c>
    </row>
    <row r="17" spans="2:14" ht="75" customHeight="1" x14ac:dyDescent="0.4">
      <c r="B17" s="13" t="s">
        <v>3</v>
      </c>
      <c r="C17" s="17"/>
      <c r="D17" s="20" t="s">
        <v>83</v>
      </c>
      <c r="F17" s="49"/>
      <c r="G17" s="50"/>
      <c r="H17" s="51"/>
      <c r="I17" s="52"/>
      <c r="J17" s="50"/>
      <c r="K17" s="51"/>
      <c r="L17" s="53"/>
      <c r="M17" s="59" t="str">
        <f t="shared" si="0"/>
        <v/>
      </c>
      <c r="N17" s="1">
        <f t="shared" si="1"/>
        <v>0</v>
      </c>
    </row>
    <row r="18" spans="2:14" ht="75" customHeight="1" x14ac:dyDescent="0.4">
      <c r="B18" s="13" t="s">
        <v>4</v>
      </c>
      <c r="C18" s="17"/>
      <c r="D18" s="20" t="s">
        <v>84</v>
      </c>
      <c r="F18" s="49"/>
      <c r="G18" s="50"/>
      <c r="H18" s="51"/>
      <c r="I18" s="52"/>
      <c r="J18" s="50"/>
      <c r="K18" s="51"/>
      <c r="L18" s="53"/>
      <c r="M18" s="59" t="str">
        <f t="shared" si="0"/>
        <v/>
      </c>
      <c r="N18" s="1">
        <f t="shared" si="1"/>
        <v>0</v>
      </c>
    </row>
    <row r="19" spans="2:14" ht="75" customHeight="1" thickBot="1" x14ac:dyDescent="0.45">
      <c r="B19" s="6" t="s">
        <v>5</v>
      </c>
      <c r="C19" s="78"/>
      <c r="D19" s="137" t="s">
        <v>85</v>
      </c>
      <c r="F19" s="54"/>
      <c r="G19" s="55"/>
      <c r="H19" s="56"/>
      <c r="I19" s="57"/>
      <c r="J19" s="55"/>
      <c r="K19" s="56"/>
      <c r="L19" s="58"/>
      <c r="M19" s="138" t="str">
        <f t="shared" si="0"/>
        <v/>
      </c>
      <c r="N19" s="1">
        <f t="shared" ref="N19" si="2">SUM(F19:L19)</f>
        <v>0</v>
      </c>
    </row>
    <row r="20" spans="2:14" ht="7.5" customHeight="1" x14ac:dyDescent="0.4"/>
  </sheetData>
  <autoFilter ref="A11:O19"/>
  <mergeCells count="14">
    <mergeCell ref="B2:D2"/>
    <mergeCell ref="K2:L2"/>
    <mergeCell ref="B4:D7"/>
    <mergeCell ref="F4:L4"/>
    <mergeCell ref="M4:M11"/>
    <mergeCell ref="F5:G5"/>
    <mergeCell ref="H5:L5"/>
    <mergeCell ref="H6:J6"/>
    <mergeCell ref="K6:L6"/>
    <mergeCell ref="H7:J7"/>
    <mergeCell ref="K7:L7"/>
    <mergeCell ref="B8:B10"/>
    <mergeCell ref="C8:C10"/>
    <mergeCell ref="D8:D10"/>
  </mergeCells>
  <phoneticPr fontId="2"/>
  <printOptions horizontalCentered="1" verticalCentered="1"/>
  <pageMargins left="0" right="0" top="0" bottom="0" header="0.31496062992125984" footer="0.31496062992125984"/>
  <pageSetup paperSize="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view="pageBreakPreview" zoomScale="85" zoomScaleNormal="70" zoomScaleSheetLayoutView="85" workbookViewId="0">
      <pane ySplit="8" topLeftCell="A9" activePane="bottomLeft" state="frozen"/>
      <selection activeCell="F15" sqref="F15"/>
      <selection pane="bottomLeft" activeCell="F15" sqref="F15"/>
    </sheetView>
  </sheetViews>
  <sheetFormatPr defaultColWidth="9" defaultRowHeight="15.75" x14ac:dyDescent="0.4"/>
  <cols>
    <col min="1" max="1" width="1.25" style="1" customWidth="1"/>
    <col min="2" max="3" width="12.625" style="1" customWidth="1"/>
    <col min="4" max="4" width="28.5" style="1" customWidth="1"/>
    <col min="5" max="5" width="21.5" style="86" customWidth="1"/>
    <col min="6" max="6" width="1.25" style="1" customWidth="1"/>
    <col min="7" max="7" width="25.625" style="86" customWidth="1"/>
    <col min="8" max="9" width="25.625" style="2" customWidth="1"/>
    <col min="10" max="10" width="25.625" style="86" customWidth="1"/>
    <col min="11" max="11" width="25.625" style="2" customWidth="1"/>
    <col min="12" max="13" width="11.75" style="2" customWidth="1"/>
    <col min="14" max="16384" width="9" style="1"/>
  </cols>
  <sheetData>
    <row r="1" spans="2:14" ht="7.5" customHeight="1" thickBot="1" x14ac:dyDescent="0.45"/>
    <row r="2" spans="2:14" s="28" customFormat="1" ht="38.25" customHeight="1" thickBot="1" x14ac:dyDescent="0.45">
      <c r="B2" s="154" t="s">
        <v>73</v>
      </c>
      <c r="C2" s="154"/>
      <c r="D2" s="154"/>
      <c r="E2" s="87"/>
      <c r="G2" s="87"/>
      <c r="H2" s="81"/>
      <c r="I2" s="81"/>
      <c r="J2" s="87"/>
      <c r="K2" s="82" t="s">
        <v>10</v>
      </c>
      <c r="L2" s="81"/>
      <c r="M2" s="81"/>
    </row>
    <row r="3" spans="2:14" ht="7.5" customHeight="1" thickBot="1" x14ac:dyDescent="0.45"/>
    <row r="4" spans="2:14" s="9" customFormat="1" ht="26.25" customHeight="1" x14ac:dyDescent="0.4">
      <c r="B4" s="157" t="s">
        <v>27</v>
      </c>
      <c r="C4" s="158"/>
      <c r="D4" s="159"/>
      <c r="E4" s="146"/>
      <c r="G4" s="187" t="s">
        <v>6</v>
      </c>
      <c r="H4" s="188"/>
      <c r="I4" s="188"/>
      <c r="J4" s="188"/>
      <c r="K4" s="189"/>
      <c r="L4" s="166" t="s">
        <v>77</v>
      </c>
      <c r="M4" s="166" t="s">
        <v>78</v>
      </c>
    </row>
    <row r="5" spans="2:14" s="9" customFormat="1" ht="26.25" customHeight="1" x14ac:dyDescent="0.4">
      <c r="B5" s="163"/>
      <c r="C5" s="164"/>
      <c r="D5" s="165"/>
      <c r="E5" s="88"/>
      <c r="G5" s="169" t="s">
        <v>8</v>
      </c>
      <c r="H5" s="170"/>
      <c r="I5" s="173"/>
      <c r="J5" s="171" t="s">
        <v>29</v>
      </c>
      <c r="K5" s="170"/>
      <c r="L5" s="167"/>
      <c r="M5" s="167"/>
    </row>
    <row r="6" spans="2:14" s="10" customFormat="1" ht="75" customHeight="1" thickBot="1" x14ac:dyDescent="0.45">
      <c r="B6" s="76" t="s">
        <v>28</v>
      </c>
      <c r="C6" s="26" t="s">
        <v>18</v>
      </c>
      <c r="D6" s="77" t="s">
        <v>19</v>
      </c>
      <c r="E6" s="89"/>
      <c r="G6" s="190" t="s">
        <v>30</v>
      </c>
      <c r="H6" s="191"/>
      <c r="I6" s="192"/>
      <c r="J6" s="99"/>
      <c r="K6" s="152" t="s">
        <v>31</v>
      </c>
      <c r="L6" s="167"/>
      <c r="M6" s="167"/>
    </row>
    <row r="7" spans="2:14" s="12" customFormat="1" ht="19.5" customHeight="1" thickBot="1" x14ac:dyDescent="0.45">
      <c r="B7" s="30" t="s">
        <v>9</v>
      </c>
      <c r="C7" s="31"/>
      <c r="D7" s="32" t="s">
        <v>9</v>
      </c>
      <c r="E7" s="90"/>
      <c r="F7" s="37"/>
      <c r="G7" s="193" t="s">
        <v>43</v>
      </c>
      <c r="H7" s="194"/>
      <c r="I7" s="194"/>
      <c r="J7" s="194"/>
      <c r="K7" s="194"/>
      <c r="L7" s="167"/>
      <c r="M7" s="167"/>
      <c r="N7" s="65"/>
    </row>
    <row r="8" spans="2:14" s="12" customFormat="1" ht="183.75" customHeight="1" thickBot="1" x14ac:dyDescent="0.45">
      <c r="B8" s="30" t="s">
        <v>9</v>
      </c>
      <c r="C8" s="31"/>
      <c r="D8" s="32" t="s">
        <v>9</v>
      </c>
      <c r="E8" s="91" t="s">
        <v>66</v>
      </c>
      <c r="F8" s="37"/>
      <c r="G8" s="94" t="s">
        <v>67</v>
      </c>
      <c r="H8" s="79" t="s">
        <v>69</v>
      </c>
      <c r="I8" s="80" t="s">
        <v>70</v>
      </c>
      <c r="J8" s="100" t="s">
        <v>68</v>
      </c>
      <c r="K8" s="153" t="s">
        <v>71</v>
      </c>
      <c r="L8" s="168"/>
      <c r="M8" s="186"/>
    </row>
    <row r="9" spans="2:14" s="109" customFormat="1" ht="75" customHeight="1" x14ac:dyDescent="0.4">
      <c r="B9" s="106" t="s">
        <v>47</v>
      </c>
      <c r="C9" s="121" t="s">
        <v>50</v>
      </c>
      <c r="D9" s="108" t="s">
        <v>51</v>
      </c>
      <c r="E9" s="122">
        <v>20000</v>
      </c>
      <c r="G9" s="123">
        <v>13000</v>
      </c>
      <c r="H9" s="124">
        <f>E9-G9</f>
        <v>7000</v>
      </c>
      <c r="I9" s="125" t="str">
        <f>IF(H9=0,"0",IF(H9&lt;100,"1",IF(AND(H9&gt;99,H9&lt;1000),"2",IF(AND(H9&gt;999,H9&lt;10000),"3","4"))))</f>
        <v>3</v>
      </c>
      <c r="J9" s="126">
        <v>20000</v>
      </c>
      <c r="K9" s="125" t="str">
        <f>IF(J9=0,"0",IF(J9&lt;100,"1",IF(AND(J9&gt;99,J9&lt;1000),"2",IF(AND(J9&gt;999,J9&lt;10000),"3","4"))))</f>
        <v>4</v>
      </c>
      <c r="L9" s="127">
        <f>I9+K9</f>
        <v>7</v>
      </c>
      <c r="M9" s="115" t="str">
        <f>IF(L9&gt;=6,IF(L9&gt;=8,"甚大","かなり重大"),IF(L9&gt;=2,IF(L9&gt;=4,"重大","やや重大"),IF(L9&lt;=1,"低い","")))</f>
        <v>かなり重大</v>
      </c>
    </row>
    <row r="10" spans="2:14" s="109" customFormat="1" ht="75" customHeight="1" x14ac:dyDescent="0.4">
      <c r="B10" s="116" t="s">
        <v>48</v>
      </c>
      <c r="C10" s="128" t="s">
        <v>52</v>
      </c>
      <c r="D10" s="108" t="s">
        <v>53</v>
      </c>
      <c r="E10" s="122">
        <v>300</v>
      </c>
      <c r="G10" s="129">
        <v>300</v>
      </c>
      <c r="H10" s="130">
        <f t="shared" ref="H10:H16" si="0">E10-G10</f>
        <v>0</v>
      </c>
      <c r="I10" s="131" t="str">
        <f t="shared" ref="I10:I16" si="1">IF(H10=0,"0",IF(H10&lt;100,"1",IF(AND(H10&gt;99,H10&lt;1000),"2",IF(AND(H10&gt;999,H10&lt;10000),"3","4"))))</f>
        <v>0</v>
      </c>
      <c r="J10" s="132">
        <v>300</v>
      </c>
      <c r="K10" s="115" t="str">
        <f t="shared" ref="K10:K16" si="2">IF(J10=0,"0",IF(J10&lt;100,"1",IF(AND(J10&gt;100,J10&lt;1000),"2",IF(AND(J10&gt;1000,J10&lt;10000),"3","4"))))</f>
        <v>2</v>
      </c>
      <c r="L10" s="133">
        <f t="shared" ref="L10:L16" si="3">I10+K10</f>
        <v>2</v>
      </c>
      <c r="M10" s="115" t="str">
        <f>IF(L10&gt;=6,IF(L10&gt;=8,"甚大","かなり重大"),IF(L10&gt;=2,IF(L10&gt;=4,"重大","やや重大"),IF(L10&lt;=1,"低い","")))</f>
        <v>やや重大</v>
      </c>
    </row>
    <row r="11" spans="2:14" ht="75" customHeight="1" x14ac:dyDescent="0.4">
      <c r="B11" s="13" t="str">
        <f>'脆弱性評価シート (STEP1)'!B14</f>
        <v>取水施設</v>
      </c>
      <c r="C11" s="84"/>
      <c r="D11" s="18" t="str">
        <f>'脆弱性評価シート (STEP1)'!D14</f>
        <v>（例）
集水埋渠、浅井戸、深井戸、取水櫃、取水塔　など</v>
      </c>
      <c r="E11" s="92"/>
      <c r="G11" s="95"/>
      <c r="H11" s="98">
        <f t="shared" si="0"/>
        <v>0</v>
      </c>
      <c r="I11" s="69" t="str">
        <f t="shared" si="1"/>
        <v>0</v>
      </c>
      <c r="J11" s="101">
        <f>E11</f>
        <v>0</v>
      </c>
      <c r="K11" s="59" t="str">
        <f t="shared" si="2"/>
        <v>0</v>
      </c>
      <c r="L11" s="66">
        <f t="shared" si="3"/>
        <v>0</v>
      </c>
      <c r="M11" s="59" t="str">
        <f>IF(L11&gt;=6,IF(L11&gt;=8,"甚大","かなり重大"),IF(L11&gt;=2,IF(L11&gt;=4,"重大","やや重大"),IF(L11&lt;=1,"低い","")))</f>
        <v>低い</v>
      </c>
    </row>
    <row r="12" spans="2:14" ht="75" customHeight="1" x14ac:dyDescent="0.4">
      <c r="B12" s="13" t="str">
        <f>'脆弱性評価シート (STEP1)'!B15</f>
        <v>導水施設</v>
      </c>
      <c r="C12" s="84"/>
      <c r="D12" s="18" t="str">
        <f>'脆弱性評価シート (STEP1)'!D15</f>
        <v>（例）
導水管、導水渠、原水調整池 など</v>
      </c>
      <c r="E12" s="93"/>
      <c r="G12" s="96"/>
      <c r="H12" s="98">
        <f t="shared" si="0"/>
        <v>0</v>
      </c>
      <c r="I12" s="3" t="str">
        <f t="shared" si="1"/>
        <v>0</v>
      </c>
      <c r="J12" s="101">
        <f t="shared" ref="J12:J16" si="4">E12</f>
        <v>0</v>
      </c>
      <c r="K12" s="4" t="str">
        <f t="shared" si="2"/>
        <v>0</v>
      </c>
      <c r="L12" s="67">
        <f t="shared" si="3"/>
        <v>0</v>
      </c>
      <c r="M12" s="59" t="str">
        <f t="shared" ref="M12:M16" si="5">IF(L12&gt;=6,IF(L12&gt;=8,"甚大","かなり重大"),IF(L12&gt;=2,IF(L12&gt;=4,"重大","やや重大"),IF(L12&lt;=1,"低い","")))</f>
        <v>低い</v>
      </c>
    </row>
    <row r="13" spans="2:14" ht="75" customHeight="1" x14ac:dyDescent="0.4">
      <c r="B13" s="13" t="str">
        <f>'脆弱性評価シート (STEP1)'!B16</f>
        <v>浄水施設</v>
      </c>
      <c r="C13" s="84"/>
      <c r="D13" s="18" t="str">
        <f>'脆弱性評価シート (STEP1)'!D16</f>
        <v>（例）
凝集沈殿池、急速ろ過池、緩速ろ過池、膜ろ過設備、消毒設備、浄水池 など</v>
      </c>
      <c r="E13" s="92"/>
      <c r="G13" s="95"/>
      <c r="H13" s="98">
        <f t="shared" si="0"/>
        <v>0</v>
      </c>
      <c r="I13" s="69" t="str">
        <f t="shared" ref="I13:I14" si="6">IF(H13=0,"0",IF(H13&lt;100,"1",IF(AND(H13&gt;99,H13&lt;1000),"2",IF(AND(H13&gt;999,H13&lt;10000),"3","4"))))</f>
        <v>0</v>
      </c>
      <c r="J13" s="101">
        <f t="shared" si="4"/>
        <v>0</v>
      </c>
      <c r="K13" s="5" t="str">
        <f t="shared" ref="K13:K14" si="7">IF(J13=0,"0",IF(J13&lt;100,"1",IF(AND(J13&gt;100,J13&lt;1000),"2",IF(AND(J13&gt;1000,J13&lt;10000),"3","4"))))</f>
        <v>0</v>
      </c>
      <c r="L13" s="66">
        <f t="shared" ref="L13:L14" si="8">I13+K13</f>
        <v>0</v>
      </c>
      <c r="M13" s="59" t="str">
        <f t="shared" si="5"/>
        <v>低い</v>
      </c>
    </row>
    <row r="14" spans="2:14" ht="75" customHeight="1" x14ac:dyDescent="0.4">
      <c r="B14" s="13" t="str">
        <f>'脆弱性評価シート (STEP1)'!B17</f>
        <v>送水施設</v>
      </c>
      <c r="C14" s="84"/>
      <c r="D14" s="18" t="str">
        <f>'脆弱性評価シート (STEP1)'!D17</f>
        <v>（例）
調整池、送水ポンプ など</v>
      </c>
      <c r="E14" s="93"/>
      <c r="G14" s="96"/>
      <c r="H14" s="98">
        <f t="shared" si="0"/>
        <v>0</v>
      </c>
      <c r="I14" s="3" t="str">
        <f t="shared" si="6"/>
        <v>0</v>
      </c>
      <c r="J14" s="101">
        <f t="shared" si="4"/>
        <v>0</v>
      </c>
      <c r="K14" s="4" t="str">
        <f t="shared" si="7"/>
        <v>0</v>
      </c>
      <c r="L14" s="67">
        <f t="shared" si="8"/>
        <v>0</v>
      </c>
      <c r="M14" s="59" t="str">
        <f t="shared" si="5"/>
        <v>低い</v>
      </c>
    </row>
    <row r="15" spans="2:14" ht="75" customHeight="1" x14ac:dyDescent="0.4">
      <c r="B15" s="13" t="str">
        <f>'脆弱性評価シート (STEP1)'!B18</f>
        <v>配水施設</v>
      </c>
      <c r="C15" s="84"/>
      <c r="D15" s="18" t="str">
        <f>'脆弱性評価シート (STEP1)'!D18</f>
        <v>（例）
配水池、配水塔、高架タンク、震災対策用貯水施設、追加塩素消毒設備 など</v>
      </c>
      <c r="E15" s="93"/>
      <c r="G15" s="96"/>
      <c r="H15" s="98">
        <f t="shared" si="0"/>
        <v>0</v>
      </c>
      <c r="I15" s="3" t="str">
        <f t="shared" si="1"/>
        <v>0</v>
      </c>
      <c r="J15" s="101">
        <f t="shared" si="4"/>
        <v>0</v>
      </c>
      <c r="K15" s="4" t="str">
        <f t="shared" si="2"/>
        <v>0</v>
      </c>
      <c r="L15" s="67">
        <f t="shared" si="3"/>
        <v>0</v>
      </c>
      <c r="M15" s="60" t="str">
        <f t="shared" si="5"/>
        <v>低い</v>
      </c>
    </row>
    <row r="16" spans="2:14" ht="75" customHeight="1" thickBot="1" x14ac:dyDescent="0.45">
      <c r="B16" s="13" t="str">
        <f>'脆弱性評価シート (STEP1)'!B19</f>
        <v>その他</v>
      </c>
      <c r="C16" s="84"/>
      <c r="D16" s="18" t="str">
        <f>'脆弱性評価シート (STEP1)'!D19</f>
        <v>（例）
通電設備 など</v>
      </c>
      <c r="E16" s="143"/>
      <c r="G16" s="97"/>
      <c r="H16" s="140">
        <f t="shared" si="0"/>
        <v>0</v>
      </c>
      <c r="I16" s="7" t="str">
        <f t="shared" si="1"/>
        <v>0</v>
      </c>
      <c r="J16" s="142">
        <f t="shared" si="4"/>
        <v>0</v>
      </c>
      <c r="K16" s="8" t="str">
        <f t="shared" si="2"/>
        <v>0</v>
      </c>
      <c r="L16" s="68">
        <f t="shared" si="3"/>
        <v>0</v>
      </c>
      <c r="M16" s="141" t="str">
        <f t="shared" si="5"/>
        <v>低い</v>
      </c>
    </row>
    <row r="17" spans="2:7" ht="45" customHeight="1" x14ac:dyDescent="0.4">
      <c r="B17" s="102"/>
      <c r="C17" s="103"/>
      <c r="D17" s="104"/>
      <c r="G17" s="105" t="s">
        <v>72</v>
      </c>
    </row>
  </sheetData>
  <autoFilter ref="A8:N16"/>
  <mergeCells count="9">
    <mergeCell ref="M4:M8"/>
    <mergeCell ref="B2:D2"/>
    <mergeCell ref="B4:D5"/>
    <mergeCell ref="G4:K4"/>
    <mergeCell ref="L4:L8"/>
    <mergeCell ref="G5:I5"/>
    <mergeCell ref="J5:K5"/>
    <mergeCell ref="G6:I6"/>
    <mergeCell ref="G7:K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view="pageBreakPreview" zoomScaleNormal="70" zoomScaleSheetLayoutView="100" workbookViewId="0">
      <selection activeCell="F15" sqref="F15"/>
    </sheetView>
  </sheetViews>
  <sheetFormatPr defaultColWidth="9" defaultRowHeight="19.5" x14ac:dyDescent="0.4"/>
  <cols>
    <col min="1" max="1" width="1.25" style="28" customWidth="1"/>
    <col min="2" max="2" width="9" style="27"/>
    <col min="3" max="3" width="11.375" style="27" bestFit="1" customWidth="1"/>
    <col min="4" max="8" width="22.375" style="27" customWidth="1"/>
    <col min="9" max="9" width="1.25" style="28" customWidth="1"/>
    <col min="10" max="16384" width="9" style="28"/>
  </cols>
  <sheetData>
    <row r="1" spans="2:8" ht="45" customHeight="1" thickBot="1" x14ac:dyDescent="0.45">
      <c r="B1" s="154" t="s">
        <v>74</v>
      </c>
      <c r="C1" s="154"/>
      <c r="D1" s="154"/>
    </row>
    <row r="2" spans="2:8" ht="30" customHeight="1" x14ac:dyDescent="0.4">
      <c r="B2" s="195"/>
      <c r="C2" s="196"/>
      <c r="D2" s="196" t="s">
        <v>32</v>
      </c>
      <c r="E2" s="196"/>
      <c r="F2" s="196"/>
      <c r="G2" s="196"/>
      <c r="H2" s="199"/>
    </row>
    <row r="3" spans="2:8" ht="30" customHeight="1" x14ac:dyDescent="0.4">
      <c r="B3" s="197"/>
      <c r="C3" s="198"/>
      <c r="D3" s="144" t="s">
        <v>33</v>
      </c>
      <c r="E3" s="144" t="s">
        <v>34</v>
      </c>
      <c r="F3" s="144" t="s">
        <v>35</v>
      </c>
      <c r="G3" s="144" t="s">
        <v>36</v>
      </c>
      <c r="H3" s="147" t="s">
        <v>37</v>
      </c>
    </row>
    <row r="4" spans="2:8" ht="100.5" customHeight="1" x14ac:dyDescent="0.4">
      <c r="B4" s="197" t="s">
        <v>38</v>
      </c>
      <c r="C4" s="29" t="s">
        <v>42</v>
      </c>
      <c r="D4" s="144"/>
      <c r="E4" s="144"/>
      <c r="F4" s="144"/>
      <c r="G4" s="29"/>
      <c r="H4" s="147"/>
    </row>
    <row r="5" spans="2:8" ht="100.5" customHeight="1" x14ac:dyDescent="0.4">
      <c r="B5" s="197"/>
      <c r="C5" s="144" t="s">
        <v>39</v>
      </c>
      <c r="D5" s="144"/>
      <c r="E5" s="144"/>
      <c r="F5" s="144"/>
      <c r="G5" s="29"/>
      <c r="H5" s="148"/>
    </row>
    <row r="6" spans="2:8" ht="100.5" customHeight="1" thickBot="1" x14ac:dyDescent="0.45">
      <c r="B6" s="200"/>
      <c r="C6" s="149" t="s">
        <v>41</v>
      </c>
      <c r="D6" s="150"/>
      <c r="E6" s="150"/>
      <c r="F6" s="149"/>
      <c r="G6" s="149"/>
      <c r="H6" s="151"/>
    </row>
    <row r="7" spans="2:8" ht="7.5" customHeight="1" x14ac:dyDescent="0.4"/>
    <row r="8" spans="2:8" x14ac:dyDescent="0.4">
      <c r="B8" s="70" t="s">
        <v>62</v>
      </c>
    </row>
  </sheetData>
  <mergeCells count="4">
    <mergeCell ref="B2:C3"/>
    <mergeCell ref="D2:H2"/>
    <mergeCell ref="B4:B6"/>
    <mergeCell ref="B1:D1"/>
  </mergeCells>
  <phoneticPr fontId="2"/>
  <printOptions horizontalCentered="1" verticalCentered="1"/>
  <pageMargins left="0" right="0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脆弱性評価シート (STEP1)</vt:lpstr>
      <vt:lpstr>脆弱性評価シート (STEP2)</vt:lpstr>
      <vt:lpstr>影響度評価シート</vt:lpstr>
      <vt:lpstr>リスクマップ（危害分析）</vt:lpstr>
      <vt:lpstr>影響度評価シート!Print_Area</vt:lpstr>
      <vt:lpstr>'脆弱性評価シート (STEP1)'!Print_Area</vt:lpstr>
      <vt:lpstr>'脆弱性評価シート (STEP2)'!Print_Area</vt:lpstr>
      <vt:lpstr>影響度評価シート!Print_Titles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masashi.yamada</dc:creator>
  <cp:lastModifiedBy>厚生労働省ネットワークシステム</cp:lastModifiedBy>
  <cp:lastPrinted>2021-03-08T08:45:59Z</cp:lastPrinted>
  <dcterms:created xsi:type="dcterms:W3CDTF">2018-04-05T05:49:08Z</dcterms:created>
  <dcterms:modified xsi:type="dcterms:W3CDTF">2021-03-08T08:46:33Z</dcterms:modified>
</cp:coreProperties>
</file>