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01055371\Desktop\"/>
    </mc:Choice>
  </mc:AlternateContent>
  <bookViews>
    <workbookView xWindow="0" yWindow="0" windowWidth="20490" windowHeight="7530"/>
  </bookViews>
  <sheets>
    <sheet name="入力シート" sheetId="2" r:id="rId1"/>
    <sheet name="交付申請書" sheetId="4" r:id="rId2"/>
    <sheet name="別紙" sheetId="3" r:id="rId3"/>
  </sheets>
  <definedNames>
    <definedName name="_xlnm.Print_Area" localSheetId="1">交付申請書!$A$1:$AI$37</definedName>
    <definedName name="_xlnm.Print_Area" localSheetId="0">入力シート!$A$1:$BF$78</definedName>
    <definedName name="_xlnm.Print_Area" localSheetId="2">別紙!$B$1:$BB$63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2" i="2" l="1"/>
  <c r="N21" i="2"/>
  <c r="N20" i="2"/>
  <c r="N19" i="2"/>
  <c r="N18" i="2"/>
  <c r="AF30" i="3" l="1"/>
  <c r="M43" i="3"/>
  <c r="M45" i="3"/>
  <c r="M41" i="3"/>
  <c r="AN27" i="3" l="1"/>
  <c r="AN28" i="3"/>
  <c r="AN26" i="3"/>
  <c r="AJ26" i="3"/>
  <c r="AJ27" i="3"/>
  <c r="AJ28" i="3"/>
  <c r="D27" i="3"/>
  <c r="D28" i="3"/>
  <c r="U27" i="3"/>
  <c r="U28" i="3"/>
  <c r="U26" i="3"/>
  <c r="D26" i="3"/>
  <c r="D9" i="3"/>
  <c r="D21" i="3"/>
  <c r="AS22" i="3"/>
  <c r="AS23" i="3"/>
  <c r="AN22" i="3"/>
  <c r="AN23" i="3"/>
  <c r="AS21" i="3"/>
  <c r="AN21" i="3"/>
  <c r="D23" i="3"/>
  <c r="D22" i="3"/>
  <c r="V17" i="3"/>
  <c r="U17" i="3" s="1"/>
  <c r="Q17" i="3"/>
  <c r="M17" i="3"/>
  <c r="D17" i="3"/>
  <c r="X17" i="3" l="1"/>
  <c r="W68" i="2"/>
  <c r="W69" i="2"/>
  <c r="W67" i="2"/>
  <c r="Z67" i="2" s="1"/>
  <c r="Z68" i="2"/>
  <c r="AR68" i="2" s="1"/>
  <c r="M27" i="3" s="1"/>
  <c r="X27" i="3" s="1"/>
  <c r="AC68" i="2"/>
  <c r="AF68" i="2" s="1"/>
  <c r="AO68" i="2"/>
  <c r="Q27" i="3" s="1"/>
  <c r="AO67" i="2"/>
  <c r="Q26" i="3" s="1"/>
  <c r="AC67" i="2"/>
  <c r="AF67" i="2" s="1"/>
  <c r="AC69" i="2" l="1"/>
  <c r="AF69" i="2" s="1"/>
  <c r="AI67" i="2"/>
  <c r="Z69" i="2"/>
  <c r="AR69" i="2" s="1"/>
  <c r="M28" i="3" s="1"/>
  <c r="X28" i="3" s="1"/>
  <c r="AO69" i="2"/>
  <c r="Q28" i="3" s="1"/>
  <c r="AI68" i="2"/>
  <c r="AL67" i="2"/>
  <c r="AL68" i="2"/>
  <c r="AR67" i="2"/>
  <c r="M26" i="3" s="1"/>
  <c r="X26" i="3" s="1"/>
  <c r="AL69" i="2" l="1"/>
  <c r="AI69" i="2"/>
  <c r="C62" i="2" l="1"/>
  <c r="C45" i="3" s="1"/>
  <c r="C60" i="2"/>
  <c r="C43" i="3" s="1"/>
  <c r="C58" i="2"/>
  <c r="C41" i="3" s="1"/>
  <c r="BE53" i="2"/>
  <c r="V23" i="3" s="1"/>
  <c r="U23" i="3" s="1"/>
  <c r="AY53" i="2"/>
  <c r="Q23" i="3" s="1"/>
  <c r="AV53" i="2"/>
  <c r="AJ23" i="3" s="1"/>
  <c r="AG53" i="2"/>
  <c r="AM53" i="2" s="1"/>
  <c r="AD53" i="2"/>
  <c r="BB53" i="2" s="1"/>
  <c r="M23" i="3" s="1"/>
  <c r="BE52" i="2"/>
  <c r="V22" i="3" s="1"/>
  <c r="U22" i="3" s="1"/>
  <c r="AY52" i="2"/>
  <c r="Q22" i="3" s="1"/>
  <c r="AV52" i="2"/>
  <c r="AJ22" i="3" s="1"/>
  <c r="AG52" i="2"/>
  <c r="AM52" i="2" s="1"/>
  <c r="AD52" i="2"/>
  <c r="BB52" i="2" s="1"/>
  <c r="M22" i="3" s="1"/>
  <c r="BE51" i="2"/>
  <c r="V21" i="3" s="1"/>
  <c r="U21" i="3" s="1"/>
  <c r="AY51" i="2"/>
  <c r="Q21" i="3" s="1"/>
  <c r="AV51" i="2"/>
  <c r="AJ21" i="3" s="1"/>
  <c r="AG51" i="2"/>
  <c r="AM51" i="2" s="1"/>
  <c r="AD51" i="2"/>
  <c r="BB51" i="2" s="1"/>
  <c r="M21" i="3" s="1"/>
  <c r="X21" i="3" l="1"/>
  <c r="X22" i="3"/>
  <c r="X23" i="3"/>
  <c r="AJ51" i="2"/>
  <c r="AP51" i="2" s="1"/>
  <c r="AJ52" i="2"/>
  <c r="AP52" i="2" s="1"/>
  <c r="AJ53" i="2"/>
  <c r="AP53" i="2" s="1"/>
  <c r="AU63" i="3" l="1"/>
  <c r="AP63" i="3"/>
  <c r="AK63" i="3"/>
  <c r="AC63" i="3"/>
  <c r="X63" i="3"/>
  <c r="S63" i="3"/>
  <c r="K63" i="3"/>
  <c r="AU62" i="3"/>
  <c r="AP62" i="3"/>
  <c r="AK62" i="3"/>
  <c r="AC62" i="3"/>
  <c r="X62" i="3"/>
  <c r="S62" i="3"/>
  <c r="K62" i="3"/>
  <c r="K60" i="3"/>
  <c r="K59" i="3"/>
  <c r="BA36" i="3"/>
  <c r="AV36" i="3"/>
  <c r="AQ36" i="3"/>
  <c r="D36" i="3"/>
  <c r="AT35" i="3"/>
  <c r="Q54" i="3"/>
  <c r="V15" i="3"/>
  <c r="U15" i="3" s="1"/>
  <c r="Q15" i="3"/>
  <c r="M15" i="3"/>
  <c r="D15" i="3"/>
  <c r="V13" i="3"/>
  <c r="U13" i="3" s="1"/>
  <c r="Q13" i="3"/>
  <c r="M13" i="3"/>
  <c r="D13" i="3"/>
  <c r="V11" i="3"/>
  <c r="U11" i="3" s="1"/>
  <c r="Q11" i="3"/>
  <c r="M11" i="3"/>
  <c r="D11" i="3"/>
  <c r="V9" i="3"/>
  <c r="U9" i="3" s="1"/>
  <c r="Q9" i="3"/>
  <c r="M9" i="3"/>
  <c r="AJ8" i="3"/>
  <c r="U14" i="4"/>
  <c r="U12" i="4"/>
  <c r="U11" i="4"/>
  <c r="Z3" i="4"/>
  <c r="Z2" i="4"/>
  <c r="AF47" i="2"/>
  <c r="AJ17" i="3" s="1"/>
  <c r="AF46" i="2"/>
  <c r="AJ15" i="3" s="1"/>
  <c r="AF45" i="2"/>
  <c r="AF44" i="2"/>
  <c r="AF43" i="2"/>
  <c r="C38" i="2"/>
  <c r="P35" i="3" s="1"/>
  <c r="N37" i="2"/>
  <c r="N36" i="2"/>
  <c r="N35" i="2"/>
  <c r="N34" i="2"/>
  <c r="AA33" i="2"/>
  <c r="X33" i="2"/>
  <c r="N33" i="2"/>
  <c r="X32" i="2"/>
  <c r="N32" i="2"/>
  <c r="X31" i="2"/>
  <c r="N31" i="2"/>
  <c r="N30" i="2"/>
  <c r="N29" i="2"/>
  <c r="N28" i="2"/>
  <c r="N27" i="2"/>
  <c r="N26" i="2"/>
  <c r="N25" i="2"/>
  <c r="N24" i="2"/>
  <c r="N23" i="2"/>
  <c r="AN15" i="3" l="1"/>
  <c r="AK16" i="3"/>
  <c r="AN17" i="3"/>
  <c r="AK18" i="3"/>
  <c r="P36" i="3"/>
  <c r="AJ11" i="3"/>
  <c r="AK12" i="3" s="1"/>
  <c r="V36" i="3"/>
  <c r="AJ13" i="3"/>
  <c r="X15" i="3"/>
  <c r="AJ9" i="3"/>
  <c r="AK10" i="3" s="1"/>
  <c r="AA32" i="2"/>
  <c r="AA31" i="2"/>
  <c r="N38" i="2"/>
  <c r="M30" i="3"/>
  <c r="X9" i="3"/>
  <c r="X11" i="3"/>
  <c r="X13" i="3"/>
  <c r="AN13" i="3" l="1"/>
  <c r="AK14" i="3"/>
  <c r="AL52" i="3"/>
  <c r="AL55" i="3" s="1"/>
  <c r="AN11" i="3"/>
  <c r="AN9" i="3"/>
  <c r="X30" i="3"/>
  <c r="AG36" i="3"/>
  <c r="AB36" i="3"/>
  <c r="AB35" i="3"/>
  <c r="AB30" i="3" l="1"/>
  <c r="Q53" i="3" s="1"/>
  <c r="O31" i="4"/>
  <c r="Q52" i="3"/>
  <c r="Q55" i="3" l="1"/>
  <c r="AS55" i="3" s="1"/>
</calcChain>
</file>

<file path=xl/comments1.xml><?xml version="1.0" encoding="utf-8"?>
<comments xmlns="http://schemas.openxmlformats.org/spreadsheetml/2006/main">
  <authors>
    <author>ㅤ</author>
  </authors>
  <commentList>
    <comment ref="D47" authorId="0" shapeId="0">
      <text>
        <r>
          <rPr>
            <b/>
            <sz val="9"/>
            <color indexed="81"/>
            <rFont val="Malgun Gothic Semilight"/>
            <family val="3"/>
            <charset val="129"/>
          </rPr>
          <t>雇用予定職員数が５名より多い場合は適宜行挿入等によって追加をお願いします。
なお、「別紙」シートも同様に行挿入による追加をお願いします。</t>
        </r>
      </text>
    </comment>
  </commentList>
</comments>
</file>

<file path=xl/sharedStrings.xml><?xml version="1.0" encoding="utf-8"?>
<sst xmlns="http://schemas.openxmlformats.org/spreadsheetml/2006/main" count="251" uniqueCount="161">
  <si>
    <t>郵便番号</t>
    <rPh sb="0" eb="2">
      <t>ユウビン</t>
    </rPh>
    <rPh sb="2" eb="4">
      <t>バンゴウ</t>
    </rPh>
    <phoneticPr fontId="2"/>
  </si>
  <si>
    <t>100-8918</t>
  </si>
  <si>
    <t>文書番号</t>
    <rPh sb="0" eb="2">
      <t>ブンショ</t>
    </rPh>
    <rPh sb="2" eb="4">
      <t>バンゴウ</t>
    </rPh>
    <phoneticPr fontId="2"/>
  </si>
  <si>
    <t>受取人住所</t>
    <rPh sb="0" eb="2">
      <t>ウケトリ</t>
    </rPh>
    <rPh sb="2" eb="3">
      <t>ニン</t>
    </rPh>
    <rPh sb="3" eb="5">
      <t>ジュウショ</t>
    </rPh>
    <phoneticPr fontId="2"/>
  </si>
  <si>
    <t>住所</t>
    <rPh sb="0" eb="2">
      <t>ジュウショ</t>
    </rPh>
    <phoneticPr fontId="2"/>
  </si>
  <si>
    <t>東京都千代田区霞が関2-1-3</t>
    <rPh sb="0" eb="3">
      <t>トウキョウト</t>
    </rPh>
    <rPh sb="3" eb="7">
      <t>チヨダク</t>
    </rPh>
    <rPh sb="7" eb="8">
      <t>カスミ</t>
    </rPh>
    <rPh sb="9" eb="10">
      <t>セキ</t>
    </rPh>
    <phoneticPr fontId="2"/>
  </si>
  <si>
    <t>申請日</t>
    <rPh sb="0" eb="3">
      <t>シンセイビ</t>
    </rPh>
    <phoneticPr fontId="2"/>
  </si>
  <si>
    <t>ﾌﾘｶﾞﾅ</t>
  </si>
  <si>
    <t>ﾄｳｷｮｳﾄﾁﾖﾀﾞｸｶｽﾐｶﾞｾｷ</t>
  </si>
  <si>
    <t>口座名義人</t>
    <rPh sb="0" eb="2">
      <t>コウザ</t>
    </rPh>
    <rPh sb="2" eb="5">
      <t>メイギニン</t>
    </rPh>
    <phoneticPr fontId="2"/>
  </si>
  <si>
    <t>氏名</t>
    <rPh sb="0" eb="2">
      <t>シメイ</t>
    </rPh>
    <phoneticPr fontId="2"/>
  </si>
  <si>
    <t>社会福祉法人国交会 自動車苑 理事長 国土 太郎</t>
    <rPh sb="0" eb="2">
      <t>シャカイ</t>
    </rPh>
    <rPh sb="2" eb="4">
      <t>フクシ</t>
    </rPh>
    <rPh sb="4" eb="6">
      <t>ホウジン</t>
    </rPh>
    <rPh sb="6" eb="8">
      <t>コッコウ</t>
    </rPh>
    <rPh sb="8" eb="9">
      <t>カイ</t>
    </rPh>
    <rPh sb="10" eb="13">
      <t>ジドウシャ</t>
    </rPh>
    <rPh sb="13" eb="14">
      <t>エン</t>
    </rPh>
    <rPh sb="15" eb="18">
      <t>リジチョウ</t>
    </rPh>
    <rPh sb="19" eb="21">
      <t>コクド</t>
    </rPh>
    <rPh sb="22" eb="24">
      <t>タロウ</t>
    </rPh>
    <phoneticPr fontId="2"/>
  </si>
  <si>
    <t>事業者名</t>
    <rPh sb="0" eb="3">
      <t>ジギョウシャ</t>
    </rPh>
    <rPh sb="3" eb="4">
      <t>メイ</t>
    </rPh>
    <phoneticPr fontId="2"/>
  </si>
  <si>
    <t>社会福祉法人国交会 自動車苑</t>
    <rPh sb="2" eb="4">
      <t>フクシ</t>
    </rPh>
    <rPh sb="10" eb="13">
      <t>ジドウシャ</t>
    </rPh>
    <rPh sb="13" eb="14">
      <t>エン</t>
    </rPh>
    <phoneticPr fontId="2"/>
  </si>
  <si>
    <t>ｼｬｶｲﾌｸｼﾎｳｼﾞﾝｺｯｺｳｶｲ ｼﾞﾄﾞｳｼｬｴﾝ ﾘｼﾞﾁｮｳ ｺｸﾄﾞ ﾀﾛｳ</t>
    <phoneticPr fontId="2"/>
  </si>
  <si>
    <t>代表者名</t>
    <rPh sb="0" eb="3">
      <t>ダイヒョウシャ</t>
    </rPh>
    <rPh sb="3" eb="4">
      <t>メイ</t>
    </rPh>
    <phoneticPr fontId="2"/>
  </si>
  <si>
    <t>理事長　国土　太郎</t>
    <rPh sb="0" eb="3">
      <t>リジチョウ</t>
    </rPh>
    <rPh sb="4" eb="6">
      <t>コクド</t>
    </rPh>
    <rPh sb="7" eb="9">
      <t>タロウ</t>
    </rPh>
    <phoneticPr fontId="2"/>
  </si>
  <si>
    <t>振込先金融機関</t>
    <rPh sb="0" eb="3">
      <t>フリコミサキ</t>
    </rPh>
    <rPh sb="3" eb="5">
      <t>キンユウ</t>
    </rPh>
    <rPh sb="5" eb="7">
      <t>キカン</t>
    </rPh>
    <phoneticPr fontId="2"/>
  </si>
  <si>
    <t>国土交通銀行</t>
    <rPh sb="0" eb="2">
      <t>コクド</t>
    </rPh>
    <rPh sb="2" eb="4">
      <t>コウツウ</t>
    </rPh>
    <rPh sb="4" eb="6">
      <t>ギンコウ</t>
    </rPh>
    <phoneticPr fontId="2"/>
  </si>
  <si>
    <t>支店</t>
    <rPh sb="0" eb="2">
      <t>シテン</t>
    </rPh>
    <phoneticPr fontId="2"/>
  </si>
  <si>
    <t>霞ヶ関支店</t>
    <rPh sb="0" eb="3">
      <t>カスミガセキ</t>
    </rPh>
    <rPh sb="3" eb="5">
      <t>シテン</t>
    </rPh>
    <phoneticPr fontId="2"/>
  </si>
  <si>
    <t>預金種別</t>
    <rPh sb="0" eb="2">
      <t>ヨキン</t>
    </rPh>
    <rPh sb="2" eb="4">
      <t>シュベツ</t>
    </rPh>
    <phoneticPr fontId="2"/>
  </si>
  <si>
    <t>普通預金</t>
    <rPh sb="0" eb="2">
      <t>フツウ</t>
    </rPh>
    <rPh sb="2" eb="4">
      <t>ヨキン</t>
    </rPh>
    <phoneticPr fontId="2"/>
  </si>
  <si>
    <t>口座番号</t>
    <rPh sb="0" eb="2">
      <t>コウザ</t>
    </rPh>
    <rPh sb="2" eb="4">
      <t>バンゴウ</t>
    </rPh>
    <phoneticPr fontId="2"/>
  </si>
  <si>
    <t>税抜き申請・税込み申請の別</t>
    <rPh sb="0" eb="2">
      <t>ゼイヌ</t>
    </rPh>
    <rPh sb="3" eb="5">
      <t>シンセイ</t>
    </rPh>
    <rPh sb="6" eb="8">
      <t>ゼイコ</t>
    </rPh>
    <rPh sb="9" eb="11">
      <t>シンセイ</t>
    </rPh>
    <rPh sb="12" eb="13">
      <t>ベツ</t>
    </rPh>
    <phoneticPr fontId="2"/>
  </si>
  <si>
    <t>税抜き</t>
    <rPh sb="0" eb="2">
      <t>ゼイヌ</t>
    </rPh>
    <phoneticPr fontId="2"/>
  </si>
  <si>
    <t>税込み</t>
    <rPh sb="0" eb="2">
      <t>ゼイコ</t>
    </rPh>
    <phoneticPr fontId="2"/>
  </si>
  <si>
    <t>補助金又は自己負担以外での収入がある場合はその金額</t>
  </si>
  <si>
    <t>在宅重度後遺障害者(患者)の受入（利用）状況</t>
    <rPh sb="17" eb="19">
      <t>リヨウ</t>
    </rPh>
    <phoneticPr fontId="2"/>
  </si>
  <si>
    <t>受入（利用）者</t>
    <rPh sb="0" eb="1">
      <t>ウ</t>
    </rPh>
    <rPh sb="1" eb="2">
      <t>イ</t>
    </rPh>
    <rPh sb="3" eb="5">
      <t>リヨウ</t>
    </rPh>
    <rPh sb="6" eb="7">
      <t>シャ</t>
    </rPh>
    <phoneticPr fontId="2"/>
  </si>
  <si>
    <t>受入（利用）開始日</t>
    <rPh sb="0" eb="2">
      <t>ウケイレ</t>
    </rPh>
    <rPh sb="3" eb="5">
      <t>リヨウ</t>
    </rPh>
    <rPh sb="6" eb="9">
      <t>カイシビ</t>
    </rPh>
    <phoneticPr fontId="2"/>
  </si>
  <si>
    <t>受入（利用）終了日</t>
    <rPh sb="0" eb="2">
      <t>ウケイレ</t>
    </rPh>
    <rPh sb="3" eb="5">
      <t>リヨウ</t>
    </rPh>
    <rPh sb="6" eb="9">
      <t>シュウリョウビ</t>
    </rPh>
    <phoneticPr fontId="2"/>
  </si>
  <si>
    <t>期間</t>
    <rPh sb="0" eb="2">
      <t>キカン</t>
    </rPh>
    <phoneticPr fontId="2"/>
  </si>
  <si>
    <t>区分</t>
    <rPh sb="0" eb="2">
      <t>クブン</t>
    </rPh>
    <phoneticPr fontId="2"/>
  </si>
  <si>
    <t>A</t>
  </si>
  <si>
    <t>脳損傷</t>
    <rPh sb="0" eb="3">
      <t>ノウソンショウ</t>
    </rPh>
    <phoneticPr fontId="2"/>
  </si>
  <si>
    <t>B</t>
  </si>
  <si>
    <t>C</t>
  </si>
  <si>
    <t>脊髄損傷</t>
    <rPh sb="0" eb="2">
      <t>セキズイ</t>
    </rPh>
    <rPh sb="2" eb="4">
      <t>ソンショウ</t>
    </rPh>
    <phoneticPr fontId="2"/>
  </si>
  <si>
    <t>D</t>
    <phoneticPr fontId="2"/>
  </si>
  <si>
    <t>その他</t>
    <rPh sb="2" eb="3">
      <t>タ</t>
    </rPh>
    <phoneticPr fontId="2"/>
  </si>
  <si>
    <t>E</t>
    <phoneticPr fontId="2"/>
  </si>
  <si>
    <t>延べ人数</t>
    <rPh sb="0" eb="1">
      <t>ノ</t>
    </rPh>
    <rPh sb="2" eb="4">
      <t>ニンズウ</t>
    </rPh>
    <phoneticPr fontId="2"/>
  </si>
  <si>
    <t>延べ日数</t>
    <rPh sb="0" eb="1">
      <t>ノ</t>
    </rPh>
    <rPh sb="2" eb="4">
      <t>ニッスウ</t>
    </rPh>
    <phoneticPr fontId="2"/>
  </si>
  <si>
    <t>今後の受入（利用）見込み延べ人数</t>
    <rPh sb="6" eb="8">
      <t>リヨウ</t>
    </rPh>
    <phoneticPr fontId="2"/>
  </si>
  <si>
    <t>合計</t>
    <rPh sb="0" eb="2">
      <t>ゴウケイ</t>
    </rPh>
    <phoneticPr fontId="2"/>
  </si>
  <si>
    <t>名程度</t>
    <rPh sb="0" eb="1">
      <t>メイ</t>
    </rPh>
    <rPh sb="1" eb="3">
      <t>テイド</t>
    </rPh>
    <phoneticPr fontId="2"/>
  </si>
  <si>
    <t>脳損傷</t>
    <rPh sb="0" eb="1">
      <t>ノウ</t>
    </rPh>
    <rPh sb="1" eb="3">
      <t>ソンショウ</t>
    </rPh>
    <phoneticPr fontId="2"/>
  </si>
  <si>
    <t>脊髄損傷</t>
    <rPh sb="0" eb="4">
      <t>セキズイソンショウ</t>
    </rPh>
    <phoneticPr fontId="2"/>
  </si>
  <si>
    <t>計</t>
    <rPh sb="0" eb="1">
      <t>ケイ</t>
    </rPh>
    <phoneticPr fontId="2"/>
  </si>
  <si>
    <t>（１）人材雇用費</t>
    <rPh sb="3" eb="5">
      <t>ジンザイ</t>
    </rPh>
    <rPh sb="5" eb="7">
      <t>コヨウ</t>
    </rPh>
    <rPh sb="7" eb="8">
      <t>ヒ</t>
    </rPh>
    <phoneticPr fontId="2"/>
  </si>
  <si>
    <t>分類</t>
    <rPh sb="0" eb="2">
      <t>ブンルイ</t>
    </rPh>
    <phoneticPr fontId="2"/>
  </si>
  <si>
    <t>対象職員</t>
    <rPh sb="0" eb="2">
      <t>タイショウ</t>
    </rPh>
    <rPh sb="2" eb="4">
      <t>ショクイン</t>
    </rPh>
    <phoneticPr fontId="2"/>
  </si>
  <si>
    <t>雇用形態</t>
    <rPh sb="0" eb="2">
      <t>コヨウ</t>
    </rPh>
    <rPh sb="2" eb="4">
      <t>ケイタイ</t>
    </rPh>
    <phoneticPr fontId="2"/>
  </si>
  <si>
    <t>給与支払予定額</t>
    <rPh sb="0" eb="2">
      <t>キュウヨ</t>
    </rPh>
    <rPh sb="2" eb="4">
      <t>シハラ</t>
    </rPh>
    <rPh sb="4" eb="6">
      <t>ヨテイ</t>
    </rPh>
    <rPh sb="6" eb="7">
      <t>ガク</t>
    </rPh>
    <phoneticPr fontId="2"/>
  </si>
  <si>
    <t>雇用開始年月</t>
    <rPh sb="0" eb="2">
      <t>コヨウ</t>
    </rPh>
    <rPh sb="2" eb="4">
      <t>カイシ</t>
    </rPh>
    <rPh sb="4" eb="6">
      <t>ネンゲツ</t>
    </rPh>
    <phoneticPr fontId="2"/>
  </si>
  <si>
    <t>対象月数</t>
    <rPh sb="0" eb="2">
      <t>タイショウ</t>
    </rPh>
    <rPh sb="2" eb="4">
      <t>ツキスウ</t>
    </rPh>
    <phoneticPr fontId="2"/>
  </si>
  <si>
    <t>補助金対象経費</t>
    <rPh sb="0" eb="3">
      <t>ホジョキン</t>
    </rPh>
    <rPh sb="3" eb="5">
      <t>タイショウ</t>
    </rPh>
    <rPh sb="5" eb="7">
      <t>ケイヒ</t>
    </rPh>
    <phoneticPr fontId="2"/>
  </si>
  <si>
    <t>実施年月</t>
    <rPh sb="0" eb="2">
      <t>ジッシ</t>
    </rPh>
    <rPh sb="2" eb="4">
      <t>ネンゲツ</t>
    </rPh>
    <phoneticPr fontId="2"/>
  </si>
  <si>
    <t>正社員</t>
    <rPh sb="0" eb="3">
      <t>セイシャイン</t>
    </rPh>
    <phoneticPr fontId="2"/>
  </si>
  <si>
    <t>パート</t>
  </si>
  <si>
    <t>アルバイト</t>
  </si>
  <si>
    <t>パート</t>
    <phoneticPr fontId="2"/>
  </si>
  <si>
    <t>（２）求人情報発信費</t>
    <rPh sb="3" eb="5">
      <t>キュウジン</t>
    </rPh>
    <rPh sb="5" eb="7">
      <t>ジョウホウ</t>
    </rPh>
    <rPh sb="7" eb="9">
      <t>ハッシン</t>
    </rPh>
    <rPh sb="9" eb="10">
      <t>ヒ</t>
    </rPh>
    <phoneticPr fontId="2"/>
  </si>
  <si>
    <t>税抜金額</t>
    <rPh sb="0" eb="2">
      <t>ゼイヌ</t>
    </rPh>
    <rPh sb="2" eb="4">
      <t>キンガク</t>
    </rPh>
    <phoneticPr fontId="2"/>
  </si>
  <si>
    <t>消費税</t>
    <rPh sb="0" eb="3">
      <t>ショウヒゼイ</t>
    </rPh>
    <phoneticPr fontId="2"/>
  </si>
  <si>
    <t>税込金額</t>
    <rPh sb="0" eb="2">
      <t>ゼイコ</t>
    </rPh>
    <rPh sb="2" eb="4">
      <t>キンガク</t>
    </rPh>
    <phoneticPr fontId="2"/>
  </si>
  <si>
    <t>実施内容</t>
    <rPh sb="0" eb="2">
      <t>ジッシ</t>
    </rPh>
    <rPh sb="2" eb="4">
      <t>ナイヨウ</t>
    </rPh>
    <phoneticPr fontId="2"/>
  </si>
  <si>
    <t>運営会社名</t>
    <rPh sb="0" eb="2">
      <t>ウンエイ</t>
    </rPh>
    <rPh sb="2" eb="4">
      <t>ガイシャ</t>
    </rPh>
    <rPh sb="3" eb="4">
      <t>シャ</t>
    </rPh>
    <rPh sb="4" eb="5">
      <t>メイ</t>
    </rPh>
    <phoneticPr fontId="2"/>
  </si>
  <si>
    <t>サイトURL及び成果物の名称</t>
    <rPh sb="6" eb="7">
      <t>オヨ</t>
    </rPh>
    <rPh sb="8" eb="11">
      <t>セイカブツ</t>
    </rPh>
    <rPh sb="12" eb="14">
      <t>メイショウ</t>
    </rPh>
    <phoneticPr fontId="2"/>
  </si>
  <si>
    <t>数量</t>
    <rPh sb="0" eb="2">
      <t>スウリョウ</t>
    </rPh>
    <phoneticPr fontId="2"/>
  </si>
  <si>
    <t>単価</t>
    <rPh sb="0" eb="2">
      <t>タンカ</t>
    </rPh>
    <phoneticPr fontId="2"/>
  </si>
  <si>
    <t>金額</t>
    <rPh sb="0" eb="2">
      <t>キンガク</t>
    </rPh>
    <phoneticPr fontId="2"/>
  </si>
  <si>
    <t>掲載日</t>
    <rPh sb="0" eb="3">
      <t>ケイサイビ</t>
    </rPh>
    <phoneticPr fontId="2"/>
  </si>
  <si>
    <t>単位</t>
    <rPh sb="0" eb="2">
      <t>タンイ</t>
    </rPh>
    <phoneticPr fontId="2"/>
  </si>
  <si>
    <t>大手就活情報サイト掲載</t>
    <rPh sb="0" eb="2">
      <t>オオテ</t>
    </rPh>
    <rPh sb="2" eb="4">
      <t>シュウカツ</t>
    </rPh>
    <rPh sb="4" eb="6">
      <t>ジョウホウ</t>
    </rPh>
    <rPh sb="9" eb="11">
      <t>ケイサイ</t>
    </rPh>
    <phoneticPr fontId="2"/>
  </si>
  <si>
    <t>○○○(株)</t>
    <rPh sb="3" eb="6">
      <t>カブ</t>
    </rPh>
    <phoneticPr fontId="2"/>
  </si>
  <si>
    <t>XX/XXXX.XX</t>
  </si>
  <si>
    <t>パンフレット作成</t>
    <rPh sb="6" eb="8">
      <t>サクセイ</t>
    </rPh>
    <phoneticPr fontId="2"/>
  </si>
  <si>
    <t>職員募集！</t>
    <rPh sb="0" eb="2">
      <t>ショクイン</t>
    </rPh>
    <rPh sb="2" eb="4">
      <t>ボシュウ</t>
    </rPh>
    <phoneticPr fontId="2"/>
  </si>
  <si>
    <t>チラシ作成</t>
    <rPh sb="3" eb="5">
      <t>サクセイ</t>
    </rPh>
    <phoneticPr fontId="2"/>
  </si>
  <si>
    <t>（２）-２求人情報発信費により実施する企画内容</t>
    <rPh sb="5" eb="7">
      <t>キュウジン</t>
    </rPh>
    <rPh sb="7" eb="9">
      <t>ジョウホウ</t>
    </rPh>
    <rPh sb="9" eb="11">
      <t>ハッシン</t>
    </rPh>
    <rPh sb="11" eb="12">
      <t>ヒ</t>
    </rPh>
    <rPh sb="15" eb="17">
      <t>ジッシ</t>
    </rPh>
    <rPh sb="19" eb="21">
      <t>キカク</t>
    </rPh>
    <rPh sb="21" eb="23">
      <t>ナイヨウ</t>
    </rPh>
    <phoneticPr fontId="2"/>
  </si>
  <si>
    <t>企画内容</t>
    <rPh sb="0" eb="2">
      <t>キカク</t>
    </rPh>
    <rPh sb="2" eb="4">
      <t>ナイヨウ</t>
    </rPh>
    <phoneticPr fontId="2"/>
  </si>
  <si>
    <t>（３）職業紹介利用費</t>
    <rPh sb="3" eb="5">
      <t>ショクギョウ</t>
    </rPh>
    <rPh sb="5" eb="7">
      <t>ショウカイ</t>
    </rPh>
    <rPh sb="7" eb="9">
      <t>リヨウ</t>
    </rPh>
    <rPh sb="9" eb="10">
      <t>ヒ</t>
    </rPh>
    <phoneticPr fontId="2"/>
  </si>
  <si>
    <t>税抜金額</t>
    <rPh sb="0" eb="2">
      <t>ゼイヌ</t>
    </rPh>
    <rPh sb="2" eb="4">
      <t>キンガク</t>
    </rPh>
    <phoneticPr fontId="32"/>
  </si>
  <si>
    <t>消費税</t>
    <rPh sb="0" eb="3">
      <t>ショウヒゼイ</t>
    </rPh>
    <phoneticPr fontId="32"/>
  </si>
  <si>
    <t>税込金額</t>
    <rPh sb="0" eb="2">
      <t>ゼイコ</t>
    </rPh>
    <rPh sb="2" eb="4">
      <t>キンガク</t>
    </rPh>
    <phoneticPr fontId="32"/>
  </si>
  <si>
    <t>補助金対象経費</t>
    <rPh sb="0" eb="3">
      <t>ホジョキン</t>
    </rPh>
    <rPh sb="3" eb="5">
      <t>タイショウ</t>
    </rPh>
    <rPh sb="5" eb="7">
      <t>ケイヒ</t>
    </rPh>
    <phoneticPr fontId="32"/>
  </si>
  <si>
    <t>紹介会社名</t>
    <rPh sb="0" eb="2">
      <t>ショウカイ</t>
    </rPh>
    <rPh sb="2" eb="4">
      <t>ガイシャ</t>
    </rPh>
    <rPh sb="4" eb="5">
      <t>メイ</t>
    </rPh>
    <phoneticPr fontId="2"/>
  </si>
  <si>
    <t>紹介手数料</t>
    <rPh sb="0" eb="2">
      <t>ショウカイ</t>
    </rPh>
    <rPh sb="2" eb="5">
      <t>テスウリョウ</t>
    </rPh>
    <phoneticPr fontId="2"/>
  </si>
  <si>
    <t>単価</t>
    <rPh sb="0" eb="2">
      <t>タンカ</t>
    </rPh>
    <phoneticPr fontId="32"/>
  </si>
  <si>
    <t>金額</t>
    <rPh sb="0" eb="2">
      <t>キンガク</t>
    </rPh>
    <phoneticPr fontId="32"/>
  </si>
  <si>
    <t>補助金交付申請に関する担当者</t>
    <rPh sb="0" eb="3">
      <t>ホジョキン</t>
    </rPh>
    <rPh sb="3" eb="5">
      <t>コウフ</t>
    </rPh>
    <rPh sb="5" eb="7">
      <t>シンセイ</t>
    </rPh>
    <rPh sb="8" eb="9">
      <t>カン</t>
    </rPh>
    <rPh sb="11" eb="14">
      <t>タントウシャ</t>
    </rPh>
    <phoneticPr fontId="2"/>
  </si>
  <si>
    <t>郵便物の宛名</t>
    <rPh sb="0" eb="3">
      <t>ユウビンブツ</t>
    </rPh>
    <rPh sb="4" eb="6">
      <t>アテナ</t>
    </rPh>
    <phoneticPr fontId="2"/>
  </si>
  <si>
    <t>郵便物の送付先住所</t>
    <rPh sb="0" eb="3">
      <t>ユウビンブツ</t>
    </rPh>
    <rPh sb="4" eb="7">
      <t>ソウフサキ</t>
    </rPh>
    <rPh sb="7" eb="9">
      <t>ジュウショ</t>
    </rPh>
    <phoneticPr fontId="2"/>
  </si>
  <si>
    <t>〒105-0003　東京都港区西新橋1-2-9　日比谷セントラルビル14階</t>
    <phoneticPr fontId="2"/>
  </si>
  <si>
    <t>所属</t>
    <rPh sb="0" eb="2">
      <t>ショゾク</t>
    </rPh>
    <phoneticPr fontId="2"/>
  </si>
  <si>
    <t>役職</t>
    <rPh sb="0" eb="2">
      <t>ヤクショク</t>
    </rPh>
    <phoneticPr fontId="2"/>
  </si>
  <si>
    <t>氏名ふりがな</t>
    <rPh sb="0" eb="2">
      <t>シメイ</t>
    </rPh>
    <phoneticPr fontId="2"/>
  </si>
  <si>
    <t>電話番号</t>
    <rPh sb="0" eb="4">
      <t>デンワバンゴウ</t>
    </rPh>
    <phoneticPr fontId="2"/>
  </si>
  <si>
    <t>FAX番号</t>
    <rPh sb="3" eb="5">
      <t>バンゴウ</t>
    </rPh>
    <phoneticPr fontId="2"/>
  </si>
  <si>
    <t>e-mail</t>
  </si>
  <si>
    <t>担当者①</t>
    <rPh sb="0" eb="3">
      <t>タントウシャ</t>
    </rPh>
    <phoneticPr fontId="2"/>
  </si>
  <si>
    <t>担当者②</t>
    <rPh sb="0" eb="3">
      <t>タントウシャ</t>
    </rPh>
    <phoneticPr fontId="2"/>
  </si>
  <si>
    <t>第１の３号様式（第４条第２項関係）</t>
  </si>
  <si>
    <t>自動車事故被害者支援体制等整備事業事務局　宛て</t>
    <rPh sb="21" eb="22">
      <t>ア</t>
    </rPh>
    <phoneticPr fontId="2"/>
  </si>
  <si>
    <t>申請者</t>
  </si>
  <si>
    <t>自動車事故対策費補助金交付申請書</t>
  </si>
  <si>
    <t>　令和４年度自動車事故対策費補助金(自動車事故被害者支援体制等整備事業(介護職員等緊急確保事業))の交付を受けたいので、補助金等に係る予算の執行の適正化に関する法律（昭和30年法律第179号）第５条の規定に基づき、別紙関係書類を添えて申請します。</t>
    <rPh sb="1" eb="3">
      <t>レイワ</t>
    </rPh>
    <phoneticPr fontId="2"/>
  </si>
  <si>
    <t>1.　補助対象事業の内容　　別紙　令和４年度自動車事故被害者支援体制等整備事業</t>
    <rPh sb="17" eb="19">
      <t>レイワ</t>
    </rPh>
    <phoneticPr fontId="2"/>
  </si>
  <si>
    <t>　　　　　　　　（介護職員等緊急確保事業）計画・経費所要額調書兼収支計算書のとおり</t>
    <rPh sb="9" eb="11">
      <t>カイゴ</t>
    </rPh>
    <rPh sb="11" eb="14">
      <t>ショクインナド</t>
    </rPh>
    <rPh sb="14" eb="16">
      <t>キンキュウ</t>
    </rPh>
    <rPh sb="16" eb="18">
      <t>カクホ</t>
    </rPh>
    <rPh sb="18" eb="20">
      <t>ジギョウ</t>
    </rPh>
    <rPh sb="21" eb="23">
      <t>ケイカク</t>
    </rPh>
    <rPh sb="26" eb="29">
      <t>ショヨウガク</t>
    </rPh>
    <rPh sb="29" eb="31">
      <t>チョウショ</t>
    </rPh>
    <rPh sb="31" eb="32">
      <t>ケン</t>
    </rPh>
    <phoneticPr fontId="2"/>
  </si>
  <si>
    <t>2.　補助対象経費　　　　　別紙　令和４年度自動車事故被害者支援体制等整備事業</t>
    <rPh sb="17" eb="19">
      <t>レイワ</t>
    </rPh>
    <rPh sb="20" eb="22">
      <t>ネンド</t>
    </rPh>
    <phoneticPr fontId="2"/>
  </si>
  <si>
    <t>　　　　　　　　（介護職員等緊急確保事業）実施・経費所要額調書兼収支計算書のとおり</t>
    <rPh sb="9" eb="20">
      <t>カイゴショクイントウキンキュウカクホジギョウ</t>
    </rPh>
    <rPh sb="26" eb="31">
      <t>ショヨウガクチョウショ</t>
    </rPh>
    <rPh sb="31" eb="32">
      <t>ケン</t>
    </rPh>
    <phoneticPr fontId="2"/>
  </si>
  <si>
    <t>3.　補助金交付申請額</t>
  </si>
  <si>
    <t>金</t>
  </si>
  <si>
    <t>円</t>
    <rPh sb="0" eb="1">
      <t>エン</t>
    </rPh>
    <phoneticPr fontId="2"/>
  </si>
  <si>
    <t>4.　添付書類</t>
  </si>
  <si>
    <t>　(1) 申請者の営む主な事業及びその内容</t>
  </si>
  <si>
    <t>　(2) 申請者の資産及び負債に関する事項</t>
  </si>
  <si>
    <t>　(3) 補助対象事業に関する収支予算書</t>
  </si>
  <si>
    <t>　(4) その他補助金の交付に関して参考となる書類</t>
  </si>
  <si>
    <t>（別紙）</t>
  </si>
  <si>
    <t>令和４年度自動車事故被害者支援体制等整備事業（介護職員等緊急確保事業）計画・経費所要額調書兼収支計算書</t>
    <rPh sb="23" eb="34">
      <t>カイゴショクイントウキンキュウカクホジギョウ</t>
    </rPh>
    <rPh sb="35" eb="37">
      <t>ケイカク</t>
    </rPh>
    <rPh sb="40" eb="42">
      <t>ショヨウ</t>
    </rPh>
    <rPh sb="42" eb="43">
      <t>ガク</t>
    </rPh>
    <rPh sb="43" eb="45">
      <t>チョウショ</t>
    </rPh>
    <rPh sb="45" eb="46">
      <t>ケン</t>
    </rPh>
    <phoneticPr fontId="2"/>
  </si>
  <si>
    <t>１．実施を予定している補助対象事業の内容</t>
    <rPh sb="2" eb="4">
      <t>ジッシ</t>
    </rPh>
    <rPh sb="5" eb="7">
      <t>ヨテイ</t>
    </rPh>
    <rPh sb="11" eb="13">
      <t>ホジョ</t>
    </rPh>
    <rPh sb="13" eb="15">
      <t>タイショウ</t>
    </rPh>
    <rPh sb="15" eb="17">
      <t>ジギョウ</t>
    </rPh>
    <rPh sb="18" eb="20">
      <t>ナイヨウ</t>
    </rPh>
    <phoneticPr fontId="2"/>
  </si>
  <si>
    <t>補助対象経費（見込）</t>
    <rPh sb="0" eb="2">
      <t>ホジョ</t>
    </rPh>
    <rPh sb="2" eb="4">
      <t>タイショウ</t>
    </rPh>
    <rPh sb="4" eb="6">
      <t>ケイヒ</t>
    </rPh>
    <rPh sb="7" eb="9">
      <t>ミコ</t>
    </rPh>
    <phoneticPr fontId="2"/>
  </si>
  <si>
    <t>財源区分（見込）</t>
    <rPh sb="0" eb="2">
      <t>ザイゲン</t>
    </rPh>
    <rPh sb="2" eb="4">
      <t>クブン</t>
    </rPh>
    <rPh sb="5" eb="7">
      <t>ミコ</t>
    </rPh>
    <phoneticPr fontId="2"/>
  </si>
  <si>
    <t>備考</t>
    <rPh sb="0" eb="2">
      <t>ビコウ</t>
    </rPh>
    <phoneticPr fontId="2"/>
  </si>
  <si>
    <t>費目（細目）・実施内容</t>
    <rPh sb="0" eb="1">
      <t>ヒ</t>
    </rPh>
    <rPh sb="1" eb="2">
      <t>メ</t>
    </rPh>
    <rPh sb="3" eb="5">
      <t>サイモク</t>
    </rPh>
    <rPh sb="7" eb="9">
      <t>ジッシ</t>
    </rPh>
    <rPh sb="9" eb="11">
      <t>ナイヨウ</t>
    </rPh>
    <phoneticPr fontId="2"/>
  </si>
  <si>
    <t>積算内訳</t>
    <rPh sb="0" eb="2">
      <t>セキサン</t>
    </rPh>
    <rPh sb="2" eb="4">
      <t>ウチワケ</t>
    </rPh>
    <phoneticPr fontId="2"/>
  </si>
  <si>
    <t>補助金申請額</t>
    <rPh sb="0" eb="3">
      <t>ホジョキン</t>
    </rPh>
    <rPh sb="3" eb="5">
      <t>シンセイ</t>
    </rPh>
    <rPh sb="5" eb="6">
      <t>ガク</t>
    </rPh>
    <phoneticPr fontId="2"/>
  </si>
  <si>
    <t>自己負担額</t>
    <rPh sb="0" eb="2">
      <t>ジコ</t>
    </rPh>
    <rPh sb="2" eb="4">
      <t>フタン</t>
    </rPh>
    <rPh sb="4" eb="5">
      <t>ガク</t>
    </rPh>
    <phoneticPr fontId="2"/>
  </si>
  <si>
    <t>その他の収入</t>
    <rPh sb="2" eb="3">
      <t>タ</t>
    </rPh>
    <rPh sb="4" eb="6">
      <t>シュウニュウ</t>
    </rPh>
    <phoneticPr fontId="2"/>
  </si>
  <si>
    <t>(1)人材雇用費</t>
    <rPh sb="3" eb="5">
      <t>ジンザイ</t>
    </rPh>
    <rPh sb="5" eb="8">
      <t>コヨウヒ</t>
    </rPh>
    <phoneticPr fontId="2"/>
  </si>
  <si>
    <t>～</t>
  </si>
  <si>
    <t>(2)求人情報発信費</t>
    <rPh sb="3" eb="5">
      <t>キュウジン</t>
    </rPh>
    <rPh sb="5" eb="7">
      <t>ジョウホウ</t>
    </rPh>
    <rPh sb="7" eb="9">
      <t>ハッシン</t>
    </rPh>
    <rPh sb="9" eb="10">
      <t>ヒ</t>
    </rPh>
    <phoneticPr fontId="2"/>
  </si>
  <si>
    <t>(3)職業紹介利用費</t>
    <rPh sb="3" eb="5">
      <t>ショクギョウ</t>
    </rPh>
    <rPh sb="5" eb="7">
      <t>ショウカイ</t>
    </rPh>
    <rPh sb="7" eb="9">
      <t>リヨウ</t>
    </rPh>
    <rPh sb="9" eb="10">
      <t>ヒ</t>
    </rPh>
    <phoneticPr fontId="2"/>
  </si>
  <si>
    <t>合　　　計</t>
    <rPh sb="0" eb="1">
      <t>ゴウ</t>
    </rPh>
    <rPh sb="4" eb="5">
      <t>ケイ</t>
    </rPh>
    <phoneticPr fontId="2"/>
  </si>
  <si>
    <t>２.在宅重度後遺障害者(患者)の受入状況</t>
    <rPh sb="2" eb="4">
      <t>ザイタク</t>
    </rPh>
    <rPh sb="4" eb="6">
      <t>ジュウド</t>
    </rPh>
    <rPh sb="6" eb="8">
      <t>コウイ</t>
    </rPh>
    <rPh sb="8" eb="11">
      <t>ショウガイシャ</t>
    </rPh>
    <rPh sb="12" eb="14">
      <t>カンジャ</t>
    </rPh>
    <rPh sb="16" eb="18">
      <t>ウケイレ</t>
    </rPh>
    <rPh sb="18" eb="20">
      <t>ジョウキョウ</t>
    </rPh>
    <phoneticPr fontId="2"/>
  </si>
  <si>
    <t>受入（利用）期間</t>
    <rPh sb="3" eb="5">
      <t>リヨウ</t>
    </rPh>
    <phoneticPr fontId="2"/>
  </si>
  <si>
    <t>実受入（利用）延べ人数</t>
    <rPh sb="0" eb="1">
      <t>ジツ</t>
    </rPh>
    <rPh sb="4" eb="6">
      <t>リヨウ</t>
    </rPh>
    <phoneticPr fontId="2"/>
  </si>
  <si>
    <t>実受入（利用）延べ日数</t>
    <rPh sb="0" eb="1">
      <t>ジツ</t>
    </rPh>
    <rPh sb="4" eb="6">
      <t>リヨウ</t>
    </rPh>
    <rPh sb="9" eb="11">
      <t>ニッスウ</t>
    </rPh>
    <phoneticPr fontId="2"/>
  </si>
  <si>
    <t>見込み延べ人数</t>
    <rPh sb="0" eb="2">
      <t>ミコ</t>
    </rPh>
    <rPh sb="3" eb="4">
      <t>ノ</t>
    </rPh>
    <rPh sb="5" eb="7">
      <t>ニンズウ</t>
    </rPh>
    <phoneticPr fontId="2"/>
  </si>
  <si>
    <t>名</t>
    <rPh sb="0" eb="1">
      <t>メイ</t>
    </rPh>
    <phoneticPr fontId="2"/>
  </si>
  <si>
    <t>日</t>
    <rPh sb="0" eb="1">
      <t>ニチ</t>
    </rPh>
    <phoneticPr fontId="2"/>
  </si>
  <si>
    <t>(本交付申請日)</t>
  </si>
  <si>
    <t>（脳損傷</t>
    <rPh sb="1" eb="2">
      <t>ノウ</t>
    </rPh>
    <rPh sb="2" eb="4">
      <t>ソンショウ</t>
    </rPh>
    <phoneticPr fontId="2"/>
  </si>
  <si>
    <t>）</t>
  </si>
  <si>
    <t>内訳：</t>
    <rPh sb="0" eb="2">
      <t>ウチワケ</t>
    </rPh>
    <phoneticPr fontId="2"/>
  </si>
  <si>
    <t>３.求人情報発信事業費により実施する企画内容</t>
    <rPh sb="2" eb="4">
      <t>キュウジン</t>
    </rPh>
    <rPh sb="4" eb="6">
      <t>ジョウホウ</t>
    </rPh>
    <rPh sb="6" eb="8">
      <t>ハッシン</t>
    </rPh>
    <rPh sb="8" eb="10">
      <t>ジギョウ</t>
    </rPh>
    <rPh sb="10" eb="11">
      <t>ヒ</t>
    </rPh>
    <rPh sb="14" eb="16">
      <t>ジッシ</t>
    </rPh>
    <rPh sb="18" eb="20">
      <t>キカク</t>
    </rPh>
    <rPh sb="20" eb="22">
      <t>ナイヨウ</t>
    </rPh>
    <phoneticPr fontId="2"/>
  </si>
  <si>
    <t>４.補助対象事業に関する収支計算書</t>
    <rPh sb="2" eb="4">
      <t>ホジョ</t>
    </rPh>
    <rPh sb="4" eb="6">
      <t>タイショウ</t>
    </rPh>
    <rPh sb="6" eb="8">
      <t>ジギョウ</t>
    </rPh>
    <rPh sb="9" eb="10">
      <t>カン</t>
    </rPh>
    <rPh sb="12" eb="14">
      <t>シュウシ</t>
    </rPh>
    <rPh sb="14" eb="17">
      <t>ケイサンショ</t>
    </rPh>
    <phoneticPr fontId="2"/>
  </si>
  <si>
    <t>収入の部</t>
    <rPh sb="0" eb="2">
      <t>シュウニュウ</t>
    </rPh>
    <rPh sb="3" eb="4">
      <t>ブ</t>
    </rPh>
    <phoneticPr fontId="2"/>
  </si>
  <si>
    <t>支出の部</t>
    <rPh sb="0" eb="2">
      <t>シシュツ</t>
    </rPh>
    <rPh sb="3" eb="4">
      <t>ブ</t>
    </rPh>
    <phoneticPr fontId="2"/>
  </si>
  <si>
    <t>収支差額(A)-(B)</t>
    <rPh sb="0" eb="2">
      <t>シュウシ</t>
    </rPh>
    <rPh sb="2" eb="4">
      <t>サガク</t>
    </rPh>
    <phoneticPr fontId="2"/>
  </si>
  <si>
    <t>科目</t>
    <rPh sb="0" eb="2">
      <t>カモク</t>
    </rPh>
    <phoneticPr fontId="2"/>
  </si>
  <si>
    <t>予算額</t>
    <rPh sb="0" eb="3">
      <t>ヨサンガク</t>
    </rPh>
    <phoneticPr fontId="2"/>
  </si>
  <si>
    <t>自動車事故対策費補助金</t>
    <rPh sb="0" eb="3">
      <t>ジドウシャ</t>
    </rPh>
    <rPh sb="3" eb="5">
      <t>ジコ</t>
    </rPh>
    <rPh sb="5" eb="8">
      <t>タイサクヒ</t>
    </rPh>
    <rPh sb="8" eb="11">
      <t>ホジョキン</t>
    </rPh>
    <phoneticPr fontId="2"/>
  </si>
  <si>
    <t>人材雇用費</t>
    <rPh sb="0" eb="2">
      <t>ジンザイ</t>
    </rPh>
    <rPh sb="2" eb="5">
      <t>コヨウヒ</t>
    </rPh>
    <phoneticPr fontId="2"/>
  </si>
  <si>
    <t>自己負担額</t>
    <rPh sb="0" eb="2">
      <t>ジコ</t>
    </rPh>
    <rPh sb="2" eb="5">
      <t>フタンガク</t>
    </rPh>
    <phoneticPr fontId="2"/>
  </si>
  <si>
    <t>収入合計（A)</t>
    <rPh sb="0" eb="2">
      <t>シュウニュウ</t>
    </rPh>
    <rPh sb="2" eb="4">
      <t>ゴウケイ</t>
    </rPh>
    <phoneticPr fontId="2"/>
  </si>
  <si>
    <t>支出合計（B)</t>
    <rPh sb="0" eb="2">
      <t>シシュツ</t>
    </rPh>
    <rPh sb="2" eb="4">
      <t>ゴウケイ</t>
    </rPh>
    <phoneticPr fontId="2"/>
  </si>
  <si>
    <t>５．補助金交付申請に関する担当者</t>
    <rPh sb="2" eb="5">
      <t>ホジョキン</t>
    </rPh>
    <rPh sb="5" eb="7">
      <t>コウフ</t>
    </rPh>
    <rPh sb="7" eb="9">
      <t>シンセイ</t>
    </rPh>
    <rPh sb="10" eb="11">
      <t>カン</t>
    </rPh>
    <rPh sb="13" eb="16">
      <t>タントウシャ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</si>
</sst>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2" formatCode="_ &quot;¥&quot;* #,##0_ ;_ &quot;¥&quot;* \-#,##0_ ;_ &quot;¥&quot;* &quot;-&quot;_ ;_ @_ "/>
    <numFmt numFmtId="176" formatCode="&quot;¥&quot;#,##0_);[Red]\(&quot;¥&quot;#,##0\)"/>
    <numFmt numFmtId="177" formatCode="#,##0&quot;円&quot;"/>
    <numFmt numFmtId="178" formatCode="[$-411]ggge&quot;年&quot;m&quot;月&quot;"/>
    <numFmt numFmtId="179" formatCode="[$-411]ggge&quot;年&quot;m&quot;月&quot;d&quot;日&quot;;\-;\-;@"/>
    <numFmt numFmtId="180" formatCode="gggyy&quot;年&quot;m&quot;月&quot;"/>
    <numFmt numFmtId="181" formatCode="gggyy&quot;年&quot;m&quot;月&quot;d&quot;日&quot;"/>
    <numFmt numFmtId="182" formatCode="gyy\.m\.d"/>
  </numFmts>
  <fonts count="34" x14ac:knownFonts="1">
    <font>
      <sz val="11"/>
      <color theme="1"/>
      <name val="游ゴシック"/>
      <family val="3"/>
      <scheme val="minor"/>
    </font>
    <font>
      <sz val="11"/>
      <name val="ＭＳ Ｐゴシック"/>
      <family val="3"/>
    </font>
    <font>
      <sz val="6"/>
      <name val="游ゴシック"/>
      <family val="3"/>
    </font>
    <font>
      <sz val="11"/>
      <color theme="1"/>
      <name val="HGPｺﾞｼｯｸM"/>
      <family val="3"/>
    </font>
    <font>
      <sz val="12"/>
      <name val="HGPｺﾞｼｯｸM"/>
      <family val="3"/>
    </font>
    <font>
      <sz val="12"/>
      <name val="HGSｺﾞｼｯｸM"/>
      <family val="3"/>
    </font>
    <font>
      <sz val="11"/>
      <name val="HGPｺﾞｼｯｸM"/>
      <family val="3"/>
    </font>
    <font>
      <sz val="9"/>
      <name val="HGPｺﾞｼｯｸM"/>
      <family val="3"/>
    </font>
    <font>
      <sz val="9"/>
      <color theme="1"/>
      <name val="HGPｺﾞｼｯｸM"/>
      <family val="3"/>
    </font>
    <font>
      <sz val="11"/>
      <name val="HGSｺﾞｼｯｸM"/>
      <family val="3"/>
    </font>
    <font>
      <sz val="11"/>
      <name val="ＭＳ 明朝"/>
      <family val="1"/>
    </font>
    <font>
      <b/>
      <sz val="11"/>
      <name val="ＭＳ 明朝"/>
      <family val="1"/>
    </font>
    <font>
      <b/>
      <sz val="16"/>
      <name val="ＭＳ 明朝"/>
      <family val="1"/>
    </font>
    <font>
      <sz val="11"/>
      <color theme="1"/>
      <name val="ＭＳ 明朝"/>
      <family val="1"/>
    </font>
    <font>
      <i/>
      <sz val="8"/>
      <color theme="0" tint="-0.34998626667073579"/>
      <name val="ＭＳ 明朝"/>
      <family val="1"/>
    </font>
    <font>
      <i/>
      <sz val="8"/>
      <name val="ＭＳ 明朝"/>
      <family val="1"/>
    </font>
    <font>
      <sz val="11"/>
      <color theme="1"/>
      <name val="游ゴシック"/>
      <family val="3"/>
      <scheme val="minor"/>
    </font>
    <font>
      <i/>
      <sz val="11"/>
      <name val="ＭＳ 明朝"/>
      <family val="1"/>
    </font>
    <font>
      <sz val="10"/>
      <name val="ＭＳ 明朝"/>
      <family val="1"/>
    </font>
    <font>
      <sz val="12"/>
      <name val="ＭＳ 明朝"/>
      <family val="1"/>
    </font>
    <font>
      <sz val="9"/>
      <name val="ＭＳ 明朝"/>
      <family val="1"/>
    </font>
    <font>
      <sz val="11"/>
      <name val="游ゴシック"/>
      <family val="3"/>
      <scheme val="minor"/>
    </font>
    <font>
      <b/>
      <sz val="16"/>
      <name val="ＭＳ Ｐゴシック"/>
      <family val="3"/>
    </font>
    <font>
      <sz val="9"/>
      <name val="ＭＳ Ｐゴシック"/>
      <family val="3"/>
    </font>
    <font>
      <sz val="9"/>
      <color theme="1"/>
      <name val="ＭＳ 明朝"/>
      <family val="1"/>
    </font>
    <font>
      <sz val="9"/>
      <color theme="1"/>
      <name val="ＭＳ Ｐゴシック"/>
      <family val="3"/>
    </font>
    <font>
      <i/>
      <sz val="9"/>
      <color theme="0" tint="-0.34998626667073579"/>
      <name val="ＭＳ 明朝"/>
      <family val="1"/>
    </font>
    <font>
      <sz val="9"/>
      <name val="游ゴシック"/>
      <family val="3"/>
      <scheme val="minor"/>
    </font>
    <font>
      <u val="double"/>
      <sz val="9"/>
      <name val="ＭＳ Ｐゴシック"/>
      <family val="3"/>
    </font>
    <font>
      <u val="doubleAccounting"/>
      <sz val="9"/>
      <name val="ＭＳ 明朝"/>
      <family val="1"/>
    </font>
    <font>
      <strike/>
      <sz val="9"/>
      <color rgb="FFFF0000"/>
      <name val="ＭＳ 明朝"/>
      <family val="1"/>
    </font>
    <font>
      <b/>
      <sz val="9"/>
      <color indexed="81"/>
      <name val="Malgun Gothic Semilight"/>
      <family val="3"/>
      <charset val="129"/>
    </font>
    <font>
      <sz val="6"/>
      <name val="游ゴシック"/>
      <family val="3"/>
      <scheme val="minor"/>
    </font>
    <font>
      <sz val="7"/>
      <color theme="1"/>
      <name val="ＭＳ Ｐ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 diagonalDown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 diagonalDown="1">
      <left/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 diagonalDown="1">
      <left style="thin">
        <color indexed="64"/>
      </left>
      <right/>
      <top style="double">
        <color indexed="64"/>
      </top>
      <bottom style="medium">
        <color indexed="64"/>
      </bottom>
      <diagonal style="thin">
        <color indexed="64"/>
      </diagonal>
    </border>
    <border diagonalDown="1">
      <left/>
      <right/>
      <top style="double">
        <color indexed="64"/>
      </top>
      <bottom style="medium">
        <color indexed="64"/>
      </bottom>
      <diagonal style="thin">
        <color indexed="64"/>
      </diagonal>
    </border>
    <border diagonalDown="1">
      <left/>
      <right style="thin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38" fontId="16" fillId="0" borderId="0" applyFont="0" applyFill="0" applyBorder="0" applyAlignment="0" applyProtection="0">
      <alignment vertical="center"/>
    </xf>
  </cellStyleXfs>
  <cellXfs count="427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7" fillId="0" borderId="3" xfId="0" applyFont="1" applyBorder="1" applyAlignment="1">
      <alignment vertical="center" shrinkToFit="1"/>
    </xf>
    <xf numFmtId="0" fontId="8" fillId="0" borderId="4" xfId="0" applyFont="1" applyBorder="1" applyAlignment="1">
      <alignment vertical="center" shrinkToFit="1"/>
    </xf>
    <xf numFmtId="0" fontId="8" fillId="0" borderId="5" xfId="0" applyFont="1" applyBorder="1" applyAlignment="1">
      <alignment vertical="center" shrinkToFit="1"/>
    </xf>
    <xf numFmtId="0" fontId="8" fillId="0" borderId="0" xfId="0" applyFont="1" applyAlignment="1">
      <alignment horizontal="right" vertical="center"/>
    </xf>
    <xf numFmtId="0" fontId="3" fillId="0" borderId="1" xfId="0" applyFont="1" applyBorder="1">
      <alignment vertical="center"/>
    </xf>
    <xf numFmtId="0" fontId="9" fillId="0" borderId="0" xfId="0" applyFont="1">
      <alignment vertical="center"/>
    </xf>
    <xf numFmtId="0" fontId="3" fillId="0" borderId="9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33" xfId="0" applyFont="1" applyBorder="1">
      <alignment vertical="center"/>
    </xf>
    <xf numFmtId="0" fontId="3" fillId="0" borderId="35" xfId="0" applyFont="1" applyBorder="1">
      <alignment vertical="center"/>
    </xf>
    <xf numFmtId="42" fontId="8" fillId="0" borderId="35" xfId="0" applyNumberFormat="1" applyFont="1" applyBorder="1" applyAlignment="1">
      <alignment vertical="center" shrinkToFit="1"/>
    </xf>
    <xf numFmtId="42" fontId="8" fillId="0" borderId="0" xfId="0" applyNumberFormat="1" applyFont="1" applyAlignment="1">
      <alignment vertical="center" shrinkToFit="1"/>
    </xf>
    <xf numFmtId="42" fontId="3" fillId="0" borderId="0" xfId="0" applyNumberFormat="1" applyFont="1">
      <alignment vertical="center"/>
    </xf>
    <xf numFmtId="182" fontId="8" fillId="0" borderId="0" xfId="0" applyNumberFormat="1" applyFont="1" applyAlignment="1">
      <alignment vertical="center" shrinkToFit="1"/>
    </xf>
    <xf numFmtId="178" fontId="3" fillId="0" borderId="0" xfId="0" applyNumberFormat="1" applyFont="1" applyAlignment="1">
      <alignment vertical="center" shrinkToFit="1"/>
    </xf>
    <xf numFmtId="180" fontId="3" fillId="0" borderId="0" xfId="0" applyNumberFormat="1" applyFont="1" applyAlignment="1">
      <alignment vertical="center" shrinkToFit="1"/>
    </xf>
    <xf numFmtId="0" fontId="10" fillId="0" borderId="0" xfId="0" applyFo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justify" vertical="center"/>
    </xf>
    <xf numFmtId="0" fontId="11" fillId="0" borderId="0" xfId="0" applyFont="1" applyAlignment="1">
      <alignment horizontal="center" vertical="center"/>
    </xf>
    <xf numFmtId="0" fontId="13" fillId="0" borderId="0" xfId="0" applyFont="1">
      <alignment vertical="center"/>
    </xf>
    <xf numFmtId="0" fontId="10" fillId="0" borderId="0" xfId="0" applyFont="1" applyAlignment="1">
      <alignment vertical="top" wrapText="1"/>
    </xf>
    <xf numFmtId="177" fontId="10" fillId="0" borderId="0" xfId="0" applyNumberFormat="1" applyFont="1">
      <alignment vertical="center"/>
    </xf>
    <xf numFmtId="177" fontId="17" fillId="0" borderId="0" xfId="0" applyNumberFormat="1" applyFont="1">
      <alignment vertical="center"/>
    </xf>
    <xf numFmtId="181" fontId="10" fillId="0" borderId="0" xfId="0" applyNumberFormat="1" applyFont="1" applyAlignment="1">
      <alignment vertical="center" shrinkToFit="1"/>
    </xf>
    <xf numFmtId="0" fontId="11" fillId="0" borderId="0" xfId="0" applyFont="1" applyAlignment="1">
      <alignment vertical="top"/>
    </xf>
    <xf numFmtId="0" fontId="18" fillId="0" borderId="0" xfId="0" applyFont="1">
      <alignment vertical="center"/>
    </xf>
    <xf numFmtId="0" fontId="19" fillId="0" borderId="0" xfId="0" applyFont="1">
      <alignment vertical="center"/>
    </xf>
    <xf numFmtId="0" fontId="20" fillId="0" borderId="0" xfId="0" applyFont="1">
      <alignment vertical="center"/>
    </xf>
    <xf numFmtId="0" fontId="21" fillId="0" borderId="0" xfId="0" applyFont="1">
      <alignment vertical="center"/>
    </xf>
    <xf numFmtId="0" fontId="1" fillId="0" borderId="0" xfId="0" applyFont="1">
      <alignment vertical="center"/>
    </xf>
    <xf numFmtId="0" fontId="24" fillId="0" borderId="39" xfId="0" applyFont="1" applyBorder="1">
      <alignment vertical="center"/>
    </xf>
    <xf numFmtId="0" fontId="26" fillId="0" borderId="0" xfId="0" applyFont="1" applyAlignment="1">
      <alignment vertical="top" wrapText="1"/>
    </xf>
    <xf numFmtId="0" fontId="20" fillId="0" borderId="11" xfId="0" applyFont="1" applyBorder="1">
      <alignment vertical="center"/>
    </xf>
    <xf numFmtId="0" fontId="11" fillId="0" borderId="0" xfId="0" applyFont="1">
      <alignment vertical="center"/>
    </xf>
    <xf numFmtId="0" fontId="26" fillId="0" borderId="0" xfId="0" applyFont="1">
      <alignment vertical="center"/>
    </xf>
    <xf numFmtId="0" fontId="20" fillId="0" borderId="41" xfId="0" applyFont="1" applyBorder="1" applyAlignment="1">
      <alignment vertical="center" shrinkToFit="1"/>
    </xf>
    <xf numFmtId="0" fontId="20" fillId="0" borderId="15" xfId="0" applyFont="1" applyBorder="1" applyAlignment="1">
      <alignment vertical="center" shrinkToFit="1"/>
    </xf>
    <xf numFmtId="0" fontId="20" fillId="0" borderId="41" xfId="0" applyFont="1" applyBorder="1">
      <alignment vertical="center"/>
    </xf>
    <xf numFmtId="0" fontId="20" fillId="0" borderId="15" xfId="0" applyFont="1" applyBorder="1">
      <alignment vertical="center"/>
    </xf>
    <xf numFmtId="0" fontId="20" fillId="0" borderId="44" xfId="0" applyFont="1" applyBorder="1">
      <alignment vertical="center"/>
    </xf>
    <xf numFmtId="0" fontId="20" fillId="0" borderId="18" xfId="0" applyFont="1" applyBorder="1">
      <alignment vertical="center"/>
    </xf>
    <xf numFmtId="180" fontId="20" fillId="0" borderId="35" xfId="0" applyNumberFormat="1" applyFont="1" applyBorder="1" applyAlignment="1">
      <alignment vertical="center" shrinkToFit="1"/>
    </xf>
    <xf numFmtId="180" fontId="20" fillId="0" borderId="45" xfId="0" applyNumberFormat="1" applyFont="1" applyBorder="1" applyAlignment="1">
      <alignment vertical="center" shrinkToFit="1"/>
    </xf>
    <xf numFmtId="0" fontId="20" fillId="0" borderId="52" xfId="0" applyFont="1" applyBorder="1">
      <alignment vertical="center"/>
    </xf>
    <xf numFmtId="0" fontId="20" fillId="0" borderId="20" xfId="0" applyFont="1" applyBorder="1">
      <alignment vertical="center"/>
    </xf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 shrinkToFit="1"/>
    </xf>
    <xf numFmtId="0" fontId="20" fillId="0" borderId="45" xfId="0" applyFont="1" applyBorder="1" applyAlignment="1">
      <alignment horizontal="center" vertical="center" shrinkToFit="1"/>
    </xf>
    <xf numFmtId="42" fontId="20" fillId="0" borderId="35" xfId="0" applyNumberFormat="1" applyFont="1" applyBorder="1" applyAlignment="1">
      <alignment horizontal="center" vertical="center" shrinkToFit="1"/>
    </xf>
    <xf numFmtId="42" fontId="20" fillId="0" borderId="0" xfId="0" applyNumberFormat="1" applyFont="1" applyAlignment="1">
      <alignment horizontal="center" vertical="center" shrinkToFit="1"/>
    </xf>
    <xf numFmtId="42" fontId="20" fillId="0" borderId="45" xfId="0" applyNumberFormat="1" applyFont="1" applyBorder="1" applyAlignment="1">
      <alignment horizontal="center" vertical="center" shrinkToFit="1"/>
    </xf>
    <xf numFmtId="0" fontId="24" fillId="0" borderId="35" xfId="0" applyFont="1" applyBorder="1" applyAlignment="1">
      <alignment horizontal="center" vertical="center" shrinkToFit="1"/>
    </xf>
    <xf numFmtId="0" fontId="24" fillId="0" borderId="0" xfId="0" applyFont="1" applyAlignment="1">
      <alignment horizontal="center" vertical="center" shrinkToFit="1"/>
    </xf>
    <xf numFmtId="0" fontId="24" fillId="0" borderId="52" xfId="0" applyFont="1" applyBorder="1" applyAlignment="1">
      <alignment horizontal="center" vertical="center" shrinkToFit="1"/>
    </xf>
    <xf numFmtId="0" fontId="24" fillId="0" borderId="0" xfId="0" applyFont="1" applyAlignment="1">
      <alignment horizontal="center" vertical="center"/>
    </xf>
    <xf numFmtId="0" fontId="24" fillId="0" borderId="45" xfId="0" applyFont="1" applyBorder="1" applyAlignment="1">
      <alignment horizontal="center" vertical="center"/>
    </xf>
    <xf numFmtId="42" fontId="24" fillId="0" borderId="35" xfId="0" applyNumberFormat="1" applyFont="1" applyBorder="1" applyAlignment="1">
      <alignment horizontal="center" vertical="center" shrinkToFit="1"/>
    </xf>
    <xf numFmtId="42" fontId="24" fillId="0" borderId="0" xfId="0" applyNumberFormat="1" applyFont="1" applyAlignment="1">
      <alignment horizontal="center" vertical="center" shrinkToFit="1"/>
    </xf>
    <xf numFmtId="42" fontId="24" fillId="0" borderId="45" xfId="0" applyNumberFormat="1" applyFont="1" applyBorder="1" applyAlignment="1">
      <alignment horizontal="center" vertical="center" shrinkToFit="1"/>
    </xf>
    <xf numFmtId="180" fontId="20" fillId="0" borderId="0" xfId="0" applyNumberFormat="1" applyFont="1" applyAlignment="1">
      <alignment horizontal="center" vertical="center" shrinkToFit="1"/>
    </xf>
    <xf numFmtId="180" fontId="20" fillId="0" borderId="45" xfId="0" applyNumberFormat="1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42" fontId="3" fillId="0" borderId="0" xfId="0" applyNumberFormat="1" applyFont="1" applyAlignment="1">
      <alignment horizontal="center" vertical="center" shrinkToFit="1"/>
    </xf>
    <xf numFmtId="182" fontId="8" fillId="0" borderId="0" xfId="0" applyNumberFormat="1" applyFont="1" applyAlignment="1">
      <alignment horizontal="center" vertical="center" shrinkToFit="1"/>
    </xf>
    <xf numFmtId="42" fontId="8" fillId="0" borderId="0" xfId="0" applyNumberFormat="1" applyFont="1" applyAlignment="1">
      <alignment horizontal="center" vertical="center" shrinkToFit="1"/>
    </xf>
    <xf numFmtId="178" fontId="3" fillId="0" borderId="0" xfId="0" applyNumberFormat="1" applyFont="1" applyAlignment="1">
      <alignment horizontal="center" vertical="center" shrinkToFit="1"/>
    </xf>
    <xf numFmtId="0" fontId="3" fillId="0" borderId="2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0" fontId="3" fillId="2" borderId="9" xfId="0" applyFont="1" applyFill="1" applyBorder="1" applyAlignment="1">
      <alignment horizontal="left" vertical="center"/>
    </xf>
    <xf numFmtId="14" fontId="3" fillId="2" borderId="1" xfId="0" applyNumberFormat="1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 shrinkToFi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2" borderId="2" xfId="0" applyFont="1" applyFill="1" applyBorder="1" applyAlignment="1">
      <alignment horizontal="right" vertical="center"/>
    </xf>
    <xf numFmtId="42" fontId="3" fillId="2" borderId="2" xfId="0" applyNumberFormat="1" applyFont="1" applyFill="1" applyBorder="1" applyAlignment="1">
      <alignment horizontal="right" vertical="center"/>
    </xf>
    <xf numFmtId="0" fontId="7" fillId="0" borderId="7" xfId="0" applyFont="1" applyBorder="1" applyAlignment="1">
      <alignment horizontal="center" vertical="center" shrinkToFit="1"/>
    </xf>
    <xf numFmtId="0" fontId="7" fillId="0" borderId="14" xfId="0" applyFont="1" applyBorder="1" applyAlignment="1">
      <alignment horizontal="center" vertical="center" shrinkToFit="1"/>
    </xf>
    <xf numFmtId="0" fontId="7" fillId="0" borderId="17" xfId="0" applyFont="1" applyBorder="1" applyAlignment="1">
      <alignment horizontal="center" vertical="center" shrinkToFit="1"/>
    </xf>
    <xf numFmtId="0" fontId="7" fillId="0" borderId="7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179" fontId="8" fillId="2" borderId="1" xfId="0" applyNumberFormat="1" applyFont="1" applyFill="1" applyBorder="1" applyAlignment="1">
      <alignment horizontal="center" vertical="center" shrinkToFit="1"/>
    </xf>
    <xf numFmtId="179" fontId="8" fillId="2" borderId="6" xfId="0" applyNumberFormat="1" applyFont="1" applyFill="1" applyBorder="1" applyAlignment="1">
      <alignment horizontal="center" vertical="center" shrinkToFit="1"/>
    </xf>
    <xf numFmtId="179" fontId="8" fillId="2" borderId="9" xfId="0" applyNumberFormat="1" applyFont="1" applyFill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2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right" vertical="center"/>
    </xf>
    <xf numFmtId="0" fontId="8" fillId="0" borderId="27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0" fontId="8" fillId="2" borderId="31" xfId="0" applyFont="1" applyFill="1" applyBorder="1" applyAlignment="1">
      <alignment horizontal="right" vertical="center"/>
    </xf>
    <xf numFmtId="0" fontId="8" fillId="0" borderId="36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2" borderId="14" xfId="0" applyFont="1" applyFill="1" applyBorder="1" applyAlignment="1">
      <alignment horizontal="right" vertical="center"/>
    </xf>
    <xf numFmtId="0" fontId="8" fillId="0" borderId="19" xfId="0" applyFont="1" applyBorder="1" applyAlignment="1">
      <alignment horizontal="center" vertical="center"/>
    </xf>
    <xf numFmtId="179" fontId="8" fillId="2" borderId="8" xfId="0" applyNumberFormat="1" applyFont="1" applyFill="1" applyBorder="1" applyAlignment="1">
      <alignment horizontal="center" vertical="center" shrinkToFit="1"/>
    </xf>
    <xf numFmtId="179" fontId="8" fillId="2" borderId="15" xfId="0" applyNumberFormat="1" applyFont="1" applyFill="1" applyBorder="1" applyAlignment="1">
      <alignment horizontal="center" vertical="center" shrinkToFit="1"/>
    </xf>
    <xf numFmtId="179" fontId="8" fillId="2" borderId="18" xfId="0" applyNumberFormat="1" applyFont="1" applyFill="1" applyBorder="1" applyAlignment="1">
      <alignment horizontal="center" vertical="center" shrinkToFit="1"/>
    </xf>
    <xf numFmtId="0" fontId="8" fillId="2" borderId="8" xfId="0" applyFont="1" applyFill="1" applyBorder="1" applyAlignment="1">
      <alignment horizontal="center" vertical="center" shrinkToFit="1"/>
    </xf>
    <xf numFmtId="0" fontId="8" fillId="2" borderId="15" xfId="0" applyFont="1" applyFill="1" applyBorder="1" applyAlignment="1">
      <alignment horizontal="center" vertical="center" shrinkToFit="1"/>
    </xf>
    <xf numFmtId="0" fontId="8" fillId="2" borderId="18" xfId="0" applyFont="1" applyFill="1" applyBorder="1" applyAlignment="1">
      <alignment horizontal="center" vertical="center" shrinkToFit="1"/>
    </xf>
    <xf numFmtId="0" fontId="8" fillId="0" borderId="23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8" fillId="2" borderId="23" xfId="0" applyFont="1" applyFill="1" applyBorder="1" applyAlignment="1">
      <alignment horizontal="center" vertical="center"/>
    </xf>
    <xf numFmtId="0" fontId="8" fillId="2" borderId="25" xfId="0" applyFont="1" applyFill="1" applyBorder="1" applyAlignment="1">
      <alignment horizontal="center" vertical="center"/>
    </xf>
    <xf numFmtId="0" fontId="8" fillId="2" borderId="26" xfId="0" applyFont="1" applyFill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2" borderId="6" xfId="0" applyFont="1" applyFill="1" applyBorder="1" applyAlignment="1">
      <alignment horizontal="right" vertical="center"/>
    </xf>
    <xf numFmtId="0" fontId="8" fillId="0" borderId="22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 shrinkToFit="1"/>
    </xf>
    <xf numFmtId="0" fontId="8" fillId="0" borderId="15" xfId="0" applyFont="1" applyBorder="1" applyAlignment="1">
      <alignment horizontal="center" vertical="center" shrinkToFit="1"/>
    </xf>
    <xf numFmtId="0" fontId="8" fillId="0" borderId="18" xfId="0" applyFont="1" applyBorder="1" applyAlignment="1">
      <alignment horizontal="center" vertical="center" shrinkToFit="1"/>
    </xf>
    <xf numFmtId="0" fontId="8" fillId="0" borderId="8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2" borderId="15" xfId="0" applyFont="1" applyFill="1" applyBorder="1" applyAlignment="1">
      <alignment horizontal="right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3" fillId="0" borderId="34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shrinkToFit="1"/>
    </xf>
    <xf numFmtId="0" fontId="3" fillId="2" borderId="6" xfId="0" applyFont="1" applyFill="1" applyBorder="1" applyAlignment="1">
      <alignment horizontal="center" vertical="center" shrinkToFit="1"/>
    </xf>
    <xf numFmtId="0" fontId="3" fillId="2" borderId="9" xfId="0" applyFont="1" applyFill="1" applyBorder="1" applyAlignment="1">
      <alignment horizontal="center" vertical="center" shrinkToFit="1"/>
    </xf>
    <xf numFmtId="42" fontId="3" fillId="2" borderId="1" xfId="0" applyNumberFormat="1" applyFont="1" applyFill="1" applyBorder="1" applyAlignment="1">
      <alignment horizontal="center" vertical="center" shrinkToFit="1"/>
    </xf>
    <xf numFmtId="42" fontId="3" fillId="2" borderId="6" xfId="0" applyNumberFormat="1" applyFont="1" applyFill="1" applyBorder="1" applyAlignment="1">
      <alignment horizontal="center" vertical="center" shrinkToFit="1"/>
    </xf>
    <xf numFmtId="42" fontId="3" fillId="2" borderId="9" xfId="0" applyNumberFormat="1" applyFont="1" applyFill="1" applyBorder="1" applyAlignment="1">
      <alignment horizontal="center" vertical="center" shrinkToFit="1"/>
    </xf>
    <xf numFmtId="182" fontId="8" fillId="2" borderId="1" xfId="0" applyNumberFormat="1" applyFont="1" applyFill="1" applyBorder="1" applyAlignment="1">
      <alignment horizontal="center" vertical="center" shrinkToFit="1"/>
    </xf>
    <xf numFmtId="182" fontId="8" fillId="2" borderId="6" xfId="0" applyNumberFormat="1" applyFont="1" applyFill="1" applyBorder="1" applyAlignment="1">
      <alignment horizontal="center" vertical="center" shrinkToFit="1"/>
    </xf>
    <xf numFmtId="182" fontId="8" fillId="2" borderId="9" xfId="0" applyNumberFormat="1" applyFont="1" applyFill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42" fontId="8" fillId="2" borderId="1" xfId="0" applyNumberFormat="1" applyFont="1" applyFill="1" applyBorder="1" applyAlignment="1">
      <alignment horizontal="center" vertical="center" shrinkToFit="1"/>
    </xf>
    <xf numFmtId="42" fontId="8" fillId="2" borderId="6" xfId="0" applyNumberFormat="1" applyFont="1" applyFill="1" applyBorder="1" applyAlignment="1">
      <alignment horizontal="center" vertical="center" shrinkToFit="1"/>
    </xf>
    <xf numFmtId="178" fontId="3" fillId="0" borderId="1" xfId="0" applyNumberFormat="1" applyFont="1" applyBorder="1" applyAlignment="1">
      <alignment horizontal="center" vertical="center" shrinkToFit="1"/>
    </xf>
    <xf numFmtId="178" fontId="3" fillId="0" borderId="6" xfId="0" applyNumberFormat="1" applyFont="1" applyBorder="1" applyAlignment="1">
      <alignment horizontal="center" vertical="center" shrinkToFit="1"/>
    </xf>
    <xf numFmtId="0" fontId="7" fillId="0" borderId="11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2" borderId="14" xfId="0" applyFont="1" applyFill="1" applyBorder="1" applyAlignment="1">
      <alignment horizontal="left" vertical="center"/>
    </xf>
    <xf numFmtId="0" fontId="7" fillId="2" borderId="19" xfId="0" applyFont="1" applyFill="1" applyBorder="1" applyAlignment="1">
      <alignment horizontal="left" vertical="center"/>
    </xf>
    <xf numFmtId="0" fontId="7" fillId="2" borderId="15" xfId="0" applyFont="1" applyFill="1" applyBorder="1" applyAlignment="1">
      <alignment horizontal="left" vertical="center"/>
    </xf>
    <xf numFmtId="0" fontId="7" fillId="2" borderId="20" xfId="0" applyFont="1" applyFill="1" applyBorder="1" applyAlignment="1">
      <alignment horizontal="left" vertical="center"/>
    </xf>
    <xf numFmtId="0" fontId="7" fillId="0" borderId="12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42" fontId="8" fillId="0" borderId="1" xfId="0" applyNumberFormat="1" applyFont="1" applyBorder="1" applyAlignment="1">
      <alignment horizontal="right" vertical="center" shrinkToFit="1"/>
    </xf>
    <xf numFmtId="42" fontId="8" fillId="0" borderId="6" xfId="0" applyNumberFormat="1" applyFont="1" applyBorder="1" applyAlignment="1">
      <alignment horizontal="right" vertical="center" shrinkToFit="1"/>
    </xf>
    <xf numFmtId="42" fontId="8" fillId="0" borderId="9" xfId="0" applyNumberFormat="1" applyFont="1" applyBorder="1" applyAlignment="1">
      <alignment horizontal="right" vertical="center" shrinkToFit="1"/>
    </xf>
    <xf numFmtId="0" fontId="3" fillId="2" borderId="1" xfId="0" applyFont="1" applyFill="1" applyBorder="1" applyAlignment="1">
      <alignment horizontal="left" vertical="center" shrinkToFit="1"/>
    </xf>
    <xf numFmtId="0" fontId="3" fillId="2" borderId="6" xfId="0" applyFont="1" applyFill="1" applyBorder="1" applyAlignment="1">
      <alignment horizontal="left" vertical="center" shrinkToFit="1"/>
    </xf>
    <xf numFmtId="0" fontId="3" fillId="2" borderId="9" xfId="0" applyFont="1" applyFill="1" applyBorder="1" applyAlignment="1">
      <alignment horizontal="left" vertical="center" shrinkToFit="1"/>
    </xf>
    <xf numFmtId="42" fontId="8" fillId="2" borderId="1" xfId="0" applyNumberFormat="1" applyFont="1" applyFill="1" applyBorder="1" applyAlignment="1">
      <alignment horizontal="right" vertical="center" shrinkToFit="1"/>
    </xf>
    <xf numFmtId="42" fontId="8" fillId="2" borderId="6" xfId="0" applyNumberFormat="1" applyFont="1" applyFill="1" applyBorder="1" applyAlignment="1">
      <alignment horizontal="right" vertical="center" shrinkToFit="1"/>
    </xf>
    <xf numFmtId="42" fontId="8" fillId="2" borderId="9" xfId="0" applyNumberFormat="1" applyFont="1" applyFill="1" applyBorder="1" applyAlignment="1">
      <alignment horizontal="right" vertical="center" shrinkToFit="1"/>
    </xf>
    <xf numFmtId="180" fontId="3" fillId="0" borderId="1" xfId="0" applyNumberFormat="1" applyFont="1" applyBorder="1" applyAlignment="1">
      <alignment horizontal="center" vertical="center" shrinkToFit="1"/>
    </xf>
    <xf numFmtId="180" fontId="3" fillId="0" borderId="6" xfId="0" applyNumberFormat="1" applyFont="1" applyBorder="1" applyAlignment="1">
      <alignment horizontal="center" vertical="center" shrinkToFit="1"/>
    </xf>
    <xf numFmtId="180" fontId="3" fillId="0" borderId="9" xfId="0" applyNumberFormat="1" applyFont="1" applyBorder="1" applyAlignment="1">
      <alignment horizontal="center" vertical="center" shrinkToFit="1"/>
    </xf>
    <xf numFmtId="42" fontId="8" fillId="0" borderId="2" xfId="0" applyNumberFormat="1" applyFont="1" applyBorder="1" applyAlignment="1">
      <alignment horizontal="right" vertical="center" shrinkToFit="1"/>
    </xf>
    <xf numFmtId="0" fontId="7" fillId="0" borderId="10" xfId="0" applyFont="1" applyBorder="1" applyAlignment="1">
      <alignment horizontal="center" vertical="center" shrinkToFit="1"/>
    </xf>
    <xf numFmtId="0" fontId="8" fillId="0" borderId="39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8" fillId="0" borderId="45" xfId="0" applyFont="1" applyBorder="1" applyAlignment="1">
      <alignment horizontal="left" vertical="center" wrapText="1"/>
    </xf>
    <xf numFmtId="0" fontId="8" fillId="0" borderId="37" xfId="0" applyFont="1" applyBorder="1" applyAlignment="1">
      <alignment horizontal="left" vertical="center" wrapText="1"/>
    </xf>
    <xf numFmtId="0" fontId="8" fillId="0" borderId="33" xfId="0" applyFont="1" applyBorder="1" applyAlignment="1">
      <alignment horizontal="left" vertical="center" wrapText="1"/>
    </xf>
    <xf numFmtId="0" fontId="8" fillId="0" borderId="43" xfId="0" applyFont="1" applyBorder="1" applyAlignment="1">
      <alignment horizontal="left" vertical="center" wrapText="1"/>
    </xf>
    <xf numFmtId="0" fontId="8" fillId="2" borderId="47" xfId="0" applyFont="1" applyFill="1" applyBorder="1" applyAlignment="1">
      <alignment horizontal="left" vertical="center" wrapText="1" shrinkToFit="1"/>
    </xf>
    <xf numFmtId="0" fontId="8" fillId="2" borderId="41" xfId="0" applyFont="1" applyFill="1" applyBorder="1" applyAlignment="1">
      <alignment horizontal="left" vertical="center" wrapText="1" shrinkToFit="1"/>
    </xf>
    <xf numFmtId="0" fontId="8" fillId="2" borderId="61" xfId="0" applyFont="1" applyFill="1" applyBorder="1" applyAlignment="1">
      <alignment horizontal="left" vertical="center" wrapText="1" shrinkToFit="1"/>
    </xf>
    <xf numFmtId="0" fontId="8" fillId="2" borderId="34" xfId="0" applyFont="1" applyFill="1" applyBorder="1" applyAlignment="1">
      <alignment horizontal="left" vertical="center" wrapText="1" shrinkToFit="1"/>
    </xf>
    <xf numFmtId="0" fontId="8" fillId="2" borderId="33" xfId="0" applyFont="1" applyFill="1" applyBorder="1" applyAlignment="1">
      <alignment horizontal="left" vertical="center" wrapText="1" shrinkToFit="1"/>
    </xf>
    <xf numFmtId="0" fontId="8" fillId="2" borderId="53" xfId="0" applyFont="1" applyFill="1" applyBorder="1" applyAlignment="1">
      <alignment horizontal="left" vertical="center" wrapText="1" shrinkToFit="1"/>
    </xf>
    <xf numFmtId="0" fontId="8" fillId="0" borderId="38" xfId="0" applyFont="1" applyBorder="1" applyAlignment="1">
      <alignment horizontal="left" vertical="center" wrapText="1"/>
    </xf>
    <xf numFmtId="0" fontId="8" fillId="0" borderId="41" xfId="0" applyFont="1" applyBorder="1" applyAlignment="1">
      <alignment horizontal="left" vertical="center" wrapText="1"/>
    </xf>
    <xf numFmtId="0" fontId="8" fillId="0" borderId="44" xfId="0" applyFont="1" applyBorder="1" applyAlignment="1">
      <alignment horizontal="left" vertical="center" wrapText="1"/>
    </xf>
    <xf numFmtId="0" fontId="8" fillId="0" borderId="11" xfId="0" applyFont="1" applyBorder="1" applyAlignment="1">
      <alignment horizontal="left" vertical="center" wrapText="1"/>
    </xf>
    <xf numFmtId="0" fontId="8" fillId="0" borderId="15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left" vertical="center" wrapText="1"/>
    </xf>
    <xf numFmtId="0" fontId="8" fillId="2" borderId="8" xfId="0" applyFont="1" applyFill="1" applyBorder="1" applyAlignment="1">
      <alignment horizontal="left" vertical="center" wrapText="1" shrinkToFit="1"/>
    </xf>
    <xf numFmtId="0" fontId="8" fillId="2" borderId="15" xfId="0" applyFont="1" applyFill="1" applyBorder="1" applyAlignment="1">
      <alignment horizontal="left" vertical="center" wrapText="1" shrinkToFit="1"/>
    </xf>
    <xf numFmtId="0" fontId="8" fillId="2" borderId="20" xfId="0" applyFont="1" applyFill="1" applyBorder="1" applyAlignment="1">
      <alignment horizontal="left" vertical="center" wrapText="1" shrinkToFit="1"/>
    </xf>
    <xf numFmtId="0" fontId="7" fillId="0" borderId="13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horizontal="center" vertical="center"/>
    </xf>
    <xf numFmtId="178" fontId="3" fillId="2" borderId="2" xfId="0" applyNumberFormat="1" applyFont="1" applyFill="1" applyBorder="1" applyAlignment="1">
      <alignment horizontal="center" vertical="center" shrinkToFit="1"/>
    </xf>
    <xf numFmtId="0" fontId="11" fillId="0" borderId="0" xfId="0" applyFont="1" applyAlignment="1">
      <alignment horizontal="left" vertical="top"/>
    </xf>
    <xf numFmtId="0" fontId="10" fillId="0" borderId="0" xfId="0" applyFont="1" applyAlignment="1">
      <alignment horizontal="right" vertical="center"/>
    </xf>
    <xf numFmtId="181" fontId="13" fillId="0" borderId="0" xfId="0" applyNumberFormat="1" applyFont="1" applyAlignment="1">
      <alignment horizontal="distributed" vertical="center" shrinkToFit="1"/>
    </xf>
    <xf numFmtId="179" fontId="13" fillId="0" borderId="0" xfId="0" applyNumberFormat="1" applyFont="1" applyAlignment="1">
      <alignment horizontal="distributed" vertical="center" shrinkToFit="1"/>
    </xf>
    <xf numFmtId="0" fontId="10" fillId="0" borderId="0" xfId="0" applyFont="1" applyAlignment="1">
      <alignment horizontal="center" vertical="top" wrapText="1"/>
    </xf>
    <xf numFmtId="0" fontId="13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 shrinkToFit="1"/>
    </xf>
    <xf numFmtId="0" fontId="13" fillId="0" borderId="0" xfId="0" applyFont="1" applyAlignment="1">
      <alignment horizontal="center" vertical="center" shrinkToFit="1"/>
    </xf>
    <xf numFmtId="0" fontId="12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3" fillId="0" borderId="0" xfId="0" applyFont="1" applyAlignment="1">
      <alignment horizontal="left" vertical="top" wrapText="1" shrinkToFit="1"/>
    </xf>
    <xf numFmtId="0" fontId="10" fillId="0" borderId="0" xfId="0" applyFont="1" applyAlignment="1">
      <alignment horizontal="left" vertical="justify" wrapText="1"/>
    </xf>
    <xf numFmtId="0" fontId="14" fillId="0" borderId="0" xfId="0" applyFont="1" applyAlignment="1">
      <alignment horizontal="left" vertical="top" wrapText="1"/>
    </xf>
    <xf numFmtId="0" fontId="15" fillId="0" borderId="0" xfId="0" applyFont="1" applyAlignment="1">
      <alignment horizontal="left" vertical="top" wrapText="1"/>
    </xf>
    <xf numFmtId="0" fontId="13" fillId="0" borderId="0" xfId="0" applyFont="1" applyAlignment="1">
      <alignment horizontal="center" vertical="center"/>
    </xf>
    <xf numFmtId="38" fontId="10" fillId="0" borderId="0" xfId="2" applyFont="1" applyFill="1" applyBorder="1" applyAlignment="1" applyProtection="1">
      <alignment horizontal="right" vertical="center"/>
    </xf>
    <xf numFmtId="0" fontId="10" fillId="0" borderId="0" xfId="0" applyFont="1" applyAlignment="1">
      <alignment horizontal="center" wrapText="1"/>
    </xf>
    <xf numFmtId="0" fontId="1" fillId="0" borderId="0" xfId="0" applyFont="1" applyAlignment="1">
      <alignment horizontal="center" vertical="top"/>
    </xf>
    <xf numFmtId="0" fontId="22" fillId="0" borderId="0" xfId="0" applyFont="1" applyAlignment="1">
      <alignment horizontal="center" vertical="center" shrinkToFit="1"/>
    </xf>
    <xf numFmtId="0" fontId="23" fillId="0" borderId="10" xfId="0" applyFont="1" applyBorder="1" applyAlignment="1">
      <alignment horizontal="center" vertical="center"/>
    </xf>
    <xf numFmtId="0" fontId="23" fillId="0" borderId="14" xfId="0" applyFont="1" applyBorder="1" applyAlignment="1">
      <alignment horizontal="center" vertical="center"/>
    </xf>
    <xf numFmtId="0" fontId="23" fillId="0" borderId="17" xfId="0" applyFont="1" applyBorder="1" applyAlignment="1">
      <alignment horizontal="center" vertical="center"/>
    </xf>
    <xf numFmtId="0" fontId="23" fillId="0" borderId="54" xfId="0" applyFont="1" applyBorder="1" applyAlignment="1">
      <alignment horizontal="center" vertical="center"/>
    </xf>
    <xf numFmtId="0" fontId="23" fillId="0" borderId="31" xfId="0" applyFont="1" applyBorder="1" applyAlignment="1">
      <alignment horizontal="center" vertical="center"/>
    </xf>
    <xf numFmtId="0" fontId="23" fillId="0" borderId="32" xfId="0" applyFont="1" applyBorder="1" applyAlignment="1">
      <alignment horizontal="center" vertical="center"/>
    </xf>
    <xf numFmtId="0" fontId="23" fillId="0" borderId="37" xfId="0" applyFont="1" applyBorder="1" applyAlignment="1">
      <alignment horizontal="center" vertical="center"/>
    </xf>
    <xf numFmtId="0" fontId="23" fillId="0" borderId="33" xfId="0" applyFont="1" applyBorder="1" applyAlignment="1">
      <alignment horizontal="center" vertical="center"/>
    </xf>
    <xf numFmtId="0" fontId="23" fillId="0" borderId="43" xfId="0" applyFont="1" applyBorder="1" applyAlignment="1">
      <alignment horizontal="center" vertical="center"/>
    </xf>
    <xf numFmtId="0" fontId="23" fillId="0" borderId="34" xfId="0" applyFont="1" applyBorder="1" applyAlignment="1">
      <alignment horizontal="center" vertical="center"/>
    </xf>
    <xf numFmtId="0" fontId="28" fillId="0" borderId="1" xfId="0" applyFont="1" applyBorder="1" applyAlignment="1">
      <alignment horizontal="center" vertical="center" shrinkToFit="1"/>
    </xf>
    <xf numFmtId="0" fontId="28" fillId="0" borderId="6" xfId="0" applyFont="1" applyBorder="1" applyAlignment="1">
      <alignment horizontal="center" vertical="center" shrinkToFit="1"/>
    </xf>
    <xf numFmtId="0" fontId="28" fillId="0" borderId="9" xfId="0" applyFont="1" applyBorder="1" applyAlignment="1">
      <alignment horizontal="center" vertical="center" shrinkToFit="1"/>
    </xf>
    <xf numFmtId="0" fontId="23" fillId="0" borderId="1" xfId="0" applyFont="1" applyBorder="1" applyAlignment="1">
      <alignment horizontal="center" vertical="center"/>
    </xf>
    <xf numFmtId="0" fontId="23" fillId="0" borderId="6" xfId="0" applyFont="1" applyBorder="1" applyAlignment="1">
      <alignment horizontal="center" vertical="center"/>
    </xf>
    <xf numFmtId="0" fontId="23" fillId="0" borderId="9" xfId="0" applyFont="1" applyBorder="1" applyAlignment="1">
      <alignment horizontal="center" vertical="center"/>
    </xf>
    <xf numFmtId="0" fontId="23" fillId="0" borderId="36" xfId="0" applyFont="1" applyBorder="1" applyAlignment="1">
      <alignment horizontal="center" vertical="center"/>
    </xf>
    <xf numFmtId="0" fontId="23" fillId="0" borderId="53" xfId="0" applyFont="1" applyBorder="1" applyAlignment="1">
      <alignment horizontal="center" vertical="center"/>
    </xf>
    <xf numFmtId="0" fontId="24" fillId="0" borderId="38" xfId="0" applyFont="1" applyBorder="1" applyAlignment="1">
      <alignment horizontal="left" vertical="center"/>
    </xf>
    <xf numFmtId="0" fontId="24" fillId="0" borderId="41" xfId="0" applyFont="1" applyBorder="1" applyAlignment="1">
      <alignment horizontal="left" vertical="center"/>
    </xf>
    <xf numFmtId="0" fontId="24" fillId="0" borderId="44" xfId="0" applyFont="1" applyBorder="1" applyAlignment="1">
      <alignment horizontal="left" vertical="center"/>
    </xf>
    <xf numFmtId="42" fontId="24" fillId="0" borderId="47" xfId="0" applyNumberFormat="1" applyFont="1" applyBorder="1" applyAlignment="1">
      <alignment horizontal="right" vertical="center"/>
    </xf>
    <xf numFmtId="42" fontId="24" fillId="0" borderId="41" xfId="0" applyNumberFormat="1" applyFont="1" applyBorder="1" applyAlignment="1">
      <alignment horizontal="right" vertical="center"/>
    </xf>
    <xf numFmtId="42" fontId="24" fillId="0" borderId="44" xfId="0" applyNumberFormat="1" applyFont="1" applyBorder="1" applyAlignment="1">
      <alignment horizontal="right" vertical="center"/>
    </xf>
    <xf numFmtId="42" fontId="20" fillId="0" borderId="35" xfId="0" applyNumberFormat="1" applyFont="1" applyBorder="1" applyAlignment="1">
      <alignment horizontal="center" vertical="center" shrinkToFit="1"/>
    </xf>
    <xf numFmtId="42" fontId="20" fillId="0" borderId="0" xfId="0" applyNumberFormat="1" applyFont="1" applyAlignment="1">
      <alignment horizontal="center" vertical="center" shrinkToFit="1"/>
    </xf>
    <xf numFmtId="0" fontId="20" fillId="0" borderId="0" xfId="0" applyFont="1" applyAlignment="1">
      <alignment horizontal="center" vertical="center" shrinkToFit="1"/>
    </xf>
    <xf numFmtId="0" fontId="20" fillId="0" borderId="45" xfId="0" applyFont="1" applyBorder="1" applyAlignment="1">
      <alignment horizontal="center" vertical="center" shrinkToFit="1"/>
    </xf>
    <xf numFmtId="42" fontId="20" fillId="0" borderId="47" xfId="0" applyNumberFormat="1" applyFont="1" applyBorder="1" applyAlignment="1">
      <alignment horizontal="right" vertical="center"/>
    </xf>
    <xf numFmtId="0" fontId="20" fillId="0" borderId="41" xfId="0" applyFont="1" applyBorder="1" applyAlignment="1">
      <alignment horizontal="right" vertical="center"/>
    </xf>
    <xf numFmtId="0" fontId="20" fillId="0" borderId="44" xfId="0" applyFont="1" applyBorder="1" applyAlignment="1">
      <alignment horizontal="right" vertical="center"/>
    </xf>
    <xf numFmtId="180" fontId="20" fillId="0" borderId="35" xfId="0" applyNumberFormat="1" applyFont="1" applyBorder="1" applyAlignment="1">
      <alignment horizontal="center" vertical="center" shrinkToFit="1"/>
    </xf>
    <xf numFmtId="180" fontId="20" fillId="0" borderId="0" xfId="0" applyNumberFormat="1" applyFont="1" applyAlignment="1">
      <alignment horizontal="center" vertical="center" shrinkToFit="1"/>
    </xf>
    <xf numFmtId="0" fontId="24" fillId="0" borderId="47" xfId="0" applyFont="1" applyBorder="1" applyAlignment="1">
      <alignment horizontal="center" vertical="center" shrinkToFit="1"/>
    </xf>
    <xf numFmtId="0" fontId="24" fillId="0" borderId="41" xfId="0" applyFont="1" applyBorder="1" applyAlignment="1">
      <alignment horizontal="center" vertical="center" shrinkToFit="1"/>
    </xf>
    <xf numFmtId="0" fontId="24" fillId="0" borderId="61" xfId="0" applyFont="1" applyBorder="1" applyAlignment="1">
      <alignment horizontal="center" vertical="center" shrinkToFit="1"/>
    </xf>
    <xf numFmtId="178" fontId="20" fillId="0" borderId="35" xfId="0" applyNumberFormat="1" applyFont="1" applyBorder="1" applyAlignment="1">
      <alignment horizontal="center" vertical="center" shrinkToFit="1"/>
    </xf>
    <xf numFmtId="178" fontId="20" fillId="0" borderId="0" xfId="0" applyNumberFormat="1" applyFont="1" applyAlignment="1">
      <alignment horizontal="center" vertical="center" shrinkToFit="1"/>
    </xf>
    <xf numFmtId="180" fontId="20" fillId="0" borderId="45" xfId="0" applyNumberFormat="1" applyFont="1" applyBorder="1" applyAlignment="1">
      <alignment horizontal="center" vertical="center" shrinkToFit="1"/>
    </xf>
    <xf numFmtId="0" fontId="24" fillId="0" borderId="0" xfId="0" applyFont="1" applyAlignment="1">
      <alignment horizontal="center" vertical="center"/>
    </xf>
    <xf numFmtId="0" fontId="24" fillId="0" borderId="45" xfId="0" applyFont="1" applyBorder="1" applyAlignment="1">
      <alignment horizontal="center" vertical="center"/>
    </xf>
    <xf numFmtId="42" fontId="24" fillId="0" borderId="35" xfId="0" applyNumberFormat="1" applyFont="1" applyBorder="1" applyAlignment="1">
      <alignment horizontal="center" vertical="center" shrinkToFit="1"/>
    </xf>
    <xf numFmtId="42" fontId="24" fillId="0" borderId="0" xfId="0" applyNumberFormat="1" applyFont="1" applyAlignment="1">
      <alignment horizontal="center" vertical="center" shrinkToFit="1"/>
    </xf>
    <xf numFmtId="42" fontId="24" fillId="0" borderId="45" xfId="0" applyNumberFormat="1" applyFont="1" applyBorder="1" applyAlignment="1">
      <alignment horizontal="center" vertical="center" shrinkToFit="1"/>
    </xf>
    <xf numFmtId="0" fontId="20" fillId="0" borderId="0" xfId="0" applyFont="1" applyAlignment="1">
      <alignment horizontal="center" vertical="center"/>
    </xf>
    <xf numFmtId="42" fontId="20" fillId="0" borderId="45" xfId="0" applyNumberFormat="1" applyFont="1" applyBorder="1" applyAlignment="1">
      <alignment horizontal="center" vertical="center" shrinkToFit="1"/>
    </xf>
    <xf numFmtId="0" fontId="24" fillId="0" borderId="35" xfId="0" applyFont="1" applyBorder="1" applyAlignment="1">
      <alignment horizontal="center" vertical="center" shrinkToFit="1"/>
    </xf>
    <xf numFmtId="0" fontId="24" fillId="0" borderId="0" xfId="0" applyFont="1" applyAlignment="1">
      <alignment horizontal="center" vertical="center" shrinkToFit="1"/>
    </xf>
    <xf numFmtId="0" fontId="24" fillId="0" borderId="52" xfId="0" applyFont="1" applyBorder="1" applyAlignment="1">
      <alignment horizontal="center" vertical="center" shrinkToFit="1"/>
    </xf>
    <xf numFmtId="0" fontId="25" fillId="0" borderId="40" xfId="0" applyFont="1" applyBorder="1" applyAlignment="1">
      <alignment horizontal="center" vertical="top" wrapText="1"/>
    </xf>
    <xf numFmtId="0" fontId="25" fillId="0" borderId="42" xfId="0" applyFont="1" applyBorder="1" applyAlignment="1">
      <alignment horizontal="center" vertical="top" wrapText="1"/>
    </xf>
    <xf numFmtId="0" fontId="25" fillId="0" borderId="46" xfId="0" applyFont="1" applyBorder="1" applyAlignment="1">
      <alignment horizontal="center" vertical="top" wrapText="1"/>
    </xf>
    <xf numFmtId="42" fontId="24" fillId="0" borderId="48" xfId="0" applyNumberFormat="1" applyFont="1" applyBorder="1" applyAlignment="1">
      <alignment horizontal="center" vertical="center" shrinkToFit="1"/>
    </xf>
    <xf numFmtId="42" fontId="24" fillId="0" borderId="42" xfId="0" applyNumberFormat="1" applyFont="1" applyBorder="1" applyAlignment="1">
      <alignment horizontal="center" vertical="center" shrinkToFit="1"/>
    </xf>
    <xf numFmtId="42" fontId="24" fillId="0" borderId="46" xfId="0" applyNumberFormat="1" applyFont="1" applyBorder="1" applyAlignment="1">
      <alignment horizontal="center" vertical="center" shrinkToFit="1"/>
    </xf>
    <xf numFmtId="0" fontId="20" fillId="0" borderId="49" xfId="0" applyFont="1" applyBorder="1" applyAlignment="1">
      <alignment horizontal="center" vertical="center" shrinkToFit="1"/>
    </xf>
    <xf numFmtId="0" fontId="20" fillId="0" borderId="50" xfId="0" applyFont="1" applyBorder="1" applyAlignment="1">
      <alignment horizontal="center" vertical="center" shrinkToFit="1"/>
    </xf>
    <xf numFmtId="0" fontId="20" fillId="0" borderId="51" xfId="0" applyFont="1" applyBorder="1" applyAlignment="1">
      <alignment horizontal="center" vertical="center" shrinkToFit="1"/>
    </xf>
    <xf numFmtId="42" fontId="29" fillId="0" borderId="48" xfId="0" applyNumberFormat="1" applyFont="1" applyBorder="1" applyAlignment="1">
      <alignment horizontal="right" vertical="center" shrinkToFit="1"/>
    </xf>
    <xf numFmtId="0" fontId="29" fillId="0" borderId="42" xfId="0" applyFont="1" applyBorder="1" applyAlignment="1">
      <alignment horizontal="right" vertical="center" shrinkToFit="1"/>
    </xf>
    <xf numFmtId="0" fontId="29" fillId="0" borderId="46" xfId="0" applyFont="1" applyBorder="1" applyAlignment="1">
      <alignment horizontal="right" vertical="center" shrinkToFit="1"/>
    </xf>
    <xf numFmtId="42" fontId="20" fillId="0" borderId="48" xfId="0" applyNumberFormat="1" applyFont="1" applyBorder="1" applyAlignment="1">
      <alignment horizontal="right" vertical="center" shrinkToFit="1"/>
    </xf>
    <xf numFmtId="0" fontId="20" fillId="0" borderId="42" xfId="0" applyFont="1" applyBorder="1" applyAlignment="1">
      <alignment horizontal="right" vertical="center" shrinkToFit="1"/>
    </xf>
    <xf numFmtId="0" fontId="20" fillId="0" borderId="46" xfId="0" applyFont="1" applyBorder="1" applyAlignment="1">
      <alignment horizontal="right" vertical="center" shrinkToFit="1"/>
    </xf>
    <xf numFmtId="0" fontId="20" fillId="0" borderId="48" xfId="0" applyFont="1" applyBorder="1" applyAlignment="1">
      <alignment horizontal="right" vertical="center" shrinkToFit="1"/>
    </xf>
    <xf numFmtId="0" fontId="20" fillId="0" borderId="8" xfId="0" applyFont="1" applyBorder="1" applyAlignment="1">
      <alignment horizontal="right" vertical="center"/>
    </xf>
    <xf numFmtId="0" fontId="20" fillId="0" borderId="15" xfId="0" applyFont="1" applyBorder="1" applyAlignment="1">
      <alignment horizontal="right" vertical="center"/>
    </xf>
    <xf numFmtId="0" fontId="20" fillId="0" borderId="15" xfId="0" applyFont="1" applyBorder="1" applyAlignment="1">
      <alignment horizontal="center" vertical="center"/>
    </xf>
    <xf numFmtId="0" fontId="23" fillId="0" borderId="10" xfId="0" applyFont="1" applyBorder="1" applyAlignment="1">
      <alignment horizontal="center" vertical="center" shrinkToFit="1"/>
    </xf>
    <xf numFmtId="0" fontId="23" fillId="0" borderId="14" xfId="0" applyFont="1" applyBorder="1" applyAlignment="1">
      <alignment horizontal="center" vertical="center" shrinkToFit="1"/>
    </xf>
    <xf numFmtId="0" fontId="23" fillId="0" borderId="17" xfId="0" applyFont="1" applyBorder="1" applyAlignment="1">
      <alignment horizontal="center" vertical="center" shrinkToFit="1"/>
    </xf>
    <xf numFmtId="0" fontId="23" fillId="0" borderId="7" xfId="0" applyFont="1" applyBorder="1" applyAlignment="1">
      <alignment horizontal="center" vertical="center"/>
    </xf>
    <xf numFmtId="0" fontId="23" fillId="0" borderId="19" xfId="0" applyFont="1" applyBorder="1" applyAlignment="1">
      <alignment horizontal="center" vertical="center"/>
    </xf>
    <xf numFmtId="0" fontId="24" fillId="0" borderId="39" xfId="0" applyFont="1" applyBorder="1" applyAlignment="1">
      <alignment horizontal="left" vertical="center" wrapText="1"/>
    </xf>
    <xf numFmtId="0" fontId="24" fillId="0" borderId="0" xfId="0" applyFont="1" applyAlignment="1">
      <alignment horizontal="left" vertical="center" wrapText="1"/>
    </xf>
    <xf numFmtId="0" fontId="24" fillId="0" borderId="45" xfId="0" applyFont="1" applyBorder="1" applyAlignment="1">
      <alignment horizontal="left" vertical="center" wrapText="1"/>
    </xf>
    <xf numFmtId="0" fontId="24" fillId="0" borderId="37" xfId="0" applyFont="1" applyBorder="1" applyAlignment="1">
      <alignment horizontal="left" vertical="center" wrapText="1"/>
    </xf>
    <xf numFmtId="0" fontId="24" fillId="0" borderId="33" xfId="0" applyFont="1" applyBorder="1" applyAlignment="1">
      <alignment horizontal="left" vertical="center" wrapText="1"/>
    </xf>
    <xf numFmtId="0" fontId="24" fillId="0" borderId="43" xfId="0" applyFont="1" applyBorder="1" applyAlignment="1">
      <alignment horizontal="left" vertical="center" wrapText="1"/>
    </xf>
    <xf numFmtId="0" fontId="26" fillId="0" borderId="48" xfId="0" applyFont="1" applyBorder="1" applyAlignment="1">
      <alignment horizontal="center" vertical="center"/>
    </xf>
    <xf numFmtId="0" fontId="26" fillId="0" borderId="42" xfId="0" applyFont="1" applyBorder="1" applyAlignment="1">
      <alignment horizontal="center" vertical="center"/>
    </xf>
    <xf numFmtId="0" fontId="26" fillId="0" borderId="62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 shrinkToFit="1"/>
    </xf>
    <xf numFmtId="0" fontId="20" fillId="0" borderId="14" xfId="0" applyFont="1" applyBorder="1" applyAlignment="1">
      <alignment horizontal="center" vertical="center" shrinkToFit="1"/>
    </xf>
    <xf numFmtId="0" fontId="20" fillId="0" borderId="17" xfId="0" applyFont="1" applyBorder="1" applyAlignment="1">
      <alignment horizontal="center" vertical="center" shrinkToFit="1"/>
    </xf>
    <xf numFmtId="0" fontId="20" fillId="0" borderId="7" xfId="0" applyFont="1" applyBorder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0" fontId="20" fillId="0" borderId="19" xfId="0" applyFont="1" applyBorder="1" applyAlignment="1">
      <alignment horizontal="center" vertical="center"/>
    </xf>
    <xf numFmtId="179" fontId="20" fillId="0" borderId="38" xfId="0" applyNumberFormat="1" applyFont="1" applyBorder="1" applyAlignment="1">
      <alignment horizontal="center" vertical="center" shrinkToFit="1"/>
    </xf>
    <xf numFmtId="179" fontId="20" fillId="0" borderId="41" xfId="0" applyNumberFormat="1" applyFont="1" applyBorder="1" applyAlignment="1">
      <alignment horizontal="center" vertical="center" shrinkToFit="1"/>
    </xf>
    <xf numFmtId="0" fontId="20" fillId="0" borderId="41" xfId="0" applyFont="1" applyBorder="1" applyAlignment="1">
      <alignment horizontal="center" vertical="center"/>
    </xf>
    <xf numFmtId="0" fontId="20" fillId="0" borderId="44" xfId="0" applyFont="1" applyBorder="1" applyAlignment="1">
      <alignment horizontal="center" vertical="center"/>
    </xf>
    <xf numFmtId="0" fontId="20" fillId="0" borderId="47" xfId="0" applyFont="1" applyBorder="1" applyAlignment="1">
      <alignment horizontal="center" vertical="center"/>
    </xf>
    <xf numFmtId="0" fontId="30" fillId="0" borderId="47" xfId="0" applyFont="1" applyBorder="1" applyAlignment="1">
      <alignment horizontal="left" vertical="center"/>
    </xf>
    <xf numFmtId="0" fontId="30" fillId="0" borderId="41" xfId="0" applyFont="1" applyBorder="1" applyAlignment="1">
      <alignment horizontal="left" vertical="center"/>
    </xf>
    <xf numFmtId="0" fontId="20" fillId="0" borderId="41" xfId="0" applyFont="1" applyBorder="1" applyAlignment="1">
      <alignment horizontal="right" vertical="center" shrinkToFit="1"/>
    </xf>
    <xf numFmtId="0" fontId="33" fillId="0" borderId="47" xfId="0" applyFont="1" applyBorder="1" applyAlignment="1">
      <alignment horizontal="center" vertical="center" wrapText="1" shrinkToFit="1"/>
    </xf>
    <xf numFmtId="0" fontId="33" fillId="0" borderId="41" xfId="0" applyFont="1" applyBorder="1" applyAlignment="1">
      <alignment horizontal="center" vertical="center" wrapText="1" shrinkToFit="1"/>
    </xf>
    <xf numFmtId="0" fontId="33" fillId="0" borderId="61" xfId="0" applyFont="1" applyBorder="1" applyAlignment="1">
      <alignment horizontal="center" vertical="center" wrapText="1" shrinkToFit="1"/>
    </xf>
    <xf numFmtId="0" fontId="33" fillId="0" borderId="34" xfId="0" applyFont="1" applyBorder="1" applyAlignment="1">
      <alignment horizontal="center" vertical="center" wrapText="1" shrinkToFit="1"/>
    </xf>
    <xf numFmtId="0" fontId="33" fillId="0" borderId="33" xfId="0" applyFont="1" applyBorder="1" applyAlignment="1">
      <alignment horizontal="center" vertical="center" wrapText="1" shrinkToFit="1"/>
    </xf>
    <xf numFmtId="0" fontId="33" fillId="0" borderId="53" xfId="0" applyFont="1" applyBorder="1" applyAlignment="1">
      <alignment horizontal="center" vertical="center" wrapText="1" shrinkToFit="1"/>
    </xf>
    <xf numFmtId="0" fontId="27" fillId="0" borderId="37" xfId="0" applyFont="1" applyBorder="1" applyAlignment="1">
      <alignment horizontal="left" vertical="center"/>
    </xf>
    <xf numFmtId="0" fontId="27" fillId="0" borderId="33" xfId="0" applyFont="1" applyBorder="1" applyAlignment="1">
      <alignment horizontal="left" vertical="center"/>
    </xf>
    <xf numFmtId="0" fontId="27" fillId="0" borderId="43" xfId="0" applyFont="1" applyBorder="1" applyAlignment="1">
      <alignment horizontal="left" vertical="center"/>
    </xf>
    <xf numFmtId="42" fontId="27" fillId="0" borderId="33" xfId="0" applyNumberFormat="1" applyFont="1" applyBorder="1" applyAlignment="1">
      <alignment horizontal="right" vertical="center"/>
    </xf>
    <xf numFmtId="42" fontId="27" fillId="0" borderId="53" xfId="0" applyNumberFormat="1" applyFont="1" applyBorder="1" applyAlignment="1">
      <alignment horizontal="right" vertical="center"/>
    </xf>
    <xf numFmtId="0" fontId="21" fillId="0" borderId="11" xfId="0" applyFont="1" applyBorder="1" applyAlignment="1">
      <alignment horizontal="center" vertical="center"/>
    </xf>
    <xf numFmtId="0" fontId="21" fillId="0" borderId="15" xfId="0" applyFont="1" applyBorder="1" applyAlignment="1">
      <alignment horizontal="center" vertical="center"/>
    </xf>
    <xf numFmtId="0" fontId="21" fillId="0" borderId="18" xfId="0" applyFont="1" applyBorder="1" applyAlignment="1">
      <alignment horizontal="center" vertical="center"/>
    </xf>
    <xf numFmtId="42" fontId="27" fillId="0" borderId="15" xfId="0" applyNumberFormat="1" applyFont="1" applyBorder="1" applyAlignment="1">
      <alignment horizontal="right" vertical="center"/>
    </xf>
    <xf numFmtId="42" fontId="27" fillId="0" borderId="20" xfId="0" applyNumberFormat="1" applyFont="1" applyBorder="1" applyAlignment="1">
      <alignment horizontal="right" vertical="center"/>
    </xf>
    <xf numFmtId="0" fontId="21" fillId="0" borderId="10" xfId="0" applyFont="1" applyBorder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1" fillId="0" borderId="19" xfId="0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/>
    </xf>
    <xf numFmtId="0" fontId="21" fillId="0" borderId="6" xfId="0" applyFont="1" applyBorder="1" applyAlignment="1">
      <alignment horizontal="center" vertical="center"/>
    </xf>
    <xf numFmtId="0" fontId="21" fillId="0" borderId="9" xfId="0" applyFont="1" applyBorder="1" applyAlignment="1">
      <alignment horizontal="center" vertical="center"/>
    </xf>
    <xf numFmtId="0" fontId="21" fillId="0" borderId="22" xfId="0" applyFont="1" applyBorder="1" applyAlignment="1">
      <alignment horizontal="center" vertical="center"/>
    </xf>
    <xf numFmtId="0" fontId="27" fillId="0" borderId="39" xfId="0" applyFont="1" applyBorder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27" fillId="0" borderId="45" xfId="0" applyFont="1" applyBorder="1" applyAlignment="1">
      <alignment horizontal="left" vertical="center"/>
    </xf>
    <xf numFmtId="42" fontId="27" fillId="0" borderId="0" xfId="0" applyNumberFormat="1" applyFont="1" applyAlignment="1">
      <alignment horizontal="right" vertical="center"/>
    </xf>
    <xf numFmtId="42" fontId="27" fillId="0" borderId="52" xfId="0" applyNumberFormat="1" applyFont="1" applyBorder="1" applyAlignment="1">
      <alignment horizontal="right" vertical="center"/>
    </xf>
    <xf numFmtId="179" fontId="20" fillId="0" borderId="15" xfId="0" applyNumberFormat="1" applyFont="1" applyBorder="1" applyAlignment="1">
      <alignment horizontal="center" vertical="center" shrinkToFit="1"/>
    </xf>
    <xf numFmtId="0" fontId="20" fillId="0" borderId="15" xfId="0" applyFont="1" applyBorder="1" applyAlignment="1">
      <alignment horizontal="center" vertical="center" shrinkToFit="1"/>
    </xf>
    <xf numFmtId="0" fontId="20" fillId="0" borderId="18" xfId="0" applyFont="1" applyBorder="1" applyAlignment="1">
      <alignment horizontal="center" vertical="center" shrinkToFit="1"/>
    </xf>
    <xf numFmtId="0" fontId="20" fillId="0" borderId="8" xfId="0" applyFont="1" applyBorder="1" applyAlignment="1">
      <alignment horizontal="center" vertical="center"/>
    </xf>
    <xf numFmtId="176" fontId="23" fillId="0" borderId="15" xfId="0" applyNumberFormat="1" applyFont="1" applyBorder="1" applyAlignment="1">
      <alignment horizontal="right" vertical="center"/>
    </xf>
    <xf numFmtId="176" fontId="23" fillId="0" borderId="20" xfId="0" applyNumberFormat="1" applyFont="1" applyBorder="1" applyAlignment="1">
      <alignment horizontal="right" vertical="center"/>
    </xf>
    <xf numFmtId="0" fontId="27" fillId="0" borderId="10" xfId="0" applyFont="1" applyBorder="1" applyAlignment="1">
      <alignment horizontal="center" vertical="center"/>
    </xf>
    <xf numFmtId="0" fontId="27" fillId="0" borderId="14" xfId="0" applyFont="1" applyBorder="1" applyAlignment="1">
      <alignment horizontal="center" vertical="center"/>
    </xf>
    <xf numFmtId="0" fontId="27" fillId="0" borderId="19" xfId="0" applyFont="1" applyBorder="1" applyAlignment="1">
      <alignment horizontal="center" vertical="center"/>
    </xf>
    <xf numFmtId="0" fontId="20" fillId="0" borderId="14" xfId="0" applyFont="1" applyBorder="1" applyAlignment="1">
      <alignment horizontal="left" vertical="center"/>
    </xf>
    <xf numFmtId="0" fontId="20" fillId="0" borderId="19" xfId="0" applyFont="1" applyBorder="1" applyAlignment="1">
      <alignment horizontal="left" vertical="center"/>
    </xf>
    <xf numFmtId="0" fontId="27" fillId="0" borderId="11" xfId="0" applyFont="1" applyBorder="1" applyAlignment="1">
      <alignment horizontal="center" vertical="center"/>
    </xf>
    <xf numFmtId="0" fontId="27" fillId="0" borderId="15" xfId="0" applyFont="1" applyBorder="1" applyAlignment="1">
      <alignment horizontal="center" vertical="center"/>
    </xf>
    <xf numFmtId="0" fontId="27" fillId="0" borderId="20" xfId="0" applyFont="1" applyBorder="1" applyAlignment="1">
      <alignment horizontal="center" vertical="center"/>
    </xf>
    <xf numFmtId="0" fontId="20" fillId="0" borderId="15" xfId="0" applyFont="1" applyBorder="1" applyAlignment="1">
      <alignment horizontal="left" vertical="center"/>
    </xf>
    <xf numFmtId="0" fontId="20" fillId="0" borderId="20" xfId="0" applyFont="1" applyBorder="1" applyAlignment="1">
      <alignment horizontal="left" vertical="center"/>
    </xf>
    <xf numFmtId="0" fontId="27" fillId="0" borderId="12" xfId="0" applyFont="1" applyBorder="1" applyAlignment="1">
      <alignment horizontal="center" vertical="center"/>
    </xf>
    <xf numFmtId="0" fontId="27" fillId="0" borderId="16" xfId="0" applyFont="1" applyBorder="1" applyAlignment="1">
      <alignment horizontal="center" vertical="center"/>
    </xf>
    <xf numFmtId="0" fontId="27" fillId="0" borderId="21" xfId="0" applyFont="1" applyBorder="1" applyAlignment="1">
      <alignment horizontal="center" vertical="center"/>
    </xf>
    <xf numFmtId="0" fontId="27" fillId="0" borderId="17" xfId="0" applyFont="1" applyBorder="1" applyAlignment="1">
      <alignment horizontal="center" vertical="center"/>
    </xf>
    <xf numFmtId="0" fontId="27" fillId="0" borderId="7" xfId="0" applyFont="1" applyBorder="1" applyAlignment="1">
      <alignment horizontal="center" vertical="center"/>
    </xf>
    <xf numFmtId="0" fontId="27" fillId="0" borderId="13" xfId="0" applyFont="1" applyBorder="1" applyAlignment="1">
      <alignment horizontal="center" vertical="center"/>
    </xf>
    <xf numFmtId="0" fontId="27" fillId="0" borderId="6" xfId="0" applyFont="1" applyBorder="1" applyAlignment="1">
      <alignment horizontal="center" vertical="center"/>
    </xf>
    <xf numFmtId="0" fontId="27" fillId="0" borderId="22" xfId="0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0" fontId="20" fillId="0" borderId="9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0" fillId="0" borderId="22" xfId="0" applyFont="1" applyBorder="1" applyAlignment="1">
      <alignment horizontal="center" vertical="center"/>
    </xf>
    <xf numFmtId="0" fontId="20" fillId="0" borderId="63" xfId="0" applyFont="1" applyBorder="1" applyAlignment="1">
      <alignment horizontal="center" vertical="center"/>
    </xf>
    <xf numFmtId="0" fontId="20" fillId="0" borderId="25" xfId="0" applyFont="1" applyBorder="1" applyAlignment="1">
      <alignment horizontal="center" vertical="center"/>
    </xf>
    <xf numFmtId="0" fontId="20" fillId="0" borderId="24" xfId="0" applyFont="1" applyBorder="1" applyAlignment="1">
      <alignment horizontal="center" vertical="center"/>
    </xf>
    <xf numFmtId="0" fontId="20" fillId="0" borderId="23" xfId="0" applyFont="1" applyBorder="1" applyAlignment="1">
      <alignment horizontal="center" vertical="center"/>
    </xf>
    <xf numFmtId="0" fontId="20" fillId="0" borderId="26" xfId="0" applyFont="1" applyBorder="1" applyAlignment="1">
      <alignment horizontal="center" vertical="center"/>
    </xf>
    <xf numFmtId="0" fontId="21" fillId="0" borderId="38" xfId="0" applyFont="1" applyBorder="1" applyAlignment="1">
      <alignment horizontal="center" vertical="center"/>
    </xf>
    <xf numFmtId="0" fontId="21" fillId="0" borderId="41" xfId="0" applyFont="1" applyBorder="1" applyAlignment="1">
      <alignment horizontal="center" vertical="center"/>
    </xf>
    <xf numFmtId="0" fontId="21" fillId="0" borderId="61" xfId="0" applyFont="1" applyBorder="1" applyAlignment="1">
      <alignment horizontal="center" vertical="center"/>
    </xf>
    <xf numFmtId="0" fontId="21" fillId="0" borderId="39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1" fillId="0" borderId="52" xfId="0" applyFont="1" applyBorder="1" applyAlignment="1">
      <alignment horizontal="center" vertical="center"/>
    </xf>
    <xf numFmtId="0" fontId="21" fillId="0" borderId="37" xfId="0" applyFont="1" applyBorder="1" applyAlignment="1">
      <alignment horizontal="center" vertical="center"/>
    </xf>
    <xf numFmtId="0" fontId="21" fillId="0" borderId="33" xfId="0" applyFont="1" applyBorder="1" applyAlignment="1">
      <alignment horizontal="center" vertical="center"/>
    </xf>
    <xf numFmtId="0" fontId="21" fillId="0" borderId="53" xfId="0" applyFont="1" applyBorder="1" applyAlignment="1">
      <alignment horizontal="center" vertical="center"/>
    </xf>
    <xf numFmtId="0" fontId="20" fillId="0" borderId="55" xfId="0" applyFont="1" applyBorder="1" applyAlignment="1">
      <alignment horizontal="center" vertical="center"/>
    </xf>
    <xf numFmtId="0" fontId="20" fillId="0" borderId="57" xfId="0" applyFont="1" applyBorder="1" applyAlignment="1">
      <alignment horizontal="center" vertical="center"/>
    </xf>
    <xf numFmtId="0" fontId="20" fillId="0" borderId="59" xfId="0" applyFont="1" applyBorder="1" applyAlignment="1">
      <alignment horizontal="center" vertical="center"/>
    </xf>
    <xf numFmtId="0" fontId="20" fillId="0" borderId="56" xfId="0" applyFont="1" applyBorder="1" applyAlignment="1">
      <alignment horizontal="center" vertical="center"/>
    </xf>
    <xf numFmtId="0" fontId="20" fillId="0" borderId="58" xfId="0" applyFont="1" applyBorder="1" applyAlignment="1">
      <alignment horizontal="center" vertical="center"/>
    </xf>
    <xf numFmtId="0" fontId="20" fillId="0" borderId="60" xfId="0" applyFont="1" applyBorder="1" applyAlignment="1">
      <alignment horizontal="center" vertical="center"/>
    </xf>
    <xf numFmtId="0" fontId="24" fillId="0" borderId="0" xfId="0" applyFont="1" applyAlignment="1">
      <alignment vertical="center"/>
    </xf>
    <xf numFmtId="0" fontId="24" fillId="0" borderId="45" xfId="0" applyFont="1" applyBorder="1" applyAlignment="1">
      <alignment vertical="center"/>
    </xf>
    <xf numFmtId="0" fontId="24" fillId="0" borderId="38" xfId="0" applyFont="1" applyBorder="1" applyAlignment="1">
      <alignment horizontal="left" vertical="center" wrapText="1"/>
    </xf>
    <xf numFmtId="0" fontId="24" fillId="0" borderId="41" xfId="0" applyFont="1" applyBorder="1" applyAlignment="1">
      <alignment horizontal="left" vertical="center" wrapText="1"/>
    </xf>
    <xf numFmtId="0" fontId="24" fillId="0" borderId="44" xfId="0" applyFont="1" applyBorder="1" applyAlignment="1">
      <alignment horizontal="left" vertical="center" wrapText="1"/>
    </xf>
    <xf numFmtId="0" fontId="24" fillId="0" borderId="11" xfId="0" applyFont="1" applyBorder="1" applyAlignment="1">
      <alignment horizontal="left" vertical="center" wrapText="1"/>
    </xf>
    <xf numFmtId="0" fontId="24" fillId="0" borderId="15" xfId="0" applyFont="1" applyBorder="1" applyAlignment="1">
      <alignment horizontal="left" vertical="center" wrapText="1"/>
    </xf>
    <xf numFmtId="0" fontId="24" fillId="0" borderId="18" xfId="0" applyFont="1" applyBorder="1" applyAlignment="1">
      <alignment horizontal="left" vertical="center" wrapText="1"/>
    </xf>
    <xf numFmtId="0" fontId="33" fillId="0" borderId="8" xfId="0" applyFont="1" applyBorder="1" applyAlignment="1">
      <alignment horizontal="center" vertical="center" wrapText="1" shrinkToFit="1"/>
    </xf>
    <xf numFmtId="0" fontId="33" fillId="0" borderId="15" xfId="0" applyFont="1" applyBorder="1" applyAlignment="1">
      <alignment horizontal="center" vertical="center" wrapText="1" shrinkToFit="1"/>
    </xf>
    <xf numFmtId="0" fontId="33" fillId="0" borderId="20" xfId="0" applyFont="1" applyBorder="1" applyAlignment="1">
      <alignment horizontal="center" vertical="center" wrapText="1" shrinkToFit="1"/>
    </xf>
  </cellXfs>
  <cellStyles count="3">
    <cellStyle name="桁区切り" xfId="2" builtinId="6"/>
    <cellStyle name="標準" xfId="0" builtinId="0"/>
    <cellStyle name="標準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26035</xdr:colOff>
      <xdr:row>16</xdr:row>
      <xdr:rowOff>34925</xdr:rowOff>
    </xdr:from>
    <xdr:to>
      <xdr:col>49</xdr:col>
      <xdr:colOff>8890</xdr:colOff>
      <xdr:row>27</xdr:row>
      <xdr:rowOff>95250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>
        <a:xfrm>
          <a:off x="3826510" y="2530475"/>
          <a:ext cx="5983605" cy="1946275"/>
        </a:xfrm>
        <a:prstGeom prst="rect">
          <a:avLst/>
        </a:prstGeom>
        <a:solidFill>
          <a:srgbClr val="FFFFFF"/>
        </a:solidFill>
        <a:ln w="9525" cap="flat" cmpd="sng">
          <a:solidFill>
            <a:srgbClr val="C0504D"/>
          </a:solidFill>
          <a:miter lim="800000"/>
          <a:headEnd/>
          <a:tailEnd/>
        </a:ln>
      </xdr:spPr>
      <xdr:txBody>
        <a:bodyPr vertOverflow="clip" horzOverflow="overflow" wrap="square" anchor="ctr" upright="1"/>
        <a:lstStyle/>
        <a:p>
          <a:pPr algn="l" rtl="0">
            <a:defRPr sz="1000"/>
          </a:pPr>
          <a:r>
            <a:rPr lang="ja-JP" altLang="en-US" sz="2800" b="0" i="0" u="none" strike="noStrike" baseline="0">
              <a:solidFill>
                <a:srgbClr val="000000"/>
              </a:solidFill>
              <a:latin typeface="HGPｺﾞｼｯｸM"/>
              <a:ea typeface="HGPｺﾞｼｯｸM"/>
            </a:rPr>
            <a:t>黄色セルを埋めていただくとその他のシートが完成するようになっております。</a:t>
          </a:r>
        </a:p>
      </xdr:txBody>
    </xdr:sp>
    <xdr:clientData/>
  </xdr:twoCellAnchor>
  <xdr:twoCellAnchor>
    <xdr:from>
      <xdr:col>19</xdr:col>
      <xdr:colOff>26035</xdr:colOff>
      <xdr:row>16</xdr:row>
      <xdr:rowOff>34925</xdr:rowOff>
    </xdr:from>
    <xdr:to>
      <xdr:col>49</xdr:col>
      <xdr:colOff>8890</xdr:colOff>
      <xdr:row>27</xdr:row>
      <xdr:rowOff>95250</xdr:rowOff>
    </xdr:to>
    <xdr:sp macro="" textlink="">
      <xdr:nvSpPr>
        <xdr:cNvPr id="3" name="テキスト ボックス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rrowheads="1"/>
        </xdr:cNvSpPr>
      </xdr:nvSpPr>
      <xdr:spPr>
        <a:xfrm>
          <a:off x="3826510" y="2530475"/>
          <a:ext cx="5983605" cy="1946275"/>
        </a:xfrm>
        <a:prstGeom prst="rect">
          <a:avLst/>
        </a:prstGeom>
        <a:solidFill>
          <a:srgbClr val="FFFFFF"/>
        </a:solidFill>
        <a:ln w="9525" cap="flat" cmpd="sng">
          <a:solidFill>
            <a:srgbClr val="C0504D"/>
          </a:solidFill>
          <a:miter lim="800000"/>
          <a:headEnd/>
          <a:tailEnd/>
        </a:ln>
      </xdr:spPr>
      <xdr:txBody>
        <a:bodyPr vertOverflow="clip" horzOverflow="overflow" wrap="square" anchor="ctr" upright="1"/>
        <a:lstStyle/>
        <a:p>
          <a:pPr algn="l" rtl="0">
            <a:defRPr sz="1000"/>
          </a:pPr>
          <a:r>
            <a:rPr lang="ja-JP" altLang="en-US" sz="2800" b="0" i="0" u="none" strike="noStrike" baseline="0">
              <a:solidFill>
                <a:srgbClr val="000000"/>
              </a:solidFill>
              <a:latin typeface="HGPｺﾞｼｯｸM"/>
              <a:ea typeface="HGPｺﾞｼｯｸM"/>
            </a:rPr>
            <a:t>黄色セルを埋めていただくとその他のシートが完成するようになっております。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2:BF78"/>
  <sheetViews>
    <sheetView tabSelected="1" view="pageBreakPreview" zoomScaleSheetLayoutView="100" workbookViewId="0">
      <selection activeCell="K75" sqref="K75:BA75"/>
    </sheetView>
  </sheetViews>
  <sheetFormatPr defaultColWidth="9" defaultRowHeight="13.5" x14ac:dyDescent="0.4"/>
  <cols>
    <col min="1" max="1" width="2.625" style="1" customWidth="1"/>
    <col min="2" max="2" width="2.625" style="2" customWidth="1"/>
    <col min="3" max="20" width="2.625" style="1" customWidth="1"/>
    <col min="21" max="28" width="3" style="1" customWidth="1"/>
    <col min="29" max="35" width="2.625" style="1" customWidth="1"/>
    <col min="36" max="36" width="2.75" style="1" customWidth="1"/>
    <col min="37" max="44" width="2.625" style="1" customWidth="1"/>
    <col min="45" max="45" width="2.5" style="1" customWidth="1"/>
    <col min="46" max="100" width="2.625" style="1" customWidth="1"/>
    <col min="101" max="101" width="9" style="1" customWidth="1"/>
    <col min="102" max="16384" width="9" style="1"/>
  </cols>
  <sheetData>
    <row r="2" spans="2:55" x14ac:dyDescent="0.4">
      <c r="AA2" s="74" t="s">
        <v>0</v>
      </c>
      <c r="AB2" s="74"/>
      <c r="AC2" s="74"/>
      <c r="AD2" s="74"/>
      <c r="AE2" s="74"/>
      <c r="AF2" s="74"/>
      <c r="AG2" s="75" t="s">
        <v>1</v>
      </c>
      <c r="AH2" s="75"/>
      <c r="AI2" s="75"/>
      <c r="AJ2" s="75"/>
      <c r="AK2" s="75"/>
      <c r="AL2" s="75"/>
      <c r="AM2" s="75"/>
      <c r="AN2" s="75"/>
      <c r="AO2" s="75"/>
      <c r="AP2" s="75"/>
      <c r="AQ2" s="75"/>
      <c r="AR2" s="75"/>
      <c r="AS2" s="75"/>
      <c r="AT2" s="75"/>
      <c r="AU2" s="75"/>
      <c r="AV2" s="75"/>
      <c r="AW2" s="75"/>
      <c r="AX2" s="75"/>
    </row>
    <row r="3" spans="2:55" x14ac:dyDescent="0.4">
      <c r="B3" s="76" t="s">
        <v>2</v>
      </c>
      <c r="C3" s="77"/>
      <c r="D3" s="77"/>
      <c r="E3" s="78"/>
      <c r="F3" s="79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1"/>
      <c r="AA3" s="74" t="s">
        <v>3</v>
      </c>
      <c r="AB3" s="74"/>
      <c r="AC3" s="74"/>
      <c r="AD3" s="74"/>
      <c r="AE3" s="74" t="s">
        <v>4</v>
      </c>
      <c r="AF3" s="74"/>
      <c r="AG3" s="75" t="s">
        <v>5</v>
      </c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5"/>
    </row>
    <row r="4" spans="2:55" x14ac:dyDescent="0.4">
      <c r="B4" s="76" t="s">
        <v>6</v>
      </c>
      <c r="C4" s="77"/>
      <c r="D4" s="77"/>
      <c r="E4" s="78"/>
      <c r="F4" s="82">
        <v>44946</v>
      </c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1"/>
      <c r="AA4" s="74"/>
      <c r="AB4" s="74"/>
      <c r="AC4" s="74"/>
      <c r="AD4" s="74"/>
      <c r="AE4" s="74" t="s">
        <v>7</v>
      </c>
      <c r="AF4" s="74"/>
      <c r="AG4" s="83" t="s">
        <v>8</v>
      </c>
      <c r="AH4" s="83"/>
      <c r="AI4" s="83"/>
      <c r="AJ4" s="83"/>
      <c r="AK4" s="83"/>
      <c r="AL4" s="83"/>
      <c r="AM4" s="83"/>
      <c r="AN4" s="83"/>
      <c r="AO4" s="83"/>
      <c r="AP4" s="83"/>
      <c r="AQ4" s="83"/>
      <c r="AR4" s="83"/>
      <c r="AS4" s="83"/>
      <c r="AT4" s="83"/>
      <c r="AU4" s="83"/>
      <c r="AV4" s="83"/>
      <c r="AW4" s="83"/>
      <c r="AX4" s="83"/>
    </row>
    <row r="5" spans="2:55" x14ac:dyDescent="0.4">
      <c r="B5" s="76" t="s">
        <v>4</v>
      </c>
      <c r="C5" s="77"/>
      <c r="D5" s="77"/>
      <c r="E5" s="78"/>
      <c r="F5" s="79" t="s">
        <v>5</v>
      </c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0"/>
      <c r="V5" s="80"/>
      <c r="W5" s="80"/>
      <c r="X5" s="81"/>
      <c r="AA5" s="74" t="s">
        <v>9</v>
      </c>
      <c r="AB5" s="74"/>
      <c r="AC5" s="74"/>
      <c r="AD5" s="74"/>
      <c r="AE5" s="74" t="s">
        <v>10</v>
      </c>
      <c r="AF5" s="74"/>
      <c r="AG5" s="75" t="s">
        <v>11</v>
      </c>
      <c r="AH5" s="75"/>
      <c r="AI5" s="75"/>
      <c r="AJ5" s="75"/>
      <c r="AK5" s="75"/>
      <c r="AL5" s="75"/>
      <c r="AM5" s="75"/>
      <c r="AN5" s="75"/>
      <c r="AO5" s="75"/>
      <c r="AP5" s="75"/>
      <c r="AQ5" s="75"/>
      <c r="AR5" s="75"/>
      <c r="AS5" s="75"/>
      <c r="AT5" s="75"/>
      <c r="AU5" s="75"/>
      <c r="AV5" s="75"/>
      <c r="AW5" s="75"/>
      <c r="AX5" s="75"/>
    </row>
    <row r="6" spans="2:55" x14ac:dyDescent="0.4">
      <c r="B6" s="76" t="s">
        <v>12</v>
      </c>
      <c r="C6" s="77"/>
      <c r="D6" s="77"/>
      <c r="E6" s="78"/>
      <c r="F6" s="79" t="s">
        <v>13</v>
      </c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81"/>
      <c r="AA6" s="74"/>
      <c r="AB6" s="74"/>
      <c r="AC6" s="74"/>
      <c r="AD6" s="74"/>
      <c r="AE6" s="74" t="s">
        <v>7</v>
      </c>
      <c r="AF6" s="74"/>
      <c r="AG6" s="83" t="s">
        <v>14</v>
      </c>
      <c r="AH6" s="83"/>
      <c r="AI6" s="83"/>
      <c r="AJ6" s="83"/>
      <c r="AK6" s="83"/>
      <c r="AL6" s="83"/>
      <c r="AM6" s="83"/>
      <c r="AN6" s="83"/>
      <c r="AO6" s="83"/>
      <c r="AP6" s="83"/>
      <c r="AQ6" s="83"/>
      <c r="AR6" s="83"/>
      <c r="AS6" s="83"/>
      <c r="AT6" s="83"/>
      <c r="AU6" s="83"/>
      <c r="AV6" s="83"/>
      <c r="AW6" s="83"/>
      <c r="AX6" s="83"/>
    </row>
    <row r="7" spans="2:55" x14ac:dyDescent="0.4">
      <c r="B7" s="74" t="s">
        <v>15</v>
      </c>
      <c r="C7" s="74"/>
      <c r="D7" s="74"/>
      <c r="E7" s="74"/>
      <c r="F7" s="75" t="s">
        <v>16</v>
      </c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75"/>
      <c r="V7" s="75"/>
      <c r="W7" s="75"/>
      <c r="X7" s="75"/>
      <c r="AA7" s="74" t="s">
        <v>17</v>
      </c>
      <c r="AB7" s="74"/>
      <c r="AC7" s="74"/>
      <c r="AD7" s="74"/>
      <c r="AE7" s="74"/>
      <c r="AF7" s="74"/>
      <c r="AG7" s="75" t="s">
        <v>18</v>
      </c>
      <c r="AH7" s="75"/>
      <c r="AI7" s="75"/>
      <c r="AJ7" s="75"/>
      <c r="AK7" s="75"/>
      <c r="AL7" s="75"/>
      <c r="AM7" s="75"/>
      <c r="AN7" s="75"/>
      <c r="AO7" s="75"/>
      <c r="AP7" s="75"/>
      <c r="AQ7" s="75"/>
      <c r="AR7" s="75"/>
      <c r="AS7" s="75"/>
      <c r="AT7" s="75"/>
      <c r="AU7" s="75"/>
      <c r="AV7" s="75"/>
      <c r="AW7" s="75"/>
      <c r="AX7" s="75"/>
    </row>
    <row r="8" spans="2:55" x14ac:dyDescent="0.4">
      <c r="B8" s="84"/>
      <c r="C8" s="84"/>
      <c r="D8" s="84"/>
      <c r="E8" s="84"/>
      <c r="F8" s="85"/>
      <c r="G8" s="85"/>
      <c r="H8" s="85"/>
      <c r="I8" s="85"/>
      <c r="J8" s="85"/>
      <c r="K8" s="85"/>
      <c r="L8" s="85"/>
      <c r="M8" s="85"/>
      <c r="N8" s="85"/>
      <c r="O8" s="85"/>
      <c r="P8" s="85"/>
      <c r="Q8" s="85"/>
      <c r="R8" s="85"/>
      <c r="S8" s="85"/>
      <c r="T8" s="85"/>
      <c r="U8" s="85"/>
      <c r="V8" s="85"/>
      <c r="W8" s="85"/>
      <c r="X8" s="85"/>
      <c r="AA8" s="74" t="s">
        <v>19</v>
      </c>
      <c r="AB8" s="74"/>
      <c r="AC8" s="74"/>
      <c r="AD8" s="74"/>
      <c r="AE8" s="74"/>
      <c r="AF8" s="74"/>
      <c r="AG8" s="75" t="s">
        <v>20</v>
      </c>
      <c r="AH8" s="75"/>
      <c r="AI8" s="75"/>
      <c r="AJ8" s="75"/>
      <c r="AK8" s="75"/>
      <c r="AL8" s="75"/>
      <c r="AM8" s="75"/>
      <c r="AN8" s="75"/>
      <c r="AO8" s="75"/>
      <c r="AP8" s="75"/>
      <c r="AQ8" s="75"/>
      <c r="AR8" s="75"/>
      <c r="AS8" s="75"/>
      <c r="AT8" s="75"/>
      <c r="AU8" s="75"/>
      <c r="AV8" s="75"/>
      <c r="AW8" s="75"/>
      <c r="AX8" s="75"/>
    </row>
    <row r="9" spans="2:55" x14ac:dyDescent="0.4">
      <c r="AA9" s="74" t="s">
        <v>21</v>
      </c>
      <c r="AB9" s="74"/>
      <c r="AC9" s="74"/>
      <c r="AD9" s="74"/>
      <c r="AE9" s="74"/>
      <c r="AF9" s="74"/>
      <c r="AG9" s="75" t="s">
        <v>22</v>
      </c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</row>
    <row r="10" spans="2:55" x14ac:dyDescent="0.4">
      <c r="AA10" s="74" t="s">
        <v>23</v>
      </c>
      <c r="AB10" s="74"/>
      <c r="AC10" s="74"/>
      <c r="AD10" s="74"/>
      <c r="AE10" s="74"/>
      <c r="AF10" s="74"/>
      <c r="AG10" s="75">
        <v>123456</v>
      </c>
      <c r="AH10" s="75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5"/>
      <c r="AT10" s="75"/>
      <c r="AU10" s="75"/>
      <c r="AV10" s="75"/>
      <c r="AW10" s="75"/>
      <c r="AX10" s="75"/>
    </row>
    <row r="12" spans="2:55" x14ac:dyDescent="0.4">
      <c r="B12" s="86" t="s">
        <v>24</v>
      </c>
      <c r="C12" s="86"/>
      <c r="D12" s="86"/>
      <c r="E12" s="86"/>
      <c r="F12" s="86"/>
      <c r="G12" s="86"/>
      <c r="H12" s="86"/>
      <c r="I12" s="86"/>
      <c r="J12" s="86"/>
      <c r="K12" s="86"/>
      <c r="L12" s="86"/>
      <c r="M12" s="86"/>
      <c r="N12" s="86"/>
      <c r="O12" s="86"/>
      <c r="P12" s="86"/>
      <c r="Q12" s="86"/>
      <c r="R12" s="86"/>
      <c r="S12" s="86"/>
      <c r="T12" s="87" t="s">
        <v>25</v>
      </c>
      <c r="U12" s="87"/>
      <c r="V12" s="87"/>
      <c r="W12" s="87"/>
      <c r="X12" s="87"/>
      <c r="BC12" s="1" t="s">
        <v>26</v>
      </c>
    </row>
    <row r="13" spans="2:55" x14ac:dyDescent="0.4">
      <c r="B13" s="86" t="s">
        <v>27</v>
      </c>
      <c r="C13" s="86"/>
      <c r="D13" s="86"/>
      <c r="E13" s="86"/>
      <c r="F13" s="86"/>
      <c r="G13" s="86"/>
      <c r="H13" s="86"/>
      <c r="I13" s="86"/>
      <c r="J13" s="86"/>
      <c r="K13" s="86"/>
      <c r="L13" s="86"/>
      <c r="M13" s="86"/>
      <c r="N13" s="86"/>
      <c r="O13" s="86"/>
      <c r="P13" s="86"/>
      <c r="Q13" s="86"/>
      <c r="R13" s="86"/>
      <c r="S13" s="86"/>
      <c r="T13" s="88"/>
      <c r="U13" s="88"/>
      <c r="V13" s="88"/>
      <c r="W13" s="88"/>
      <c r="X13" s="88"/>
      <c r="AR13" s="19"/>
      <c r="AS13" s="19"/>
      <c r="AT13" s="19"/>
      <c r="AU13" s="19"/>
      <c r="AV13" s="19"/>
      <c r="BC13" s="1" t="s">
        <v>25</v>
      </c>
    </row>
    <row r="14" spans="2:55" ht="3.75" customHeight="1" x14ac:dyDescent="0.4"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</row>
    <row r="15" spans="2:55" x14ac:dyDescent="0.4">
      <c r="B15" s="6" t="s">
        <v>28</v>
      </c>
    </row>
    <row r="16" spans="2:55" ht="3.75" customHeight="1" x14ac:dyDescent="0.4"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</row>
    <row r="17" spans="2:29" x14ac:dyDescent="0.4">
      <c r="B17" s="7"/>
      <c r="C17" s="89" t="s">
        <v>29</v>
      </c>
      <c r="D17" s="90"/>
      <c r="E17" s="91"/>
      <c r="F17" s="90" t="s">
        <v>30</v>
      </c>
      <c r="G17" s="90"/>
      <c r="H17" s="90"/>
      <c r="I17" s="91"/>
      <c r="J17" s="90" t="s">
        <v>31</v>
      </c>
      <c r="K17" s="90"/>
      <c r="L17" s="90"/>
      <c r="M17" s="91"/>
      <c r="N17" s="92" t="s">
        <v>32</v>
      </c>
      <c r="O17" s="93"/>
      <c r="P17" s="92" t="s">
        <v>33</v>
      </c>
      <c r="Q17" s="94"/>
      <c r="R17" s="95"/>
    </row>
    <row r="18" spans="2:29" x14ac:dyDescent="0.4">
      <c r="B18" s="8">
        <v>1</v>
      </c>
      <c r="C18" s="96" t="s">
        <v>34</v>
      </c>
      <c r="D18" s="97"/>
      <c r="E18" s="98"/>
      <c r="F18" s="96">
        <v>44652</v>
      </c>
      <c r="G18" s="97"/>
      <c r="H18" s="97"/>
      <c r="I18" s="98"/>
      <c r="J18" s="96">
        <v>45016</v>
      </c>
      <c r="K18" s="97"/>
      <c r="L18" s="97"/>
      <c r="M18" s="98"/>
      <c r="N18" s="99">
        <f>IF(F18="","",J18-F18+1)</f>
        <v>365</v>
      </c>
      <c r="O18" s="100"/>
      <c r="P18" s="101" t="s">
        <v>35</v>
      </c>
      <c r="Q18" s="102"/>
      <c r="R18" s="103"/>
    </row>
    <row r="19" spans="2:29" x14ac:dyDescent="0.4">
      <c r="B19" s="8">
        <v>2</v>
      </c>
      <c r="C19" s="96" t="s">
        <v>36</v>
      </c>
      <c r="D19" s="97"/>
      <c r="E19" s="98"/>
      <c r="F19" s="96">
        <v>44713</v>
      </c>
      <c r="G19" s="97"/>
      <c r="H19" s="97"/>
      <c r="I19" s="98"/>
      <c r="J19" s="96">
        <v>45016</v>
      </c>
      <c r="K19" s="97"/>
      <c r="L19" s="97"/>
      <c r="M19" s="98"/>
      <c r="N19" s="99">
        <f t="shared" ref="N19:N22" si="0">IF(F19="","",J19-F19+1)</f>
        <v>304</v>
      </c>
      <c r="O19" s="100"/>
      <c r="P19" s="101" t="s">
        <v>35</v>
      </c>
      <c r="Q19" s="102"/>
      <c r="R19" s="103"/>
    </row>
    <row r="20" spans="2:29" x14ac:dyDescent="0.4">
      <c r="B20" s="8">
        <v>3</v>
      </c>
      <c r="C20" s="96" t="s">
        <v>37</v>
      </c>
      <c r="D20" s="97"/>
      <c r="E20" s="98"/>
      <c r="F20" s="96">
        <v>44835</v>
      </c>
      <c r="G20" s="97"/>
      <c r="H20" s="97"/>
      <c r="I20" s="98"/>
      <c r="J20" s="96">
        <v>45016</v>
      </c>
      <c r="K20" s="97"/>
      <c r="L20" s="97"/>
      <c r="M20" s="98"/>
      <c r="N20" s="99">
        <f t="shared" si="0"/>
        <v>182</v>
      </c>
      <c r="O20" s="100"/>
      <c r="P20" s="101" t="s">
        <v>38</v>
      </c>
      <c r="Q20" s="102"/>
      <c r="R20" s="103"/>
    </row>
    <row r="21" spans="2:29" x14ac:dyDescent="0.4">
      <c r="B21" s="8">
        <v>4</v>
      </c>
      <c r="C21" s="96" t="s">
        <v>39</v>
      </c>
      <c r="D21" s="97"/>
      <c r="E21" s="98"/>
      <c r="F21" s="96">
        <v>44867</v>
      </c>
      <c r="G21" s="97"/>
      <c r="H21" s="97"/>
      <c r="I21" s="98"/>
      <c r="J21" s="96">
        <v>45016</v>
      </c>
      <c r="K21" s="97"/>
      <c r="L21" s="97"/>
      <c r="M21" s="98"/>
      <c r="N21" s="99">
        <f t="shared" si="0"/>
        <v>150</v>
      </c>
      <c r="O21" s="100"/>
      <c r="P21" s="101" t="s">
        <v>40</v>
      </c>
      <c r="Q21" s="102"/>
      <c r="R21" s="103"/>
    </row>
    <row r="22" spans="2:29" x14ac:dyDescent="0.4">
      <c r="B22" s="8">
        <v>5</v>
      </c>
      <c r="C22" s="96" t="s">
        <v>41</v>
      </c>
      <c r="D22" s="97"/>
      <c r="E22" s="98"/>
      <c r="F22" s="96">
        <v>44896</v>
      </c>
      <c r="G22" s="97"/>
      <c r="H22" s="97"/>
      <c r="I22" s="98"/>
      <c r="J22" s="96">
        <v>45016</v>
      </c>
      <c r="K22" s="97"/>
      <c r="L22" s="97"/>
      <c r="M22" s="98"/>
      <c r="N22" s="99">
        <f t="shared" si="0"/>
        <v>121</v>
      </c>
      <c r="O22" s="100"/>
      <c r="P22" s="101" t="s">
        <v>38</v>
      </c>
      <c r="Q22" s="102"/>
      <c r="R22" s="103"/>
    </row>
    <row r="23" spans="2:29" x14ac:dyDescent="0.4">
      <c r="B23" s="8">
        <v>6</v>
      </c>
      <c r="C23" s="96"/>
      <c r="D23" s="97"/>
      <c r="E23" s="98"/>
      <c r="F23" s="96"/>
      <c r="G23" s="97"/>
      <c r="H23" s="97"/>
      <c r="I23" s="98"/>
      <c r="J23" s="96"/>
      <c r="K23" s="97"/>
      <c r="L23" s="97"/>
      <c r="M23" s="98"/>
      <c r="N23" s="99" t="str">
        <f t="shared" ref="N23:N37" si="1">IF(F23="","",J23-F23+1)</f>
        <v/>
      </c>
      <c r="O23" s="100"/>
      <c r="P23" s="101"/>
      <c r="Q23" s="102"/>
      <c r="R23" s="103"/>
    </row>
    <row r="24" spans="2:29" x14ac:dyDescent="0.4">
      <c r="B24" s="8">
        <v>7</v>
      </c>
      <c r="C24" s="96"/>
      <c r="D24" s="97"/>
      <c r="E24" s="98"/>
      <c r="F24" s="96"/>
      <c r="G24" s="97"/>
      <c r="H24" s="97"/>
      <c r="I24" s="98"/>
      <c r="J24" s="96"/>
      <c r="K24" s="97"/>
      <c r="L24" s="97"/>
      <c r="M24" s="98"/>
      <c r="N24" s="99" t="str">
        <f t="shared" si="1"/>
        <v/>
      </c>
      <c r="O24" s="100"/>
      <c r="P24" s="101"/>
      <c r="Q24" s="102"/>
      <c r="R24" s="103"/>
    </row>
    <row r="25" spans="2:29" x14ac:dyDescent="0.4">
      <c r="B25" s="8">
        <v>8</v>
      </c>
      <c r="C25" s="96"/>
      <c r="D25" s="97"/>
      <c r="E25" s="98"/>
      <c r="F25" s="96"/>
      <c r="G25" s="97"/>
      <c r="H25" s="97"/>
      <c r="I25" s="98"/>
      <c r="J25" s="96"/>
      <c r="K25" s="97"/>
      <c r="L25" s="97"/>
      <c r="M25" s="98"/>
      <c r="N25" s="99" t="str">
        <f t="shared" si="1"/>
        <v/>
      </c>
      <c r="O25" s="100"/>
      <c r="P25" s="101"/>
      <c r="Q25" s="102"/>
      <c r="R25" s="103"/>
    </row>
    <row r="26" spans="2:29" x14ac:dyDescent="0.4">
      <c r="B26" s="8">
        <v>9</v>
      </c>
      <c r="C26" s="96"/>
      <c r="D26" s="97"/>
      <c r="E26" s="98"/>
      <c r="F26" s="96"/>
      <c r="G26" s="97"/>
      <c r="H26" s="97"/>
      <c r="I26" s="98"/>
      <c r="J26" s="96"/>
      <c r="K26" s="97"/>
      <c r="L26" s="97"/>
      <c r="M26" s="98"/>
      <c r="N26" s="99" t="str">
        <f t="shared" si="1"/>
        <v/>
      </c>
      <c r="O26" s="100"/>
      <c r="P26" s="101"/>
      <c r="Q26" s="102"/>
      <c r="R26" s="103"/>
    </row>
    <row r="27" spans="2:29" x14ac:dyDescent="0.4">
      <c r="B27" s="8">
        <v>10</v>
      </c>
      <c r="C27" s="96"/>
      <c r="D27" s="97"/>
      <c r="E27" s="98"/>
      <c r="F27" s="96"/>
      <c r="G27" s="97"/>
      <c r="H27" s="97"/>
      <c r="I27" s="98"/>
      <c r="J27" s="96"/>
      <c r="K27" s="97"/>
      <c r="L27" s="97"/>
      <c r="M27" s="98"/>
      <c r="N27" s="99" t="str">
        <f t="shared" si="1"/>
        <v/>
      </c>
      <c r="O27" s="100"/>
      <c r="P27" s="101"/>
      <c r="Q27" s="102"/>
      <c r="R27" s="103"/>
    </row>
    <row r="28" spans="2:29" x14ac:dyDescent="0.4">
      <c r="B28" s="8">
        <v>11</v>
      </c>
      <c r="C28" s="96"/>
      <c r="D28" s="97"/>
      <c r="E28" s="98"/>
      <c r="F28" s="96"/>
      <c r="G28" s="97"/>
      <c r="H28" s="97"/>
      <c r="I28" s="98"/>
      <c r="J28" s="96"/>
      <c r="K28" s="97"/>
      <c r="L28" s="97"/>
      <c r="M28" s="98"/>
      <c r="N28" s="99" t="str">
        <f t="shared" si="1"/>
        <v/>
      </c>
      <c r="O28" s="100"/>
      <c r="P28" s="101"/>
      <c r="Q28" s="102"/>
      <c r="R28" s="103"/>
    </row>
    <row r="29" spans="2:29" x14ac:dyDescent="0.4">
      <c r="B29" s="8">
        <v>12</v>
      </c>
      <c r="C29" s="96"/>
      <c r="D29" s="97"/>
      <c r="E29" s="98"/>
      <c r="F29" s="96"/>
      <c r="G29" s="97"/>
      <c r="H29" s="97"/>
      <c r="I29" s="98"/>
      <c r="J29" s="96"/>
      <c r="K29" s="97"/>
      <c r="L29" s="97"/>
      <c r="M29" s="98"/>
      <c r="N29" s="99" t="str">
        <f t="shared" si="1"/>
        <v/>
      </c>
      <c r="O29" s="100"/>
      <c r="P29" s="101"/>
      <c r="Q29" s="102"/>
      <c r="R29" s="103"/>
    </row>
    <row r="30" spans="2:29" x14ac:dyDescent="0.4">
      <c r="B30" s="8">
        <v>13</v>
      </c>
      <c r="C30" s="96"/>
      <c r="D30" s="97"/>
      <c r="E30" s="98"/>
      <c r="F30" s="96"/>
      <c r="G30" s="97"/>
      <c r="H30" s="97"/>
      <c r="I30" s="98"/>
      <c r="J30" s="96"/>
      <c r="K30" s="97"/>
      <c r="L30" s="97"/>
      <c r="M30" s="98"/>
      <c r="N30" s="99" t="str">
        <f t="shared" si="1"/>
        <v/>
      </c>
      <c r="O30" s="100"/>
      <c r="P30" s="101"/>
      <c r="Q30" s="102"/>
      <c r="R30" s="103"/>
      <c r="U30" s="74" t="s">
        <v>33</v>
      </c>
      <c r="V30" s="74"/>
      <c r="W30" s="74"/>
      <c r="X30" s="74" t="s">
        <v>42</v>
      </c>
      <c r="Y30" s="74"/>
      <c r="Z30" s="74"/>
      <c r="AA30" s="74" t="s">
        <v>43</v>
      </c>
      <c r="AB30" s="74"/>
      <c r="AC30" s="74"/>
    </row>
    <row r="31" spans="2:29" x14ac:dyDescent="0.4">
      <c r="B31" s="8">
        <v>14</v>
      </c>
      <c r="C31" s="96"/>
      <c r="D31" s="97"/>
      <c r="E31" s="98"/>
      <c r="F31" s="96"/>
      <c r="G31" s="97"/>
      <c r="H31" s="97"/>
      <c r="I31" s="98"/>
      <c r="J31" s="96"/>
      <c r="K31" s="97"/>
      <c r="L31" s="97"/>
      <c r="M31" s="98"/>
      <c r="N31" s="99" t="str">
        <f t="shared" si="1"/>
        <v/>
      </c>
      <c r="O31" s="100"/>
      <c r="P31" s="101"/>
      <c r="Q31" s="102"/>
      <c r="R31" s="103"/>
      <c r="U31" s="14" t="s">
        <v>35</v>
      </c>
      <c r="V31" s="14"/>
      <c r="W31" s="14"/>
      <c r="X31" s="104">
        <f>COUNTIF(P18:R37,"脳損傷")</f>
        <v>2</v>
      </c>
      <c r="Y31" s="104"/>
      <c r="Z31" s="104"/>
      <c r="AA31" s="104">
        <f ca="1">SUMIF(P18:R37,"脳損傷",N18:O37)</f>
        <v>669</v>
      </c>
      <c r="AB31" s="104"/>
      <c r="AC31" s="104"/>
    </row>
    <row r="32" spans="2:29" x14ac:dyDescent="0.4">
      <c r="B32" s="8">
        <v>15</v>
      </c>
      <c r="C32" s="96"/>
      <c r="D32" s="97"/>
      <c r="E32" s="98"/>
      <c r="F32" s="96"/>
      <c r="G32" s="97"/>
      <c r="H32" s="97"/>
      <c r="I32" s="98"/>
      <c r="J32" s="96"/>
      <c r="K32" s="97"/>
      <c r="L32" s="97"/>
      <c r="M32" s="98"/>
      <c r="N32" s="99" t="str">
        <f t="shared" si="1"/>
        <v/>
      </c>
      <c r="O32" s="100"/>
      <c r="P32" s="101"/>
      <c r="Q32" s="102"/>
      <c r="R32" s="103"/>
      <c r="U32" s="14" t="s">
        <v>38</v>
      </c>
      <c r="V32" s="14"/>
      <c r="W32" s="14"/>
      <c r="X32" s="104">
        <f>COUNTIF(P18:R37,"脊髄損傷")</f>
        <v>2</v>
      </c>
      <c r="Y32" s="104"/>
      <c r="Z32" s="104"/>
      <c r="AA32" s="104">
        <f ca="1">SUMIF(P18:R37,"脊髄損傷",N18:O37)</f>
        <v>303</v>
      </c>
      <c r="AB32" s="104"/>
      <c r="AC32" s="104"/>
    </row>
    <row r="33" spans="2:58" x14ac:dyDescent="0.4">
      <c r="B33" s="8">
        <v>16</v>
      </c>
      <c r="C33" s="96"/>
      <c r="D33" s="97"/>
      <c r="E33" s="98"/>
      <c r="F33" s="96"/>
      <c r="G33" s="97"/>
      <c r="H33" s="97"/>
      <c r="I33" s="98"/>
      <c r="J33" s="96"/>
      <c r="K33" s="97"/>
      <c r="L33" s="97"/>
      <c r="M33" s="98"/>
      <c r="N33" s="99" t="str">
        <f t="shared" si="1"/>
        <v/>
      </c>
      <c r="O33" s="100"/>
      <c r="P33" s="101"/>
      <c r="Q33" s="102"/>
      <c r="R33" s="103"/>
      <c r="U33" s="14" t="s">
        <v>40</v>
      </c>
      <c r="V33" s="14"/>
      <c r="W33" s="14"/>
      <c r="X33" s="104">
        <f>COUNTIF(P18:R37,"その他")</f>
        <v>1</v>
      </c>
      <c r="Y33" s="104"/>
      <c r="Z33" s="104"/>
      <c r="AA33" s="104">
        <f ca="1">SUMIF(P18:R37,"その他",N18:O37)</f>
        <v>150</v>
      </c>
      <c r="AB33" s="104"/>
      <c r="AC33" s="104"/>
    </row>
    <row r="34" spans="2:58" x14ac:dyDescent="0.4">
      <c r="B34" s="8">
        <v>17</v>
      </c>
      <c r="C34" s="96"/>
      <c r="D34" s="97"/>
      <c r="E34" s="98"/>
      <c r="F34" s="96"/>
      <c r="G34" s="97"/>
      <c r="H34" s="97"/>
      <c r="I34" s="98"/>
      <c r="J34" s="96"/>
      <c r="K34" s="97"/>
      <c r="L34" s="97"/>
      <c r="M34" s="98"/>
      <c r="N34" s="99" t="str">
        <f t="shared" si="1"/>
        <v/>
      </c>
      <c r="O34" s="100"/>
      <c r="P34" s="101"/>
      <c r="Q34" s="102"/>
      <c r="R34" s="103"/>
    </row>
    <row r="35" spans="2:58" x14ac:dyDescent="0.4">
      <c r="B35" s="8">
        <v>18</v>
      </c>
      <c r="C35" s="96"/>
      <c r="D35" s="97"/>
      <c r="E35" s="98"/>
      <c r="F35" s="96"/>
      <c r="G35" s="97"/>
      <c r="H35" s="97"/>
      <c r="I35" s="98"/>
      <c r="J35" s="96"/>
      <c r="K35" s="97"/>
      <c r="L35" s="97"/>
      <c r="M35" s="98"/>
      <c r="N35" s="99" t="str">
        <f t="shared" si="1"/>
        <v/>
      </c>
      <c r="O35" s="100"/>
      <c r="P35" s="101"/>
      <c r="Q35" s="102"/>
      <c r="R35" s="103"/>
      <c r="U35" s="105" t="s">
        <v>44</v>
      </c>
      <c r="V35" s="106"/>
      <c r="W35" s="106"/>
      <c r="X35" s="106"/>
      <c r="Y35" s="106"/>
      <c r="Z35" s="106"/>
      <c r="AA35" s="106"/>
      <c r="AB35" s="107"/>
      <c r="AC35" s="108" t="s">
        <v>45</v>
      </c>
      <c r="AD35" s="109"/>
      <c r="AE35" s="110"/>
      <c r="AF35" s="111"/>
      <c r="AG35" s="111"/>
      <c r="AH35" s="111"/>
      <c r="AI35" s="109" t="s">
        <v>46</v>
      </c>
      <c r="AJ35" s="109"/>
      <c r="AK35" s="112"/>
    </row>
    <row r="36" spans="2:58" x14ac:dyDescent="0.4">
      <c r="B36" s="8">
        <v>19</v>
      </c>
      <c r="C36" s="96"/>
      <c r="D36" s="97"/>
      <c r="E36" s="98"/>
      <c r="F36" s="96"/>
      <c r="G36" s="97"/>
      <c r="H36" s="97"/>
      <c r="I36" s="98"/>
      <c r="J36" s="96"/>
      <c r="K36" s="97"/>
      <c r="L36" s="97"/>
      <c r="M36" s="98"/>
      <c r="N36" s="99" t="str">
        <f t="shared" si="1"/>
        <v/>
      </c>
      <c r="O36" s="100"/>
      <c r="P36" s="101"/>
      <c r="Q36" s="102"/>
      <c r="R36" s="103"/>
      <c r="U36" s="2"/>
      <c r="AC36" s="113" t="s">
        <v>47</v>
      </c>
      <c r="AD36" s="114"/>
      <c r="AE36" s="115"/>
      <c r="AF36" s="116"/>
      <c r="AG36" s="116"/>
      <c r="AH36" s="116"/>
      <c r="AI36" s="114" t="s">
        <v>46</v>
      </c>
      <c r="AJ36" s="114"/>
      <c r="AK36" s="117"/>
    </row>
    <row r="37" spans="2:58" x14ac:dyDescent="0.4">
      <c r="B37" s="9">
        <v>20</v>
      </c>
      <c r="C37" s="118"/>
      <c r="D37" s="119"/>
      <c r="E37" s="120"/>
      <c r="F37" s="121"/>
      <c r="G37" s="122"/>
      <c r="H37" s="122"/>
      <c r="I37" s="123"/>
      <c r="J37" s="121"/>
      <c r="K37" s="122"/>
      <c r="L37" s="122"/>
      <c r="M37" s="123"/>
      <c r="N37" s="124" t="str">
        <f t="shared" si="1"/>
        <v/>
      </c>
      <c r="O37" s="125"/>
      <c r="P37" s="126"/>
      <c r="Q37" s="127"/>
      <c r="R37" s="128"/>
      <c r="U37" s="2"/>
      <c r="AC37" s="129" t="s">
        <v>48</v>
      </c>
      <c r="AD37" s="130"/>
      <c r="AE37" s="100"/>
      <c r="AF37" s="131"/>
      <c r="AG37" s="131"/>
      <c r="AH37" s="131"/>
      <c r="AI37" s="130" t="s">
        <v>46</v>
      </c>
      <c r="AJ37" s="130"/>
      <c r="AK37" s="132"/>
    </row>
    <row r="38" spans="2:58" x14ac:dyDescent="0.4">
      <c r="B38" s="9" t="s">
        <v>49</v>
      </c>
      <c r="C38" s="133">
        <f>COUNTA(C18:E37)</f>
        <v>5</v>
      </c>
      <c r="D38" s="134"/>
      <c r="E38" s="135"/>
      <c r="F38" s="133"/>
      <c r="G38" s="134"/>
      <c r="H38" s="134"/>
      <c r="I38" s="135"/>
      <c r="J38" s="133"/>
      <c r="K38" s="134"/>
      <c r="L38" s="134"/>
      <c r="M38" s="135"/>
      <c r="N38" s="136">
        <f>SUM(N18:O37)</f>
        <v>1122</v>
      </c>
      <c r="O38" s="137"/>
      <c r="P38" s="136"/>
      <c r="Q38" s="138"/>
      <c r="R38" s="139"/>
      <c r="AC38" s="140" t="s">
        <v>40</v>
      </c>
      <c r="AD38" s="138"/>
      <c r="AE38" s="137"/>
      <c r="AF38" s="141"/>
      <c r="AG38" s="141"/>
      <c r="AH38" s="141"/>
      <c r="AI38" s="138" t="s">
        <v>46</v>
      </c>
      <c r="AJ38" s="138"/>
      <c r="AK38" s="139"/>
    </row>
    <row r="40" spans="2:58" x14ac:dyDescent="0.4"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10"/>
      <c r="AV40" s="10"/>
      <c r="AW40" s="10"/>
      <c r="AX40" s="10"/>
      <c r="AY40" s="10"/>
      <c r="AZ40" s="10"/>
      <c r="BA40" s="10"/>
      <c r="BB40" s="10"/>
      <c r="BC40" s="10"/>
      <c r="BD40" s="10"/>
      <c r="BE40" s="10"/>
      <c r="BF40" s="10"/>
    </row>
    <row r="41" spans="2:58" x14ac:dyDescent="0.4">
      <c r="B41" s="6" t="s">
        <v>50</v>
      </c>
      <c r="AF41" s="15"/>
    </row>
    <row r="42" spans="2:58" x14ac:dyDescent="0.4">
      <c r="B42" s="76" t="s">
        <v>51</v>
      </c>
      <c r="C42" s="78"/>
      <c r="D42" s="76" t="s">
        <v>52</v>
      </c>
      <c r="E42" s="77"/>
      <c r="F42" s="77"/>
      <c r="G42" s="77"/>
      <c r="H42" s="77"/>
      <c r="I42" s="76" t="s">
        <v>53</v>
      </c>
      <c r="J42" s="77"/>
      <c r="K42" s="77"/>
      <c r="L42" s="78"/>
      <c r="M42" s="142" t="s">
        <v>54</v>
      </c>
      <c r="N42" s="143"/>
      <c r="O42" s="143"/>
      <c r="P42" s="143"/>
      <c r="Q42" s="144"/>
      <c r="R42" s="142" t="s">
        <v>55</v>
      </c>
      <c r="S42" s="143"/>
      <c r="T42" s="143"/>
      <c r="U42" s="143"/>
      <c r="V42" s="144"/>
      <c r="W42" s="76" t="s">
        <v>56</v>
      </c>
      <c r="X42" s="77"/>
      <c r="Y42" s="77"/>
      <c r="Z42" s="78"/>
      <c r="AA42" s="76" t="s">
        <v>57</v>
      </c>
      <c r="AB42" s="77"/>
      <c r="AC42" s="77"/>
      <c r="AD42" s="77"/>
      <c r="AE42" s="77"/>
      <c r="AF42" s="145" t="s">
        <v>58</v>
      </c>
      <c r="AG42" s="77"/>
      <c r="AH42" s="77"/>
      <c r="AI42" s="16"/>
    </row>
    <row r="43" spans="2:58" x14ac:dyDescent="0.4">
      <c r="B43" s="11">
        <v>1</v>
      </c>
      <c r="C43" s="13"/>
      <c r="D43" s="146" t="s">
        <v>34</v>
      </c>
      <c r="E43" s="147"/>
      <c r="F43" s="147"/>
      <c r="G43" s="147"/>
      <c r="H43" s="147"/>
      <c r="I43" s="146" t="s">
        <v>59</v>
      </c>
      <c r="J43" s="147"/>
      <c r="K43" s="147"/>
      <c r="L43" s="148"/>
      <c r="M43" s="149">
        <v>350000</v>
      </c>
      <c r="N43" s="150"/>
      <c r="O43" s="150"/>
      <c r="P43" s="150"/>
      <c r="Q43" s="151"/>
      <c r="R43" s="152">
        <v>44927</v>
      </c>
      <c r="S43" s="153"/>
      <c r="T43" s="153"/>
      <c r="U43" s="153"/>
      <c r="V43" s="154"/>
      <c r="W43" s="155">
        <v>3</v>
      </c>
      <c r="X43" s="156"/>
      <c r="Y43" s="156"/>
      <c r="Z43" s="157"/>
      <c r="AA43" s="158">
        <v>1050000</v>
      </c>
      <c r="AB43" s="159"/>
      <c r="AC43" s="159"/>
      <c r="AD43" s="159"/>
      <c r="AE43" s="159"/>
      <c r="AF43" s="160">
        <f>IF(R43="","",R43)</f>
        <v>44927</v>
      </c>
      <c r="AG43" s="161"/>
      <c r="AH43" s="161"/>
      <c r="AI43" s="17"/>
      <c r="AJ43" s="18"/>
      <c r="AK43" s="18"/>
      <c r="AL43" s="18"/>
      <c r="AM43" s="18"/>
      <c r="AN43" s="18"/>
      <c r="AQ43" s="18"/>
      <c r="AR43" s="18"/>
      <c r="AS43" s="20"/>
      <c r="AT43" s="20"/>
      <c r="AU43" s="20"/>
      <c r="AV43" s="21"/>
      <c r="AW43" s="21"/>
      <c r="AX43" s="21"/>
      <c r="AY43" s="18"/>
      <c r="AZ43" s="18"/>
      <c r="BA43" s="18"/>
      <c r="BB43" s="18"/>
      <c r="BC43" s="18"/>
      <c r="BD43" s="18"/>
    </row>
    <row r="44" spans="2:58" x14ac:dyDescent="0.4">
      <c r="B44" s="11">
        <v>2</v>
      </c>
      <c r="C44" s="13"/>
      <c r="D44" s="146" t="s">
        <v>36</v>
      </c>
      <c r="E44" s="147"/>
      <c r="F44" s="147"/>
      <c r="G44" s="147"/>
      <c r="H44" s="147"/>
      <c r="I44" s="146" t="s">
        <v>60</v>
      </c>
      <c r="J44" s="147"/>
      <c r="K44" s="147"/>
      <c r="L44" s="148"/>
      <c r="M44" s="149">
        <v>300000</v>
      </c>
      <c r="N44" s="150"/>
      <c r="O44" s="150"/>
      <c r="P44" s="150"/>
      <c r="Q44" s="151"/>
      <c r="R44" s="152">
        <v>44958</v>
      </c>
      <c r="S44" s="153"/>
      <c r="T44" s="153"/>
      <c r="U44" s="153"/>
      <c r="V44" s="154"/>
      <c r="W44" s="155">
        <v>2</v>
      </c>
      <c r="X44" s="156"/>
      <c r="Y44" s="156"/>
      <c r="Z44" s="157"/>
      <c r="AA44" s="158">
        <v>600000</v>
      </c>
      <c r="AB44" s="159"/>
      <c r="AC44" s="159"/>
      <c r="AD44" s="159"/>
      <c r="AE44" s="159"/>
      <c r="AF44" s="160">
        <f>IF(R44="","",R44)</f>
        <v>44958</v>
      </c>
      <c r="AG44" s="161"/>
      <c r="AH44" s="161"/>
      <c r="AI44" s="17"/>
      <c r="AJ44" s="18"/>
      <c r="AK44" s="18"/>
      <c r="AL44" s="18"/>
      <c r="AM44" s="18"/>
      <c r="AN44" s="18"/>
      <c r="AQ44" s="18"/>
      <c r="AR44" s="18"/>
      <c r="AS44" s="20"/>
      <c r="AT44" s="20"/>
      <c r="AU44" s="20"/>
      <c r="AV44" s="21"/>
      <c r="AW44" s="21"/>
      <c r="AX44" s="21"/>
      <c r="AY44" s="18"/>
      <c r="AZ44" s="18"/>
      <c r="BA44" s="18"/>
      <c r="BB44" s="18"/>
      <c r="BC44" s="18"/>
      <c r="BD44" s="18"/>
    </row>
    <row r="45" spans="2:58" x14ac:dyDescent="0.4">
      <c r="B45" s="11">
        <v>3</v>
      </c>
      <c r="C45" s="13"/>
      <c r="D45" s="146" t="s">
        <v>37</v>
      </c>
      <c r="E45" s="147"/>
      <c r="F45" s="147"/>
      <c r="G45" s="147"/>
      <c r="H45" s="147"/>
      <c r="I45" s="146" t="s">
        <v>61</v>
      </c>
      <c r="J45" s="147"/>
      <c r="K45" s="147"/>
      <c r="L45" s="148"/>
      <c r="M45" s="149">
        <v>250000</v>
      </c>
      <c r="N45" s="150"/>
      <c r="O45" s="150"/>
      <c r="P45" s="150"/>
      <c r="Q45" s="151"/>
      <c r="R45" s="152">
        <v>44986</v>
      </c>
      <c r="S45" s="153"/>
      <c r="T45" s="153"/>
      <c r="U45" s="153"/>
      <c r="V45" s="154"/>
      <c r="W45" s="155">
        <v>1</v>
      </c>
      <c r="X45" s="156"/>
      <c r="Y45" s="156"/>
      <c r="Z45" s="157"/>
      <c r="AA45" s="158">
        <v>250000</v>
      </c>
      <c r="AB45" s="159"/>
      <c r="AC45" s="159"/>
      <c r="AD45" s="159"/>
      <c r="AE45" s="159"/>
      <c r="AF45" s="160">
        <f>IF(R45="","",R45)</f>
        <v>44986</v>
      </c>
      <c r="AG45" s="161"/>
      <c r="AH45" s="161"/>
      <c r="AI45" s="17"/>
      <c r="AJ45" s="18"/>
      <c r="AK45" s="18"/>
      <c r="AL45" s="18"/>
      <c r="AM45" s="18"/>
      <c r="AN45" s="18"/>
      <c r="AQ45" s="18"/>
      <c r="AR45" s="18"/>
      <c r="AS45" s="20"/>
      <c r="AT45" s="20"/>
      <c r="AU45" s="20"/>
      <c r="AV45" s="21"/>
      <c r="AW45" s="21"/>
      <c r="AX45" s="21"/>
      <c r="AY45" s="18"/>
      <c r="AZ45" s="18"/>
      <c r="BA45" s="18"/>
      <c r="BB45" s="18"/>
      <c r="BC45" s="18"/>
      <c r="BD45" s="18"/>
    </row>
    <row r="46" spans="2:58" ht="13.5" customHeight="1" x14ac:dyDescent="0.4">
      <c r="B46" s="11">
        <v>4</v>
      </c>
      <c r="C46" s="13"/>
      <c r="D46" s="146" t="s">
        <v>39</v>
      </c>
      <c r="E46" s="147"/>
      <c r="F46" s="147"/>
      <c r="G46" s="147"/>
      <c r="H46" s="147"/>
      <c r="I46" s="146" t="s">
        <v>59</v>
      </c>
      <c r="J46" s="147"/>
      <c r="K46" s="147"/>
      <c r="L46" s="148"/>
      <c r="M46" s="149">
        <v>200000</v>
      </c>
      <c r="N46" s="150"/>
      <c r="O46" s="150"/>
      <c r="P46" s="150"/>
      <c r="Q46" s="151"/>
      <c r="R46" s="152">
        <v>44986</v>
      </c>
      <c r="S46" s="153"/>
      <c r="T46" s="153"/>
      <c r="U46" s="153"/>
      <c r="V46" s="154"/>
      <c r="W46" s="155">
        <v>1</v>
      </c>
      <c r="X46" s="156"/>
      <c r="Y46" s="156"/>
      <c r="Z46" s="157"/>
      <c r="AA46" s="158">
        <v>200000</v>
      </c>
      <c r="AB46" s="159"/>
      <c r="AC46" s="159"/>
      <c r="AD46" s="159"/>
      <c r="AE46" s="159"/>
      <c r="AF46" s="160">
        <f>IF(R46="","",R46)</f>
        <v>44986</v>
      </c>
      <c r="AG46" s="161"/>
      <c r="AH46" s="161"/>
      <c r="AI46" s="17"/>
      <c r="AJ46" s="18"/>
      <c r="AK46" s="18"/>
      <c r="AL46" s="18"/>
      <c r="AM46" s="18"/>
      <c r="AN46" s="18"/>
      <c r="AQ46" s="18"/>
      <c r="AR46" s="18"/>
      <c r="AS46" s="20"/>
      <c r="AT46" s="20"/>
      <c r="AU46" s="20"/>
      <c r="AV46" s="22"/>
      <c r="AW46" s="22"/>
      <c r="AX46" s="22"/>
      <c r="AY46" s="18"/>
      <c r="AZ46" s="18"/>
      <c r="BA46" s="18"/>
      <c r="BB46" s="18"/>
      <c r="BC46" s="18"/>
      <c r="BD46" s="18"/>
    </row>
    <row r="47" spans="2:58" x14ac:dyDescent="0.4">
      <c r="B47" s="11">
        <v>5</v>
      </c>
      <c r="C47" s="13"/>
      <c r="D47" s="146" t="s">
        <v>41</v>
      </c>
      <c r="E47" s="147"/>
      <c r="F47" s="147"/>
      <c r="G47" s="147"/>
      <c r="H47" s="147"/>
      <c r="I47" s="146" t="s">
        <v>62</v>
      </c>
      <c r="J47" s="147"/>
      <c r="K47" s="147"/>
      <c r="L47" s="148"/>
      <c r="M47" s="149">
        <v>150000</v>
      </c>
      <c r="N47" s="150"/>
      <c r="O47" s="150"/>
      <c r="P47" s="150"/>
      <c r="Q47" s="151"/>
      <c r="R47" s="152">
        <v>44986</v>
      </c>
      <c r="S47" s="153"/>
      <c r="T47" s="153"/>
      <c r="U47" s="153"/>
      <c r="V47" s="154"/>
      <c r="W47" s="155">
        <v>1</v>
      </c>
      <c r="X47" s="156"/>
      <c r="Y47" s="156"/>
      <c r="Z47" s="157"/>
      <c r="AA47" s="158">
        <v>150000</v>
      </c>
      <c r="AB47" s="159"/>
      <c r="AC47" s="159"/>
      <c r="AD47" s="159"/>
      <c r="AE47" s="159"/>
      <c r="AF47" s="160">
        <f>IF(R47="","",R47)</f>
        <v>44986</v>
      </c>
      <c r="AG47" s="161"/>
      <c r="AH47" s="161"/>
      <c r="AI47" s="17"/>
      <c r="AJ47" s="18"/>
      <c r="AK47" s="18"/>
      <c r="AL47" s="18"/>
      <c r="AM47" s="18"/>
      <c r="AN47" s="18"/>
      <c r="AQ47" s="18"/>
      <c r="AR47" s="18"/>
      <c r="AS47" s="20"/>
      <c r="AT47" s="20"/>
      <c r="AU47" s="20"/>
      <c r="AV47" s="22"/>
      <c r="AW47" s="22"/>
      <c r="AX47" s="22"/>
      <c r="AY47" s="18"/>
      <c r="AZ47" s="18"/>
      <c r="BA47" s="18"/>
      <c r="BB47" s="18"/>
      <c r="BC47" s="18"/>
      <c r="BD47" s="18"/>
    </row>
    <row r="48" spans="2:58" x14ac:dyDescent="0.4">
      <c r="B48" s="1"/>
      <c r="D48" s="69"/>
      <c r="E48" s="69"/>
      <c r="F48" s="69"/>
      <c r="G48" s="69"/>
      <c r="H48" s="69"/>
      <c r="I48" s="69"/>
      <c r="J48" s="69"/>
      <c r="K48" s="69"/>
      <c r="L48" s="69"/>
      <c r="M48" s="70"/>
      <c r="N48" s="70"/>
      <c r="O48" s="70"/>
      <c r="P48" s="70"/>
      <c r="Q48" s="70"/>
      <c r="R48" s="71"/>
      <c r="S48" s="71"/>
      <c r="T48" s="71"/>
      <c r="U48" s="71"/>
      <c r="V48" s="71"/>
      <c r="W48" s="2"/>
      <c r="X48" s="2"/>
      <c r="Y48" s="2"/>
      <c r="Z48" s="2"/>
      <c r="AA48" s="72"/>
      <c r="AB48" s="72"/>
      <c r="AC48" s="72"/>
      <c r="AD48" s="72"/>
      <c r="AE48" s="72"/>
      <c r="AF48" s="73"/>
      <c r="AG48" s="73"/>
      <c r="AH48" s="73"/>
      <c r="AI48" s="18"/>
      <c r="AJ48" s="18"/>
      <c r="AK48" s="18"/>
      <c r="AL48" s="18"/>
      <c r="AM48" s="18"/>
      <c r="AN48" s="18"/>
      <c r="AQ48" s="18"/>
      <c r="AR48" s="18"/>
      <c r="AS48" s="20"/>
      <c r="AT48" s="20"/>
      <c r="AU48" s="20"/>
      <c r="AV48" s="22"/>
      <c r="AW48" s="22"/>
      <c r="AX48" s="22"/>
      <c r="AY48" s="18"/>
      <c r="AZ48" s="18"/>
      <c r="BA48" s="18"/>
      <c r="BB48" s="18"/>
      <c r="BC48" s="18"/>
      <c r="BD48" s="18"/>
    </row>
    <row r="49" spans="2:58" x14ac:dyDescent="0.4">
      <c r="B49" s="6" t="s">
        <v>63</v>
      </c>
      <c r="AA49" s="76" t="s">
        <v>64</v>
      </c>
      <c r="AB49" s="77"/>
      <c r="AC49" s="77"/>
      <c r="AD49" s="77"/>
      <c r="AE49" s="77"/>
      <c r="AF49" s="78"/>
      <c r="AG49" s="76" t="s">
        <v>65</v>
      </c>
      <c r="AH49" s="77"/>
      <c r="AI49" s="77"/>
      <c r="AJ49" s="77"/>
      <c r="AK49" s="77"/>
      <c r="AL49" s="78"/>
      <c r="AM49" s="76" t="s">
        <v>66</v>
      </c>
      <c r="AN49" s="77"/>
      <c r="AO49" s="77"/>
      <c r="AP49" s="77"/>
      <c r="AQ49" s="77"/>
      <c r="AR49" s="78"/>
      <c r="AY49" s="74" t="s">
        <v>57</v>
      </c>
      <c r="AZ49" s="74"/>
      <c r="BA49" s="74"/>
      <c r="BB49" s="74"/>
      <c r="BC49" s="74"/>
      <c r="BD49" s="74"/>
    </row>
    <row r="50" spans="2:58" x14ac:dyDescent="0.4">
      <c r="B50" s="76" t="s">
        <v>51</v>
      </c>
      <c r="C50" s="78"/>
      <c r="D50" s="76" t="s">
        <v>67</v>
      </c>
      <c r="E50" s="77"/>
      <c r="F50" s="77"/>
      <c r="G50" s="77"/>
      <c r="H50" s="77"/>
      <c r="I50" s="77"/>
      <c r="J50" s="77"/>
      <c r="K50" s="77"/>
      <c r="L50" s="78"/>
      <c r="M50" s="142" t="s">
        <v>68</v>
      </c>
      <c r="N50" s="143"/>
      <c r="O50" s="143"/>
      <c r="P50" s="143"/>
      <c r="Q50" s="144"/>
      <c r="R50" s="142" t="s">
        <v>69</v>
      </c>
      <c r="S50" s="143"/>
      <c r="T50" s="143"/>
      <c r="U50" s="143"/>
      <c r="V50" s="144"/>
      <c r="W50" s="76" t="s">
        <v>70</v>
      </c>
      <c r="X50" s="77"/>
      <c r="Y50" s="77"/>
      <c r="Z50" s="78"/>
      <c r="AA50" s="76" t="s">
        <v>71</v>
      </c>
      <c r="AB50" s="77"/>
      <c r="AC50" s="78"/>
      <c r="AD50" s="76" t="s">
        <v>72</v>
      </c>
      <c r="AE50" s="77"/>
      <c r="AF50" s="78"/>
      <c r="AG50" s="76" t="s">
        <v>71</v>
      </c>
      <c r="AH50" s="77"/>
      <c r="AI50" s="78"/>
      <c r="AJ50" s="76" t="s">
        <v>72</v>
      </c>
      <c r="AK50" s="77"/>
      <c r="AL50" s="78"/>
      <c r="AM50" s="76" t="s">
        <v>71</v>
      </c>
      <c r="AN50" s="77"/>
      <c r="AO50" s="78"/>
      <c r="AP50" s="76" t="s">
        <v>72</v>
      </c>
      <c r="AQ50" s="77"/>
      <c r="AR50" s="78"/>
      <c r="AS50" s="76" t="s">
        <v>73</v>
      </c>
      <c r="AT50" s="77"/>
      <c r="AU50" s="78"/>
      <c r="AV50" s="76" t="s">
        <v>58</v>
      </c>
      <c r="AW50" s="77"/>
      <c r="AX50" s="78"/>
      <c r="AY50" s="74" t="s">
        <v>71</v>
      </c>
      <c r="AZ50" s="74"/>
      <c r="BA50" s="74"/>
      <c r="BB50" s="74" t="s">
        <v>72</v>
      </c>
      <c r="BC50" s="74"/>
      <c r="BD50" s="74"/>
      <c r="BE50" s="74" t="s">
        <v>74</v>
      </c>
      <c r="BF50" s="74"/>
    </row>
    <row r="51" spans="2:58" x14ac:dyDescent="0.4">
      <c r="B51" s="11">
        <v>1</v>
      </c>
      <c r="C51" s="13"/>
      <c r="D51" s="181" t="s">
        <v>75</v>
      </c>
      <c r="E51" s="182"/>
      <c r="F51" s="182"/>
      <c r="G51" s="182"/>
      <c r="H51" s="182"/>
      <c r="I51" s="182"/>
      <c r="J51" s="182"/>
      <c r="K51" s="182"/>
      <c r="L51" s="183"/>
      <c r="M51" s="146" t="s">
        <v>76</v>
      </c>
      <c r="N51" s="147"/>
      <c r="O51" s="147"/>
      <c r="P51" s="147"/>
      <c r="Q51" s="148"/>
      <c r="R51" s="146" t="s">
        <v>77</v>
      </c>
      <c r="S51" s="147"/>
      <c r="T51" s="147"/>
      <c r="U51" s="147"/>
      <c r="V51" s="148"/>
      <c r="W51" s="155">
        <v>1</v>
      </c>
      <c r="X51" s="156"/>
      <c r="Y51" s="156"/>
      <c r="Z51" s="157"/>
      <c r="AA51" s="184">
        <v>300000</v>
      </c>
      <c r="AB51" s="185"/>
      <c r="AC51" s="186"/>
      <c r="AD51" s="178">
        <f>AA51*W51</f>
        <v>300000</v>
      </c>
      <c r="AE51" s="179"/>
      <c r="AF51" s="180"/>
      <c r="AG51" s="178">
        <f>AA51*10/100</f>
        <v>30000</v>
      </c>
      <c r="AH51" s="179"/>
      <c r="AI51" s="180"/>
      <c r="AJ51" s="178">
        <f>AD51*10/100</f>
        <v>30000</v>
      </c>
      <c r="AK51" s="179"/>
      <c r="AL51" s="180"/>
      <c r="AM51" s="178">
        <f>AA51+AG51</f>
        <v>330000</v>
      </c>
      <c r="AN51" s="179"/>
      <c r="AO51" s="180"/>
      <c r="AP51" s="178">
        <f>AD51+AJ51</f>
        <v>330000</v>
      </c>
      <c r="AQ51" s="179"/>
      <c r="AR51" s="180"/>
      <c r="AS51" s="152">
        <v>44927</v>
      </c>
      <c r="AT51" s="153"/>
      <c r="AU51" s="154"/>
      <c r="AV51" s="187">
        <f>IF(AS51="","",AS51)</f>
        <v>44927</v>
      </c>
      <c r="AW51" s="188"/>
      <c r="AX51" s="189"/>
      <c r="AY51" s="190">
        <f>IF($T$12="税込み",AM51,AA51)</f>
        <v>300000</v>
      </c>
      <c r="AZ51" s="190"/>
      <c r="BA51" s="190"/>
      <c r="BB51" s="190">
        <f>IF($T$12="税込み",AP51,AD51)</f>
        <v>300000</v>
      </c>
      <c r="BC51" s="190"/>
      <c r="BD51" s="190"/>
      <c r="BE51" s="74" t="str">
        <f>IF(Y51="式",W51&amp;Y51,W51&amp;Y51)</f>
        <v>1</v>
      </c>
      <c r="BF51" s="74"/>
    </row>
    <row r="52" spans="2:58" x14ac:dyDescent="0.4">
      <c r="B52" s="11">
        <v>2</v>
      </c>
      <c r="C52" s="13"/>
      <c r="D52" s="181" t="s">
        <v>78</v>
      </c>
      <c r="E52" s="182"/>
      <c r="F52" s="182"/>
      <c r="G52" s="182"/>
      <c r="H52" s="182"/>
      <c r="I52" s="182"/>
      <c r="J52" s="182"/>
      <c r="K52" s="182"/>
      <c r="L52" s="183"/>
      <c r="M52" s="146" t="s">
        <v>76</v>
      </c>
      <c r="N52" s="147"/>
      <c r="O52" s="147"/>
      <c r="P52" s="147"/>
      <c r="Q52" s="148"/>
      <c r="R52" s="146" t="s">
        <v>79</v>
      </c>
      <c r="S52" s="147"/>
      <c r="T52" s="147"/>
      <c r="U52" s="147"/>
      <c r="V52" s="148"/>
      <c r="W52" s="155">
        <v>1</v>
      </c>
      <c r="X52" s="156"/>
      <c r="Y52" s="156"/>
      <c r="Z52" s="157"/>
      <c r="AA52" s="184">
        <v>100000</v>
      </c>
      <c r="AB52" s="185"/>
      <c r="AC52" s="186"/>
      <c r="AD52" s="178">
        <f>AA52*W52</f>
        <v>100000</v>
      </c>
      <c r="AE52" s="179"/>
      <c r="AF52" s="180"/>
      <c r="AG52" s="178">
        <f>AA52*10/100</f>
        <v>10000</v>
      </c>
      <c r="AH52" s="179"/>
      <c r="AI52" s="180"/>
      <c r="AJ52" s="178">
        <f>AD52*10/100</f>
        <v>10000</v>
      </c>
      <c r="AK52" s="179"/>
      <c r="AL52" s="180"/>
      <c r="AM52" s="178">
        <f>AA52+AG52</f>
        <v>110000</v>
      </c>
      <c r="AN52" s="179"/>
      <c r="AO52" s="180"/>
      <c r="AP52" s="178">
        <f>AD52+AJ52</f>
        <v>110000</v>
      </c>
      <c r="AQ52" s="179"/>
      <c r="AR52" s="180"/>
      <c r="AS52" s="152">
        <v>44927</v>
      </c>
      <c r="AT52" s="153"/>
      <c r="AU52" s="154"/>
      <c r="AV52" s="187">
        <f>IF(AS52="","",AS52)</f>
        <v>44927</v>
      </c>
      <c r="AW52" s="188"/>
      <c r="AX52" s="189"/>
      <c r="AY52" s="190">
        <f>IF($T$12="税込み",AM52,AA52)</f>
        <v>100000</v>
      </c>
      <c r="AZ52" s="190"/>
      <c r="BA52" s="190"/>
      <c r="BB52" s="190">
        <f>IF($T$12="税込み",AP52,AD52)</f>
        <v>100000</v>
      </c>
      <c r="BC52" s="190"/>
      <c r="BD52" s="190"/>
      <c r="BE52" s="74" t="str">
        <f>IF(Y52="式",W52&amp;Y52,W52&amp;Y52)</f>
        <v>1</v>
      </c>
      <c r="BF52" s="74"/>
    </row>
    <row r="53" spans="2:58" x14ac:dyDescent="0.4">
      <c r="B53" s="11">
        <v>3</v>
      </c>
      <c r="C53" s="13"/>
      <c r="D53" s="181" t="s">
        <v>80</v>
      </c>
      <c r="E53" s="182"/>
      <c r="F53" s="182"/>
      <c r="G53" s="182"/>
      <c r="H53" s="182"/>
      <c r="I53" s="182"/>
      <c r="J53" s="182"/>
      <c r="K53" s="182"/>
      <c r="L53" s="183"/>
      <c r="M53" s="146" t="s">
        <v>76</v>
      </c>
      <c r="N53" s="147"/>
      <c r="O53" s="147"/>
      <c r="P53" s="147"/>
      <c r="Q53" s="148"/>
      <c r="R53" s="146" t="s">
        <v>79</v>
      </c>
      <c r="S53" s="147"/>
      <c r="T53" s="147"/>
      <c r="U53" s="147"/>
      <c r="V53" s="148"/>
      <c r="W53" s="155">
        <v>1</v>
      </c>
      <c r="X53" s="156"/>
      <c r="Y53" s="156"/>
      <c r="Z53" s="157"/>
      <c r="AA53" s="184">
        <v>100000</v>
      </c>
      <c r="AB53" s="185"/>
      <c r="AC53" s="186"/>
      <c r="AD53" s="178">
        <f>AA53*W53</f>
        <v>100000</v>
      </c>
      <c r="AE53" s="179"/>
      <c r="AF53" s="180"/>
      <c r="AG53" s="178">
        <f>AA53*10/100</f>
        <v>10000</v>
      </c>
      <c r="AH53" s="179"/>
      <c r="AI53" s="180"/>
      <c r="AJ53" s="178">
        <f>AD53*10/100</f>
        <v>10000</v>
      </c>
      <c r="AK53" s="179"/>
      <c r="AL53" s="180"/>
      <c r="AM53" s="178">
        <f>AA53+AG53</f>
        <v>110000</v>
      </c>
      <c r="AN53" s="179"/>
      <c r="AO53" s="180"/>
      <c r="AP53" s="178">
        <f>AD53+AJ53</f>
        <v>110000</v>
      </c>
      <c r="AQ53" s="179"/>
      <c r="AR53" s="180"/>
      <c r="AS53" s="152">
        <v>44958</v>
      </c>
      <c r="AT53" s="153"/>
      <c r="AU53" s="154"/>
      <c r="AV53" s="187">
        <f>IF(AS53="","",AS53)</f>
        <v>44958</v>
      </c>
      <c r="AW53" s="188"/>
      <c r="AX53" s="189"/>
      <c r="AY53" s="190">
        <f>IF($T$12="税込み",AM53,AA53)</f>
        <v>100000</v>
      </c>
      <c r="AZ53" s="190"/>
      <c r="BA53" s="190"/>
      <c r="BB53" s="190">
        <f>IF($T$12="税込み",AP53,AD53)</f>
        <v>100000</v>
      </c>
      <c r="BC53" s="190"/>
      <c r="BD53" s="190"/>
      <c r="BE53" s="74" t="str">
        <f>IF(Y53="式",W53&amp;Y53,W53&amp;Y53)</f>
        <v>1</v>
      </c>
      <c r="BF53" s="74"/>
    </row>
    <row r="54" spans="2:58" s="3" customFormat="1" ht="4.5" customHeight="1" x14ac:dyDescent="0.4">
      <c r="B54" s="5"/>
    </row>
    <row r="55" spans="2:58" s="3" customFormat="1" ht="15" customHeight="1" x14ac:dyDescent="0.4">
      <c r="B55" s="5" t="s">
        <v>81</v>
      </c>
    </row>
    <row r="56" spans="2:58" s="3" customFormat="1" ht="4.5" customHeight="1" thickBot="1" x14ac:dyDescent="0.45">
      <c r="B56" s="5"/>
    </row>
    <row r="57" spans="2:58" s="5" customFormat="1" ht="15" customHeight="1" x14ac:dyDescent="0.4">
      <c r="C57" s="191" t="s">
        <v>67</v>
      </c>
      <c r="D57" s="90"/>
      <c r="E57" s="90"/>
      <c r="F57" s="90"/>
      <c r="G57" s="90"/>
      <c r="H57" s="90"/>
      <c r="I57" s="90"/>
      <c r="J57" s="90"/>
      <c r="K57" s="90"/>
      <c r="L57" s="91"/>
      <c r="M57" s="92" t="s">
        <v>82</v>
      </c>
      <c r="N57" s="94"/>
      <c r="O57" s="94"/>
      <c r="P57" s="94"/>
      <c r="Q57" s="94"/>
      <c r="R57" s="94"/>
      <c r="S57" s="94"/>
      <c r="T57" s="94"/>
      <c r="U57" s="94"/>
      <c r="V57" s="94"/>
      <c r="W57" s="94"/>
      <c r="X57" s="94"/>
      <c r="Y57" s="94"/>
      <c r="Z57" s="94"/>
      <c r="AA57" s="94"/>
      <c r="AB57" s="94"/>
      <c r="AC57" s="94"/>
      <c r="AD57" s="94"/>
      <c r="AE57" s="94"/>
      <c r="AF57" s="94"/>
      <c r="AG57" s="94"/>
      <c r="AH57" s="94"/>
      <c r="AI57" s="94"/>
      <c r="AJ57" s="94"/>
      <c r="AK57" s="94"/>
      <c r="AL57" s="94"/>
      <c r="AM57" s="94"/>
      <c r="AN57" s="94"/>
      <c r="AO57" s="94"/>
      <c r="AP57" s="94"/>
      <c r="AQ57" s="94"/>
      <c r="AR57" s="94"/>
      <c r="AS57" s="94"/>
      <c r="AT57" s="94"/>
      <c r="AU57" s="94"/>
      <c r="AV57" s="94"/>
      <c r="AW57" s="94"/>
      <c r="AX57" s="94"/>
      <c r="AY57" s="94"/>
      <c r="AZ57" s="94"/>
      <c r="BA57" s="95"/>
    </row>
    <row r="58" spans="2:58" s="5" customFormat="1" ht="15" customHeight="1" x14ac:dyDescent="0.4">
      <c r="C58" s="192" t="str">
        <f>D51</f>
        <v>大手就活情報サイト掲載</v>
      </c>
      <c r="D58" s="193"/>
      <c r="E58" s="193"/>
      <c r="F58" s="193"/>
      <c r="G58" s="193"/>
      <c r="H58" s="193"/>
      <c r="I58" s="193"/>
      <c r="J58" s="193"/>
      <c r="K58" s="193"/>
      <c r="L58" s="194"/>
      <c r="M58" s="198"/>
      <c r="N58" s="199"/>
      <c r="O58" s="199"/>
      <c r="P58" s="199"/>
      <c r="Q58" s="199"/>
      <c r="R58" s="199"/>
      <c r="S58" s="199"/>
      <c r="T58" s="199"/>
      <c r="U58" s="199"/>
      <c r="V58" s="199"/>
      <c r="W58" s="199"/>
      <c r="X58" s="199"/>
      <c r="Y58" s="199"/>
      <c r="Z58" s="199"/>
      <c r="AA58" s="199"/>
      <c r="AB58" s="199"/>
      <c r="AC58" s="199"/>
      <c r="AD58" s="199"/>
      <c r="AE58" s="199"/>
      <c r="AF58" s="199"/>
      <c r="AG58" s="199"/>
      <c r="AH58" s="199"/>
      <c r="AI58" s="199"/>
      <c r="AJ58" s="199"/>
      <c r="AK58" s="199"/>
      <c r="AL58" s="199"/>
      <c r="AM58" s="199"/>
      <c r="AN58" s="199"/>
      <c r="AO58" s="199"/>
      <c r="AP58" s="199"/>
      <c r="AQ58" s="199"/>
      <c r="AR58" s="199"/>
      <c r="AS58" s="199"/>
      <c r="AT58" s="199"/>
      <c r="AU58" s="199"/>
      <c r="AV58" s="199"/>
      <c r="AW58" s="199"/>
      <c r="AX58" s="199"/>
      <c r="AY58" s="199"/>
      <c r="AZ58" s="199"/>
      <c r="BA58" s="200"/>
    </row>
    <row r="59" spans="2:58" s="5" customFormat="1" ht="15" customHeight="1" x14ac:dyDescent="0.4">
      <c r="C59" s="195"/>
      <c r="D59" s="196"/>
      <c r="E59" s="196"/>
      <c r="F59" s="196"/>
      <c r="G59" s="196"/>
      <c r="H59" s="196"/>
      <c r="I59" s="196"/>
      <c r="J59" s="196"/>
      <c r="K59" s="196"/>
      <c r="L59" s="197"/>
      <c r="M59" s="201"/>
      <c r="N59" s="202"/>
      <c r="O59" s="202"/>
      <c r="P59" s="202"/>
      <c r="Q59" s="202"/>
      <c r="R59" s="202"/>
      <c r="S59" s="202"/>
      <c r="T59" s="202"/>
      <c r="U59" s="202"/>
      <c r="V59" s="202"/>
      <c r="W59" s="202"/>
      <c r="X59" s="202"/>
      <c r="Y59" s="202"/>
      <c r="Z59" s="202"/>
      <c r="AA59" s="202"/>
      <c r="AB59" s="202"/>
      <c r="AC59" s="202"/>
      <c r="AD59" s="202"/>
      <c r="AE59" s="202"/>
      <c r="AF59" s="202"/>
      <c r="AG59" s="202"/>
      <c r="AH59" s="202"/>
      <c r="AI59" s="202"/>
      <c r="AJ59" s="202"/>
      <c r="AK59" s="202"/>
      <c r="AL59" s="202"/>
      <c r="AM59" s="202"/>
      <c r="AN59" s="202"/>
      <c r="AO59" s="202"/>
      <c r="AP59" s="202"/>
      <c r="AQ59" s="202"/>
      <c r="AR59" s="202"/>
      <c r="AS59" s="202"/>
      <c r="AT59" s="202"/>
      <c r="AU59" s="202"/>
      <c r="AV59" s="202"/>
      <c r="AW59" s="202"/>
      <c r="AX59" s="202"/>
      <c r="AY59" s="202"/>
      <c r="AZ59" s="202"/>
      <c r="BA59" s="203"/>
    </row>
    <row r="60" spans="2:58" s="5" customFormat="1" ht="15" customHeight="1" x14ac:dyDescent="0.4">
      <c r="C60" s="192" t="str">
        <f>D52</f>
        <v>パンフレット作成</v>
      </c>
      <c r="D60" s="193"/>
      <c r="E60" s="193"/>
      <c r="F60" s="193"/>
      <c r="G60" s="193"/>
      <c r="H60" s="193"/>
      <c r="I60" s="193"/>
      <c r="J60" s="193"/>
      <c r="K60" s="193"/>
      <c r="L60" s="194"/>
      <c r="M60" s="198"/>
      <c r="N60" s="199"/>
      <c r="O60" s="199"/>
      <c r="P60" s="199"/>
      <c r="Q60" s="199"/>
      <c r="R60" s="199"/>
      <c r="S60" s="199"/>
      <c r="T60" s="199"/>
      <c r="U60" s="199"/>
      <c r="V60" s="199"/>
      <c r="W60" s="199"/>
      <c r="X60" s="199"/>
      <c r="Y60" s="199"/>
      <c r="Z60" s="199"/>
      <c r="AA60" s="199"/>
      <c r="AB60" s="199"/>
      <c r="AC60" s="199"/>
      <c r="AD60" s="199"/>
      <c r="AE60" s="199"/>
      <c r="AF60" s="199"/>
      <c r="AG60" s="199"/>
      <c r="AH60" s="199"/>
      <c r="AI60" s="199"/>
      <c r="AJ60" s="199"/>
      <c r="AK60" s="199"/>
      <c r="AL60" s="199"/>
      <c r="AM60" s="199"/>
      <c r="AN60" s="199"/>
      <c r="AO60" s="199"/>
      <c r="AP60" s="199"/>
      <c r="AQ60" s="199"/>
      <c r="AR60" s="199"/>
      <c r="AS60" s="199"/>
      <c r="AT60" s="199"/>
      <c r="AU60" s="199"/>
      <c r="AV60" s="199"/>
      <c r="AW60" s="199"/>
      <c r="AX60" s="199"/>
      <c r="AY60" s="199"/>
      <c r="AZ60" s="199"/>
      <c r="BA60" s="200"/>
    </row>
    <row r="61" spans="2:58" s="5" customFormat="1" ht="15" customHeight="1" x14ac:dyDescent="0.4">
      <c r="C61" s="195"/>
      <c r="D61" s="196"/>
      <c r="E61" s="196"/>
      <c r="F61" s="196"/>
      <c r="G61" s="196"/>
      <c r="H61" s="196"/>
      <c r="I61" s="196"/>
      <c r="J61" s="196"/>
      <c r="K61" s="196"/>
      <c r="L61" s="197"/>
      <c r="M61" s="201"/>
      <c r="N61" s="202"/>
      <c r="O61" s="202"/>
      <c r="P61" s="202"/>
      <c r="Q61" s="202"/>
      <c r="R61" s="202"/>
      <c r="S61" s="202"/>
      <c r="T61" s="202"/>
      <c r="U61" s="202"/>
      <c r="V61" s="202"/>
      <c r="W61" s="202"/>
      <c r="X61" s="202"/>
      <c r="Y61" s="202"/>
      <c r="Z61" s="202"/>
      <c r="AA61" s="202"/>
      <c r="AB61" s="202"/>
      <c r="AC61" s="202"/>
      <c r="AD61" s="202"/>
      <c r="AE61" s="202"/>
      <c r="AF61" s="202"/>
      <c r="AG61" s="202"/>
      <c r="AH61" s="202"/>
      <c r="AI61" s="202"/>
      <c r="AJ61" s="202"/>
      <c r="AK61" s="202"/>
      <c r="AL61" s="202"/>
      <c r="AM61" s="202"/>
      <c r="AN61" s="202"/>
      <c r="AO61" s="202"/>
      <c r="AP61" s="202"/>
      <c r="AQ61" s="202"/>
      <c r="AR61" s="202"/>
      <c r="AS61" s="202"/>
      <c r="AT61" s="202"/>
      <c r="AU61" s="202"/>
      <c r="AV61" s="202"/>
      <c r="AW61" s="202"/>
      <c r="AX61" s="202"/>
      <c r="AY61" s="202"/>
      <c r="AZ61" s="202"/>
      <c r="BA61" s="203"/>
    </row>
    <row r="62" spans="2:58" s="5" customFormat="1" ht="15" customHeight="1" x14ac:dyDescent="0.4">
      <c r="C62" s="204" t="str">
        <f>D53</f>
        <v>チラシ作成</v>
      </c>
      <c r="D62" s="205"/>
      <c r="E62" s="205"/>
      <c r="F62" s="205"/>
      <c r="G62" s="205"/>
      <c r="H62" s="205"/>
      <c r="I62" s="205"/>
      <c r="J62" s="205"/>
      <c r="K62" s="205"/>
      <c r="L62" s="206"/>
      <c r="M62" s="198"/>
      <c r="N62" s="199"/>
      <c r="O62" s="199"/>
      <c r="P62" s="199"/>
      <c r="Q62" s="199"/>
      <c r="R62" s="199"/>
      <c r="S62" s="199"/>
      <c r="T62" s="199"/>
      <c r="U62" s="199"/>
      <c r="V62" s="199"/>
      <c r="W62" s="199"/>
      <c r="X62" s="199"/>
      <c r="Y62" s="199"/>
      <c r="Z62" s="199"/>
      <c r="AA62" s="199"/>
      <c r="AB62" s="199"/>
      <c r="AC62" s="199"/>
      <c r="AD62" s="199"/>
      <c r="AE62" s="199"/>
      <c r="AF62" s="199"/>
      <c r="AG62" s="199"/>
      <c r="AH62" s="199"/>
      <c r="AI62" s="199"/>
      <c r="AJ62" s="199"/>
      <c r="AK62" s="199"/>
      <c r="AL62" s="199"/>
      <c r="AM62" s="199"/>
      <c r="AN62" s="199"/>
      <c r="AO62" s="199"/>
      <c r="AP62" s="199"/>
      <c r="AQ62" s="199"/>
      <c r="AR62" s="199"/>
      <c r="AS62" s="199"/>
      <c r="AT62" s="199"/>
      <c r="AU62" s="199"/>
      <c r="AV62" s="199"/>
      <c r="AW62" s="199"/>
      <c r="AX62" s="199"/>
      <c r="AY62" s="199"/>
      <c r="AZ62" s="199"/>
      <c r="BA62" s="200"/>
    </row>
    <row r="63" spans="2:58" s="5" customFormat="1" ht="15" customHeight="1" thickBot="1" x14ac:dyDescent="0.45">
      <c r="C63" s="207"/>
      <c r="D63" s="208"/>
      <c r="E63" s="208"/>
      <c r="F63" s="208"/>
      <c r="G63" s="208"/>
      <c r="H63" s="208"/>
      <c r="I63" s="208"/>
      <c r="J63" s="208"/>
      <c r="K63" s="208"/>
      <c r="L63" s="209"/>
      <c r="M63" s="210"/>
      <c r="N63" s="211"/>
      <c r="O63" s="211"/>
      <c r="P63" s="211"/>
      <c r="Q63" s="211"/>
      <c r="R63" s="211"/>
      <c r="S63" s="211"/>
      <c r="T63" s="211"/>
      <c r="U63" s="211"/>
      <c r="V63" s="211"/>
      <c r="W63" s="211"/>
      <c r="X63" s="211"/>
      <c r="Y63" s="211"/>
      <c r="Z63" s="211"/>
      <c r="AA63" s="211"/>
      <c r="AB63" s="211"/>
      <c r="AC63" s="211"/>
      <c r="AD63" s="211"/>
      <c r="AE63" s="211"/>
      <c r="AF63" s="211"/>
      <c r="AG63" s="211"/>
      <c r="AH63" s="211"/>
      <c r="AI63" s="211"/>
      <c r="AJ63" s="211"/>
      <c r="AK63" s="211"/>
      <c r="AL63" s="211"/>
      <c r="AM63" s="211"/>
      <c r="AN63" s="211"/>
      <c r="AO63" s="211"/>
      <c r="AP63" s="211"/>
      <c r="AQ63" s="211"/>
      <c r="AR63" s="211"/>
      <c r="AS63" s="211"/>
      <c r="AT63" s="211"/>
      <c r="AU63" s="211"/>
      <c r="AV63" s="211"/>
      <c r="AW63" s="211"/>
      <c r="AX63" s="211"/>
      <c r="AY63" s="211"/>
      <c r="AZ63" s="211"/>
      <c r="BA63" s="212"/>
    </row>
    <row r="64" spans="2:58" x14ac:dyDescent="0.4">
      <c r="B64" s="1"/>
      <c r="D64" s="69"/>
      <c r="E64" s="69"/>
      <c r="F64" s="69"/>
      <c r="G64" s="69"/>
      <c r="H64" s="69"/>
      <c r="I64" s="69"/>
      <c r="J64" s="69"/>
      <c r="K64" s="69"/>
      <c r="L64" s="69"/>
      <c r="M64" s="70"/>
      <c r="N64" s="70"/>
      <c r="O64" s="70"/>
      <c r="P64" s="70"/>
      <c r="Q64" s="70"/>
      <c r="R64" s="71"/>
      <c r="S64" s="71"/>
      <c r="T64" s="71"/>
      <c r="U64" s="71"/>
      <c r="V64" s="71"/>
      <c r="W64" s="2"/>
      <c r="X64" s="2"/>
      <c r="Y64" s="2"/>
      <c r="Z64" s="2"/>
      <c r="AA64" s="72"/>
      <c r="AB64" s="72"/>
      <c r="AC64" s="72"/>
      <c r="AD64" s="72"/>
      <c r="AE64" s="72"/>
      <c r="AF64" s="73"/>
      <c r="AG64" s="73"/>
      <c r="AH64" s="73"/>
      <c r="AI64" s="18"/>
      <c r="AJ64" s="18"/>
      <c r="AK64" s="18"/>
      <c r="AL64" s="18"/>
      <c r="AM64" s="18"/>
      <c r="AN64" s="18"/>
      <c r="AQ64" s="18"/>
      <c r="AR64" s="18"/>
      <c r="AS64" s="20"/>
      <c r="AT64" s="20"/>
      <c r="AU64" s="20"/>
      <c r="AV64" s="22"/>
      <c r="AW64" s="22"/>
      <c r="AX64" s="22"/>
      <c r="AY64" s="18"/>
      <c r="AZ64" s="18"/>
      <c r="BA64" s="18"/>
      <c r="BB64" s="18"/>
      <c r="BC64" s="18"/>
      <c r="BD64" s="18"/>
    </row>
    <row r="65" spans="1:56" x14ac:dyDescent="0.4">
      <c r="B65" s="1" t="s">
        <v>83</v>
      </c>
      <c r="D65" s="69"/>
      <c r="E65" s="69"/>
      <c r="F65" s="69"/>
      <c r="G65" s="69"/>
      <c r="H65" s="69"/>
      <c r="I65" s="69"/>
      <c r="J65" s="69"/>
      <c r="K65" s="69"/>
      <c r="L65" s="69"/>
      <c r="R65" s="70"/>
      <c r="S65" s="70"/>
      <c r="T65" s="70"/>
      <c r="U65" s="70"/>
      <c r="V65" s="70"/>
      <c r="W65" s="74" t="s">
        <v>84</v>
      </c>
      <c r="X65" s="74"/>
      <c r="Y65" s="74"/>
      <c r="Z65" s="74"/>
      <c r="AA65" s="74"/>
      <c r="AB65" s="74"/>
      <c r="AC65" s="74" t="s">
        <v>85</v>
      </c>
      <c r="AD65" s="74"/>
      <c r="AE65" s="74"/>
      <c r="AF65" s="74"/>
      <c r="AG65" s="74"/>
      <c r="AH65" s="74"/>
      <c r="AI65" s="74" t="s">
        <v>86</v>
      </c>
      <c r="AJ65" s="74"/>
      <c r="AK65" s="74"/>
      <c r="AL65" s="74"/>
      <c r="AM65" s="74"/>
      <c r="AN65" s="74"/>
      <c r="AO65" s="74" t="s">
        <v>87</v>
      </c>
      <c r="AP65" s="74"/>
      <c r="AQ65" s="74"/>
      <c r="AR65" s="74"/>
      <c r="AS65" s="74"/>
      <c r="AT65" s="74"/>
      <c r="AU65" s="20"/>
      <c r="AV65" s="22"/>
      <c r="AW65" s="22"/>
      <c r="AX65" s="22"/>
      <c r="AY65" s="18"/>
      <c r="AZ65" s="18"/>
      <c r="BA65" s="18"/>
      <c r="BB65" s="18"/>
      <c r="BC65" s="18"/>
      <c r="BD65" s="18"/>
    </row>
    <row r="66" spans="1:56" x14ac:dyDescent="0.4">
      <c r="B66" s="76" t="s">
        <v>51</v>
      </c>
      <c r="C66" s="78"/>
      <c r="D66" s="76" t="s">
        <v>52</v>
      </c>
      <c r="E66" s="77"/>
      <c r="F66" s="77"/>
      <c r="G66" s="77"/>
      <c r="H66" s="77"/>
      <c r="I66" s="76" t="s">
        <v>53</v>
      </c>
      <c r="J66" s="77"/>
      <c r="K66" s="77"/>
      <c r="L66" s="78"/>
      <c r="M66" s="74" t="s">
        <v>88</v>
      </c>
      <c r="N66" s="74"/>
      <c r="O66" s="74"/>
      <c r="P66" s="74"/>
      <c r="Q66" s="74"/>
      <c r="R66" s="142" t="s">
        <v>89</v>
      </c>
      <c r="S66" s="143"/>
      <c r="T66" s="143"/>
      <c r="U66" s="143"/>
      <c r="V66" s="144"/>
      <c r="W66" s="74" t="s">
        <v>90</v>
      </c>
      <c r="X66" s="74"/>
      <c r="Y66" s="74"/>
      <c r="Z66" s="74" t="s">
        <v>91</v>
      </c>
      <c r="AA66" s="74"/>
      <c r="AB66" s="74"/>
      <c r="AC66" s="74" t="s">
        <v>90</v>
      </c>
      <c r="AD66" s="74"/>
      <c r="AE66" s="74"/>
      <c r="AF66" s="74" t="s">
        <v>91</v>
      </c>
      <c r="AG66" s="74"/>
      <c r="AH66" s="74"/>
      <c r="AI66" s="74" t="s">
        <v>90</v>
      </c>
      <c r="AJ66" s="74"/>
      <c r="AK66" s="74"/>
      <c r="AL66" s="74" t="s">
        <v>91</v>
      </c>
      <c r="AM66" s="74"/>
      <c r="AN66" s="74"/>
      <c r="AO66" s="74" t="s">
        <v>90</v>
      </c>
      <c r="AP66" s="74"/>
      <c r="AQ66" s="74"/>
      <c r="AR66" s="74" t="s">
        <v>91</v>
      </c>
      <c r="AS66" s="74"/>
      <c r="AT66" s="74"/>
      <c r="AU66" s="74" t="s">
        <v>58</v>
      </c>
      <c r="AV66" s="74"/>
      <c r="AW66" s="74"/>
      <c r="AX66" s="22"/>
      <c r="AY66" s="18"/>
      <c r="AZ66" s="18"/>
      <c r="BA66" s="18"/>
      <c r="BB66" s="18"/>
      <c r="BC66" s="18"/>
      <c r="BD66" s="18"/>
    </row>
    <row r="67" spans="1:56" x14ac:dyDescent="0.4">
      <c r="B67" s="11">
        <v>1</v>
      </c>
      <c r="C67" s="13"/>
      <c r="D67" s="146" t="s">
        <v>34</v>
      </c>
      <c r="E67" s="147"/>
      <c r="F67" s="147"/>
      <c r="G67" s="147"/>
      <c r="H67" s="147"/>
      <c r="I67" s="146" t="s">
        <v>59</v>
      </c>
      <c r="J67" s="147"/>
      <c r="K67" s="147"/>
      <c r="L67" s="148"/>
      <c r="M67" s="146" t="s">
        <v>76</v>
      </c>
      <c r="N67" s="147"/>
      <c r="O67" s="147"/>
      <c r="P67" s="147"/>
      <c r="Q67" s="148"/>
      <c r="R67" s="149">
        <v>250000</v>
      </c>
      <c r="S67" s="150"/>
      <c r="T67" s="150"/>
      <c r="U67" s="150"/>
      <c r="V67" s="151"/>
      <c r="W67" s="190">
        <f>R67</f>
        <v>250000</v>
      </c>
      <c r="X67" s="190"/>
      <c r="Y67" s="190"/>
      <c r="Z67" s="190">
        <f>W67</f>
        <v>250000</v>
      </c>
      <c r="AA67" s="190"/>
      <c r="AB67" s="190"/>
      <c r="AC67" s="190">
        <f>W67*10/100</f>
        <v>25000</v>
      </c>
      <c r="AD67" s="190"/>
      <c r="AE67" s="190"/>
      <c r="AF67" s="190">
        <f>AC67</f>
        <v>25000</v>
      </c>
      <c r="AG67" s="190"/>
      <c r="AH67" s="190"/>
      <c r="AI67" s="190">
        <f>W67+AC67</f>
        <v>275000</v>
      </c>
      <c r="AJ67" s="190"/>
      <c r="AK67" s="190"/>
      <c r="AL67" s="190">
        <f>Z67+AF67</f>
        <v>275000</v>
      </c>
      <c r="AM67" s="190"/>
      <c r="AN67" s="190"/>
      <c r="AO67" s="190">
        <f>IF($T$12="税込み",AI67,W67)</f>
        <v>250000</v>
      </c>
      <c r="AP67" s="190"/>
      <c r="AQ67" s="190"/>
      <c r="AR67" s="190">
        <f>IF($T$12="税込み",AL67,Z67)</f>
        <v>250000</v>
      </c>
      <c r="AS67" s="190"/>
      <c r="AT67" s="190"/>
      <c r="AU67" s="221">
        <v>44927</v>
      </c>
      <c r="AV67" s="221"/>
      <c r="AW67" s="221"/>
      <c r="AX67" s="22"/>
      <c r="AY67" s="18"/>
      <c r="AZ67" s="18"/>
      <c r="BA67" s="18"/>
      <c r="BB67" s="18"/>
      <c r="BC67" s="18"/>
      <c r="BD67" s="18"/>
    </row>
    <row r="68" spans="1:56" x14ac:dyDescent="0.4">
      <c r="B68" s="11">
        <v>2</v>
      </c>
      <c r="C68" s="13"/>
      <c r="D68" s="146" t="s">
        <v>36</v>
      </c>
      <c r="E68" s="147"/>
      <c r="F68" s="147"/>
      <c r="G68" s="147"/>
      <c r="H68" s="147"/>
      <c r="I68" s="146" t="s">
        <v>60</v>
      </c>
      <c r="J68" s="147"/>
      <c r="K68" s="147"/>
      <c r="L68" s="148"/>
      <c r="M68" s="146" t="s">
        <v>76</v>
      </c>
      <c r="N68" s="147"/>
      <c r="O68" s="147"/>
      <c r="P68" s="147"/>
      <c r="Q68" s="148"/>
      <c r="R68" s="149">
        <v>300000</v>
      </c>
      <c r="S68" s="150"/>
      <c r="T68" s="150"/>
      <c r="U68" s="150"/>
      <c r="V68" s="151"/>
      <c r="W68" s="190">
        <f t="shared" ref="W68:W69" si="2">R68</f>
        <v>300000</v>
      </c>
      <c r="X68" s="190"/>
      <c r="Y68" s="190"/>
      <c r="Z68" s="190">
        <f t="shared" ref="Z68:Z69" si="3">W68</f>
        <v>300000</v>
      </c>
      <c r="AA68" s="190"/>
      <c r="AB68" s="190"/>
      <c r="AC68" s="190">
        <f t="shared" ref="AC68:AC69" si="4">W68*10/100</f>
        <v>30000</v>
      </c>
      <c r="AD68" s="190"/>
      <c r="AE68" s="190"/>
      <c r="AF68" s="190">
        <f t="shared" ref="AF68:AF69" si="5">AC68</f>
        <v>30000</v>
      </c>
      <c r="AG68" s="190"/>
      <c r="AH68" s="190"/>
      <c r="AI68" s="190">
        <f t="shared" ref="AI68:AI69" si="6">W68+AC68</f>
        <v>330000</v>
      </c>
      <c r="AJ68" s="190"/>
      <c r="AK68" s="190"/>
      <c r="AL68" s="190">
        <f t="shared" ref="AL68:AL69" si="7">Z68+AF68</f>
        <v>330000</v>
      </c>
      <c r="AM68" s="190"/>
      <c r="AN68" s="190"/>
      <c r="AO68" s="190">
        <f t="shared" ref="AO68:AO69" si="8">IF($T$12="税込み",AI68,W68)</f>
        <v>300000</v>
      </c>
      <c r="AP68" s="190"/>
      <c r="AQ68" s="190"/>
      <c r="AR68" s="190">
        <f t="shared" ref="AR68:AR69" si="9">IF($T$12="税込み",AL68,Z68)</f>
        <v>300000</v>
      </c>
      <c r="AS68" s="190"/>
      <c r="AT68" s="190"/>
      <c r="AU68" s="221">
        <v>44958</v>
      </c>
      <c r="AV68" s="221"/>
      <c r="AW68" s="221"/>
      <c r="AX68" s="22"/>
      <c r="AY68" s="18"/>
      <c r="AZ68" s="18"/>
      <c r="BA68" s="18"/>
      <c r="BB68" s="18"/>
      <c r="BC68" s="18"/>
      <c r="BD68" s="18"/>
    </row>
    <row r="69" spans="1:56" x14ac:dyDescent="0.4">
      <c r="B69" s="11">
        <v>3</v>
      </c>
      <c r="C69" s="13"/>
      <c r="D69" s="146" t="s">
        <v>37</v>
      </c>
      <c r="E69" s="147"/>
      <c r="F69" s="147"/>
      <c r="G69" s="147"/>
      <c r="H69" s="147"/>
      <c r="I69" s="146" t="s">
        <v>61</v>
      </c>
      <c r="J69" s="147"/>
      <c r="K69" s="147"/>
      <c r="L69" s="148"/>
      <c r="M69" s="146" t="s">
        <v>76</v>
      </c>
      <c r="N69" s="147"/>
      <c r="O69" s="147"/>
      <c r="P69" s="147"/>
      <c r="Q69" s="148"/>
      <c r="R69" s="149">
        <v>350000</v>
      </c>
      <c r="S69" s="150"/>
      <c r="T69" s="150"/>
      <c r="U69" s="150"/>
      <c r="V69" s="151"/>
      <c r="W69" s="190">
        <f t="shared" si="2"/>
        <v>350000</v>
      </c>
      <c r="X69" s="190"/>
      <c r="Y69" s="190"/>
      <c r="Z69" s="190">
        <f t="shared" si="3"/>
        <v>350000</v>
      </c>
      <c r="AA69" s="190"/>
      <c r="AB69" s="190"/>
      <c r="AC69" s="190">
        <f t="shared" si="4"/>
        <v>35000</v>
      </c>
      <c r="AD69" s="190"/>
      <c r="AE69" s="190"/>
      <c r="AF69" s="190">
        <f t="shared" si="5"/>
        <v>35000</v>
      </c>
      <c r="AG69" s="190"/>
      <c r="AH69" s="190"/>
      <c r="AI69" s="190">
        <f t="shared" si="6"/>
        <v>385000</v>
      </c>
      <c r="AJ69" s="190"/>
      <c r="AK69" s="190"/>
      <c r="AL69" s="190">
        <f t="shared" si="7"/>
        <v>385000</v>
      </c>
      <c r="AM69" s="190"/>
      <c r="AN69" s="190"/>
      <c r="AO69" s="190">
        <f t="shared" si="8"/>
        <v>350000</v>
      </c>
      <c r="AP69" s="190"/>
      <c r="AQ69" s="190"/>
      <c r="AR69" s="190">
        <f t="shared" si="9"/>
        <v>350000</v>
      </c>
      <c r="AS69" s="190"/>
      <c r="AT69" s="190"/>
      <c r="AU69" s="221">
        <v>44986</v>
      </c>
      <c r="AV69" s="221"/>
      <c r="AW69" s="221"/>
      <c r="AX69" s="22"/>
      <c r="AY69" s="18"/>
      <c r="AZ69" s="18"/>
      <c r="BA69" s="18"/>
      <c r="BB69" s="18"/>
      <c r="BC69" s="18"/>
      <c r="BD69" s="18"/>
    </row>
    <row r="70" spans="1:56" s="3" customFormat="1" ht="4.5" customHeight="1" x14ac:dyDescent="0.4">
      <c r="B70" s="5"/>
    </row>
    <row r="71" spans="1:56" s="4" customFormat="1" ht="4.5" customHeight="1" x14ac:dyDescent="0.4">
      <c r="B71" s="12"/>
    </row>
    <row r="72" spans="1:56" s="5" customFormat="1" ht="15" customHeight="1" x14ac:dyDescent="0.4">
      <c r="A72" s="5" t="s">
        <v>92</v>
      </c>
    </row>
    <row r="73" spans="1:56" s="3" customFormat="1" ht="4.5" customHeight="1" x14ac:dyDescent="0.4">
      <c r="B73" s="5"/>
    </row>
    <row r="74" spans="1:56" s="5" customFormat="1" ht="15" customHeight="1" x14ac:dyDescent="0.4">
      <c r="C74" s="170" t="s">
        <v>93</v>
      </c>
      <c r="D74" s="94"/>
      <c r="E74" s="94"/>
      <c r="F74" s="94"/>
      <c r="G74" s="94"/>
      <c r="H74" s="94"/>
      <c r="I74" s="94"/>
      <c r="J74" s="95"/>
      <c r="K74" s="171"/>
      <c r="L74" s="171"/>
      <c r="M74" s="171"/>
      <c r="N74" s="171"/>
      <c r="O74" s="171"/>
      <c r="P74" s="171"/>
      <c r="Q74" s="171"/>
      <c r="R74" s="171"/>
      <c r="S74" s="171"/>
      <c r="T74" s="171"/>
      <c r="U74" s="171"/>
      <c r="V74" s="171"/>
      <c r="W74" s="171"/>
      <c r="X74" s="171"/>
      <c r="Y74" s="171"/>
      <c r="Z74" s="171"/>
      <c r="AA74" s="171"/>
      <c r="AB74" s="171"/>
      <c r="AC74" s="171"/>
      <c r="AD74" s="171"/>
      <c r="AE74" s="171"/>
      <c r="AF74" s="171"/>
      <c r="AG74" s="171"/>
      <c r="AH74" s="171"/>
      <c r="AI74" s="171"/>
      <c r="AJ74" s="171"/>
      <c r="AK74" s="171"/>
      <c r="AL74" s="171"/>
      <c r="AM74" s="171"/>
      <c r="AN74" s="171"/>
      <c r="AO74" s="171"/>
      <c r="AP74" s="171"/>
      <c r="AQ74" s="171"/>
      <c r="AR74" s="171"/>
      <c r="AS74" s="171"/>
      <c r="AT74" s="171"/>
      <c r="AU74" s="171"/>
      <c r="AV74" s="171"/>
      <c r="AW74" s="171"/>
      <c r="AX74" s="171"/>
      <c r="AY74" s="171"/>
      <c r="AZ74" s="171"/>
      <c r="BA74" s="172"/>
    </row>
    <row r="75" spans="1:56" s="5" customFormat="1" ht="15" customHeight="1" x14ac:dyDescent="0.4">
      <c r="C75" s="162" t="s">
        <v>94</v>
      </c>
      <c r="D75" s="163"/>
      <c r="E75" s="163"/>
      <c r="F75" s="163"/>
      <c r="G75" s="163"/>
      <c r="H75" s="163"/>
      <c r="I75" s="163"/>
      <c r="J75" s="164"/>
      <c r="K75" s="173" t="s">
        <v>95</v>
      </c>
      <c r="L75" s="173"/>
      <c r="M75" s="173"/>
      <c r="N75" s="173"/>
      <c r="O75" s="173"/>
      <c r="P75" s="173"/>
      <c r="Q75" s="173"/>
      <c r="R75" s="173"/>
      <c r="S75" s="173"/>
      <c r="T75" s="173"/>
      <c r="U75" s="173"/>
      <c r="V75" s="173"/>
      <c r="W75" s="173"/>
      <c r="X75" s="173"/>
      <c r="Y75" s="173"/>
      <c r="Z75" s="173"/>
      <c r="AA75" s="173"/>
      <c r="AB75" s="173"/>
      <c r="AC75" s="173"/>
      <c r="AD75" s="173"/>
      <c r="AE75" s="173"/>
      <c r="AF75" s="173"/>
      <c r="AG75" s="173"/>
      <c r="AH75" s="173"/>
      <c r="AI75" s="173"/>
      <c r="AJ75" s="173"/>
      <c r="AK75" s="173"/>
      <c r="AL75" s="173"/>
      <c r="AM75" s="173"/>
      <c r="AN75" s="173"/>
      <c r="AO75" s="173"/>
      <c r="AP75" s="173"/>
      <c r="AQ75" s="173"/>
      <c r="AR75" s="173"/>
      <c r="AS75" s="173"/>
      <c r="AT75" s="173"/>
      <c r="AU75" s="173"/>
      <c r="AV75" s="173"/>
      <c r="AW75" s="173"/>
      <c r="AX75" s="173"/>
      <c r="AY75" s="173"/>
      <c r="AZ75" s="173"/>
      <c r="BA75" s="174"/>
    </row>
    <row r="76" spans="1:56" s="5" customFormat="1" ht="15" customHeight="1" x14ac:dyDescent="0.4">
      <c r="C76" s="175"/>
      <c r="D76" s="176"/>
      <c r="E76" s="176"/>
      <c r="F76" s="176"/>
      <c r="G76" s="176"/>
      <c r="H76" s="176"/>
      <c r="I76" s="176"/>
      <c r="J76" s="177"/>
      <c r="K76" s="170" t="s">
        <v>96</v>
      </c>
      <c r="L76" s="94"/>
      <c r="M76" s="94"/>
      <c r="N76" s="94"/>
      <c r="O76" s="94"/>
      <c r="P76" s="94"/>
      <c r="Q76" s="94"/>
      <c r="R76" s="93"/>
      <c r="S76" s="92" t="s">
        <v>97</v>
      </c>
      <c r="T76" s="94"/>
      <c r="U76" s="94"/>
      <c r="V76" s="94"/>
      <c r="W76" s="93"/>
      <c r="X76" s="92" t="s">
        <v>10</v>
      </c>
      <c r="Y76" s="94"/>
      <c r="Z76" s="94"/>
      <c r="AA76" s="94"/>
      <c r="AB76" s="93"/>
      <c r="AC76" s="92" t="s">
        <v>98</v>
      </c>
      <c r="AD76" s="94"/>
      <c r="AE76" s="94"/>
      <c r="AF76" s="94"/>
      <c r="AG76" s="94"/>
      <c r="AH76" s="94"/>
      <c r="AI76" s="94"/>
      <c r="AJ76" s="93"/>
      <c r="AK76" s="92" t="s">
        <v>99</v>
      </c>
      <c r="AL76" s="94"/>
      <c r="AM76" s="94"/>
      <c r="AN76" s="94"/>
      <c r="AO76" s="93"/>
      <c r="AP76" s="92" t="s">
        <v>100</v>
      </c>
      <c r="AQ76" s="94"/>
      <c r="AR76" s="94"/>
      <c r="AS76" s="94"/>
      <c r="AT76" s="93"/>
      <c r="AU76" s="94" t="s">
        <v>101</v>
      </c>
      <c r="AV76" s="94"/>
      <c r="AW76" s="94"/>
      <c r="AX76" s="94"/>
      <c r="AY76" s="94"/>
      <c r="AZ76" s="94"/>
      <c r="BA76" s="95"/>
    </row>
    <row r="77" spans="1:56" s="5" customFormat="1" ht="15" customHeight="1" x14ac:dyDescent="0.4">
      <c r="C77" s="213" t="s">
        <v>102</v>
      </c>
      <c r="D77" s="214"/>
      <c r="E77" s="214"/>
      <c r="F77" s="214"/>
      <c r="G77" s="214"/>
      <c r="H77" s="214"/>
      <c r="I77" s="214"/>
      <c r="J77" s="215"/>
      <c r="K77" s="216"/>
      <c r="L77" s="217"/>
      <c r="M77" s="217"/>
      <c r="N77" s="217"/>
      <c r="O77" s="217"/>
      <c r="P77" s="217"/>
      <c r="Q77" s="217"/>
      <c r="R77" s="218"/>
      <c r="S77" s="219"/>
      <c r="T77" s="217"/>
      <c r="U77" s="217"/>
      <c r="V77" s="217"/>
      <c r="W77" s="218"/>
      <c r="X77" s="219"/>
      <c r="Y77" s="217"/>
      <c r="Z77" s="217"/>
      <c r="AA77" s="217"/>
      <c r="AB77" s="218"/>
      <c r="AC77" s="219"/>
      <c r="AD77" s="217"/>
      <c r="AE77" s="217"/>
      <c r="AF77" s="217"/>
      <c r="AG77" s="217"/>
      <c r="AH77" s="217"/>
      <c r="AI77" s="217"/>
      <c r="AJ77" s="218"/>
      <c r="AK77" s="219"/>
      <c r="AL77" s="217"/>
      <c r="AM77" s="217"/>
      <c r="AN77" s="217"/>
      <c r="AO77" s="218"/>
      <c r="AP77" s="219"/>
      <c r="AQ77" s="217"/>
      <c r="AR77" s="217"/>
      <c r="AS77" s="217"/>
      <c r="AT77" s="218"/>
      <c r="AU77" s="217"/>
      <c r="AV77" s="217"/>
      <c r="AW77" s="217"/>
      <c r="AX77" s="217"/>
      <c r="AY77" s="217"/>
      <c r="AZ77" s="217"/>
      <c r="BA77" s="220"/>
    </row>
    <row r="78" spans="1:56" s="5" customFormat="1" ht="15" customHeight="1" thickBot="1" x14ac:dyDescent="0.45">
      <c r="C78" s="162" t="s">
        <v>103</v>
      </c>
      <c r="D78" s="163"/>
      <c r="E78" s="163"/>
      <c r="F78" s="163"/>
      <c r="G78" s="163"/>
      <c r="H78" s="163"/>
      <c r="I78" s="163"/>
      <c r="J78" s="164"/>
      <c r="K78" s="165"/>
      <c r="L78" s="166"/>
      <c r="M78" s="166"/>
      <c r="N78" s="166"/>
      <c r="O78" s="166"/>
      <c r="P78" s="166"/>
      <c r="Q78" s="166"/>
      <c r="R78" s="167"/>
      <c r="S78" s="168"/>
      <c r="T78" s="166"/>
      <c r="U78" s="166"/>
      <c r="V78" s="166"/>
      <c r="W78" s="167"/>
      <c r="X78" s="168"/>
      <c r="Y78" s="166"/>
      <c r="Z78" s="166"/>
      <c r="AA78" s="166"/>
      <c r="AB78" s="167"/>
      <c r="AC78" s="168"/>
      <c r="AD78" s="166"/>
      <c r="AE78" s="166"/>
      <c r="AF78" s="166"/>
      <c r="AG78" s="166"/>
      <c r="AH78" s="166"/>
      <c r="AI78" s="166"/>
      <c r="AJ78" s="167"/>
      <c r="AK78" s="168"/>
      <c r="AL78" s="166"/>
      <c r="AM78" s="166"/>
      <c r="AN78" s="166"/>
      <c r="AO78" s="167"/>
      <c r="AP78" s="168"/>
      <c r="AQ78" s="166"/>
      <c r="AR78" s="166"/>
      <c r="AS78" s="166"/>
      <c r="AT78" s="167"/>
      <c r="AU78" s="166"/>
      <c r="AV78" s="166"/>
      <c r="AW78" s="166"/>
      <c r="AX78" s="166"/>
      <c r="AY78" s="166"/>
      <c r="AZ78" s="166"/>
      <c r="BA78" s="169"/>
    </row>
  </sheetData>
  <mergeCells count="369">
    <mergeCell ref="W65:AB65"/>
    <mergeCell ref="AC65:AH65"/>
    <mergeCell ref="AI65:AN65"/>
    <mergeCell ref="W66:Y66"/>
    <mergeCell ref="Z66:AB66"/>
    <mergeCell ref="AC66:AE66"/>
    <mergeCell ref="AF66:AH66"/>
    <mergeCell ref="AU66:AW66"/>
    <mergeCell ref="AU67:AW67"/>
    <mergeCell ref="Z67:AB67"/>
    <mergeCell ref="AU68:AW68"/>
    <mergeCell ref="AU69:AW69"/>
    <mergeCell ref="AI69:AK69"/>
    <mergeCell ref="AL69:AN69"/>
    <mergeCell ref="AO65:AT65"/>
    <mergeCell ref="AO66:AQ66"/>
    <mergeCell ref="AR66:AT66"/>
    <mergeCell ref="AO67:AQ67"/>
    <mergeCell ref="AR67:AT67"/>
    <mergeCell ref="AO68:AQ68"/>
    <mergeCell ref="AR68:AT68"/>
    <mergeCell ref="AO69:AQ69"/>
    <mergeCell ref="AR69:AT69"/>
    <mergeCell ref="AI66:AK66"/>
    <mergeCell ref="AL66:AN66"/>
    <mergeCell ref="D68:H68"/>
    <mergeCell ref="I68:L68"/>
    <mergeCell ref="R68:V68"/>
    <mergeCell ref="D69:H69"/>
    <mergeCell ref="I69:L69"/>
    <mergeCell ref="R69:V69"/>
    <mergeCell ref="W68:Y68"/>
    <mergeCell ref="Z68:AB68"/>
    <mergeCell ref="AC68:AE68"/>
    <mergeCell ref="M68:Q68"/>
    <mergeCell ref="M69:Q69"/>
    <mergeCell ref="M66:Q66"/>
    <mergeCell ref="M67:Q67"/>
    <mergeCell ref="AF68:AH68"/>
    <mergeCell ref="AI68:AK68"/>
    <mergeCell ref="AL68:AN68"/>
    <mergeCell ref="W69:Y69"/>
    <mergeCell ref="Z69:AB69"/>
    <mergeCell ref="AC69:AE69"/>
    <mergeCell ref="AF69:AH69"/>
    <mergeCell ref="AC67:AE67"/>
    <mergeCell ref="AF67:AH67"/>
    <mergeCell ref="AI67:AK67"/>
    <mergeCell ref="AL67:AN67"/>
    <mergeCell ref="C57:L57"/>
    <mergeCell ref="M57:BA57"/>
    <mergeCell ref="C58:L59"/>
    <mergeCell ref="M58:BA59"/>
    <mergeCell ref="C60:L61"/>
    <mergeCell ref="M60:BA61"/>
    <mergeCell ref="C62:L63"/>
    <mergeCell ref="M62:BA63"/>
    <mergeCell ref="C77:J77"/>
    <mergeCell ref="K77:R77"/>
    <mergeCell ref="S77:W77"/>
    <mergeCell ref="X77:AB77"/>
    <mergeCell ref="AC77:AJ77"/>
    <mergeCell ref="AK77:AO77"/>
    <mergeCell ref="AP77:AT77"/>
    <mergeCell ref="AU77:BA77"/>
    <mergeCell ref="B66:C66"/>
    <mergeCell ref="D66:H66"/>
    <mergeCell ref="I66:L66"/>
    <mergeCell ref="R66:V66"/>
    <mergeCell ref="D67:H67"/>
    <mergeCell ref="I67:L67"/>
    <mergeCell ref="R67:V67"/>
    <mergeCell ref="W67:Y67"/>
    <mergeCell ref="AP53:AR53"/>
    <mergeCell ref="AS53:AU53"/>
    <mergeCell ref="AV53:AX53"/>
    <mergeCell ref="AY53:BA53"/>
    <mergeCell ref="BB53:BD53"/>
    <mergeCell ref="BE53:BF53"/>
    <mergeCell ref="D52:L52"/>
    <mergeCell ref="M52:Q52"/>
    <mergeCell ref="R52:V52"/>
    <mergeCell ref="W52:Z52"/>
    <mergeCell ref="AA52:AC52"/>
    <mergeCell ref="AD52:AF52"/>
    <mergeCell ref="AG52:AI52"/>
    <mergeCell ref="D53:L53"/>
    <mergeCell ref="M53:Q53"/>
    <mergeCell ref="R53:V53"/>
    <mergeCell ref="W53:Z53"/>
    <mergeCell ref="AA53:AC53"/>
    <mergeCell ref="AD53:AF53"/>
    <mergeCell ref="AG53:AI53"/>
    <mergeCell ref="AJ53:AL53"/>
    <mergeCell ref="AM53:AO53"/>
    <mergeCell ref="AJ52:AL52"/>
    <mergeCell ref="AM52:AO52"/>
    <mergeCell ref="BE50:BF50"/>
    <mergeCell ref="D51:L51"/>
    <mergeCell ref="M51:Q51"/>
    <mergeCell ref="R51:V51"/>
    <mergeCell ref="W51:Z51"/>
    <mergeCell ref="AA51:AC51"/>
    <mergeCell ref="AD51:AF51"/>
    <mergeCell ref="AG51:AI51"/>
    <mergeCell ref="AJ51:AL51"/>
    <mergeCell ref="AM51:AO51"/>
    <mergeCell ref="AP51:AR51"/>
    <mergeCell ref="AS51:AU51"/>
    <mergeCell ref="AV51:AX51"/>
    <mergeCell ref="AY51:BA51"/>
    <mergeCell ref="BB51:BD51"/>
    <mergeCell ref="BE51:BF51"/>
    <mergeCell ref="AP52:AR52"/>
    <mergeCell ref="AS52:AU52"/>
    <mergeCell ref="AV52:AX52"/>
    <mergeCell ref="AY52:BA52"/>
    <mergeCell ref="BB52:BD52"/>
    <mergeCell ref="BE52:BF52"/>
    <mergeCell ref="AA49:AF49"/>
    <mergeCell ref="AG49:AL49"/>
    <mergeCell ref="AM49:AR49"/>
    <mergeCell ref="AY49:BD49"/>
    <mergeCell ref="B50:C50"/>
    <mergeCell ref="D50:L50"/>
    <mergeCell ref="M50:Q50"/>
    <mergeCell ref="R50:V50"/>
    <mergeCell ref="W50:Z50"/>
    <mergeCell ref="AA50:AC50"/>
    <mergeCell ref="AD50:AF50"/>
    <mergeCell ref="AG50:AI50"/>
    <mergeCell ref="AJ50:AL50"/>
    <mergeCell ref="AM50:AO50"/>
    <mergeCell ref="AP50:AR50"/>
    <mergeCell ref="AS50:AU50"/>
    <mergeCell ref="AV50:AX50"/>
    <mergeCell ref="AY50:BA50"/>
    <mergeCell ref="BB50:BD50"/>
    <mergeCell ref="C78:J78"/>
    <mergeCell ref="K78:R78"/>
    <mergeCell ref="S78:W78"/>
    <mergeCell ref="X78:AB78"/>
    <mergeCell ref="AC78:AJ78"/>
    <mergeCell ref="AK78:AO78"/>
    <mergeCell ref="AP78:AT78"/>
    <mergeCell ref="AU78:BA78"/>
    <mergeCell ref="C74:J74"/>
    <mergeCell ref="K74:BA74"/>
    <mergeCell ref="C75:J75"/>
    <mergeCell ref="K75:BA75"/>
    <mergeCell ref="C76:J76"/>
    <mergeCell ref="K76:R76"/>
    <mergeCell ref="S76:W76"/>
    <mergeCell ref="X76:AB76"/>
    <mergeCell ref="AC76:AJ76"/>
    <mergeCell ref="AK76:AO76"/>
    <mergeCell ref="AP76:AT76"/>
    <mergeCell ref="AU76:BA76"/>
    <mergeCell ref="D46:H46"/>
    <mergeCell ref="I46:L46"/>
    <mergeCell ref="M46:Q46"/>
    <mergeCell ref="R46:V46"/>
    <mergeCell ref="W46:Z46"/>
    <mergeCell ref="AA46:AE46"/>
    <mergeCell ref="AF46:AH46"/>
    <mergeCell ref="D47:H47"/>
    <mergeCell ref="I47:L47"/>
    <mergeCell ref="M47:Q47"/>
    <mergeCell ref="R47:V47"/>
    <mergeCell ref="W47:Z47"/>
    <mergeCell ref="AA47:AE47"/>
    <mergeCell ref="AF47:AH47"/>
    <mergeCell ref="D44:H44"/>
    <mergeCell ref="I44:L44"/>
    <mergeCell ref="M44:Q44"/>
    <mergeCell ref="R44:V44"/>
    <mergeCell ref="W44:Z44"/>
    <mergeCell ref="AA44:AE44"/>
    <mergeCell ref="AF44:AH44"/>
    <mergeCell ref="D45:H45"/>
    <mergeCell ref="I45:L45"/>
    <mergeCell ref="M45:Q45"/>
    <mergeCell ref="R45:V45"/>
    <mergeCell ref="W45:Z45"/>
    <mergeCell ref="AA45:AE45"/>
    <mergeCell ref="AF45:AH45"/>
    <mergeCell ref="B42:C42"/>
    <mergeCell ref="D42:H42"/>
    <mergeCell ref="I42:L42"/>
    <mergeCell ref="M42:Q42"/>
    <mergeCell ref="R42:V42"/>
    <mergeCell ref="W42:Z42"/>
    <mergeCell ref="AA42:AE42"/>
    <mergeCell ref="AF42:AH42"/>
    <mergeCell ref="D43:H43"/>
    <mergeCell ref="I43:L43"/>
    <mergeCell ref="M43:Q43"/>
    <mergeCell ref="R43:V43"/>
    <mergeCell ref="W43:Z43"/>
    <mergeCell ref="AA43:AE43"/>
    <mergeCell ref="AF43:AH43"/>
    <mergeCell ref="C37:E37"/>
    <mergeCell ref="F37:I37"/>
    <mergeCell ref="J37:M37"/>
    <mergeCell ref="N37:O37"/>
    <mergeCell ref="P37:R37"/>
    <mergeCell ref="AC37:AE37"/>
    <mergeCell ref="AF37:AH37"/>
    <mergeCell ref="AI37:AK37"/>
    <mergeCell ref="C38:E38"/>
    <mergeCell ref="F38:I38"/>
    <mergeCell ref="J38:M38"/>
    <mergeCell ref="N38:O38"/>
    <mergeCell ref="P38:R38"/>
    <mergeCell ref="AC38:AE38"/>
    <mergeCell ref="AF38:AH38"/>
    <mergeCell ref="AI38:AK38"/>
    <mergeCell ref="U35:AB35"/>
    <mergeCell ref="AC35:AE35"/>
    <mergeCell ref="AF35:AH35"/>
    <mergeCell ref="AI35:AK35"/>
    <mergeCell ref="C36:E36"/>
    <mergeCell ref="F36:I36"/>
    <mergeCell ref="J36:M36"/>
    <mergeCell ref="N36:O36"/>
    <mergeCell ref="P36:R36"/>
    <mergeCell ref="AC36:AE36"/>
    <mergeCell ref="AF36:AH36"/>
    <mergeCell ref="AI36:AK36"/>
    <mergeCell ref="C34:E34"/>
    <mergeCell ref="F34:I34"/>
    <mergeCell ref="J34:M34"/>
    <mergeCell ref="N34:O34"/>
    <mergeCell ref="P34:R34"/>
    <mergeCell ref="C35:E35"/>
    <mergeCell ref="F35:I35"/>
    <mergeCell ref="J35:M35"/>
    <mergeCell ref="N35:O35"/>
    <mergeCell ref="P35:R35"/>
    <mergeCell ref="C32:E32"/>
    <mergeCell ref="F32:I32"/>
    <mergeCell ref="J32:M32"/>
    <mergeCell ref="N32:O32"/>
    <mergeCell ref="P32:R32"/>
    <mergeCell ref="X32:Z32"/>
    <mergeCell ref="AA32:AC32"/>
    <mergeCell ref="C33:E33"/>
    <mergeCell ref="F33:I33"/>
    <mergeCell ref="J33:M33"/>
    <mergeCell ref="N33:O33"/>
    <mergeCell ref="P33:R33"/>
    <mergeCell ref="X33:Z33"/>
    <mergeCell ref="AA33:AC33"/>
    <mergeCell ref="U30:W30"/>
    <mergeCell ref="X30:Z30"/>
    <mergeCell ref="AA30:AC30"/>
    <mergeCell ref="C31:E31"/>
    <mergeCell ref="F31:I31"/>
    <mergeCell ref="J31:M31"/>
    <mergeCell ref="N31:O31"/>
    <mergeCell ref="P31:R31"/>
    <mergeCell ref="X31:Z31"/>
    <mergeCell ref="AA31:AC31"/>
    <mergeCell ref="C29:E29"/>
    <mergeCell ref="F29:I29"/>
    <mergeCell ref="J29:M29"/>
    <mergeCell ref="N29:O29"/>
    <mergeCell ref="P29:R29"/>
    <mergeCell ref="C30:E30"/>
    <mergeCell ref="F30:I30"/>
    <mergeCell ref="J30:M30"/>
    <mergeCell ref="N30:O30"/>
    <mergeCell ref="P30:R30"/>
    <mergeCell ref="C27:E27"/>
    <mergeCell ref="F27:I27"/>
    <mergeCell ref="J27:M27"/>
    <mergeCell ref="N27:O27"/>
    <mergeCell ref="P27:R27"/>
    <mergeCell ref="C28:E28"/>
    <mergeCell ref="F28:I28"/>
    <mergeCell ref="J28:M28"/>
    <mergeCell ref="N28:O28"/>
    <mergeCell ref="P28:R28"/>
    <mergeCell ref="C25:E25"/>
    <mergeCell ref="F25:I25"/>
    <mergeCell ref="J25:M25"/>
    <mergeCell ref="N25:O25"/>
    <mergeCell ref="P25:R25"/>
    <mergeCell ref="C26:E26"/>
    <mergeCell ref="F26:I26"/>
    <mergeCell ref="J26:M26"/>
    <mergeCell ref="N26:O26"/>
    <mergeCell ref="P26:R26"/>
    <mergeCell ref="C23:E23"/>
    <mergeCell ref="F23:I23"/>
    <mergeCell ref="J23:M23"/>
    <mergeCell ref="N23:O23"/>
    <mergeCell ref="P23:R23"/>
    <mergeCell ref="C24:E24"/>
    <mergeCell ref="F24:I24"/>
    <mergeCell ref="J24:M24"/>
    <mergeCell ref="N24:O24"/>
    <mergeCell ref="P24:R24"/>
    <mergeCell ref="C21:E21"/>
    <mergeCell ref="F21:I21"/>
    <mergeCell ref="J21:M21"/>
    <mergeCell ref="N21:O21"/>
    <mergeCell ref="P21:R21"/>
    <mergeCell ref="C22:E22"/>
    <mergeCell ref="F22:I22"/>
    <mergeCell ref="J22:M22"/>
    <mergeCell ref="N22:O22"/>
    <mergeCell ref="P22:R22"/>
    <mergeCell ref="C19:E19"/>
    <mergeCell ref="F19:I19"/>
    <mergeCell ref="J19:M19"/>
    <mergeCell ref="N19:O19"/>
    <mergeCell ref="P19:R19"/>
    <mergeCell ref="C20:E20"/>
    <mergeCell ref="F20:I20"/>
    <mergeCell ref="J20:M20"/>
    <mergeCell ref="N20:O20"/>
    <mergeCell ref="P20:R20"/>
    <mergeCell ref="B13:S13"/>
    <mergeCell ref="T13:X13"/>
    <mergeCell ref="C17:E17"/>
    <mergeCell ref="F17:I17"/>
    <mergeCell ref="J17:M17"/>
    <mergeCell ref="N17:O17"/>
    <mergeCell ref="P17:R17"/>
    <mergeCell ref="C18:E18"/>
    <mergeCell ref="F18:I18"/>
    <mergeCell ref="J18:M18"/>
    <mergeCell ref="N18:O18"/>
    <mergeCell ref="P18:R18"/>
    <mergeCell ref="B8:E8"/>
    <mergeCell ref="F8:X8"/>
    <mergeCell ref="AA8:AF8"/>
    <mergeCell ref="AG8:AX8"/>
    <mergeCell ref="AA9:AF9"/>
    <mergeCell ref="AG9:AX9"/>
    <mergeCell ref="AA10:AF10"/>
    <mergeCell ref="AG10:AX10"/>
    <mergeCell ref="B12:S12"/>
    <mergeCell ref="T12:X12"/>
    <mergeCell ref="B5:E5"/>
    <mergeCell ref="F5:X5"/>
    <mergeCell ref="AE5:AF5"/>
    <mergeCell ref="AG5:AX5"/>
    <mergeCell ref="B6:E6"/>
    <mergeCell ref="F6:X6"/>
    <mergeCell ref="AE6:AF6"/>
    <mergeCell ref="AG6:AX6"/>
    <mergeCell ref="B7:E7"/>
    <mergeCell ref="F7:X7"/>
    <mergeCell ref="AA7:AF7"/>
    <mergeCell ref="AG7:AX7"/>
    <mergeCell ref="AA5:AD6"/>
    <mergeCell ref="AA2:AF2"/>
    <mergeCell ref="AG2:AX2"/>
    <mergeCell ref="B3:E3"/>
    <mergeCell ref="F3:X3"/>
    <mergeCell ref="AE3:AF3"/>
    <mergeCell ref="AG3:AX3"/>
    <mergeCell ref="B4:E4"/>
    <mergeCell ref="F4:X4"/>
    <mergeCell ref="AE4:AF4"/>
    <mergeCell ref="AG4:AX4"/>
    <mergeCell ref="AA3:AD4"/>
  </mergeCells>
  <phoneticPr fontId="2"/>
  <dataValidations count="2">
    <dataValidation type="list" allowBlank="1" showInputMessage="1" showErrorMessage="1" sqref="T12:X12">
      <formula1>$BC$12:$BC$13</formula1>
    </dataValidation>
    <dataValidation type="list" allowBlank="1" showInputMessage="1" showErrorMessage="1" sqref="P18:R37">
      <formula1>$U$31:$U$33</formula1>
    </dataValidation>
  </dataValidations>
  <pageMargins left="0.7" right="0.7" top="0.75" bottom="0.75" header="0.3" footer="0.3"/>
  <pageSetup paperSize="9" scale="65" orientation="landscape" r:id="rId1"/>
  <rowBreaks count="1" manualBreakCount="1">
    <brk id="54" max="57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44"/>
  <sheetViews>
    <sheetView showZeros="0" view="pageBreakPreview" zoomScaleNormal="115" zoomScaleSheetLayoutView="100" workbookViewId="0">
      <selection activeCell="B28" sqref="B28:AH28"/>
    </sheetView>
  </sheetViews>
  <sheetFormatPr defaultColWidth="2.5" defaultRowHeight="18.75" customHeight="1" x14ac:dyDescent="0.4"/>
  <cols>
    <col min="1" max="16384" width="2.5" style="23"/>
  </cols>
  <sheetData>
    <row r="1" spans="1:43" ht="18.75" customHeight="1" x14ac:dyDescent="0.4">
      <c r="A1" s="222" t="s">
        <v>104</v>
      </c>
      <c r="B1" s="222"/>
      <c r="C1" s="222"/>
      <c r="D1" s="222"/>
      <c r="E1" s="222"/>
      <c r="F1" s="222"/>
      <c r="G1" s="222"/>
      <c r="H1" s="222"/>
      <c r="I1" s="222"/>
      <c r="J1" s="222"/>
      <c r="K1" s="222"/>
      <c r="L1" s="222"/>
      <c r="M1" s="222"/>
      <c r="N1" s="222"/>
      <c r="O1" s="222"/>
      <c r="P1" s="222"/>
      <c r="Q1" s="222"/>
      <c r="R1" s="222"/>
      <c r="S1" s="222"/>
      <c r="T1" s="222"/>
      <c r="U1" s="222"/>
      <c r="V1" s="222"/>
      <c r="W1" s="222"/>
      <c r="X1" s="222"/>
      <c r="Y1" s="222"/>
      <c r="Z1" s="222"/>
      <c r="AA1" s="222"/>
      <c r="AB1" s="222"/>
      <c r="AC1" s="222"/>
      <c r="AD1" s="222"/>
      <c r="AE1" s="223"/>
      <c r="AF1" s="223"/>
      <c r="AG1" s="223"/>
      <c r="AH1" s="223"/>
      <c r="AI1" s="32"/>
    </row>
    <row r="2" spans="1:43" ht="18.75" customHeight="1" x14ac:dyDescent="0.4">
      <c r="Z2" s="224">
        <f>入力シート!F3</f>
        <v>0</v>
      </c>
      <c r="AA2" s="224"/>
      <c r="AB2" s="224"/>
      <c r="AC2" s="224"/>
      <c r="AD2" s="224"/>
      <c r="AE2" s="224"/>
      <c r="AF2" s="224"/>
      <c r="AG2" s="224"/>
      <c r="AH2" s="224"/>
    </row>
    <row r="3" spans="1:43" ht="18.75" customHeight="1" x14ac:dyDescent="0.4">
      <c r="Z3" s="225">
        <f>入力シート!F4</f>
        <v>44946</v>
      </c>
      <c r="AA3" s="225"/>
      <c r="AB3" s="225"/>
      <c r="AC3" s="225"/>
      <c r="AD3" s="225"/>
      <c r="AE3" s="225"/>
      <c r="AF3" s="225"/>
      <c r="AG3" s="225"/>
      <c r="AH3" s="225"/>
    </row>
    <row r="4" spans="1:43" ht="18.75" customHeight="1" x14ac:dyDescent="0.4">
      <c r="Z4" s="31"/>
    </row>
    <row r="5" spans="1:43" ht="18.75" customHeight="1" x14ac:dyDescent="0.4">
      <c r="B5" s="25"/>
    </row>
    <row r="6" spans="1:43" ht="18.75" customHeight="1" x14ac:dyDescent="0.4">
      <c r="B6" s="25"/>
      <c r="AQ6" s="33"/>
    </row>
    <row r="7" spans="1:43" ht="18.75" customHeight="1" x14ac:dyDescent="0.4">
      <c r="B7" s="25"/>
      <c r="C7" s="24" t="s">
        <v>105</v>
      </c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</row>
    <row r="9" spans="1:43" ht="18.75" customHeight="1" x14ac:dyDescent="0.4">
      <c r="B9" s="25"/>
    </row>
    <row r="10" spans="1:43" ht="18.75" customHeight="1" x14ac:dyDescent="0.4">
      <c r="B10" s="25"/>
    </row>
    <row r="11" spans="1:43" ht="18.75" customHeight="1" x14ac:dyDescent="0.4">
      <c r="R11" s="228" t="s">
        <v>106</v>
      </c>
      <c r="S11" s="228"/>
      <c r="T11" s="228"/>
      <c r="U11" s="229" t="str">
        <f>入力シート!F5</f>
        <v>東京都千代田区霞が関2-1-3</v>
      </c>
      <c r="V11" s="229"/>
      <c r="W11" s="229"/>
      <c r="X11" s="229"/>
      <c r="Y11" s="229"/>
      <c r="Z11" s="229"/>
      <c r="AA11" s="229"/>
      <c r="AB11" s="229"/>
      <c r="AC11" s="229"/>
      <c r="AD11" s="229"/>
      <c r="AE11" s="229"/>
      <c r="AF11" s="229"/>
      <c r="AG11" s="229"/>
      <c r="AH11" s="229"/>
    </row>
    <row r="12" spans="1:43" ht="18.75" customHeight="1" x14ac:dyDescent="0.4">
      <c r="B12" s="25"/>
      <c r="U12" s="233" t="str">
        <f>入力シート!F6</f>
        <v>社会福祉法人国交会 自動車苑</v>
      </c>
      <c r="V12" s="233"/>
      <c r="W12" s="233"/>
      <c r="X12" s="233"/>
      <c r="Y12" s="233"/>
      <c r="Z12" s="233"/>
      <c r="AA12" s="233"/>
      <c r="AB12" s="233"/>
      <c r="AC12" s="233"/>
      <c r="AD12" s="233"/>
      <c r="AE12" s="233"/>
      <c r="AF12" s="233"/>
      <c r="AG12" s="233"/>
      <c r="AH12" s="233"/>
    </row>
    <row r="13" spans="1:43" ht="18.75" customHeight="1" x14ac:dyDescent="0.4">
      <c r="B13" s="25"/>
      <c r="U13" s="233"/>
      <c r="V13" s="233"/>
      <c r="W13" s="233"/>
      <c r="X13" s="233"/>
      <c r="Y13" s="233"/>
      <c r="Z13" s="233"/>
      <c r="AA13" s="233"/>
      <c r="AB13" s="233"/>
      <c r="AC13" s="233"/>
      <c r="AD13" s="233"/>
      <c r="AE13" s="233"/>
      <c r="AF13" s="233"/>
      <c r="AG13" s="233"/>
      <c r="AH13" s="233"/>
    </row>
    <row r="14" spans="1:43" ht="18.75" customHeight="1" x14ac:dyDescent="0.4">
      <c r="B14" s="25"/>
      <c r="U14" s="229" t="str">
        <f>入力シート!F7</f>
        <v>理事長　国土　太郎</v>
      </c>
      <c r="V14" s="229"/>
      <c r="W14" s="229"/>
      <c r="X14" s="229"/>
      <c r="Y14" s="229"/>
      <c r="Z14" s="229"/>
      <c r="AA14" s="229"/>
      <c r="AB14" s="229"/>
      <c r="AC14" s="229"/>
      <c r="AD14" s="229"/>
      <c r="AE14" s="229"/>
      <c r="AF14" s="229"/>
      <c r="AG14" s="230"/>
      <c r="AH14" s="230"/>
    </row>
    <row r="15" spans="1:43" ht="18.75" customHeight="1" x14ac:dyDescent="0.4">
      <c r="B15" s="25"/>
      <c r="V15" s="24"/>
      <c r="W15" s="24"/>
      <c r="X15" s="24"/>
      <c r="Y15" s="24"/>
      <c r="Z15" s="24"/>
      <c r="AA15" s="24"/>
      <c r="AB15" s="24"/>
      <c r="AC15" s="24"/>
      <c r="AD15" s="24"/>
      <c r="AE15" s="24"/>
    </row>
    <row r="16" spans="1:43" ht="18.75" customHeight="1" x14ac:dyDescent="0.4">
      <c r="B16" s="25"/>
      <c r="V16" s="24"/>
      <c r="W16" s="24"/>
      <c r="X16" s="24"/>
      <c r="Y16" s="24"/>
      <c r="Z16" s="24"/>
      <c r="AA16" s="24"/>
      <c r="AB16" s="24"/>
      <c r="AC16" s="24"/>
      <c r="AD16" s="24"/>
      <c r="AE16" s="24"/>
    </row>
    <row r="17" spans="2:34" ht="18.75" customHeight="1" x14ac:dyDescent="0.4">
      <c r="B17" s="231" t="s">
        <v>107</v>
      </c>
      <c r="C17" s="231"/>
      <c r="D17" s="231"/>
      <c r="E17" s="231"/>
      <c r="F17" s="231"/>
      <c r="G17" s="231"/>
      <c r="H17" s="231"/>
      <c r="I17" s="231"/>
      <c r="J17" s="231"/>
      <c r="K17" s="231"/>
      <c r="L17" s="231"/>
      <c r="M17" s="231"/>
      <c r="N17" s="231"/>
      <c r="O17" s="231"/>
      <c r="P17" s="231"/>
      <c r="Q17" s="231"/>
      <c r="R17" s="231"/>
      <c r="S17" s="231"/>
      <c r="T17" s="231"/>
      <c r="U17" s="231"/>
      <c r="V17" s="231"/>
      <c r="W17" s="231"/>
      <c r="X17" s="231"/>
      <c r="Y17" s="231"/>
      <c r="Z17" s="231"/>
      <c r="AA17" s="231"/>
      <c r="AB17" s="231"/>
      <c r="AC17" s="231"/>
      <c r="AD17" s="231"/>
      <c r="AE17" s="231"/>
      <c r="AF17" s="231"/>
      <c r="AG17" s="231"/>
      <c r="AH17" s="231"/>
    </row>
    <row r="18" spans="2:34" ht="18.75" customHeight="1" x14ac:dyDescent="0.4"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</row>
    <row r="19" spans="2:34" ht="18.75" customHeight="1" x14ac:dyDescent="0.4">
      <c r="B19" s="25"/>
    </row>
    <row r="20" spans="2:34" ht="18.75" customHeight="1" x14ac:dyDescent="0.4">
      <c r="B20" s="234" t="s">
        <v>108</v>
      </c>
      <c r="C20" s="234"/>
      <c r="D20" s="234"/>
      <c r="E20" s="234"/>
      <c r="F20" s="234"/>
      <c r="G20" s="234"/>
      <c r="H20" s="234"/>
      <c r="I20" s="234"/>
      <c r="J20" s="234"/>
      <c r="K20" s="234"/>
      <c r="L20" s="234"/>
      <c r="M20" s="234"/>
      <c r="N20" s="234"/>
      <c r="O20" s="234"/>
      <c r="P20" s="234"/>
      <c r="Q20" s="234"/>
      <c r="R20" s="234"/>
      <c r="S20" s="234"/>
      <c r="T20" s="234"/>
      <c r="U20" s="234"/>
      <c r="V20" s="234"/>
      <c r="W20" s="234"/>
      <c r="X20" s="234"/>
      <c r="Y20" s="234"/>
      <c r="Z20" s="234"/>
      <c r="AA20" s="234"/>
      <c r="AB20" s="234"/>
      <c r="AC20" s="234"/>
      <c r="AD20" s="234"/>
      <c r="AE20" s="234"/>
      <c r="AF20" s="234"/>
      <c r="AG20" s="234"/>
      <c r="AH20" s="234"/>
    </row>
    <row r="21" spans="2:34" ht="18.75" customHeight="1" x14ac:dyDescent="0.4">
      <c r="B21" s="234"/>
      <c r="C21" s="234"/>
      <c r="D21" s="234"/>
      <c r="E21" s="234"/>
      <c r="F21" s="234"/>
      <c r="G21" s="234"/>
      <c r="H21" s="234"/>
      <c r="I21" s="234"/>
      <c r="J21" s="234"/>
      <c r="K21" s="234"/>
      <c r="L21" s="234"/>
      <c r="M21" s="234"/>
      <c r="N21" s="234"/>
      <c r="O21" s="234"/>
      <c r="P21" s="234"/>
      <c r="Q21" s="234"/>
      <c r="R21" s="234"/>
      <c r="S21" s="234"/>
      <c r="T21" s="234"/>
      <c r="U21" s="234"/>
      <c r="V21" s="234"/>
      <c r="W21" s="234"/>
      <c r="X21" s="234"/>
      <c r="Y21" s="234"/>
      <c r="Z21" s="234"/>
      <c r="AA21" s="234"/>
      <c r="AB21" s="234"/>
      <c r="AC21" s="234"/>
      <c r="AD21" s="234"/>
      <c r="AE21" s="234"/>
      <c r="AF21" s="234"/>
      <c r="AG21" s="234"/>
      <c r="AH21" s="234"/>
    </row>
    <row r="22" spans="2:34" ht="18.75" customHeight="1" x14ac:dyDescent="0.4">
      <c r="B22" s="234"/>
      <c r="C22" s="234"/>
      <c r="D22" s="234"/>
      <c r="E22" s="234"/>
      <c r="F22" s="234"/>
      <c r="G22" s="234"/>
      <c r="H22" s="234"/>
      <c r="I22" s="234"/>
      <c r="J22" s="234"/>
      <c r="K22" s="234"/>
      <c r="L22" s="234"/>
      <c r="M22" s="234"/>
      <c r="N22" s="234"/>
      <c r="O22" s="234"/>
      <c r="P22" s="234"/>
      <c r="Q22" s="234"/>
      <c r="R22" s="234"/>
      <c r="S22" s="234"/>
      <c r="T22" s="234"/>
      <c r="U22" s="234"/>
      <c r="V22" s="234"/>
      <c r="W22" s="234"/>
      <c r="X22" s="234"/>
      <c r="Y22" s="234"/>
      <c r="Z22" s="234"/>
      <c r="AA22" s="234"/>
      <c r="AB22" s="234"/>
      <c r="AC22" s="234"/>
      <c r="AD22" s="234"/>
      <c r="AE22" s="234"/>
      <c r="AF22" s="234"/>
      <c r="AG22" s="234"/>
      <c r="AH22" s="234"/>
    </row>
    <row r="23" spans="2:34" s="24" customFormat="1" ht="22.5" customHeight="1" x14ac:dyDescent="0.4">
      <c r="B23" s="234"/>
      <c r="C23" s="234"/>
      <c r="D23" s="234"/>
      <c r="E23" s="234"/>
      <c r="F23" s="234"/>
      <c r="G23" s="234"/>
      <c r="H23" s="234"/>
      <c r="I23" s="234"/>
      <c r="J23" s="234"/>
      <c r="K23" s="234"/>
      <c r="L23" s="234"/>
      <c r="M23" s="234"/>
      <c r="N23" s="234"/>
      <c r="O23" s="234"/>
      <c r="P23" s="234"/>
      <c r="Q23" s="234"/>
      <c r="R23" s="234"/>
      <c r="S23" s="234"/>
      <c r="T23" s="234"/>
      <c r="U23" s="234"/>
      <c r="V23" s="234"/>
      <c r="W23" s="234"/>
      <c r="X23" s="234"/>
      <c r="Y23" s="234"/>
      <c r="Z23" s="234"/>
      <c r="AA23" s="234"/>
      <c r="AB23" s="234"/>
      <c r="AC23" s="234"/>
      <c r="AD23" s="234"/>
      <c r="AE23" s="234"/>
      <c r="AF23" s="234"/>
      <c r="AG23" s="234"/>
      <c r="AH23" s="234"/>
    </row>
    <row r="24" spans="2:34" ht="18.75" customHeight="1" x14ac:dyDescent="0.15">
      <c r="B24" s="239"/>
      <c r="C24" s="239"/>
      <c r="D24" s="239"/>
      <c r="E24" s="239"/>
      <c r="F24" s="239"/>
      <c r="G24" s="239"/>
      <c r="H24" s="239"/>
      <c r="I24" s="239"/>
      <c r="J24" s="239"/>
      <c r="K24" s="239"/>
      <c r="L24" s="239"/>
      <c r="M24" s="239"/>
      <c r="N24" s="239"/>
      <c r="O24" s="239"/>
      <c r="P24" s="239"/>
      <c r="Q24" s="239"/>
      <c r="R24" s="239"/>
      <c r="S24" s="239"/>
      <c r="T24" s="239"/>
      <c r="U24" s="239"/>
      <c r="V24" s="239"/>
      <c r="W24" s="239"/>
      <c r="X24" s="239"/>
      <c r="Y24" s="239"/>
      <c r="Z24" s="239"/>
      <c r="AA24" s="239"/>
      <c r="AB24" s="239"/>
      <c r="AC24" s="239"/>
      <c r="AD24" s="239"/>
      <c r="AE24" s="239"/>
      <c r="AF24" s="239"/>
      <c r="AG24" s="239"/>
      <c r="AH24" s="239"/>
    </row>
    <row r="25" spans="2:34" ht="18.75" customHeight="1" x14ac:dyDescent="0.4">
      <c r="B25" s="227" t="s">
        <v>109</v>
      </c>
      <c r="C25" s="227"/>
      <c r="D25" s="227"/>
      <c r="E25" s="227"/>
      <c r="F25" s="227"/>
      <c r="G25" s="227"/>
      <c r="H25" s="227"/>
      <c r="I25" s="227"/>
      <c r="J25" s="227"/>
      <c r="K25" s="227"/>
      <c r="L25" s="227"/>
      <c r="M25" s="227"/>
      <c r="N25" s="227"/>
      <c r="O25" s="227"/>
      <c r="P25" s="227"/>
      <c r="Q25" s="227"/>
      <c r="R25" s="227"/>
      <c r="S25" s="227"/>
      <c r="T25" s="227"/>
      <c r="U25" s="227"/>
      <c r="V25" s="227"/>
      <c r="W25" s="227"/>
      <c r="X25" s="227"/>
      <c r="Y25" s="227"/>
      <c r="Z25" s="227"/>
      <c r="AA25" s="227"/>
      <c r="AB25" s="227"/>
      <c r="AC25" s="227"/>
      <c r="AD25" s="227"/>
      <c r="AE25" s="227"/>
      <c r="AF25" s="227"/>
      <c r="AG25" s="227"/>
      <c r="AH25" s="227"/>
    </row>
    <row r="26" spans="2:34" ht="18.75" customHeight="1" x14ac:dyDescent="0.4">
      <c r="B26" s="237" t="s">
        <v>110</v>
      </c>
      <c r="C26" s="237"/>
      <c r="D26" s="237"/>
      <c r="E26" s="237"/>
      <c r="F26" s="237"/>
      <c r="G26" s="237"/>
      <c r="H26" s="237"/>
      <c r="I26" s="237"/>
      <c r="J26" s="237"/>
      <c r="K26" s="237"/>
      <c r="L26" s="237"/>
      <c r="M26" s="237"/>
      <c r="N26" s="237"/>
      <c r="O26" s="237"/>
      <c r="P26" s="237"/>
      <c r="Q26" s="237"/>
      <c r="R26" s="237"/>
      <c r="S26" s="237"/>
      <c r="T26" s="237"/>
      <c r="U26" s="237"/>
      <c r="V26" s="237"/>
      <c r="W26" s="237"/>
      <c r="X26" s="237"/>
      <c r="Y26" s="237"/>
      <c r="Z26" s="237"/>
      <c r="AA26" s="237"/>
      <c r="AB26" s="237"/>
      <c r="AC26" s="237"/>
      <c r="AD26" s="237"/>
      <c r="AE26" s="237"/>
      <c r="AF26" s="237"/>
      <c r="AG26" s="237"/>
      <c r="AH26" s="237"/>
    </row>
    <row r="27" spans="2:34" ht="18.75" customHeight="1" x14ac:dyDescent="0.4">
      <c r="B27" s="226"/>
      <c r="C27" s="226"/>
      <c r="D27" s="226"/>
      <c r="E27" s="226"/>
      <c r="F27" s="226"/>
      <c r="G27" s="226"/>
      <c r="H27" s="226"/>
      <c r="I27" s="226"/>
      <c r="J27" s="226"/>
      <c r="K27" s="226"/>
      <c r="L27" s="226"/>
      <c r="M27" s="226"/>
      <c r="N27" s="226"/>
      <c r="O27" s="226"/>
      <c r="P27" s="226"/>
      <c r="Q27" s="226"/>
      <c r="R27" s="226"/>
      <c r="S27" s="226"/>
      <c r="T27" s="226"/>
      <c r="U27" s="226"/>
      <c r="V27" s="226"/>
      <c r="W27" s="226"/>
      <c r="X27" s="226"/>
      <c r="Y27" s="226"/>
      <c r="Z27" s="226"/>
      <c r="AA27" s="226"/>
      <c r="AB27" s="226"/>
      <c r="AC27" s="226"/>
      <c r="AD27" s="226"/>
      <c r="AE27" s="226"/>
      <c r="AF27" s="226"/>
      <c r="AG27" s="226"/>
      <c r="AH27" s="226"/>
    </row>
    <row r="28" spans="2:34" ht="18.75" customHeight="1" x14ac:dyDescent="0.4">
      <c r="B28" s="227" t="s">
        <v>111</v>
      </c>
      <c r="C28" s="227"/>
      <c r="D28" s="227"/>
      <c r="E28" s="227"/>
      <c r="F28" s="227"/>
      <c r="G28" s="227"/>
      <c r="H28" s="227"/>
      <c r="I28" s="227"/>
      <c r="J28" s="227"/>
      <c r="K28" s="227"/>
      <c r="L28" s="227"/>
      <c r="M28" s="227"/>
      <c r="N28" s="227"/>
      <c r="O28" s="227"/>
      <c r="P28" s="227"/>
      <c r="Q28" s="227"/>
      <c r="R28" s="227"/>
      <c r="S28" s="227"/>
      <c r="T28" s="227"/>
      <c r="U28" s="227"/>
      <c r="V28" s="227"/>
      <c r="W28" s="227"/>
      <c r="X28" s="227"/>
      <c r="Y28" s="227"/>
      <c r="Z28" s="227"/>
      <c r="AA28" s="227"/>
      <c r="AB28" s="227"/>
      <c r="AC28" s="227"/>
      <c r="AD28" s="227"/>
      <c r="AE28" s="227"/>
      <c r="AF28" s="227"/>
      <c r="AG28" s="227"/>
      <c r="AH28" s="227"/>
    </row>
    <row r="29" spans="2:34" ht="18.75" customHeight="1" x14ac:dyDescent="0.4">
      <c r="B29" s="237" t="s">
        <v>112</v>
      </c>
      <c r="C29" s="237"/>
      <c r="D29" s="237"/>
      <c r="E29" s="237"/>
      <c r="F29" s="237"/>
      <c r="G29" s="237"/>
      <c r="H29" s="237"/>
      <c r="I29" s="237"/>
      <c r="J29" s="237"/>
      <c r="K29" s="237"/>
      <c r="L29" s="237"/>
      <c r="M29" s="237"/>
      <c r="N29" s="237"/>
      <c r="O29" s="237"/>
      <c r="P29" s="237"/>
      <c r="Q29" s="237"/>
      <c r="R29" s="237"/>
      <c r="S29" s="237"/>
      <c r="T29" s="237"/>
      <c r="U29" s="237"/>
      <c r="V29" s="237"/>
      <c r="W29" s="237"/>
      <c r="X29" s="237"/>
      <c r="Y29" s="237"/>
      <c r="Z29" s="237"/>
      <c r="AA29" s="237"/>
      <c r="AB29" s="237"/>
      <c r="AC29" s="237"/>
      <c r="AD29" s="237"/>
      <c r="AE29" s="237"/>
      <c r="AF29" s="237"/>
      <c r="AG29" s="237"/>
      <c r="AH29" s="237"/>
    </row>
    <row r="30" spans="2:34" ht="18.75" customHeight="1" x14ac:dyDescent="0.4">
      <c r="B30" s="226"/>
      <c r="C30" s="226"/>
      <c r="D30" s="226"/>
      <c r="E30" s="226"/>
      <c r="F30" s="226"/>
      <c r="G30" s="226"/>
      <c r="H30" s="226"/>
      <c r="I30" s="226"/>
      <c r="J30" s="226"/>
      <c r="K30" s="226"/>
      <c r="L30" s="226"/>
      <c r="M30" s="226"/>
      <c r="N30" s="226"/>
      <c r="O30" s="226"/>
      <c r="P30" s="226"/>
      <c r="Q30" s="226"/>
      <c r="R30" s="226"/>
      <c r="S30" s="226"/>
      <c r="T30" s="226"/>
      <c r="U30" s="226"/>
      <c r="V30" s="226"/>
      <c r="W30" s="226"/>
      <c r="X30" s="226"/>
      <c r="Y30" s="226"/>
      <c r="Z30" s="226"/>
      <c r="AA30" s="226"/>
      <c r="AB30" s="226"/>
      <c r="AC30" s="226"/>
      <c r="AD30" s="226"/>
      <c r="AE30" s="226"/>
      <c r="AF30" s="226"/>
      <c r="AG30" s="226"/>
      <c r="AH30" s="226"/>
    </row>
    <row r="31" spans="2:34" ht="18.75" customHeight="1" x14ac:dyDescent="0.4">
      <c r="B31" s="232" t="s">
        <v>113</v>
      </c>
      <c r="C31" s="232"/>
      <c r="D31" s="232"/>
      <c r="E31" s="232"/>
      <c r="F31" s="232"/>
      <c r="G31" s="232"/>
      <c r="H31" s="232"/>
      <c r="I31" s="232"/>
      <c r="J31" s="232"/>
      <c r="K31" s="232"/>
      <c r="L31" s="232"/>
      <c r="M31" s="223" t="s">
        <v>114</v>
      </c>
      <c r="N31" s="223"/>
      <c r="O31" s="238">
        <f>別紙!X30</f>
        <v>3650000</v>
      </c>
      <c r="P31" s="238"/>
      <c r="Q31" s="238"/>
      <c r="R31" s="238"/>
      <c r="S31" s="238"/>
      <c r="T31" s="238"/>
      <c r="U31" s="238"/>
      <c r="V31" s="29" t="s">
        <v>115</v>
      </c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0"/>
    </row>
    <row r="32" spans="2:34" ht="18.75" customHeight="1" x14ac:dyDescent="0.4"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35"/>
      <c r="N32" s="236"/>
      <c r="O32" s="236"/>
      <c r="P32" s="236"/>
      <c r="Q32" s="236"/>
      <c r="R32" s="236"/>
      <c r="S32" s="236"/>
      <c r="T32" s="236"/>
      <c r="U32" s="236"/>
      <c r="V32" s="236"/>
      <c r="W32" s="236"/>
      <c r="X32" s="236"/>
      <c r="Y32" s="236"/>
      <c r="Z32" s="236"/>
      <c r="AA32" s="236"/>
      <c r="AB32" s="236"/>
      <c r="AC32" s="236"/>
      <c r="AD32" s="236"/>
      <c r="AE32" s="236"/>
      <c r="AF32" s="236"/>
      <c r="AG32" s="236"/>
      <c r="AH32" s="236"/>
    </row>
    <row r="33" spans="2:34" ht="18.75" customHeight="1" x14ac:dyDescent="0.4">
      <c r="B33" s="232" t="s">
        <v>116</v>
      </c>
      <c r="C33" s="232"/>
      <c r="D33" s="232"/>
      <c r="E33" s="232"/>
      <c r="F33" s="232"/>
      <c r="G33" s="232"/>
      <c r="H33" s="232"/>
      <c r="I33" s="232"/>
      <c r="J33" s="232"/>
      <c r="K33" s="232"/>
      <c r="L33" s="232"/>
      <c r="M33" s="232"/>
      <c r="N33" s="232"/>
      <c r="O33" s="232"/>
      <c r="P33" s="232"/>
      <c r="Q33" s="232"/>
      <c r="R33" s="232"/>
      <c r="S33" s="232"/>
      <c r="T33" s="232"/>
      <c r="U33" s="232"/>
      <c r="V33" s="232"/>
      <c r="W33" s="232"/>
      <c r="X33" s="232"/>
      <c r="Y33" s="232"/>
      <c r="Z33" s="232"/>
      <c r="AA33" s="232"/>
      <c r="AB33" s="232"/>
      <c r="AC33" s="232"/>
      <c r="AD33" s="232"/>
      <c r="AE33" s="232"/>
      <c r="AF33" s="232"/>
      <c r="AG33" s="232"/>
      <c r="AH33" s="232"/>
    </row>
    <row r="34" spans="2:34" ht="18.75" customHeight="1" x14ac:dyDescent="0.4">
      <c r="B34" s="232" t="s">
        <v>117</v>
      </c>
      <c r="C34" s="232"/>
      <c r="D34" s="232"/>
      <c r="E34" s="232"/>
      <c r="F34" s="232"/>
      <c r="G34" s="232"/>
      <c r="H34" s="232"/>
      <c r="I34" s="232"/>
      <c r="J34" s="232"/>
      <c r="K34" s="232"/>
      <c r="L34" s="232"/>
      <c r="M34" s="232"/>
      <c r="N34" s="232"/>
      <c r="O34" s="232"/>
      <c r="P34" s="232"/>
      <c r="Q34" s="232"/>
      <c r="R34" s="232"/>
      <c r="S34" s="232"/>
      <c r="T34" s="232"/>
      <c r="U34" s="232"/>
      <c r="V34" s="232"/>
      <c r="W34" s="232"/>
      <c r="X34" s="232"/>
      <c r="Y34" s="232"/>
      <c r="Z34" s="232"/>
      <c r="AA34" s="232"/>
      <c r="AB34" s="232"/>
      <c r="AC34" s="232"/>
      <c r="AD34" s="232"/>
      <c r="AE34" s="232"/>
      <c r="AF34" s="232"/>
      <c r="AG34" s="232"/>
      <c r="AH34" s="232"/>
    </row>
    <row r="35" spans="2:34" ht="18.75" customHeight="1" x14ac:dyDescent="0.4">
      <c r="B35" s="232" t="s">
        <v>118</v>
      </c>
      <c r="C35" s="232"/>
      <c r="D35" s="232"/>
      <c r="E35" s="232"/>
      <c r="F35" s="232"/>
      <c r="G35" s="232"/>
      <c r="H35" s="232"/>
      <c r="I35" s="232"/>
      <c r="J35" s="232"/>
      <c r="K35" s="232"/>
      <c r="L35" s="232"/>
      <c r="M35" s="232"/>
      <c r="N35" s="232"/>
      <c r="O35" s="232"/>
      <c r="P35" s="232"/>
      <c r="Q35" s="232"/>
      <c r="R35" s="232"/>
      <c r="S35" s="232"/>
      <c r="T35" s="232"/>
      <c r="U35" s="232"/>
      <c r="V35" s="232"/>
      <c r="W35" s="232"/>
      <c r="X35" s="232"/>
      <c r="Y35" s="232"/>
      <c r="Z35" s="232"/>
      <c r="AA35" s="232"/>
      <c r="AB35" s="232"/>
      <c r="AC35" s="232"/>
      <c r="AD35" s="232"/>
      <c r="AE35" s="232"/>
      <c r="AF35" s="232"/>
      <c r="AG35" s="232"/>
      <c r="AH35" s="232"/>
    </row>
    <row r="36" spans="2:34" ht="18.75" customHeight="1" x14ac:dyDescent="0.4">
      <c r="B36" s="232" t="s">
        <v>119</v>
      </c>
      <c r="C36" s="232"/>
      <c r="D36" s="232"/>
      <c r="E36" s="232"/>
      <c r="F36" s="232"/>
      <c r="G36" s="232"/>
      <c r="H36" s="232"/>
      <c r="I36" s="232"/>
      <c r="J36" s="232"/>
      <c r="K36" s="232"/>
      <c r="L36" s="232"/>
      <c r="M36" s="232"/>
      <c r="N36" s="232"/>
      <c r="O36" s="232"/>
      <c r="P36" s="232"/>
      <c r="Q36" s="232"/>
      <c r="R36" s="232"/>
      <c r="S36" s="232"/>
      <c r="T36" s="232"/>
      <c r="U36" s="232"/>
      <c r="V36" s="232"/>
      <c r="W36" s="232"/>
      <c r="X36" s="232"/>
      <c r="Y36" s="232"/>
      <c r="Z36" s="232"/>
      <c r="AA36" s="232"/>
      <c r="AB36" s="232"/>
      <c r="AC36" s="232"/>
      <c r="AD36" s="232"/>
      <c r="AE36" s="232"/>
      <c r="AF36" s="232"/>
      <c r="AG36" s="232"/>
      <c r="AH36" s="232"/>
    </row>
    <row r="37" spans="2:34" ht="18.75" customHeight="1" x14ac:dyDescent="0.4">
      <c r="B37" s="232" t="s">
        <v>120</v>
      </c>
      <c r="C37" s="232"/>
      <c r="D37" s="232"/>
      <c r="E37" s="232"/>
      <c r="F37" s="232"/>
      <c r="G37" s="232"/>
      <c r="H37" s="232"/>
      <c r="I37" s="232"/>
      <c r="J37" s="232"/>
      <c r="K37" s="232"/>
      <c r="L37" s="232"/>
      <c r="M37" s="232"/>
      <c r="N37" s="232"/>
      <c r="O37" s="232"/>
      <c r="P37" s="232"/>
      <c r="Q37" s="232"/>
      <c r="R37" s="232"/>
      <c r="S37" s="232"/>
      <c r="T37" s="232"/>
      <c r="U37" s="232"/>
      <c r="V37" s="232"/>
      <c r="W37" s="232"/>
      <c r="X37" s="232"/>
      <c r="Y37" s="232"/>
      <c r="Z37" s="232"/>
      <c r="AA37" s="232"/>
      <c r="AB37" s="232"/>
      <c r="AC37" s="232"/>
      <c r="AD37" s="232"/>
      <c r="AE37" s="232"/>
      <c r="AF37" s="232"/>
      <c r="AG37" s="232"/>
      <c r="AH37" s="232"/>
    </row>
    <row r="38" spans="2:34" ht="18.75" customHeight="1" x14ac:dyDescent="0.4">
      <c r="B38" s="27"/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27"/>
      <c r="AF38" s="27"/>
      <c r="AG38" s="27"/>
      <c r="AH38" s="27"/>
    </row>
    <row r="39" spans="2:34" ht="18.75" customHeight="1" x14ac:dyDescent="0.4">
      <c r="B39" s="27"/>
      <c r="C39" s="27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7"/>
      <c r="Z39" s="27"/>
      <c r="AA39" s="27"/>
      <c r="AB39" s="27"/>
      <c r="AC39" s="27"/>
      <c r="AD39" s="27"/>
      <c r="AE39" s="27"/>
      <c r="AF39" s="27"/>
      <c r="AG39" s="27"/>
      <c r="AH39" s="27"/>
    </row>
    <row r="40" spans="2:34" ht="18.75" customHeight="1" x14ac:dyDescent="0.4"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27"/>
      <c r="AH40" s="27"/>
    </row>
    <row r="41" spans="2:34" ht="18.75" customHeight="1" x14ac:dyDescent="0.4">
      <c r="B41" s="27"/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  <c r="AA41" s="27"/>
      <c r="AB41" s="27"/>
      <c r="AC41" s="27"/>
      <c r="AD41" s="27"/>
      <c r="AE41" s="27"/>
      <c r="AF41" s="27"/>
      <c r="AG41" s="27"/>
      <c r="AH41" s="27"/>
    </row>
    <row r="42" spans="2:34" ht="18.75" customHeight="1" x14ac:dyDescent="0.4"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24"/>
      <c r="AH42" s="24"/>
    </row>
    <row r="43" spans="2:34" ht="18.75" customHeight="1" x14ac:dyDescent="0.4">
      <c r="B43" s="25"/>
    </row>
    <row r="44" spans="2:34" ht="18.75" customHeight="1" x14ac:dyDescent="0.4">
      <c r="B44" s="27"/>
      <c r="C44" s="27"/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27"/>
      <c r="AA44" s="27"/>
      <c r="AB44" s="27"/>
      <c r="AC44" s="27"/>
      <c r="AD44" s="27"/>
      <c r="AE44" s="27"/>
      <c r="AF44" s="27"/>
      <c r="AG44" s="27"/>
      <c r="AH44" s="27"/>
    </row>
  </sheetData>
  <mergeCells count="27">
    <mergeCell ref="B37:AH37"/>
    <mergeCell ref="U12:AH13"/>
    <mergeCell ref="B20:AH23"/>
    <mergeCell ref="M32:AH32"/>
    <mergeCell ref="B33:AH33"/>
    <mergeCell ref="B34:AH34"/>
    <mergeCell ref="B35:AH35"/>
    <mergeCell ref="B36:AH36"/>
    <mergeCell ref="B29:AH29"/>
    <mergeCell ref="B30:AH30"/>
    <mergeCell ref="B31:L31"/>
    <mergeCell ref="M31:N31"/>
    <mergeCell ref="O31:U31"/>
    <mergeCell ref="B24:AH24"/>
    <mergeCell ref="B25:AH25"/>
    <mergeCell ref="B26:AH26"/>
    <mergeCell ref="B28:AH28"/>
    <mergeCell ref="R11:T11"/>
    <mergeCell ref="U11:AH11"/>
    <mergeCell ref="U14:AF14"/>
    <mergeCell ref="AG14:AH14"/>
    <mergeCell ref="B17:AH17"/>
    <mergeCell ref="A1:AD1"/>
    <mergeCell ref="AE1:AH1"/>
    <mergeCell ref="Z2:AH2"/>
    <mergeCell ref="Z3:AH3"/>
    <mergeCell ref="B27:AH27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91" orientation="portrait" r:id="rId1"/>
  <headerFooter>
    <oddFooter>&amp;R&amp;"ＭＳ 明朝,標準"（日本産業規格　Ａ列４番）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63"/>
  <sheetViews>
    <sheetView view="pageBreakPreview" zoomScaleSheetLayoutView="100" workbookViewId="0">
      <selection activeCell="X15" sqref="X15:AA16"/>
    </sheetView>
  </sheetViews>
  <sheetFormatPr defaultColWidth="2.5" defaultRowHeight="15" customHeight="1" x14ac:dyDescent="0.4"/>
  <cols>
    <col min="1" max="27" width="2.5" style="23"/>
    <col min="28" max="28" width="3" style="23" bestFit="1" customWidth="1"/>
    <col min="29" max="16384" width="2.5" style="23"/>
  </cols>
  <sheetData>
    <row r="1" spans="1:54" ht="15" customHeight="1" x14ac:dyDescent="0.4">
      <c r="B1" s="240" t="s">
        <v>121</v>
      </c>
      <c r="C1" s="240"/>
      <c r="D1" s="240"/>
      <c r="E1" s="240"/>
      <c r="F1" s="41"/>
    </row>
    <row r="2" spans="1:54" ht="22.5" customHeight="1" x14ac:dyDescent="0.4">
      <c r="B2" s="241" t="s">
        <v>122</v>
      </c>
      <c r="C2" s="241"/>
      <c r="D2" s="241"/>
      <c r="E2" s="241"/>
      <c r="F2" s="241"/>
      <c r="G2" s="241"/>
      <c r="H2" s="241"/>
      <c r="I2" s="241"/>
      <c r="J2" s="241"/>
      <c r="K2" s="241"/>
      <c r="L2" s="241"/>
      <c r="M2" s="241"/>
      <c r="N2" s="241"/>
      <c r="O2" s="241"/>
      <c r="P2" s="241"/>
      <c r="Q2" s="241"/>
      <c r="R2" s="241"/>
      <c r="S2" s="241"/>
      <c r="T2" s="241"/>
      <c r="U2" s="241"/>
      <c r="V2" s="241"/>
      <c r="W2" s="241"/>
      <c r="X2" s="241"/>
      <c r="Y2" s="241"/>
      <c r="Z2" s="241"/>
      <c r="AA2" s="241"/>
      <c r="AB2" s="241"/>
      <c r="AC2" s="241"/>
      <c r="AD2" s="241"/>
      <c r="AE2" s="241"/>
      <c r="AF2" s="241"/>
      <c r="AG2" s="241"/>
      <c r="AH2" s="241"/>
      <c r="AI2" s="241"/>
      <c r="AJ2" s="241"/>
      <c r="AK2" s="241"/>
      <c r="AL2" s="241"/>
      <c r="AM2" s="241"/>
      <c r="AN2" s="241"/>
      <c r="AO2" s="241"/>
      <c r="AP2" s="241"/>
      <c r="AQ2" s="241"/>
      <c r="AR2" s="241"/>
      <c r="AS2" s="241"/>
      <c r="AT2" s="241"/>
      <c r="AU2" s="241"/>
      <c r="AV2" s="241"/>
      <c r="AW2" s="241"/>
      <c r="AX2" s="241"/>
      <c r="AY2" s="241"/>
      <c r="AZ2" s="241"/>
      <c r="BA2" s="241"/>
      <c r="BB2" s="241"/>
    </row>
    <row r="3" spans="1:54" ht="7.5" customHeight="1" x14ac:dyDescent="0.4"/>
    <row r="4" spans="1:54" s="34" customFormat="1" ht="13.5" customHeight="1" x14ac:dyDescent="0.4">
      <c r="B4" s="37" t="s">
        <v>123</v>
      </c>
    </row>
    <row r="5" spans="1:54" s="34" customFormat="1" ht="4.5" customHeight="1" x14ac:dyDescent="0.4">
      <c r="B5" s="23"/>
    </row>
    <row r="6" spans="1:54" ht="13.5" customHeight="1" x14ac:dyDescent="0.4">
      <c r="C6" s="242" t="s">
        <v>124</v>
      </c>
      <c r="D6" s="243"/>
      <c r="E6" s="243"/>
      <c r="F6" s="243"/>
      <c r="G6" s="243"/>
      <c r="H6" s="243"/>
      <c r="I6" s="243"/>
      <c r="J6" s="243"/>
      <c r="K6" s="243"/>
      <c r="L6" s="243"/>
      <c r="M6" s="243"/>
      <c r="N6" s="243"/>
      <c r="O6" s="243"/>
      <c r="P6" s="243"/>
      <c r="Q6" s="243"/>
      <c r="R6" s="243"/>
      <c r="S6" s="243"/>
      <c r="T6" s="243"/>
      <c r="U6" s="243"/>
      <c r="V6" s="243"/>
      <c r="W6" s="244"/>
      <c r="X6" s="245" t="s">
        <v>125</v>
      </c>
      <c r="Y6" s="246"/>
      <c r="Z6" s="246"/>
      <c r="AA6" s="246"/>
      <c r="AB6" s="246"/>
      <c r="AC6" s="246"/>
      <c r="AD6" s="246"/>
      <c r="AE6" s="246"/>
      <c r="AF6" s="246"/>
      <c r="AG6" s="246"/>
      <c r="AH6" s="246"/>
      <c r="AI6" s="247"/>
      <c r="AJ6" s="245" t="s">
        <v>58</v>
      </c>
      <c r="AK6" s="246"/>
      <c r="AL6" s="246"/>
      <c r="AM6" s="247"/>
      <c r="AN6" s="245" t="s">
        <v>126</v>
      </c>
      <c r="AO6" s="246"/>
      <c r="AP6" s="246"/>
      <c r="AQ6" s="246"/>
      <c r="AR6" s="246"/>
      <c r="AS6" s="246"/>
      <c r="AT6" s="246"/>
      <c r="AU6" s="246"/>
      <c r="AV6" s="246"/>
      <c r="AW6" s="246"/>
      <c r="AX6" s="246"/>
      <c r="AY6" s="246"/>
      <c r="AZ6" s="246"/>
      <c r="BA6" s="258"/>
    </row>
    <row r="7" spans="1:54" ht="13.5" customHeight="1" x14ac:dyDescent="0.4">
      <c r="C7" s="248" t="s">
        <v>127</v>
      </c>
      <c r="D7" s="249"/>
      <c r="E7" s="249"/>
      <c r="F7" s="249"/>
      <c r="G7" s="249"/>
      <c r="H7" s="249"/>
      <c r="I7" s="249"/>
      <c r="J7" s="249"/>
      <c r="K7" s="249"/>
      <c r="L7" s="250"/>
      <c r="M7" s="251" t="s">
        <v>72</v>
      </c>
      <c r="N7" s="249"/>
      <c r="O7" s="249"/>
      <c r="P7" s="250"/>
      <c r="Q7" s="251" t="s">
        <v>128</v>
      </c>
      <c r="R7" s="249"/>
      <c r="S7" s="249"/>
      <c r="T7" s="249"/>
      <c r="U7" s="249"/>
      <c r="V7" s="249"/>
      <c r="W7" s="250"/>
      <c r="X7" s="252" t="s">
        <v>129</v>
      </c>
      <c r="Y7" s="253"/>
      <c r="Z7" s="253"/>
      <c r="AA7" s="254"/>
      <c r="AB7" s="255" t="s">
        <v>130</v>
      </c>
      <c r="AC7" s="256"/>
      <c r="AD7" s="256"/>
      <c r="AE7" s="257"/>
      <c r="AF7" s="255" t="s">
        <v>131</v>
      </c>
      <c r="AG7" s="256"/>
      <c r="AH7" s="256"/>
      <c r="AI7" s="257"/>
      <c r="AJ7" s="251"/>
      <c r="AK7" s="249"/>
      <c r="AL7" s="249"/>
      <c r="AM7" s="250"/>
      <c r="AN7" s="251"/>
      <c r="AO7" s="249"/>
      <c r="AP7" s="249"/>
      <c r="AQ7" s="249"/>
      <c r="AR7" s="249"/>
      <c r="AS7" s="249"/>
      <c r="AT7" s="249"/>
      <c r="AU7" s="249"/>
      <c r="AV7" s="249"/>
      <c r="AW7" s="249"/>
      <c r="AX7" s="249"/>
      <c r="AY7" s="249"/>
      <c r="AZ7" s="249"/>
      <c r="BA7" s="259"/>
    </row>
    <row r="8" spans="1:54" s="35" customFormat="1" ht="13.5" customHeight="1" x14ac:dyDescent="0.4">
      <c r="C8" s="260" t="s">
        <v>132</v>
      </c>
      <c r="D8" s="261"/>
      <c r="E8" s="261"/>
      <c r="F8" s="261"/>
      <c r="G8" s="261"/>
      <c r="H8" s="261"/>
      <c r="I8" s="261"/>
      <c r="J8" s="261"/>
      <c r="K8" s="261"/>
      <c r="L8" s="262"/>
      <c r="M8" s="263"/>
      <c r="N8" s="264"/>
      <c r="O8" s="264"/>
      <c r="P8" s="265"/>
      <c r="Q8" s="266"/>
      <c r="R8" s="267"/>
      <c r="S8" s="267"/>
      <c r="T8" s="267"/>
      <c r="V8" s="268"/>
      <c r="W8" s="269"/>
      <c r="X8" s="270"/>
      <c r="Y8" s="271"/>
      <c r="Z8" s="271"/>
      <c r="AA8" s="272"/>
      <c r="AB8" s="410"/>
      <c r="AC8" s="411"/>
      <c r="AD8" s="411"/>
      <c r="AE8" s="412"/>
      <c r="AF8" s="410"/>
      <c r="AG8" s="411"/>
      <c r="AH8" s="411"/>
      <c r="AI8" s="412"/>
      <c r="AJ8" s="273" t="str">
        <f>IF(ISNA(VLOOKUP(A8,入力シート!$B$43:$BF$44,47,FALSE)),"",VLOOKUP(A8,入力シート!$B$43:$BF$44,47,FALSE))</f>
        <v/>
      </c>
      <c r="AK8" s="274"/>
      <c r="AL8" s="274"/>
      <c r="AM8" s="47"/>
      <c r="AN8" s="275"/>
      <c r="AO8" s="276"/>
      <c r="AP8" s="276"/>
      <c r="AQ8" s="276"/>
      <c r="AR8" s="276"/>
      <c r="AS8" s="276"/>
      <c r="AT8" s="276"/>
      <c r="AU8" s="276"/>
      <c r="AV8" s="276"/>
      <c r="AW8" s="276"/>
      <c r="AX8" s="276"/>
      <c r="AY8" s="276"/>
      <c r="AZ8" s="276"/>
      <c r="BA8" s="277"/>
    </row>
    <row r="9" spans="1:54" s="35" customFormat="1" ht="13.5" customHeight="1" x14ac:dyDescent="0.4">
      <c r="A9" s="35">
        <v>1</v>
      </c>
      <c r="C9" s="38"/>
      <c r="D9" s="281" t="str">
        <f>IF(ISNA(VLOOKUP(A9,入力シート!$B$43:$BF$44,3,FALSE)),"",VLOOKUP(A9,入力シート!$B$43:$BF$44,3,FALSE))</f>
        <v>A</v>
      </c>
      <c r="E9" s="281"/>
      <c r="F9" s="281"/>
      <c r="G9" s="281"/>
      <c r="H9" s="281"/>
      <c r="I9" s="281"/>
      <c r="J9" s="281"/>
      <c r="K9" s="281"/>
      <c r="L9" s="282"/>
      <c r="M9" s="283">
        <f>IF(ISNA(VLOOKUP(A9,入力シート!$B$43:$BF$44,26,FALSE)),"",VLOOKUP(A9,入力シート!$B$43:$BF$44,26,FALSE))</f>
        <v>1050000</v>
      </c>
      <c r="N9" s="284"/>
      <c r="O9" s="284"/>
      <c r="P9" s="285"/>
      <c r="Q9" s="266">
        <f>IF(ISNA(VLOOKUP(A9,入力シート!$B$43:$BF$44,12,FALSE)),"",VLOOKUP(A9,入力シート!$B$43:$BF$44,12,FALSE))</f>
        <v>350000</v>
      </c>
      <c r="R9" s="267"/>
      <c r="S9" s="267"/>
      <c r="T9" s="267"/>
      <c r="U9" s="286" t="str">
        <f>IF(V9="","","×")</f>
        <v>×</v>
      </c>
      <c r="V9" s="268">
        <f>IF(ISNA(VLOOKUP(A9,入力シート!$B$43:$BF$44,22,FALSE)),"",VLOOKUP(A9,入力シート!$B$43:$BF$44,22,FALSE))</f>
        <v>3</v>
      </c>
      <c r="W9" s="269"/>
      <c r="X9" s="266">
        <f>IF($U$9="","",M9)</f>
        <v>1050000</v>
      </c>
      <c r="Y9" s="267"/>
      <c r="Z9" s="267"/>
      <c r="AA9" s="287"/>
      <c r="AB9" s="413"/>
      <c r="AC9" s="414"/>
      <c r="AD9" s="414"/>
      <c r="AE9" s="415"/>
      <c r="AF9" s="413"/>
      <c r="AG9" s="414"/>
      <c r="AH9" s="414"/>
      <c r="AI9" s="415"/>
      <c r="AJ9" s="278">
        <f>IF(ISNA(VLOOKUP(A9,入力シート!$B$43:$BF$44,31,FALSE)),"",VLOOKUP(A9,入力シート!$B$43:$BF$44,31,FALSE))</f>
        <v>44927</v>
      </c>
      <c r="AK9" s="279"/>
      <c r="AL9" s="279"/>
      <c r="AM9" s="50" t="s">
        <v>133</v>
      </c>
      <c r="AN9" s="288" t="str">
        <f>IF(AJ9="","","別紙「雇用計画書のとおり」")</f>
        <v>別紙「雇用計画書のとおり」</v>
      </c>
      <c r="AO9" s="289"/>
      <c r="AP9" s="289"/>
      <c r="AQ9" s="289"/>
      <c r="AR9" s="289"/>
      <c r="AS9" s="289"/>
      <c r="AT9" s="289"/>
      <c r="AU9" s="289"/>
      <c r="AV9" s="289"/>
      <c r="AW9" s="289"/>
      <c r="AX9" s="289"/>
      <c r="AY9" s="289"/>
      <c r="AZ9" s="289"/>
      <c r="BA9" s="290"/>
    </row>
    <row r="10" spans="1:54" s="35" customFormat="1" ht="13.5" customHeight="1" x14ac:dyDescent="0.4">
      <c r="C10" s="38"/>
      <c r="D10" s="281"/>
      <c r="E10" s="281"/>
      <c r="F10" s="281"/>
      <c r="G10" s="281"/>
      <c r="H10" s="281"/>
      <c r="I10" s="281"/>
      <c r="J10" s="281"/>
      <c r="K10" s="281"/>
      <c r="L10" s="282"/>
      <c r="M10" s="283"/>
      <c r="N10" s="284"/>
      <c r="O10" s="284"/>
      <c r="P10" s="285"/>
      <c r="Q10" s="266"/>
      <c r="R10" s="267"/>
      <c r="S10" s="267"/>
      <c r="T10" s="267"/>
      <c r="U10" s="286"/>
      <c r="V10" s="268"/>
      <c r="W10" s="269"/>
      <c r="X10" s="266"/>
      <c r="Y10" s="267"/>
      <c r="Z10" s="267"/>
      <c r="AA10" s="287"/>
      <c r="AB10" s="413"/>
      <c r="AC10" s="414"/>
      <c r="AD10" s="414"/>
      <c r="AE10" s="415"/>
      <c r="AF10" s="413"/>
      <c r="AG10" s="414"/>
      <c r="AH10" s="414"/>
      <c r="AI10" s="415"/>
      <c r="AJ10" s="49"/>
      <c r="AK10" s="274" t="str">
        <f>IF(AJ9="","","令和4年3月")</f>
        <v>令和4年3月</v>
      </c>
      <c r="AL10" s="274"/>
      <c r="AM10" s="280"/>
      <c r="AN10" s="288"/>
      <c r="AO10" s="289"/>
      <c r="AP10" s="289"/>
      <c r="AQ10" s="289"/>
      <c r="AR10" s="289"/>
      <c r="AS10" s="289"/>
      <c r="AT10" s="289"/>
      <c r="AU10" s="289"/>
      <c r="AV10" s="289"/>
      <c r="AW10" s="289"/>
      <c r="AX10" s="289"/>
      <c r="AY10" s="289"/>
      <c r="AZ10" s="289"/>
      <c r="BA10" s="290"/>
    </row>
    <row r="11" spans="1:54" s="35" customFormat="1" ht="13.5" customHeight="1" x14ac:dyDescent="0.4">
      <c r="A11" s="35">
        <v>2</v>
      </c>
      <c r="C11" s="38"/>
      <c r="D11" s="281" t="str">
        <f>IF(ISNA(VLOOKUP(A11,入力シート!$B$43:$BF$44,3,FALSE)),"",VLOOKUP(A11,入力シート!$B$43:$BF$44,3,FALSE))</f>
        <v>B</v>
      </c>
      <c r="E11" s="281"/>
      <c r="F11" s="281"/>
      <c r="G11" s="281"/>
      <c r="H11" s="281"/>
      <c r="I11" s="281"/>
      <c r="J11" s="281"/>
      <c r="K11" s="281"/>
      <c r="L11" s="282"/>
      <c r="M11" s="283">
        <f>IF(ISNA(VLOOKUP(A11,入力シート!$B$43:$BF$44,26,FALSE)),"",VLOOKUP(A11,入力シート!$B$43:$BF$44,26,FALSE))</f>
        <v>600000</v>
      </c>
      <c r="N11" s="284"/>
      <c r="O11" s="284"/>
      <c r="P11" s="285"/>
      <c r="Q11" s="266">
        <f>IF(ISNA(VLOOKUP(A11,入力シート!$B$43:$BF$44,12,FALSE)),"",VLOOKUP(A11,入力シート!$B$43:$BF$44,12,FALSE))</f>
        <v>300000</v>
      </c>
      <c r="R11" s="267"/>
      <c r="S11" s="267"/>
      <c r="T11" s="267"/>
      <c r="U11" s="286" t="str">
        <f>IF(V11="","","×")</f>
        <v>×</v>
      </c>
      <c r="V11" s="268">
        <f>IF(ISNA(VLOOKUP(A11,入力シート!$B$43:$BF$44,22,FALSE)),"",VLOOKUP(A11,入力シート!$B$43:$BF$44,22,FALSE))</f>
        <v>2</v>
      </c>
      <c r="W11" s="269"/>
      <c r="X11" s="266">
        <f>IF($U$11="","",M11)</f>
        <v>600000</v>
      </c>
      <c r="Y11" s="267"/>
      <c r="Z11" s="267"/>
      <c r="AA11" s="287"/>
      <c r="AB11" s="413"/>
      <c r="AC11" s="414"/>
      <c r="AD11" s="414"/>
      <c r="AE11" s="415"/>
      <c r="AF11" s="413"/>
      <c r="AG11" s="414"/>
      <c r="AH11" s="414"/>
      <c r="AI11" s="415"/>
      <c r="AJ11" s="278">
        <f>IF(ISNA(VLOOKUP(A11,入力シート!$B$43:$BF$47,31,FALSE)),"",VLOOKUP(A11,入力シート!$B$43:$BF$47,31,FALSE))</f>
        <v>44958</v>
      </c>
      <c r="AK11" s="279"/>
      <c r="AL11" s="279"/>
      <c r="AM11" s="50"/>
      <c r="AN11" s="288" t="str">
        <f>IF(AJ11="","","別紙「雇用計画書のとおり」")</f>
        <v>別紙「雇用計画書のとおり」</v>
      </c>
      <c r="AO11" s="289"/>
      <c r="AP11" s="289"/>
      <c r="AQ11" s="289"/>
      <c r="AR11" s="289"/>
      <c r="AS11" s="289"/>
      <c r="AT11" s="289"/>
      <c r="AU11" s="289"/>
      <c r="AV11" s="289"/>
      <c r="AW11" s="289"/>
      <c r="AX11" s="289"/>
      <c r="AY11" s="289"/>
      <c r="AZ11" s="289"/>
      <c r="BA11" s="290"/>
    </row>
    <row r="12" spans="1:54" s="35" customFormat="1" ht="13.5" customHeight="1" x14ac:dyDescent="0.4">
      <c r="C12" s="38"/>
      <c r="D12" s="281"/>
      <c r="E12" s="281"/>
      <c r="F12" s="281"/>
      <c r="G12" s="281"/>
      <c r="H12" s="281"/>
      <c r="I12" s="281"/>
      <c r="J12" s="281"/>
      <c r="K12" s="281"/>
      <c r="L12" s="282"/>
      <c r="M12" s="283"/>
      <c r="N12" s="284"/>
      <c r="O12" s="284"/>
      <c r="P12" s="285"/>
      <c r="Q12" s="266"/>
      <c r="R12" s="267"/>
      <c r="S12" s="267"/>
      <c r="T12" s="267"/>
      <c r="U12" s="286"/>
      <c r="V12" s="268"/>
      <c r="W12" s="269"/>
      <c r="X12" s="266"/>
      <c r="Y12" s="267"/>
      <c r="Z12" s="267"/>
      <c r="AA12" s="287"/>
      <c r="AB12" s="413"/>
      <c r="AC12" s="414"/>
      <c r="AD12" s="414"/>
      <c r="AE12" s="415"/>
      <c r="AF12" s="413"/>
      <c r="AG12" s="414"/>
      <c r="AH12" s="414"/>
      <c r="AI12" s="415"/>
      <c r="AJ12" s="49"/>
      <c r="AK12" s="274" t="str">
        <f>IF(AJ11="","","令和4年3月")</f>
        <v>令和4年3月</v>
      </c>
      <c r="AL12" s="274"/>
      <c r="AM12" s="280"/>
      <c r="AN12" s="288"/>
      <c r="AO12" s="289"/>
      <c r="AP12" s="289"/>
      <c r="AQ12" s="289"/>
      <c r="AR12" s="289"/>
      <c r="AS12" s="289"/>
      <c r="AT12" s="289"/>
      <c r="AU12" s="289"/>
      <c r="AV12" s="289"/>
      <c r="AW12" s="289"/>
      <c r="AX12" s="289"/>
      <c r="AY12" s="289"/>
      <c r="AZ12" s="289"/>
      <c r="BA12" s="290"/>
    </row>
    <row r="13" spans="1:54" s="35" customFormat="1" ht="13.5" customHeight="1" x14ac:dyDescent="0.4">
      <c r="A13" s="35">
        <v>3</v>
      </c>
      <c r="C13" s="38"/>
      <c r="D13" s="281" t="str">
        <f>IF(ISNA(VLOOKUP(A13,入力シート!$B$43:$BF$47,3,FALSE)),"",VLOOKUP(A13,入力シート!$B$43:$BF$47,3,FALSE))</f>
        <v>C</v>
      </c>
      <c r="E13" s="281"/>
      <c r="F13" s="281"/>
      <c r="G13" s="281"/>
      <c r="H13" s="281"/>
      <c r="I13" s="281"/>
      <c r="J13" s="281"/>
      <c r="K13" s="281"/>
      <c r="L13" s="282"/>
      <c r="M13" s="283">
        <f>IF(ISNA(VLOOKUP(A13,入力シート!$B$43:$BF$47,26,FALSE)),"",VLOOKUP(A13,入力シート!$B$43:$BF$47,26,FALSE))</f>
        <v>250000</v>
      </c>
      <c r="N13" s="284"/>
      <c r="O13" s="284"/>
      <c r="P13" s="285"/>
      <c r="Q13" s="266">
        <f>IF(ISNA(VLOOKUP(A13,入力シート!$B$43:$BF$47,12,FALSE)),"",VLOOKUP(A13,入力シート!$B$43:$BF$47,12,FALSE))</f>
        <v>250000</v>
      </c>
      <c r="R13" s="267"/>
      <c r="S13" s="267"/>
      <c r="T13" s="267"/>
      <c r="U13" s="286" t="str">
        <f>IF(V13="","","×")</f>
        <v>×</v>
      </c>
      <c r="V13" s="268">
        <f>IF(ISNA(VLOOKUP(A13,入力シート!$B$43:$BF$47,22,FALSE)),"",VLOOKUP(A13,入力シート!$B$43:$BF$47,22,FALSE))</f>
        <v>1</v>
      </c>
      <c r="W13" s="269"/>
      <c r="X13" s="266">
        <f>IF($U$13="","",M13)</f>
        <v>250000</v>
      </c>
      <c r="Y13" s="267"/>
      <c r="Z13" s="267"/>
      <c r="AA13" s="287"/>
      <c r="AB13" s="413"/>
      <c r="AC13" s="414"/>
      <c r="AD13" s="414"/>
      <c r="AE13" s="415"/>
      <c r="AF13" s="413"/>
      <c r="AG13" s="414"/>
      <c r="AH13" s="414"/>
      <c r="AI13" s="415"/>
      <c r="AJ13" s="278">
        <f>IF(ISNA(VLOOKUP(A13,入力シート!$B$43:$BF$47,31,FALSE)),"",VLOOKUP(A13,入力シート!$B$43:$BF$47,31,FALSE))</f>
        <v>44986</v>
      </c>
      <c r="AK13" s="279"/>
      <c r="AL13" s="279"/>
      <c r="AM13" s="50"/>
      <c r="AN13" s="288" t="str">
        <f>IF(AJ13="","","別紙「雇用計画書のとおり」")</f>
        <v>別紙「雇用計画書のとおり」</v>
      </c>
      <c r="AO13" s="289"/>
      <c r="AP13" s="289"/>
      <c r="AQ13" s="289"/>
      <c r="AR13" s="289"/>
      <c r="AS13" s="289"/>
      <c r="AT13" s="289"/>
      <c r="AU13" s="289"/>
      <c r="AV13" s="289"/>
      <c r="AW13" s="289"/>
      <c r="AX13" s="289"/>
      <c r="AY13" s="289"/>
      <c r="AZ13" s="289"/>
      <c r="BA13" s="290"/>
    </row>
    <row r="14" spans="1:54" s="35" customFormat="1" ht="13.5" customHeight="1" x14ac:dyDescent="0.4">
      <c r="C14" s="38"/>
      <c r="D14" s="281"/>
      <c r="E14" s="281"/>
      <c r="F14" s="281"/>
      <c r="G14" s="281"/>
      <c r="H14" s="281"/>
      <c r="I14" s="281"/>
      <c r="J14" s="281"/>
      <c r="K14" s="281"/>
      <c r="L14" s="282"/>
      <c r="M14" s="283"/>
      <c r="N14" s="284"/>
      <c r="O14" s="284"/>
      <c r="P14" s="285"/>
      <c r="Q14" s="266"/>
      <c r="R14" s="267"/>
      <c r="S14" s="267"/>
      <c r="T14" s="267"/>
      <c r="U14" s="286"/>
      <c r="V14" s="268"/>
      <c r="W14" s="269"/>
      <c r="X14" s="266"/>
      <c r="Y14" s="267"/>
      <c r="Z14" s="267"/>
      <c r="AA14" s="287"/>
      <c r="AB14" s="413"/>
      <c r="AC14" s="414"/>
      <c r="AD14" s="414"/>
      <c r="AE14" s="415"/>
      <c r="AF14" s="413"/>
      <c r="AG14" s="414"/>
      <c r="AH14" s="414"/>
      <c r="AI14" s="415"/>
      <c r="AJ14" s="49"/>
      <c r="AK14" s="274" t="str">
        <f>IF(AJ13="","","令和4年3月")</f>
        <v>令和4年3月</v>
      </c>
      <c r="AL14" s="274"/>
      <c r="AM14" s="280"/>
      <c r="AN14" s="288"/>
      <c r="AO14" s="289"/>
      <c r="AP14" s="289"/>
      <c r="AQ14" s="289"/>
      <c r="AR14" s="289"/>
      <c r="AS14" s="289"/>
      <c r="AT14" s="289"/>
      <c r="AU14" s="289"/>
      <c r="AV14" s="289"/>
      <c r="AW14" s="289"/>
      <c r="AX14" s="289"/>
      <c r="AY14" s="289"/>
      <c r="AZ14" s="289"/>
      <c r="BA14" s="290"/>
    </row>
    <row r="15" spans="1:54" s="35" customFormat="1" ht="13.5" customHeight="1" x14ac:dyDescent="0.4">
      <c r="A15" s="35">
        <v>4</v>
      </c>
      <c r="C15" s="38"/>
      <c r="D15" s="281" t="str">
        <f>IF(ISNA(VLOOKUP(A15,入力シート!$B$43:$BF$47,3,FALSE)),"",VLOOKUP(A15,入力シート!$B$43:$BF$47,3,FALSE))</f>
        <v>D</v>
      </c>
      <c r="E15" s="281"/>
      <c r="F15" s="281"/>
      <c r="G15" s="281"/>
      <c r="H15" s="281"/>
      <c r="I15" s="281"/>
      <c r="J15" s="281"/>
      <c r="K15" s="281"/>
      <c r="L15" s="282"/>
      <c r="M15" s="283">
        <f>IF(ISNA(VLOOKUP(A15,入力シート!$B$43:$BF$47,26,FALSE)),"",VLOOKUP(A15,入力シート!$B$43:$BF$47,26,FALSE))</f>
        <v>200000</v>
      </c>
      <c r="N15" s="284"/>
      <c r="O15" s="284"/>
      <c r="P15" s="285"/>
      <c r="Q15" s="266">
        <f>IF(ISNA(VLOOKUP(A15,入力シート!$B$43:$BF$47,12,FALSE)),"",VLOOKUP(A15,入力シート!$B$43:$BF$47,12,FALSE))</f>
        <v>200000</v>
      </c>
      <c r="R15" s="267"/>
      <c r="S15" s="267"/>
      <c r="T15" s="267"/>
      <c r="U15" s="286" t="str">
        <f>IF(V15="","","×")</f>
        <v>×</v>
      </c>
      <c r="V15" s="268">
        <f>IF(ISNA(VLOOKUP(A15,入力シート!$B$43:$BF$47,22,FALSE)),"",VLOOKUP(A15,入力シート!$B$43:$BF$47,22,FALSE))</f>
        <v>1</v>
      </c>
      <c r="W15" s="269"/>
      <c r="X15" s="266">
        <f>IF($U$15="","",M15)</f>
        <v>200000</v>
      </c>
      <c r="Y15" s="267"/>
      <c r="Z15" s="267"/>
      <c r="AA15" s="287"/>
      <c r="AB15" s="413"/>
      <c r="AC15" s="414"/>
      <c r="AD15" s="414"/>
      <c r="AE15" s="415"/>
      <c r="AF15" s="413"/>
      <c r="AG15" s="414"/>
      <c r="AH15" s="414"/>
      <c r="AI15" s="415"/>
      <c r="AJ15" s="278">
        <f>IF(ISNA(VLOOKUP(A15,入力シート!$B$43:$BF$47,31,FALSE)),"",VLOOKUP(A15,入力シート!$B$43:$BF$47,31,FALSE))</f>
        <v>44986</v>
      </c>
      <c r="AK15" s="279"/>
      <c r="AL15" s="279"/>
      <c r="AM15" s="50"/>
      <c r="AN15" s="288" t="str">
        <f>IF(AJ15="","","別紙「雇用計画書のとおり」")</f>
        <v>別紙「雇用計画書のとおり」</v>
      </c>
      <c r="AO15" s="289"/>
      <c r="AP15" s="289"/>
      <c r="AQ15" s="289"/>
      <c r="AR15" s="289"/>
      <c r="AS15" s="289"/>
      <c r="AT15" s="289"/>
      <c r="AU15" s="289"/>
      <c r="AV15" s="289"/>
      <c r="AW15" s="289"/>
      <c r="AX15" s="289"/>
      <c r="AY15" s="289"/>
      <c r="AZ15" s="289"/>
      <c r="BA15" s="290"/>
    </row>
    <row r="16" spans="1:54" s="35" customFormat="1" ht="13.5" customHeight="1" x14ac:dyDescent="0.4">
      <c r="C16" s="38"/>
      <c r="D16" s="281"/>
      <c r="E16" s="281"/>
      <c r="F16" s="281"/>
      <c r="G16" s="281"/>
      <c r="H16" s="281"/>
      <c r="I16" s="281"/>
      <c r="J16" s="281"/>
      <c r="K16" s="281"/>
      <c r="L16" s="282"/>
      <c r="M16" s="283"/>
      <c r="N16" s="284"/>
      <c r="O16" s="284"/>
      <c r="P16" s="285"/>
      <c r="Q16" s="266"/>
      <c r="R16" s="267"/>
      <c r="S16" s="267"/>
      <c r="T16" s="267"/>
      <c r="U16" s="286"/>
      <c r="V16" s="268"/>
      <c r="W16" s="269"/>
      <c r="X16" s="266"/>
      <c r="Y16" s="267"/>
      <c r="Z16" s="267"/>
      <c r="AA16" s="287"/>
      <c r="AB16" s="413"/>
      <c r="AC16" s="414"/>
      <c r="AD16" s="414"/>
      <c r="AE16" s="415"/>
      <c r="AF16" s="413"/>
      <c r="AG16" s="414"/>
      <c r="AH16" s="414"/>
      <c r="AI16" s="415"/>
      <c r="AJ16" s="49"/>
      <c r="AK16" s="274" t="str">
        <f>IF(AJ15="","","令和4年3月")</f>
        <v>令和4年3月</v>
      </c>
      <c r="AL16" s="274"/>
      <c r="AM16" s="280"/>
      <c r="AN16" s="288"/>
      <c r="AO16" s="289"/>
      <c r="AP16" s="289"/>
      <c r="AQ16" s="289"/>
      <c r="AR16" s="289"/>
      <c r="AS16" s="289"/>
      <c r="AT16" s="289"/>
      <c r="AU16" s="289"/>
      <c r="AV16" s="289"/>
      <c r="AW16" s="289"/>
      <c r="AX16" s="289"/>
      <c r="AY16" s="289"/>
      <c r="AZ16" s="289"/>
      <c r="BA16" s="290"/>
    </row>
    <row r="17" spans="1:53" s="35" customFormat="1" ht="13.5" customHeight="1" x14ac:dyDescent="0.4">
      <c r="A17" s="35">
        <v>5</v>
      </c>
      <c r="C17" s="38"/>
      <c r="D17" s="281" t="str">
        <f>IF(ISNA(VLOOKUP(A17,入力シート!$B$43:$BF$47,3,FALSE)),"",VLOOKUP(A17,入力シート!$B$43:$BF$47,3,FALSE))</f>
        <v>E</v>
      </c>
      <c r="E17" s="281"/>
      <c r="F17" s="281"/>
      <c r="G17" s="281"/>
      <c r="H17" s="281"/>
      <c r="I17" s="281"/>
      <c r="J17" s="281"/>
      <c r="K17" s="281"/>
      <c r="L17" s="282"/>
      <c r="M17" s="283">
        <f>IF(ISNA(VLOOKUP(A17,入力シート!$B$43:$BF$47,26,FALSE)),"",VLOOKUP(A17,入力シート!$B$43:$BF$47,26,FALSE))</f>
        <v>150000</v>
      </c>
      <c r="N17" s="284"/>
      <c r="O17" s="284"/>
      <c r="P17" s="285"/>
      <c r="Q17" s="266">
        <f>IF(ISNA(VLOOKUP(A17,入力シート!$B$43:$BF$47,12,FALSE)),"",VLOOKUP(A17,入力シート!$B$43:$BF$47,12,FALSE))</f>
        <v>150000</v>
      </c>
      <c r="R17" s="267"/>
      <c r="S17" s="267"/>
      <c r="T17" s="267"/>
      <c r="U17" s="286" t="str">
        <f>IF(V17="","","×")</f>
        <v>×</v>
      </c>
      <c r="V17" s="268">
        <f>IF(ISNA(VLOOKUP(A17,入力シート!$B$43:$BF$47,22,FALSE)),"",VLOOKUP(A17,入力シート!$B$43:$BF$47,22,FALSE))</f>
        <v>1</v>
      </c>
      <c r="W17" s="269"/>
      <c r="X17" s="266">
        <f>IF($U$17="","",M17)</f>
        <v>150000</v>
      </c>
      <c r="Y17" s="267"/>
      <c r="Z17" s="267"/>
      <c r="AA17" s="287"/>
      <c r="AB17" s="413"/>
      <c r="AC17" s="414"/>
      <c r="AD17" s="414"/>
      <c r="AE17" s="415"/>
      <c r="AF17" s="413"/>
      <c r="AG17" s="414"/>
      <c r="AH17" s="414"/>
      <c r="AI17" s="415"/>
      <c r="AJ17" s="278">
        <f>IF(ISNA(VLOOKUP(A17,入力シート!$B$43:$BF$47,31,FALSE)),"",VLOOKUP(A17,入力シート!$B$43:$BF$47,31,FALSE))</f>
        <v>44986</v>
      </c>
      <c r="AK17" s="279"/>
      <c r="AL17" s="279"/>
      <c r="AM17" s="68"/>
      <c r="AN17" s="288" t="str">
        <f>IF(AJ17="","","別紙「雇用計画書のとおり」")</f>
        <v>別紙「雇用計画書のとおり」</v>
      </c>
      <c r="AO17" s="289"/>
      <c r="AP17" s="289"/>
      <c r="AQ17" s="289"/>
      <c r="AR17" s="289"/>
      <c r="AS17" s="289"/>
      <c r="AT17" s="289"/>
      <c r="AU17" s="289"/>
      <c r="AV17" s="289"/>
      <c r="AW17" s="289"/>
      <c r="AX17" s="289"/>
      <c r="AY17" s="289"/>
      <c r="AZ17" s="289"/>
      <c r="BA17" s="290"/>
    </row>
    <row r="18" spans="1:53" s="35" customFormat="1" ht="13.5" customHeight="1" x14ac:dyDescent="0.4">
      <c r="C18" s="38"/>
      <c r="D18" s="281"/>
      <c r="E18" s="281"/>
      <c r="F18" s="281"/>
      <c r="G18" s="281"/>
      <c r="H18" s="281"/>
      <c r="I18" s="281"/>
      <c r="J18" s="281"/>
      <c r="K18" s="281"/>
      <c r="L18" s="282"/>
      <c r="M18" s="283"/>
      <c r="N18" s="284"/>
      <c r="O18" s="284"/>
      <c r="P18" s="285"/>
      <c r="Q18" s="266"/>
      <c r="R18" s="267"/>
      <c r="S18" s="267"/>
      <c r="T18" s="267"/>
      <c r="U18" s="286"/>
      <c r="V18" s="268"/>
      <c r="W18" s="269"/>
      <c r="X18" s="266"/>
      <c r="Y18" s="267"/>
      <c r="Z18" s="267"/>
      <c r="AA18" s="287"/>
      <c r="AB18" s="413"/>
      <c r="AC18" s="414"/>
      <c r="AD18" s="414"/>
      <c r="AE18" s="415"/>
      <c r="AF18" s="413"/>
      <c r="AG18" s="414"/>
      <c r="AH18" s="414"/>
      <c r="AI18" s="415"/>
      <c r="AJ18" s="49"/>
      <c r="AK18" s="274" t="str">
        <f>IF(AJ17="","","令和4年3月")</f>
        <v>令和4年3月</v>
      </c>
      <c r="AL18" s="274"/>
      <c r="AM18" s="280"/>
      <c r="AN18" s="288"/>
      <c r="AO18" s="289"/>
      <c r="AP18" s="289"/>
      <c r="AQ18" s="289"/>
      <c r="AR18" s="289"/>
      <c r="AS18" s="289"/>
      <c r="AT18" s="289"/>
      <c r="AU18" s="289"/>
      <c r="AV18" s="289"/>
      <c r="AW18" s="289"/>
      <c r="AX18" s="289"/>
      <c r="AY18" s="289"/>
      <c r="AZ18" s="289"/>
      <c r="BA18" s="290"/>
    </row>
    <row r="19" spans="1:53" s="35" customFormat="1" ht="13.5" customHeight="1" x14ac:dyDescent="0.4">
      <c r="C19" s="38"/>
      <c r="D19" s="62"/>
      <c r="E19" s="62"/>
      <c r="F19" s="62"/>
      <c r="G19" s="62"/>
      <c r="H19" s="62"/>
      <c r="I19" s="62"/>
      <c r="J19" s="62"/>
      <c r="K19" s="62"/>
      <c r="L19" s="63"/>
      <c r="M19" s="64"/>
      <c r="N19" s="65"/>
      <c r="O19" s="65"/>
      <c r="P19" s="66"/>
      <c r="Q19" s="56"/>
      <c r="R19" s="57"/>
      <c r="S19" s="57"/>
      <c r="T19" s="57"/>
      <c r="U19" s="53"/>
      <c r="V19" s="54"/>
      <c r="W19" s="55"/>
      <c r="X19" s="56"/>
      <c r="Y19" s="57"/>
      <c r="Z19" s="57"/>
      <c r="AA19" s="58"/>
      <c r="AB19" s="413"/>
      <c r="AC19" s="414"/>
      <c r="AD19" s="414"/>
      <c r="AE19" s="415"/>
      <c r="AF19" s="413"/>
      <c r="AG19" s="414"/>
      <c r="AH19" s="414"/>
      <c r="AI19" s="415"/>
      <c r="AJ19" s="49"/>
      <c r="AK19" s="67"/>
      <c r="AL19" s="67"/>
      <c r="AM19" s="68"/>
      <c r="AN19" s="59"/>
      <c r="AO19" s="60"/>
      <c r="AP19" s="60"/>
      <c r="AQ19" s="60"/>
      <c r="AR19" s="60"/>
      <c r="AS19" s="60"/>
      <c r="AT19" s="60"/>
      <c r="AU19" s="60"/>
      <c r="AV19" s="60"/>
      <c r="AW19" s="60"/>
      <c r="AX19" s="60"/>
      <c r="AY19" s="60"/>
      <c r="AZ19" s="60"/>
      <c r="BA19" s="61"/>
    </row>
    <row r="20" spans="1:53" s="35" customFormat="1" ht="13.5" customHeight="1" x14ac:dyDescent="0.4">
      <c r="C20" s="38" t="s">
        <v>134</v>
      </c>
      <c r="D20" s="62"/>
      <c r="E20" s="62"/>
      <c r="F20" s="62"/>
      <c r="G20" s="62"/>
      <c r="H20" s="62"/>
      <c r="I20" s="62"/>
      <c r="J20" s="62"/>
      <c r="K20" s="62"/>
      <c r="L20" s="63"/>
      <c r="M20" s="64"/>
      <c r="N20" s="65"/>
      <c r="O20" s="65"/>
      <c r="P20" s="66"/>
      <c r="Q20" s="56"/>
      <c r="R20" s="57"/>
      <c r="S20" s="57"/>
      <c r="T20" s="57"/>
      <c r="U20" s="53"/>
      <c r="V20" s="54"/>
      <c r="W20" s="55"/>
      <c r="X20" s="56"/>
      <c r="Y20" s="57"/>
      <c r="Z20" s="57"/>
      <c r="AA20" s="58"/>
      <c r="AB20" s="413"/>
      <c r="AC20" s="414"/>
      <c r="AD20" s="414"/>
      <c r="AE20" s="415"/>
      <c r="AF20" s="413"/>
      <c r="AG20" s="414"/>
      <c r="AH20" s="414"/>
      <c r="AI20" s="415"/>
      <c r="AJ20" s="49"/>
      <c r="AK20" s="67"/>
      <c r="AL20" s="67"/>
      <c r="AM20" s="68"/>
      <c r="AN20" s="59"/>
      <c r="AO20" s="60"/>
      <c r="AP20" s="60"/>
      <c r="AQ20" s="60"/>
      <c r="AR20" s="60"/>
      <c r="AS20" s="60"/>
      <c r="AT20" s="60"/>
      <c r="AU20" s="60"/>
      <c r="AV20" s="60"/>
      <c r="AW20" s="60"/>
      <c r="AX20" s="60"/>
      <c r="AY20" s="60"/>
      <c r="AZ20" s="60"/>
      <c r="BA20" s="61"/>
    </row>
    <row r="21" spans="1:53" s="35" customFormat="1" ht="13.5" customHeight="1" x14ac:dyDescent="0.4">
      <c r="A21" s="35">
        <v>1</v>
      </c>
      <c r="C21" s="38"/>
      <c r="D21" s="416" t="str">
        <f>IF(ISNA(VLOOKUP(A21,入力シート!$B$51:$BF$53,3,FALSE)),"",VLOOKUP(A21,入力シート!$B$51:$BF$53,3,FALSE))</f>
        <v>大手就活情報サイト掲載</v>
      </c>
      <c r="E21" s="416"/>
      <c r="F21" s="416"/>
      <c r="G21" s="416"/>
      <c r="H21" s="416"/>
      <c r="I21" s="416"/>
      <c r="J21" s="416"/>
      <c r="K21" s="416"/>
      <c r="L21" s="417"/>
      <c r="M21" s="283">
        <f>IF(ISNA(VLOOKUP(A21,入力シート!$B$51:$BF$53,53,FALSE)),"",VLOOKUP(A21,入力シート!$B$51:$BF$53,53,FALSE))</f>
        <v>300000</v>
      </c>
      <c r="N21" s="284"/>
      <c r="O21" s="284"/>
      <c r="P21" s="285"/>
      <c r="Q21" s="266">
        <f>IF(ISNA(VLOOKUP(A21,入力シート!$B$51:$BF$53,50,FALSE)),"",VLOOKUP(A21,入力シート!$B$51:$BF$53,50,FALSE))</f>
        <v>300000</v>
      </c>
      <c r="R21" s="267"/>
      <c r="S21" s="267"/>
      <c r="T21" s="267"/>
      <c r="U21" s="53" t="str">
        <f>IF(V21="","","×")</f>
        <v>×</v>
      </c>
      <c r="V21" s="268" t="str">
        <f>IF(ISNA(VLOOKUP(A21,入力シート!$B$51:$BF$53,56,FALSE)),"",VLOOKUP(A21,入力シート!$B$51:$BF$53,56,FALSE))</f>
        <v>1</v>
      </c>
      <c r="W21" s="269"/>
      <c r="X21" s="266">
        <f>IF($U$21="","",M21)</f>
        <v>300000</v>
      </c>
      <c r="Y21" s="267"/>
      <c r="Z21" s="267"/>
      <c r="AA21" s="287"/>
      <c r="AB21" s="413"/>
      <c r="AC21" s="414"/>
      <c r="AD21" s="414"/>
      <c r="AE21" s="415"/>
      <c r="AF21" s="413"/>
      <c r="AG21" s="414"/>
      <c r="AH21" s="414"/>
      <c r="AI21" s="415"/>
      <c r="AJ21" s="273">
        <f>IF(ISNA(VLOOKUP(A21,入力シート!$B$51:$BF$53,47,FALSE)),"",VLOOKUP(A21,入力シート!$B$51:$BF$53,47,FALSE))</f>
        <v>44927</v>
      </c>
      <c r="AK21" s="274"/>
      <c r="AL21" s="274"/>
      <c r="AM21" s="280"/>
      <c r="AN21" s="288" t="str">
        <f>IF(ISNA(VLOOKUP(A21,入力シート!$B$51:$BF$53,12,FALSE)),"",VLOOKUP(A21,入力シート!$B$51:$BF$53,12,FALSE))</f>
        <v>○○○(株)</v>
      </c>
      <c r="AO21" s="289"/>
      <c r="AP21" s="289"/>
      <c r="AQ21" s="289"/>
      <c r="AR21" s="289"/>
      <c r="AS21" s="289" t="str">
        <f>IF(ISNA(VLOOKUP(A21,入力シート!$B$51:$BF$53,17,FALSE)),"",VLOOKUP(A21,入力シート!$B$51:$BF$53,17,FALSE))</f>
        <v>XX/XXXX.XX</v>
      </c>
      <c r="AT21" s="289"/>
      <c r="AU21" s="289"/>
      <c r="AV21" s="289"/>
      <c r="AW21" s="289"/>
      <c r="AX21" s="289"/>
      <c r="AY21" s="289"/>
      <c r="AZ21" s="289"/>
      <c r="BA21" s="290"/>
    </row>
    <row r="22" spans="1:53" s="35" customFormat="1" ht="13.5" customHeight="1" x14ac:dyDescent="0.4">
      <c r="A22" s="35">
        <v>2</v>
      </c>
      <c r="C22" s="38"/>
      <c r="D22" s="416" t="str">
        <f>IF(ISNA(VLOOKUP(A22,入力シート!$B$51:$BF$53,3,FALSE)),"",VLOOKUP(A22,入力シート!$B$51:$BF$53,3,FALSE))</f>
        <v>パンフレット作成</v>
      </c>
      <c r="E22" s="416"/>
      <c r="F22" s="416"/>
      <c r="G22" s="416"/>
      <c r="H22" s="416"/>
      <c r="I22" s="416"/>
      <c r="J22" s="416"/>
      <c r="K22" s="416"/>
      <c r="L22" s="417"/>
      <c r="M22" s="283">
        <f>IF(ISNA(VLOOKUP(A22,入力シート!$B$51:$BF$53,53,FALSE)),"",VLOOKUP(A22,入力シート!$B$51:$BF$53,53,FALSE))</f>
        <v>100000</v>
      </c>
      <c r="N22" s="284"/>
      <c r="O22" s="284"/>
      <c r="P22" s="285"/>
      <c r="Q22" s="266">
        <f>IF(ISNA(VLOOKUP(A22,入力シート!$B$51:$BF$53,50,FALSE)),"",VLOOKUP(A22,入力シート!$B$51:$BF$53,50,FALSE))</f>
        <v>100000</v>
      </c>
      <c r="R22" s="267"/>
      <c r="S22" s="267"/>
      <c r="T22" s="267"/>
      <c r="U22" s="53" t="str">
        <f t="shared" ref="U22" si="0">IF(V22="","","×")</f>
        <v>×</v>
      </c>
      <c r="V22" s="268" t="str">
        <f>IF(ISNA(VLOOKUP(A22,入力シート!$B$51:$BF$53,56,FALSE)),"",VLOOKUP(A22,入力シート!$B$51:$BF$53,56,FALSE))</f>
        <v>1</v>
      </c>
      <c r="W22" s="269"/>
      <c r="X22" s="266">
        <f>IF($U$23="","",M22)</f>
        <v>100000</v>
      </c>
      <c r="Y22" s="267"/>
      <c r="Z22" s="267"/>
      <c r="AA22" s="287"/>
      <c r="AB22" s="413"/>
      <c r="AC22" s="414"/>
      <c r="AD22" s="414"/>
      <c r="AE22" s="415"/>
      <c r="AF22" s="413"/>
      <c r="AG22" s="414"/>
      <c r="AH22" s="414"/>
      <c r="AI22" s="415"/>
      <c r="AJ22" s="273">
        <f>IF(ISNA(VLOOKUP(A22,入力シート!$B$51:$BF$53,47,FALSE)),"",VLOOKUP(A22,入力シート!$B$51:$BF$53,47,FALSE))</f>
        <v>44927</v>
      </c>
      <c r="AK22" s="274"/>
      <c r="AL22" s="274"/>
      <c r="AM22" s="280"/>
      <c r="AN22" s="288" t="str">
        <f>IF(ISNA(VLOOKUP(A22,入力シート!$B$51:$BF$53,12,FALSE)),"",VLOOKUP(A22,入力シート!$B$51:$BF$53,12,FALSE))</f>
        <v>○○○(株)</v>
      </c>
      <c r="AO22" s="289"/>
      <c r="AP22" s="289"/>
      <c r="AQ22" s="289"/>
      <c r="AR22" s="289"/>
      <c r="AS22" s="289" t="str">
        <f>IF(ISNA(VLOOKUP(A22,入力シート!$B$51:$BF$53,17,FALSE)),"",VLOOKUP(A22,入力シート!$B$51:$BF$53,17,FALSE))</f>
        <v>職員募集！</v>
      </c>
      <c r="AT22" s="289"/>
      <c r="AU22" s="289"/>
      <c r="AV22" s="289"/>
      <c r="AW22" s="289"/>
      <c r="AX22" s="289"/>
      <c r="AY22" s="289"/>
      <c r="AZ22" s="289"/>
      <c r="BA22" s="290"/>
    </row>
    <row r="23" spans="1:53" s="35" customFormat="1" ht="13.5" customHeight="1" x14ac:dyDescent="0.4">
      <c r="A23" s="35">
        <v>3</v>
      </c>
      <c r="C23" s="38"/>
      <c r="D23" s="416" t="str">
        <f>IF(ISNA(VLOOKUP(A23,入力シート!$B$51:$BF$53,3,FALSE)),"",VLOOKUP(A23,入力シート!$B$51:$BF$53,3,FALSE))</f>
        <v>チラシ作成</v>
      </c>
      <c r="E23" s="416"/>
      <c r="F23" s="416"/>
      <c r="G23" s="416"/>
      <c r="H23" s="416"/>
      <c r="I23" s="416"/>
      <c r="J23" s="416"/>
      <c r="K23" s="416"/>
      <c r="L23" s="417"/>
      <c r="M23" s="283">
        <f>IF(ISNA(VLOOKUP(A23,入力シート!$B$51:$BF$53,53,FALSE)),"",VLOOKUP(A23,入力シート!$B$51:$BF$53,53,FALSE))</f>
        <v>100000</v>
      </c>
      <c r="N23" s="284"/>
      <c r="O23" s="284"/>
      <c r="P23" s="285"/>
      <c r="Q23" s="266">
        <f>IF(ISNA(VLOOKUP(A23,入力シート!$B$51:$BF$53,50,FALSE)),"",VLOOKUP(A23,入力シート!$B$51:$BF$53,50,FALSE))</f>
        <v>100000</v>
      </c>
      <c r="R23" s="267"/>
      <c r="S23" s="267"/>
      <c r="T23" s="267"/>
      <c r="U23" s="53" t="str">
        <f>IF(V23="","","×")</f>
        <v>×</v>
      </c>
      <c r="V23" s="268" t="str">
        <f>IF(ISNA(VLOOKUP(A23,入力シート!$B$51:$BF$53,56,FALSE)),"",VLOOKUP(A23,入力シート!$B$51:$BF$53,56,FALSE))</f>
        <v>1</v>
      </c>
      <c r="W23" s="269"/>
      <c r="X23" s="266">
        <f>IF($U$23="","",M23)</f>
        <v>100000</v>
      </c>
      <c r="Y23" s="267"/>
      <c r="Z23" s="267"/>
      <c r="AA23" s="287"/>
      <c r="AB23" s="413"/>
      <c r="AC23" s="414"/>
      <c r="AD23" s="414"/>
      <c r="AE23" s="415"/>
      <c r="AF23" s="413"/>
      <c r="AG23" s="414"/>
      <c r="AH23" s="414"/>
      <c r="AI23" s="415"/>
      <c r="AJ23" s="273">
        <f>IF(ISNA(VLOOKUP(A23,入力シート!$B$51:$BF$53,47,FALSE)),"",VLOOKUP(A23,入力シート!$B$51:$BF$53,47,FALSE))</f>
        <v>44958</v>
      </c>
      <c r="AK23" s="274"/>
      <c r="AL23" s="274"/>
      <c r="AM23" s="280"/>
      <c r="AN23" s="288" t="str">
        <f>IF(ISNA(VLOOKUP(A23,入力シート!$B$51:$BF$53,12,FALSE)),"",VLOOKUP(A23,入力シート!$B$51:$BF$53,12,FALSE))</f>
        <v>○○○(株)</v>
      </c>
      <c r="AO23" s="289"/>
      <c r="AP23" s="289"/>
      <c r="AQ23" s="289"/>
      <c r="AR23" s="289"/>
      <c r="AS23" s="289" t="str">
        <f>IF(ISNA(VLOOKUP(A23,入力シート!$B$51:$BF$53,17,FALSE)),"",VLOOKUP(A23,入力シート!$B$51:$BF$53,17,FALSE))</f>
        <v>職員募集！</v>
      </c>
      <c r="AT23" s="289"/>
      <c r="AU23" s="289"/>
      <c r="AV23" s="289"/>
      <c r="AW23" s="289"/>
      <c r="AX23" s="289"/>
      <c r="AY23" s="289"/>
      <c r="AZ23" s="289"/>
      <c r="BA23" s="290"/>
    </row>
    <row r="24" spans="1:53" s="35" customFormat="1" ht="13.5" customHeight="1" x14ac:dyDescent="0.4">
      <c r="C24" s="38"/>
      <c r="D24" s="62"/>
      <c r="E24" s="62"/>
      <c r="F24" s="62"/>
      <c r="G24" s="62"/>
      <c r="H24" s="62"/>
      <c r="I24" s="62"/>
      <c r="J24" s="62"/>
      <c r="K24" s="62"/>
      <c r="L24" s="63"/>
      <c r="M24" s="64"/>
      <c r="N24" s="65"/>
      <c r="O24" s="65"/>
      <c r="P24" s="66"/>
      <c r="Q24" s="56"/>
      <c r="R24" s="57"/>
      <c r="S24" s="57"/>
      <c r="T24" s="57"/>
      <c r="U24" s="53"/>
      <c r="V24" s="54"/>
      <c r="W24" s="55"/>
      <c r="X24" s="56"/>
      <c r="Y24" s="57"/>
      <c r="Z24" s="57"/>
      <c r="AA24" s="58"/>
      <c r="AB24" s="413"/>
      <c r="AC24" s="414"/>
      <c r="AD24" s="414"/>
      <c r="AE24" s="415"/>
      <c r="AF24" s="413"/>
      <c r="AG24" s="414"/>
      <c r="AH24" s="414"/>
      <c r="AI24" s="415"/>
      <c r="AJ24" s="49"/>
      <c r="AK24" s="67"/>
      <c r="AL24" s="67"/>
      <c r="AM24" s="68"/>
      <c r="AN24" s="59"/>
      <c r="AO24" s="60"/>
      <c r="AP24" s="60"/>
      <c r="AQ24" s="60"/>
      <c r="AR24" s="60"/>
      <c r="AS24" s="60"/>
      <c r="AT24" s="60"/>
      <c r="AU24" s="60"/>
      <c r="AV24" s="60"/>
      <c r="AW24" s="60"/>
      <c r="AX24" s="60"/>
      <c r="AY24" s="60"/>
      <c r="AZ24" s="60"/>
      <c r="BA24" s="61"/>
    </row>
    <row r="25" spans="1:53" s="35" customFormat="1" ht="13.5" customHeight="1" x14ac:dyDescent="0.4">
      <c r="C25" s="38" t="s">
        <v>135</v>
      </c>
      <c r="D25" s="62"/>
      <c r="E25" s="62"/>
      <c r="F25" s="62"/>
      <c r="G25" s="62"/>
      <c r="H25" s="62"/>
      <c r="I25" s="62"/>
      <c r="J25" s="62"/>
      <c r="K25" s="62"/>
      <c r="L25" s="63"/>
      <c r="M25" s="64"/>
      <c r="N25" s="65"/>
      <c r="O25" s="65"/>
      <c r="P25" s="66"/>
      <c r="Q25" s="56"/>
      <c r="R25" s="57"/>
      <c r="S25" s="57"/>
      <c r="T25" s="57"/>
      <c r="U25" s="53"/>
      <c r="V25" s="54"/>
      <c r="W25" s="55"/>
      <c r="X25" s="56"/>
      <c r="Y25" s="57"/>
      <c r="Z25" s="57"/>
      <c r="AA25" s="58"/>
      <c r="AB25" s="413"/>
      <c r="AC25" s="414"/>
      <c r="AD25" s="414"/>
      <c r="AE25" s="415"/>
      <c r="AF25" s="413"/>
      <c r="AG25" s="414"/>
      <c r="AH25" s="414"/>
      <c r="AI25" s="415"/>
      <c r="AJ25" s="49"/>
      <c r="AK25" s="67"/>
      <c r="AL25" s="67"/>
      <c r="AM25" s="68"/>
      <c r="AN25" s="59"/>
      <c r="AO25" s="60"/>
      <c r="AP25" s="60"/>
      <c r="AQ25" s="60"/>
      <c r="AR25" s="60"/>
      <c r="AS25" s="60"/>
      <c r="AT25" s="60"/>
      <c r="AU25" s="60"/>
      <c r="AV25" s="60"/>
      <c r="AW25" s="60"/>
      <c r="AX25" s="60"/>
      <c r="AY25" s="60"/>
      <c r="AZ25" s="60"/>
      <c r="BA25" s="61"/>
    </row>
    <row r="26" spans="1:53" s="35" customFormat="1" ht="13.5" customHeight="1" x14ac:dyDescent="0.4">
      <c r="A26" s="35">
        <v>1</v>
      </c>
      <c r="C26" s="38"/>
      <c r="D26" s="281" t="str">
        <f>IF(ISNA(VLOOKUP(A26,入力シート!$B$67:$BF$69,3,FALSE)),"",VLOOKUP(A26,入力シート!$B$67:$BF$69,3,FALSE))</f>
        <v>A</v>
      </c>
      <c r="E26" s="281"/>
      <c r="F26" s="281"/>
      <c r="G26" s="281"/>
      <c r="H26" s="281"/>
      <c r="I26" s="281"/>
      <c r="J26" s="281"/>
      <c r="K26" s="281"/>
      <c r="L26" s="282"/>
      <c r="M26" s="283">
        <f>IF(ISNA(VLOOKUP(A26,入力シート!$B$67:$AT$69,43,FALSE)),"",VLOOKUP(A26,入力シート!$B$67:$AT$69,43,FALSE))</f>
        <v>250000</v>
      </c>
      <c r="N26" s="284"/>
      <c r="O26" s="284"/>
      <c r="P26" s="285"/>
      <c r="Q26" s="266">
        <f>IF(ISNA(VLOOKUP(A26,入力シート!$B$67:$AT$69,40,FALSE)),"",VLOOKUP(A26,入力シート!$B$67:$AT$69,40,FALSE))</f>
        <v>250000</v>
      </c>
      <c r="R26" s="267"/>
      <c r="S26" s="267"/>
      <c r="T26" s="267"/>
      <c r="U26" s="53" t="str">
        <f>IF(V26="","","×")</f>
        <v>×</v>
      </c>
      <c r="V26" s="268">
        <v>1</v>
      </c>
      <c r="W26" s="269"/>
      <c r="X26" s="266">
        <f>IF(U26="","",M26)</f>
        <v>250000</v>
      </c>
      <c r="Y26" s="267"/>
      <c r="Z26" s="267"/>
      <c r="AA26" s="287"/>
      <c r="AB26" s="413"/>
      <c r="AC26" s="414"/>
      <c r="AD26" s="414"/>
      <c r="AE26" s="415"/>
      <c r="AF26" s="413"/>
      <c r="AG26" s="414"/>
      <c r="AH26" s="414"/>
      <c r="AI26" s="415"/>
      <c r="AJ26" s="273">
        <f>IF(ISNA(VLOOKUP(A26,入力シート!$B$67:$AW$69,46,FALSE)),"",VLOOKUP(A26,入力シート!$B$67:$AW$69,46,FALSE))</f>
        <v>44927</v>
      </c>
      <c r="AK26" s="274"/>
      <c r="AL26" s="274"/>
      <c r="AM26" s="280"/>
      <c r="AN26" s="288" t="str">
        <f>IF(ISNA(VLOOKUP(A26,入力シート!$B$67:$AW$69,12,FALSE)),"",VLOOKUP(A26,入力シート!$B$67:$AW$69,12,FALSE))</f>
        <v>○○○(株)</v>
      </c>
      <c r="AO26" s="289"/>
      <c r="AP26" s="289"/>
      <c r="AQ26" s="289"/>
      <c r="AR26" s="289"/>
      <c r="AS26" s="289"/>
      <c r="AT26" s="289"/>
      <c r="AU26" s="289"/>
      <c r="AV26" s="289"/>
      <c r="AW26" s="289"/>
      <c r="AX26" s="289"/>
      <c r="AY26" s="289"/>
      <c r="AZ26" s="289"/>
      <c r="BA26" s="290"/>
    </row>
    <row r="27" spans="1:53" s="35" customFormat="1" ht="13.5" customHeight="1" x14ac:dyDescent="0.4">
      <c r="A27" s="35">
        <v>2</v>
      </c>
      <c r="C27" s="38"/>
      <c r="D27" s="281" t="str">
        <f>IF(ISNA(VLOOKUP(A27,入力シート!$B$67:$BF$69,3,FALSE)),"",VLOOKUP(A27,入力シート!$B$67:$BF$69,3,FALSE))</f>
        <v>B</v>
      </c>
      <c r="E27" s="281"/>
      <c r="F27" s="281"/>
      <c r="G27" s="281"/>
      <c r="H27" s="281"/>
      <c r="I27" s="281"/>
      <c r="J27" s="281"/>
      <c r="K27" s="281"/>
      <c r="L27" s="282"/>
      <c r="M27" s="283">
        <f>IF(ISNA(VLOOKUP(A27,入力シート!$B$67:$AT$69,43,FALSE)),"",VLOOKUP(A27,入力シート!$B$67:$AT$69,43,FALSE))</f>
        <v>300000</v>
      </c>
      <c r="N27" s="284"/>
      <c r="O27" s="284"/>
      <c r="P27" s="285"/>
      <c r="Q27" s="266">
        <f>IF(ISNA(VLOOKUP(A27,入力シート!$B$67:$AT$69,40,FALSE)),"",VLOOKUP(A27,入力シート!$B$67:$AT$69,40,FALSE))</f>
        <v>300000</v>
      </c>
      <c r="R27" s="267"/>
      <c r="S27" s="267"/>
      <c r="T27" s="267"/>
      <c r="U27" s="53" t="str">
        <f t="shared" ref="U27:U28" si="1">IF(V27="","","×")</f>
        <v>×</v>
      </c>
      <c r="V27" s="268">
        <v>1</v>
      </c>
      <c r="W27" s="269"/>
      <c r="X27" s="266">
        <f t="shared" ref="X27:X28" si="2">IF(U27="","",M27)</f>
        <v>300000</v>
      </c>
      <c r="Y27" s="267"/>
      <c r="Z27" s="267"/>
      <c r="AA27" s="287"/>
      <c r="AB27" s="413"/>
      <c r="AC27" s="414"/>
      <c r="AD27" s="414"/>
      <c r="AE27" s="415"/>
      <c r="AF27" s="413"/>
      <c r="AG27" s="414"/>
      <c r="AH27" s="414"/>
      <c r="AI27" s="415"/>
      <c r="AJ27" s="273">
        <f>IF(ISNA(VLOOKUP(A27,入力シート!$B$67:$AW$69,46,FALSE)),"",VLOOKUP(A27,入力シート!$B$67:$AW$69,46,FALSE))</f>
        <v>44958</v>
      </c>
      <c r="AK27" s="274"/>
      <c r="AL27" s="274"/>
      <c r="AM27" s="280"/>
      <c r="AN27" s="288" t="str">
        <f>IF(ISNA(VLOOKUP(A27,入力シート!$B$67:$AW$69,12,FALSE)),"",VLOOKUP(A27,入力シート!$B$67:$AW$69,12,FALSE))</f>
        <v>○○○(株)</v>
      </c>
      <c r="AO27" s="289"/>
      <c r="AP27" s="289"/>
      <c r="AQ27" s="289"/>
      <c r="AR27" s="289"/>
      <c r="AS27" s="289"/>
      <c r="AT27" s="289"/>
      <c r="AU27" s="289"/>
      <c r="AV27" s="289"/>
      <c r="AW27" s="289"/>
      <c r="AX27" s="289"/>
      <c r="AY27" s="289"/>
      <c r="AZ27" s="289"/>
      <c r="BA27" s="290"/>
    </row>
    <row r="28" spans="1:53" s="35" customFormat="1" ht="13.5" customHeight="1" x14ac:dyDescent="0.4">
      <c r="A28" s="35">
        <v>3</v>
      </c>
      <c r="C28" s="38"/>
      <c r="D28" s="281" t="str">
        <f>IF(ISNA(VLOOKUP(A28,入力シート!$B$67:$BF$69,3,FALSE)),"",VLOOKUP(A28,入力シート!$B$67:$BF$69,3,FALSE))</f>
        <v>C</v>
      </c>
      <c r="E28" s="281"/>
      <c r="F28" s="281"/>
      <c r="G28" s="281"/>
      <c r="H28" s="281"/>
      <c r="I28" s="281"/>
      <c r="J28" s="281"/>
      <c r="K28" s="281"/>
      <c r="L28" s="282"/>
      <c r="M28" s="283">
        <f>IF(ISNA(VLOOKUP(A28,入力シート!$B$67:$AT$69,43,FALSE)),"",VLOOKUP(A28,入力シート!$B$67:$AT$69,43,FALSE))</f>
        <v>350000</v>
      </c>
      <c r="N28" s="284"/>
      <c r="O28" s="284"/>
      <c r="P28" s="285"/>
      <c r="Q28" s="266">
        <f>IF(ISNA(VLOOKUP(A28,入力シート!$B$67:$AT$69,40,FALSE)),"",VLOOKUP(A28,入力シート!$B$67:$AT$69,40,FALSE))</f>
        <v>350000</v>
      </c>
      <c r="R28" s="267"/>
      <c r="S28" s="267"/>
      <c r="T28" s="267"/>
      <c r="U28" s="53" t="str">
        <f t="shared" si="1"/>
        <v>×</v>
      </c>
      <c r="V28" s="268">
        <v>1</v>
      </c>
      <c r="W28" s="269"/>
      <c r="X28" s="266">
        <f t="shared" si="2"/>
        <v>350000</v>
      </c>
      <c r="Y28" s="267"/>
      <c r="Z28" s="267"/>
      <c r="AA28" s="287"/>
      <c r="AB28" s="413"/>
      <c r="AC28" s="414"/>
      <c r="AD28" s="414"/>
      <c r="AE28" s="415"/>
      <c r="AF28" s="413"/>
      <c r="AG28" s="414"/>
      <c r="AH28" s="414"/>
      <c r="AI28" s="415"/>
      <c r="AJ28" s="273">
        <f>IF(ISNA(VLOOKUP(A28,入力シート!$B$67:$AW$69,46,FALSE)),"",VLOOKUP(A28,入力シート!$B$67:$AW$69,46,FALSE))</f>
        <v>44986</v>
      </c>
      <c r="AK28" s="274"/>
      <c r="AL28" s="274"/>
      <c r="AM28" s="280"/>
      <c r="AN28" s="288" t="str">
        <f>IF(ISNA(VLOOKUP(A28,入力シート!$B$67:$AW$69,12,FALSE)),"",VLOOKUP(A28,入力シート!$B$67:$AW$69,12,FALSE))</f>
        <v>○○○(株)</v>
      </c>
      <c r="AO28" s="289"/>
      <c r="AP28" s="289"/>
      <c r="AQ28" s="289"/>
      <c r="AR28" s="289"/>
      <c r="AS28" s="289"/>
      <c r="AT28" s="289"/>
      <c r="AU28" s="289"/>
      <c r="AV28" s="289"/>
      <c r="AW28" s="289"/>
      <c r="AX28" s="289"/>
      <c r="AY28" s="289"/>
      <c r="AZ28" s="289"/>
      <c r="BA28" s="290"/>
    </row>
    <row r="29" spans="1:53" s="35" customFormat="1" ht="13.5" customHeight="1" thickBot="1" x14ac:dyDescent="0.45">
      <c r="C29" s="38"/>
      <c r="D29" s="62"/>
      <c r="E29" s="62"/>
      <c r="F29" s="62"/>
      <c r="G29" s="62"/>
      <c r="H29" s="62"/>
      <c r="I29" s="62"/>
      <c r="J29" s="62"/>
      <c r="K29" s="62"/>
      <c r="L29" s="63"/>
      <c r="M29" s="64"/>
      <c r="N29" s="65"/>
      <c r="O29" s="65"/>
      <c r="P29" s="66"/>
      <c r="Q29" s="56"/>
      <c r="R29" s="57"/>
      <c r="S29" s="57"/>
      <c r="T29" s="57"/>
      <c r="U29" s="53"/>
      <c r="V29" s="54"/>
      <c r="W29" s="55"/>
      <c r="X29" s="56"/>
      <c r="Y29" s="57"/>
      <c r="Z29" s="57"/>
      <c r="AA29" s="58"/>
      <c r="AB29" s="413"/>
      <c r="AC29" s="414"/>
      <c r="AD29" s="414"/>
      <c r="AE29" s="415"/>
      <c r="AF29" s="413"/>
      <c r="AG29" s="414"/>
      <c r="AH29" s="414"/>
      <c r="AI29" s="415"/>
      <c r="AJ29" s="49"/>
      <c r="AK29" s="67"/>
      <c r="AL29" s="67"/>
      <c r="AM29" s="68"/>
      <c r="AN29" s="59"/>
      <c r="AO29" s="60"/>
      <c r="AP29" s="60"/>
      <c r="AQ29" s="60"/>
      <c r="AR29" s="60"/>
      <c r="AS29" s="60"/>
      <c r="AT29" s="60"/>
      <c r="AU29" s="60"/>
      <c r="AV29" s="60"/>
      <c r="AW29" s="60"/>
      <c r="AX29" s="60"/>
      <c r="AY29" s="60"/>
      <c r="AZ29" s="60"/>
      <c r="BA29" s="61"/>
    </row>
    <row r="30" spans="1:53" s="35" customFormat="1" ht="13.5" customHeight="1" thickTop="1" thickBot="1" x14ac:dyDescent="0.45">
      <c r="C30" s="291" t="s">
        <v>136</v>
      </c>
      <c r="D30" s="292"/>
      <c r="E30" s="292"/>
      <c r="F30" s="292"/>
      <c r="G30" s="292"/>
      <c r="H30" s="292"/>
      <c r="I30" s="292"/>
      <c r="J30" s="292"/>
      <c r="K30" s="292"/>
      <c r="L30" s="293"/>
      <c r="M30" s="294">
        <f>SUM(M9:P29)</f>
        <v>3650000</v>
      </c>
      <c r="N30" s="295"/>
      <c r="O30" s="295"/>
      <c r="P30" s="296"/>
      <c r="Q30" s="297"/>
      <c r="R30" s="298"/>
      <c r="S30" s="298"/>
      <c r="T30" s="298"/>
      <c r="U30" s="298"/>
      <c r="V30" s="298"/>
      <c r="W30" s="299"/>
      <c r="X30" s="300">
        <f>SUM(X9:AA29)</f>
        <v>3650000</v>
      </c>
      <c r="Y30" s="301"/>
      <c r="Z30" s="301"/>
      <c r="AA30" s="302"/>
      <c r="AB30" s="303">
        <f>M30-X30-AF30</f>
        <v>0</v>
      </c>
      <c r="AC30" s="304"/>
      <c r="AD30" s="304"/>
      <c r="AE30" s="305"/>
      <c r="AF30" s="303">
        <f>入力シート!T13</f>
        <v>0</v>
      </c>
      <c r="AG30" s="304"/>
      <c r="AH30" s="304"/>
      <c r="AI30" s="305"/>
      <c r="AJ30" s="306"/>
      <c r="AK30" s="304"/>
      <c r="AL30" s="304"/>
      <c r="AM30" s="305"/>
      <c r="AN30" s="321"/>
      <c r="AO30" s="322"/>
      <c r="AP30" s="322"/>
      <c r="AQ30" s="322"/>
      <c r="AR30" s="322"/>
      <c r="AS30" s="322"/>
      <c r="AT30" s="322"/>
      <c r="AU30" s="322"/>
      <c r="AV30" s="322"/>
      <c r="AW30" s="322"/>
      <c r="AX30" s="322"/>
      <c r="AY30" s="322"/>
      <c r="AZ30" s="322"/>
      <c r="BA30" s="323"/>
    </row>
    <row r="31" spans="1:53" s="35" customFormat="1" ht="4.5" customHeight="1" x14ac:dyDescent="0.4">
      <c r="C31" s="39"/>
      <c r="D31" s="39"/>
      <c r="E31" s="39"/>
      <c r="F31" s="39"/>
      <c r="G31" s="39"/>
      <c r="H31" s="39"/>
      <c r="I31" s="39"/>
      <c r="J31" s="39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42"/>
      <c r="AB31" s="42"/>
      <c r="AC31" s="42"/>
      <c r="AD31" s="42"/>
      <c r="AE31" s="42"/>
      <c r="AF31" s="42"/>
      <c r="AG31" s="42"/>
      <c r="AH31" s="42"/>
      <c r="AI31" s="42"/>
      <c r="AJ31" s="42"/>
      <c r="AK31" s="42"/>
      <c r="AL31" s="42"/>
      <c r="AM31" s="42"/>
      <c r="AN31" s="42"/>
      <c r="AO31" s="42"/>
      <c r="AP31" s="42"/>
      <c r="AQ31" s="42"/>
      <c r="AR31" s="42"/>
      <c r="AS31" s="42"/>
      <c r="AT31" s="42"/>
      <c r="AU31" s="42"/>
      <c r="AV31" s="42"/>
      <c r="AW31" s="42"/>
      <c r="AX31" s="42"/>
      <c r="AY31" s="42"/>
      <c r="AZ31" s="42"/>
      <c r="BA31" s="42"/>
    </row>
    <row r="32" spans="1:53" s="34" customFormat="1" ht="15" customHeight="1" x14ac:dyDescent="0.4">
      <c r="B32" s="37" t="s">
        <v>137</v>
      </c>
    </row>
    <row r="33" spans="2:55" s="34" customFormat="1" ht="4.5" customHeight="1" x14ac:dyDescent="0.4">
      <c r="B33" s="23"/>
    </row>
    <row r="34" spans="2:55" ht="15" customHeight="1" x14ac:dyDescent="0.4">
      <c r="C34" s="324" t="s">
        <v>138</v>
      </c>
      <c r="D34" s="325"/>
      <c r="E34" s="325"/>
      <c r="F34" s="325"/>
      <c r="G34" s="325"/>
      <c r="H34" s="325"/>
      <c r="I34" s="325"/>
      <c r="J34" s="325"/>
      <c r="K34" s="325"/>
      <c r="L34" s="326"/>
      <c r="M34" s="327" t="s">
        <v>139</v>
      </c>
      <c r="N34" s="328"/>
      <c r="O34" s="328"/>
      <c r="P34" s="328"/>
      <c r="Q34" s="328"/>
      <c r="R34" s="328"/>
      <c r="S34" s="328"/>
      <c r="T34" s="328"/>
      <c r="U34" s="328"/>
      <c r="V34" s="328"/>
      <c r="W34" s="328"/>
      <c r="X34" s="329"/>
      <c r="Y34" s="327" t="s">
        <v>140</v>
      </c>
      <c r="Z34" s="328"/>
      <c r="AA34" s="328"/>
      <c r="AB34" s="328"/>
      <c r="AC34" s="328"/>
      <c r="AD34" s="328"/>
      <c r="AE34" s="328"/>
      <c r="AF34" s="328"/>
      <c r="AG34" s="328"/>
      <c r="AH34" s="328"/>
      <c r="AI34" s="329"/>
      <c r="AJ34" s="327" t="s">
        <v>141</v>
      </c>
      <c r="AK34" s="328"/>
      <c r="AL34" s="328"/>
      <c r="AM34" s="328"/>
      <c r="AN34" s="328"/>
      <c r="AO34" s="328"/>
      <c r="AP34" s="328"/>
      <c r="AQ34" s="328"/>
      <c r="AR34" s="328"/>
      <c r="AS34" s="328"/>
      <c r="AT34" s="328"/>
      <c r="AU34" s="328"/>
      <c r="AV34" s="328"/>
      <c r="AW34" s="328"/>
      <c r="AX34" s="328"/>
      <c r="AY34" s="328"/>
      <c r="AZ34" s="328"/>
      <c r="BA34" s="328"/>
      <c r="BB34" s="330"/>
      <c r="BC34" s="35"/>
    </row>
    <row r="35" spans="2:55" ht="15" customHeight="1" x14ac:dyDescent="0.4">
      <c r="C35" s="331">
        <v>44652</v>
      </c>
      <c r="D35" s="332"/>
      <c r="E35" s="332"/>
      <c r="F35" s="332"/>
      <c r="G35" s="332"/>
      <c r="H35" s="333" t="s">
        <v>133</v>
      </c>
      <c r="I35" s="333"/>
      <c r="J35" s="333"/>
      <c r="K35" s="333"/>
      <c r="L35" s="334"/>
      <c r="M35" s="335" t="s">
        <v>45</v>
      </c>
      <c r="N35" s="333"/>
      <c r="O35" s="333"/>
      <c r="P35" s="43">
        <f>入力シート!C38</f>
        <v>5</v>
      </c>
      <c r="Q35" s="45" t="s">
        <v>142</v>
      </c>
      <c r="R35" s="45"/>
      <c r="S35" s="45"/>
      <c r="T35" s="35"/>
      <c r="U35" s="35"/>
      <c r="V35" s="45"/>
      <c r="W35" s="45"/>
      <c r="X35" s="47"/>
      <c r="Y35" s="335" t="s">
        <v>45</v>
      </c>
      <c r="Z35" s="333"/>
      <c r="AA35" s="333"/>
      <c r="AB35" s="43">
        <f>入力シート!N38</f>
        <v>1122</v>
      </c>
      <c r="AC35" s="45" t="s">
        <v>143</v>
      </c>
      <c r="AD35" s="45"/>
      <c r="AE35" s="45"/>
      <c r="AF35" s="35"/>
      <c r="AG35" s="45"/>
      <c r="AH35" s="45"/>
      <c r="AI35" s="47"/>
      <c r="AJ35" s="336"/>
      <c r="AK35" s="337"/>
      <c r="AL35" s="337"/>
      <c r="AM35" s="337"/>
      <c r="AN35" s="337"/>
      <c r="AO35" s="337"/>
      <c r="AP35" s="337"/>
      <c r="AQ35" s="333" t="s">
        <v>45</v>
      </c>
      <c r="AR35" s="333"/>
      <c r="AS35" s="333"/>
      <c r="AT35" s="338">
        <f>入力シート!AF35</f>
        <v>0</v>
      </c>
      <c r="AU35" s="338"/>
      <c r="AV35" s="338"/>
      <c r="AW35" s="35" t="s">
        <v>46</v>
      </c>
      <c r="AX35" s="35"/>
      <c r="AY35" s="35"/>
      <c r="AZ35" s="35"/>
      <c r="BA35" s="35"/>
      <c r="BB35" s="51"/>
      <c r="BC35" s="35"/>
    </row>
    <row r="36" spans="2:55" ht="15" customHeight="1" x14ac:dyDescent="0.4">
      <c r="C36" s="40"/>
      <c r="D36" s="367">
        <f>入力シート!F4</f>
        <v>44946</v>
      </c>
      <c r="E36" s="367"/>
      <c r="F36" s="367"/>
      <c r="G36" s="367"/>
      <c r="H36" s="367"/>
      <c r="I36" s="368" t="s">
        <v>144</v>
      </c>
      <c r="J36" s="368"/>
      <c r="K36" s="368"/>
      <c r="L36" s="369"/>
      <c r="M36" s="370" t="s">
        <v>145</v>
      </c>
      <c r="N36" s="309"/>
      <c r="O36" s="309"/>
      <c r="P36" s="44">
        <f>入力シート!X31</f>
        <v>2</v>
      </c>
      <c r="Q36" s="46" t="s">
        <v>142</v>
      </c>
      <c r="R36" s="309" t="s">
        <v>38</v>
      </c>
      <c r="S36" s="309"/>
      <c r="T36" s="309"/>
      <c r="U36" s="309"/>
      <c r="V36" s="44">
        <f>入力シート!X32</f>
        <v>2</v>
      </c>
      <c r="W36" s="46" t="s">
        <v>142</v>
      </c>
      <c r="X36" s="48" t="s">
        <v>146</v>
      </c>
      <c r="Y36" s="370" t="s">
        <v>145</v>
      </c>
      <c r="Z36" s="309"/>
      <c r="AA36" s="309"/>
      <c r="AB36" s="44">
        <f ca="1">入力シート!AA31</f>
        <v>669</v>
      </c>
      <c r="AC36" s="46" t="s">
        <v>143</v>
      </c>
      <c r="AD36" s="309" t="s">
        <v>38</v>
      </c>
      <c r="AE36" s="309"/>
      <c r="AF36" s="309"/>
      <c r="AG36" s="44">
        <f ca="1">入力シート!AA32</f>
        <v>303</v>
      </c>
      <c r="AH36" s="46" t="s">
        <v>143</v>
      </c>
      <c r="AI36" s="48" t="s">
        <v>146</v>
      </c>
      <c r="AJ36" s="307" t="s">
        <v>147</v>
      </c>
      <c r="AK36" s="308"/>
      <c r="AL36" s="308"/>
      <c r="AM36" s="308"/>
      <c r="AN36" s="309" t="s">
        <v>47</v>
      </c>
      <c r="AO36" s="309"/>
      <c r="AP36" s="309"/>
      <c r="AQ36" s="44">
        <f>入力シート!AF36</f>
        <v>0</v>
      </c>
      <c r="AR36" s="46" t="s">
        <v>142</v>
      </c>
      <c r="AS36" s="309" t="s">
        <v>48</v>
      </c>
      <c r="AT36" s="309"/>
      <c r="AU36" s="309"/>
      <c r="AV36" s="44">
        <f>入力シート!AF37</f>
        <v>0</v>
      </c>
      <c r="AW36" s="46" t="s">
        <v>142</v>
      </c>
      <c r="AX36" s="309" t="s">
        <v>40</v>
      </c>
      <c r="AY36" s="309"/>
      <c r="AZ36" s="309"/>
      <c r="BA36" s="44">
        <f>入力シート!AF38</f>
        <v>0</v>
      </c>
      <c r="BB36" s="52" t="s">
        <v>142</v>
      </c>
      <c r="BC36" s="35"/>
    </row>
    <row r="37" spans="2:55" s="35" customFormat="1" ht="5.25" customHeight="1" x14ac:dyDescent="0.4">
      <c r="C37" s="39"/>
      <c r="D37" s="39"/>
      <c r="E37" s="39"/>
      <c r="F37" s="39"/>
      <c r="G37" s="39"/>
      <c r="H37" s="39"/>
      <c r="I37" s="39"/>
      <c r="J37" s="39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42"/>
      <c r="AA37" s="42"/>
      <c r="AB37" s="42"/>
      <c r="AC37" s="42"/>
      <c r="AD37" s="42"/>
      <c r="AE37" s="42"/>
      <c r="AF37" s="42"/>
      <c r="AG37" s="42"/>
      <c r="AH37" s="42"/>
      <c r="AI37" s="42"/>
      <c r="AJ37" s="42"/>
      <c r="AK37" s="42"/>
      <c r="AL37" s="42"/>
      <c r="AM37" s="42"/>
      <c r="AN37" s="42"/>
      <c r="AO37" s="42"/>
      <c r="AP37" s="42"/>
      <c r="AQ37" s="42"/>
      <c r="AR37" s="42"/>
      <c r="AS37" s="42"/>
      <c r="AT37" s="42"/>
      <c r="AU37" s="42"/>
      <c r="AV37" s="42"/>
      <c r="AW37" s="42"/>
      <c r="AX37" s="42"/>
      <c r="AY37" s="42"/>
      <c r="AZ37" s="42"/>
      <c r="BA37" s="42"/>
    </row>
    <row r="38" spans="2:55" s="34" customFormat="1" ht="15" customHeight="1" x14ac:dyDescent="0.4">
      <c r="B38" s="37" t="s">
        <v>148</v>
      </c>
    </row>
    <row r="39" spans="2:55" s="34" customFormat="1" ht="4.5" customHeight="1" thickBot="1" x14ac:dyDescent="0.45">
      <c r="B39" s="23"/>
    </row>
    <row r="40" spans="2:55" ht="15" customHeight="1" x14ac:dyDescent="0.4">
      <c r="C40" s="310" t="s">
        <v>67</v>
      </c>
      <c r="D40" s="311"/>
      <c r="E40" s="311"/>
      <c r="F40" s="311"/>
      <c r="G40" s="311"/>
      <c r="H40" s="311"/>
      <c r="I40" s="311"/>
      <c r="J40" s="311"/>
      <c r="K40" s="311"/>
      <c r="L40" s="312"/>
      <c r="M40" s="313" t="s">
        <v>82</v>
      </c>
      <c r="N40" s="243"/>
      <c r="O40" s="243"/>
      <c r="P40" s="243"/>
      <c r="Q40" s="243"/>
      <c r="R40" s="243"/>
      <c r="S40" s="243"/>
      <c r="T40" s="243"/>
      <c r="U40" s="243"/>
      <c r="V40" s="243"/>
      <c r="W40" s="243"/>
      <c r="X40" s="243"/>
      <c r="Y40" s="243"/>
      <c r="Z40" s="243"/>
      <c r="AA40" s="243"/>
      <c r="AB40" s="243"/>
      <c r="AC40" s="243"/>
      <c r="AD40" s="243"/>
      <c r="AE40" s="243"/>
      <c r="AF40" s="243"/>
      <c r="AG40" s="243"/>
      <c r="AH40" s="243"/>
      <c r="AI40" s="243"/>
      <c r="AJ40" s="243"/>
      <c r="AK40" s="243"/>
      <c r="AL40" s="243"/>
      <c r="AM40" s="243"/>
      <c r="AN40" s="243"/>
      <c r="AO40" s="243"/>
      <c r="AP40" s="243"/>
      <c r="AQ40" s="243"/>
      <c r="AR40" s="243"/>
      <c r="AS40" s="243"/>
      <c r="AT40" s="243"/>
      <c r="AU40" s="243"/>
      <c r="AV40" s="243"/>
      <c r="AW40" s="243"/>
      <c r="AX40" s="243"/>
      <c r="AY40" s="243"/>
      <c r="AZ40" s="243"/>
      <c r="BA40" s="314"/>
    </row>
    <row r="41" spans="2:55" ht="15" customHeight="1" x14ac:dyDescent="0.4">
      <c r="C41" s="315" t="str">
        <f>IF(入力シート!C58="","",入力シート!C58)</f>
        <v>大手就活情報サイト掲載</v>
      </c>
      <c r="D41" s="316"/>
      <c r="E41" s="316"/>
      <c r="F41" s="316"/>
      <c r="G41" s="316"/>
      <c r="H41" s="316"/>
      <c r="I41" s="316"/>
      <c r="J41" s="316"/>
      <c r="K41" s="316"/>
      <c r="L41" s="317"/>
      <c r="M41" s="339" t="str">
        <f>IF(入力シート!M58="","",入力シート!M58)</f>
        <v/>
      </c>
      <c r="N41" s="340"/>
      <c r="O41" s="340"/>
      <c r="P41" s="340"/>
      <c r="Q41" s="340"/>
      <c r="R41" s="340"/>
      <c r="S41" s="340"/>
      <c r="T41" s="340"/>
      <c r="U41" s="340"/>
      <c r="V41" s="340"/>
      <c r="W41" s="340"/>
      <c r="X41" s="340"/>
      <c r="Y41" s="340"/>
      <c r="Z41" s="340"/>
      <c r="AA41" s="340"/>
      <c r="AB41" s="340"/>
      <c r="AC41" s="340"/>
      <c r="AD41" s="340"/>
      <c r="AE41" s="340"/>
      <c r="AF41" s="340"/>
      <c r="AG41" s="340"/>
      <c r="AH41" s="340"/>
      <c r="AI41" s="340"/>
      <c r="AJ41" s="340"/>
      <c r="AK41" s="340"/>
      <c r="AL41" s="340"/>
      <c r="AM41" s="340"/>
      <c r="AN41" s="340"/>
      <c r="AO41" s="340"/>
      <c r="AP41" s="340"/>
      <c r="AQ41" s="340"/>
      <c r="AR41" s="340"/>
      <c r="AS41" s="340"/>
      <c r="AT41" s="340"/>
      <c r="AU41" s="340"/>
      <c r="AV41" s="340"/>
      <c r="AW41" s="340"/>
      <c r="AX41" s="340"/>
      <c r="AY41" s="340"/>
      <c r="AZ41" s="340"/>
      <c r="BA41" s="341"/>
    </row>
    <row r="42" spans="2:55" ht="15" customHeight="1" x14ac:dyDescent="0.4">
      <c r="C42" s="318"/>
      <c r="D42" s="319"/>
      <c r="E42" s="319"/>
      <c r="F42" s="319"/>
      <c r="G42" s="319"/>
      <c r="H42" s="319"/>
      <c r="I42" s="319"/>
      <c r="J42" s="319"/>
      <c r="K42" s="319"/>
      <c r="L42" s="320"/>
      <c r="M42" s="342"/>
      <c r="N42" s="343"/>
      <c r="O42" s="343"/>
      <c r="P42" s="343"/>
      <c r="Q42" s="343"/>
      <c r="R42" s="343"/>
      <c r="S42" s="343"/>
      <c r="T42" s="343"/>
      <c r="U42" s="343"/>
      <c r="V42" s="343"/>
      <c r="W42" s="343"/>
      <c r="X42" s="343"/>
      <c r="Y42" s="343"/>
      <c r="Z42" s="343"/>
      <c r="AA42" s="343"/>
      <c r="AB42" s="343"/>
      <c r="AC42" s="343"/>
      <c r="AD42" s="343"/>
      <c r="AE42" s="343"/>
      <c r="AF42" s="343"/>
      <c r="AG42" s="343"/>
      <c r="AH42" s="343"/>
      <c r="AI42" s="343"/>
      <c r="AJ42" s="343"/>
      <c r="AK42" s="343"/>
      <c r="AL42" s="343"/>
      <c r="AM42" s="343"/>
      <c r="AN42" s="343"/>
      <c r="AO42" s="343"/>
      <c r="AP42" s="343"/>
      <c r="AQ42" s="343"/>
      <c r="AR42" s="343"/>
      <c r="AS42" s="343"/>
      <c r="AT42" s="343"/>
      <c r="AU42" s="343"/>
      <c r="AV42" s="343"/>
      <c r="AW42" s="343"/>
      <c r="AX42" s="343"/>
      <c r="AY42" s="343"/>
      <c r="AZ42" s="343"/>
      <c r="BA42" s="344"/>
    </row>
    <row r="43" spans="2:55" ht="15" customHeight="1" x14ac:dyDescent="0.4">
      <c r="C43" s="315" t="str">
        <f>IF(入力シート!C60="","",入力シート!C60)</f>
        <v>パンフレット作成</v>
      </c>
      <c r="D43" s="316"/>
      <c r="E43" s="316"/>
      <c r="F43" s="316"/>
      <c r="G43" s="316"/>
      <c r="H43" s="316"/>
      <c r="I43" s="316"/>
      <c r="J43" s="316"/>
      <c r="K43" s="316"/>
      <c r="L43" s="317"/>
      <c r="M43" s="339" t="str">
        <f>IF(入力シート!M60="","",入力シート!M60)</f>
        <v/>
      </c>
      <c r="N43" s="340"/>
      <c r="O43" s="340"/>
      <c r="P43" s="340"/>
      <c r="Q43" s="340"/>
      <c r="R43" s="340"/>
      <c r="S43" s="340"/>
      <c r="T43" s="340"/>
      <c r="U43" s="340"/>
      <c r="V43" s="340"/>
      <c r="W43" s="340"/>
      <c r="X43" s="340"/>
      <c r="Y43" s="340"/>
      <c r="Z43" s="340"/>
      <c r="AA43" s="340"/>
      <c r="AB43" s="340"/>
      <c r="AC43" s="340"/>
      <c r="AD43" s="340"/>
      <c r="AE43" s="340"/>
      <c r="AF43" s="340"/>
      <c r="AG43" s="340"/>
      <c r="AH43" s="340"/>
      <c r="AI43" s="340"/>
      <c r="AJ43" s="340"/>
      <c r="AK43" s="340"/>
      <c r="AL43" s="340"/>
      <c r="AM43" s="340"/>
      <c r="AN43" s="340"/>
      <c r="AO43" s="340"/>
      <c r="AP43" s="340"/>
      <c r="AQ43" s="340"/>
      <c r="AR43" s="340"/>
      <c r="AS43" s="340"/>
      <c r="AT43" s="340"/>
      <c r="AU43" s="340"/>
      <c r="AV43" s="340"/>
      <c r="AW43" s="340"/>
      <c r="AX43" s="340"/>
      <c r="AY43" s="340"/>
      <c r="AZ43" s="340"/>
      <c r="BA43" s="341"/>
    </row>
    <row r="44" spans="2:55" ht="15" customHeight="1" x14ac:dyDescent="0.4">
      <c r="C44" s="318"/>
      <c r="D44" s="319"/>
      <c r="E44" s="319"/>
      <c r="F44" s="319"/>
      <c r="G44" s="319"/>
      <c r="H44" s="319"/>
      <c r="I44" s="319"/>
      <c r="J44" s="319"/>
      <c r="K44" s="319"/>
      <c r="L44" s="320"/>
      <c r="M44" s="342"/>
      <c r="N44" s="343"/>
      <c r="O44" s="343"/>
      <c r="P44" s="343"/>
      <c r="Q44" s="343"/>
      <c r="R44" s="343"/>
      <c r="S44" s="343"/>
      <c r="T44" s="343"/>
      <c r="U44" s="343"/>
      <c r="V44" s="343"/>
      <c r="W44" s="343"/>
      <c r="X44" s="343"/>
      <c r="Y44" s="343"/>
      <c r="Z44" s="343"/>
      <c r="AA44" s="343"/>
      <c r="AB44" s="343"/>
      <c r="AC44" s="343"/>
      <c r="AD44" s="343"/>
      <c r="AE44" s="343"/>
      <c r="AF44" s="343"/>
      <c r="AG44" s="343"/>
      <c r="AH44" s="343"/>
      <c r="AI44" s="343"/>
      <c r="AJ44" s="343"/>
      <c r="AK44" s="343"/>
      <c r="AL44" s="343"/>
      <c r="AM44" s="343"/>
      <c r="AN44" s="343"/>
      <c r="AO44" s="343"/>
      <c r="AP44" s="343"/>
      <c r="AQ44" s="343"/>
      <c r="AR44" s="343"/>
      <c r="AS44" s="343"/>
      <c r="AT44" s="343"/>
      <c r="AU44" s="343"/>
      <c r="AV44" s="343"/>
      <c r="AW44" s="343"/>
      <c r="AX44" s="343"/>
      <c r="AY44" s="343"/>
      <c r="AZ44" s="343"/>
      <c r="BA44" s="344"/>
    </row>
    <row r="45" spans="2:55" ht="15" customHeight="1" x14ac:dyDescent="0.4">
      <c r="C45" s="418" t="str">
        <f>IF(入力シート!C62="","",入力シート!C62)</f>
        <v>チラシ作成</v>
      </c>
      <c r="D45" s="419"/>
      <c r="E45" s="419"/>
      <c r="F45" s="419"/>
      <c r="G45" s="419"/>
      <c r="H45" s="419"/>
      <c r="I45" s="419"/>
      <c r="J45" s="419"/>
      <c r="K45" s="419"/>
      <c r="L45" s="420"/>
      <c r="M45" s="339" t="str">
        <f>IF(入力シート!M62="","",入力シート!M62)</f>
        <v/>
      </c>
      <c r="N45" s="340"/>
      <c r="O45" s="340"/>
      <c r="P45" s="340"/>
      <c r="Q45" s="340"/>
      <c r="R45" s="340"/>
      <c r="S45" s="340"/>
      <c r="T45" s="340"/>
      <c r="U45" s="340"/>
      <c r="V45" s="340"/>
      <c r="W45" s="340"/>
      <c r="X45" s="340"/>
      <c r="Y45" s="340"/>
      <c r="Z45" s="340"/>
      <c r="AA45" s="340"/>
      <c r="AB45" s="340"/>
      <c r="AC45" s="340"/>
      <c r="AD45" s="340"/>
      <c r="AE45" s="340"/>
      <c r="AF45" s="340"/>
      <c r="AG45" s="340"/>
      <c r="AH45" s="340"/>
      <c r="AI45" s="340"/>
      <c r="AJ45" s="340"/>
      <c r="AK45" s="340"/>
      <c r="AL45" s="340"/>
      <c r="AM45" s="340"/>
      <c r="AN45" s="340"/>
      <c r="AO45" s="340"/>
      <c r="AP45" s="340"/>
      <c r="AQ45" s="340"/>
      <c r="AR45" s="340"/>
      <c r="AS45" s="340"/>
      <c r="AT45" s="340"/>
      <c r="AU45" s="340"/>
      <c r="AV45" s="340"/>
      <c r="AW45" s="340"/>
      <c r="AX45" s="340"/>
      <c r="AY45" s="340"/>
      <c r="AZ45" s="340"/>
      <c r="BA45" s="341"/>
    </row>
    <row r="46" spans="2:55" ht="15" customHeight="1" thickBot="1" x14ac:dyDescent="0.45">
      <c r="C46" s="421"/>
      <c r="D46" s="422"/>
      <c r="E46" s="422"/>
      <c r="F46" s="422"/>
      <c r="G46" s="422"/>
      <c r="H46" s="422"/>
      <c r="I46" s="422"/>
      <c r="J46" s="422"/>
      <c r="K46" s="422"/>
      <c r="L46" s="423"/>
      <c r="M46" s="424"/>
      <c r="N46" s="425"/>
      <c r="O46" s="425"/>
      <c r="P46" s="425"/>
      <c r="Q46" s="425"/>
      <c r="R46" s="425"/>
      <c r="S46" s="425"/>
      <c r="T46" s="425"/>
      <c r="U46" s="425"/>
      <c r="V46" s="425"/>
      <c r="W46" s="425"/>
      <c r="X46" s="425"/>
      <c r="Y46" s="425"/>
      <c r="Z46" s="425"/>
      <c r="AA46" s="425"/>
      <c r="AB46" s="425"/>
      <c r="AC46" s="425"/>
      <c r="AD46" s="425"/>
      <c r="AE46" s="425"/>
      <c r="AF46" s="425"/>
      <c r="AG46" s="425"/>
      <c r="AH46" s="425"/>
      <c r="AI46" s="425"/>
      <c r="AJ46" s="425"/>
      <c r="AK46" s="425"/>
      <c r="AL46" s="425"/>
      <c r="AM46" s="425"/>
      <c r="AN46" s="425"/>
      <c r="AO46" s="425"/>
      <c r="AP46" s="425"/>
      <c r="AQ46" s="425"/>
      <c r="AR46" s="425"/>
      <c r="AS46" s="425"/>
      <c r="AT46" s="425"/>
      <c r="AU46" s="425"/>
      <c r="AV46" s="425"/>
      <c r="AW46" s="425"/>
      <c r="AX46" s="425"/>
      <c r="AY46" s="425"/>
      <c r="AZ46" s="425"/>
      <c r="BA46" s="426"/>
    </row>
    <row r="47" spans="2:55" s="34" customFormat="1" ht="4.5" customHeight="1" x14ac:dyDescent="0.4">
      <c r="B47" s="23"/>
    </row>
    <row r="48" spans="2:55" s="34" customFormat="1" ht="15" customHeight="1" x14ac:dyDescent="0.4">
      <c r="B48" s="37" t="s">
        <v>149</v>
      </c>
    </row>
    <row r="49" spans="2:53" s="34" customFormat="1" ht="4.5" customHeight="1" x14ac:dyDescent="0.4">
      <c r="B49" s="23"/>
    </row>
    <row r="50" spans="2:53" s="36" customFormat="1" ht="15" customHeight="1" x14ac:dyDescent="0.4">
      <c r="C50" s="355" t="s">
        <v>150</v>
      </c>
      <c r="D50" s="356"/>
      <c r="E50" s="356"/>
      <c r="F50" s="356"/>
      <c r="G50" s="356"/>
      <c r="H50" s="356"/>
      <c r="I50" s="356"/>
      <c r="J50" s="356"/>
      <c r="K50" s="356"/>
      <c r="L50" s="356"/>
      <c r="M50" s="356"/>
      <c r="N50" s="356"/>
      <c r="O50" s="356"/>
      <c r="P50" s="356"/>
      <c r="Q50" s="356"/>
      <c r="R50" s="356"/>
      <c r="S50" s="356"/>
      <c r="T50" s="356"/>
      <c r="U50" s="356"/>
      <c r="V50" s="356"/>
      <c r="W50" s="357"/>
      <c r="X50" s="355" t="s">
        <v>151</v>
      </c>
      <c r="Y50" s="356"/>
      <c r="Z50" s="356"/>
      <c r="AA50" s="356"/>
      <c r="AB50" s="356"/>
      <c r="AC50" s="356"/>
      <c r="AD50" s="356"/>
      <c r="AE50" s="356"/>
      <c r="AF50" s="356"/>
      <c r="AG50" s="356"/>
      <c r="AH50" s="356"/>
      <c r="AI50" s="356"/>
      <c r="AJ50" s="356"/>
      <c r="AK50" s="356"/>
      <c r="AL50" s="356"/>
      <c r="AM50" s="356"/>
      <c r="AN50" s="356"/>
      <c r="AO50" s="356"/>
      <c r="AP50" s="356"/>
      <c r="AQ50" s="356"/>
      <c r="AR50" s="357"/>
      <c r="AS50" s="355" t="s">
        <v>152</v>
      </c>
      <c r="AT50" s="356"/>
      <c r="AU50" s="356"/>
      <c r="AV50" s="356"/>
      <c r="AW50" s="356"/>
      <c r="AX50" s="356"/>
      <c r="AY50" s="356"/>
      <c r="AZ50" s="356"/>
      <c r="BA50" s="357"/>
    </row>
    <row r="51" spans="2:53" s="36" customFormat="1" ht="15" customHeight="1" x14ac:dyDescent="0.4">
      <c r="C51" s="358" t="s">
        <v>153</v>
      </c>
      <c r="D51" s="359"/>
      <c r="E51" s="359"/>
      <c r="F51" s="359"/>
      <c r="G51" s="359"/>
      <c r="H51" s="359"/>
      <c r="I51" s="359"/>
      <c r="J51" s="359"/>
      <c r="K51" s="359"/>
      <c r="L51" s="359"/>
      <c r="M51" s="359"/>
      <c r="N51" s="359"/>
      <c r="O51" s="359"/>
      <c r="P51" s="360"/>
      <c r="Q51" s="359" t="s">
        <v>154</v>
      </c>
      <c r="R51" s="359"/>
      <c r="S51" s="359"/>
      <c r="T51" s="359"/>
      <c r="U51" s="359"/>
      <c r="V51" s="359"/>
      <c r="W51" s="361"/>
      <c r="X51" s="358" t="s">
        <v>153</v>
      </c>
      <c r="Y51" s="359"/>
      <c r="Z51" s="359"/>
      <c r="AA51" s="359"/>
      <c r="AB51" s="359"/>
      <c r="AC51" s="359"/>
      <c r="AD51" s="359"/>
      <c r="AE51" s="359"/>
      <c r="AF51" s="359"/>
      <c r="AG51" s="359"/>
      <c r="AH51" s="359"/>
      <c r="AI51" s="359"/>
      <c r="AJ51" s="359"/>
      <c r="AK51" s="360"/>
      <c r="AL51" s="359" t="s">
        <v>154</v>
      </c>
      <c r="AM51" s="359"/>
      <c r="AN51" s="359"/>
      <c r="AO51" s="359"/>
      <c r="AP51" s="359"/>
      <c r="AQ51" s="359"/>
      <c r="AR51" s="361"/>
      <c r="AS51" s="401"/>
      <c r="AT51" s="402"/>
      <c r="AU51" s="402"/>
      <c r="AV51" s="402"/>
      <c r="AW51" s="402"/>
      <c r="AX51" s="402"/>
      <c r="AY51" s="402"/>
      <c r="AZ51" s="402"/>
      <c r="BA51" s="403"/>
    </row>
    <row r="52" spans="2:53" s="36" customFormat="1" ht="15" customHeight="1" x14ac:dyDescent="0.4">
      <c r="C52" s="362" t="s">
        <v>155</v>
      </c>
      <c r="D52" s="363"/>
      <c r="E52" s="363"/>
      <c r="F52" s="363"/>
      <c r="G52" s="363"/>
      <c r="H52" s="363"/>
      <c r="I52" s="363"/>
      <c r="J52" s="363"/>
      <c r="K52" s="363"/>
      <c r="L52" s="363"/>
      <c r="M52" s="363"/>
      <c r="N52" s="363"/>
      <c r="O52" s="363"/>
      <c r="P52" s="364"/>
      <c r="Q52" s="365">
        <f>X30</f>
        <v>3650000</v>
      </c>
      <c r="R52" s="365"/>
      <c r="S52" s="365"/>
      <c r="T52" s="365"/>
      <c r="U52" s="365"/>
      <c r="V52" s="365"/>
      <c r="W52" s="366"/>
      <c r="X52" s="362" t="s">
        <v>156</v>
      </c>
      <c r="Y52" s="363"/>
      <c r="Z52" s="363"/>
      <c r="AA52" s="363"/>
      <c r="AB52" s="363"/>
      <c r="AC52" s="363"/>
      <c r="AD52" s="363"/>
      <c r="AE52" s="363"/>
      <c r="AF52" s="363"/>
      <c r="AG52" s="363"/>
      <c r="AH52" s="363"/>
      <c r="AI52" s="363"/>
      <c r="AJ52" s="363"/>
      <c r="AK52" s="364"/>
      <c r="AL52" s="365">
        <f>M30</f>
        <v>3650000</v>
      </c>
      <c r="AM52" s="365"/>
      <c r="AN52" s="365"/>
      <c r="AO52" s="365"/>
      <c r="AP52" s="365"/>
      <c r="AQ52" s="365"/>
      <c r="AR52" s="366"/>
      <c r="AS52" s="404"/>
      <c r="AT52" s="405"/>
      <c r="AU52" s="405"/>
      <c r="AV52" s="405"/>
      <c r="AW52" s="405"/>
      <c r="AX52" s="405"/>
      <c r="AY52" s="405"/>
      <c r="AZ52" s="405"/>
      <c r="BA52" s="406"/>
    </row>
    <row r="53" spans="2:53" ht="15" customHeight="1" x14ac:dyDescent="0.4">
      <c r="C53" s="362" t="s">
        <v>157</v>
      </c>
      <c r="D53" s="363"/>
      <c r="E53" s="363"/>
      <c r="F53" s="363"/>
      <c r="G53" s="363"/>
      <c r="H53" s="363"/>
      <c r="I53" s="363"/>
      <c r="J53" s="363"/>
      <c r="K53" s="363"/>
      <c r="L53" s="363"/>
      <c r="M53" s="363"/>
      <c r="N53" s="363"/>
      <c r="O53" s="363"/>
      <c r="P53" s="364"/>
      <c r="Q53" s="365">
        <f>AB30</f>
        <v>0</v>
      </c>
      <c r="R53" s="365"/>
      <c r="S53" s="365"/>
      <c r="T53" s="365"/>
      <c r="U53" s="365"/>
      <c r="V53" s="365"/>
      <c r="W53" s="366"/>
      <c r="X53" s="362"/>
      <c r="Y53" s="363"/>
      <c r="Z53" s="363"/>
      <c r="AA53" s="363"/>
      <c r="AB53" s="363"/>
      <c r="AC53" s="363"/>
      <c r="AD53" s="363"/>
      <c r="AE53" s="363"/>
      <c r="AF53" s="363"/>
      <c r="AG53" s="363"/>
      <c r="AH53" s="363"/>
      <c r="AI53" s="363"/>
      <c r="AJ53" s="363"/>
      <c r="AK53" s="364"/>
      <c r="AL53" s="365"/>
      <c r="AM53" s="365"/>
      <c r="AN53" s="365"/>
      <c r="AO53" s="365"/>
      <c r="AP53" s="365"/>
      <c r="AQ53" s="365"/>
      <c r="AR53" s="366"/>
      <c r="AS53" s="404"/>
      <c r="AT53" s="405"/>
      <c r="AU53" s="405"/>
      <c r="AV53" s="405"/>
      <c r="AW53" s="405"/>
      <c r="AX53" s="405"/>
      <c r="AY53" s="405"/>
      <c r="AZ53" s="405"/>
      <c r="BA53" s="406"/>
    </row>
    <row r="54" spans="2:53" ht="15" customHeight="1" x14ac:dyDescent="0.4">
      <c r="C54" s="345" t="s">
        <v>40</v>
      </c>
      <c r="D54" s="346"/>
      <c r="E54" s="346"/>
      <c r="F54" s="346"/>
      <c r="G54" s="346"/>
      <c r="H54" s="346"/>
      <c r="I54" s="346"/>
      <c r="J54" s="346"/>
      <c r="K54" s="346"/>
      <c r="L54" s="346"/>
      <c r="M54" s="346"/>
      <c r="N54" s="346"/>
      <c r="O54" s="346"/>
      <c r="P54" s="347"/>
      <c r="Q54" s="348">
        <f>AF30</f>
        <v>0</v>
      </c>
      <c r="R54" s="348"/>
      <c r="S54" s="348"/>
      <c r="T54" s="348"/>
      <c r="U54" s="348"/>
      <c r="V54" s="348"/>
      <c r="W54" s="349"/>
      <c r="X54" s="345"/>
      <c r="Y54" s="346"/>
      <c r="Z54" s="346"/>
      <c r="AA54" s="346"/>
      <c r="AB54" s="346"/>
      <c r="AC54" s="346"/>
      <c r="AD54" s="346"/>
      <c r="AE54" s="346"/>
      <c r="AF54" s="346"/>
      <c r="AG54" s="346"/>
      <c r="AH54" s="346"/>
      <c r="AI54" s="346"/>
      <c r="AJ54" s="346"/>
      <c r="AK54" s="347"/>
      <c r="AL54" s="348"/>
      <c r="AM54" s="348"/>
      <c r="AN54" s="348"/>
      <c r="AO54" s="348"/>
      <c r="AP54" s="348"/>
      <c r="AQ54" s="348"/>
      <c r="AR54" s="349"/>
      <c r="AS54" s="407"/>
      <c r="AT54" s="408"/>
      <c r="AU54" s="408"/>
      <c r="AV54" s="408"/>
      <c r="AW54" s="408"/>
      <c r="AX54" s="408"/>
      <c r="AY54" s="408"/>
      <c r="AZ54" s="408"/>
      <c r="BA54" s="409"/>
    </row>
    <row r="55" spans="2:53" ht="15" customHeight="1" x14ac:dyDescent="0.4">
      <c r="C55" s="350" t="s">
        <v>158</v>
      </c>
      <c r="D55" s="351"/>
      <c r="E55" s="351"/>
      <c r="F55" s="351"/>
      <c r="G55" s="351"/>
      <c r="H55" s="351"/>
      <c r="I55" s="351"/>
      <c r="J55" s="351"/>
      <c r="K55" s="351"/>
      <c r="L55" s="351"/>
      <c r="M55" s="351"/>
      <c r="N55" s="351"/>
      <c r="O55" s="351"/>
      <c r="P55" s="352"/>
      <c r="Q55" s="353">
        <f>SUM(Q52:W54)</f>
        <v>3650000</v>
      </c>
      <c r="R55" s="353"/>
      <c r="S55" s="353"/>
      <c r="T55" s="353"/>
      <c r="U55" s="353"/>
      <c r="V55" s="353"/>
      <c r="W55" s="354"/>
      <c r="X55" s="350" t="s">
        <v>159</v>
      </c>
      <c r="Y55" s="351"/>
      <c r="Z55" s="351"/>
      <c r="AA55" s="351"/>
      <c r="AB55" s="351"/>
      <c r="AC55" s="351"/>
      <c r="AD55" s="351"/>
      <c r="AE55" s="351"/>
      <c r="AF55" s="351"/>
      <c r="AG55" s="351"/>
      <c r="AH55" s="351"/>
      <c r="AI55" s="351"/>
      <c r="AJ55" s="351"/>
      <c r="AK55" s="352"/>
      <c r="AL55" s="353">
        <f>SUM(AL52:AR54)</f>
        <v>3650000</v>
      </c>
      <c r="AM55" s="353"/>
      <c r="AN55" s="353"/>
      <c r="AO55" s="353"/>
      <c r="AP55" s="353"/>
      <c r="AQ55" s="353"/>
      <c r="AR55" s="354"/>
      <c r="AS55" s="371">
        <f>Q55-AL55</f>
        <v>0</v>
      </c>
      <c r="AT55" s="371"/>
      <c r="AU55" s="371"/>
      <c r="AV55" s="371"/>
      <c r="AW55" s="371"/>
      <c r="AX55" s="371"/>
      <c r="AY55" s="371"/>
      <c r="AZ55" s="371"/>
      <c r="BA55" s="372"/>
    </row>
    <row r="56" spans="2:53" s="35" customFormat="1" ht="5.25" customHeight="1" x14ac:dyDescent="0.4">
      <c r="C56" s="39"/>
      <c r="D56" s="39"/>
      <c r="E56" s="39"/>
      <c r="F56" s="39"/>
      <c r="G56" s="39"/>
      <c r="H56" s="39"/>
      <c r="I56" s="39"/>
      <c r="J56" s="39"/>
      <c r="K56" s="42"/>
      <c r="L56" s="42"/>
      <c r="M56" s="42"/>
      <c r="N56" s="42"/>
      <c r="O56" s="42"/>
      <c r="P56" s="42"/>
      <c r="Q56" s="42"/>
      <c r="R56" s="42"/>
      <c r="S56" s="42"/>
      <c r="T56" s="42"/>
      <c r="U56" s="42"/>
      <c r="V56" s="42"/>
      <c r="W56" s="42"/>
      <c r="X56" s="42"/>
      <c r="Y56" s="42"/>
      <c r="Z56" s="42"/>
      <c r="AA56" s="42"/>
      <c r="AB56" s="42"/>
      <c r="AC56" s="42"/>
      <c r="AD56" s="42"/>
      <c r="AE56" s="42"/>
      <c r="AF56" s="42"/>
      <c r="AG56" s="42"/>
      <c r="AH56" s="42"/>
      <c r="AI56" s="42"/>
      <c r="AJ56" s="42"/>
      <c r="AK56" s="42"/>
      <c r="AL56" s="42"/>
      <c r="AM56" s="42"/>
      <c r="AN56" s="42"/>
      <c r="AO56" s="42"/>
      <c r="AP56" s="42"/>
      <c r="AQ56" s="42"/>
      <c r="AR56" s="42"/>
      <c r="AS56" s="42"/>
      <c r="AT56" s="42"/>
      <c r="AU56" s="42"/>
      <c r="AV56" s="42"/>
      <c r="AW56" s="42"/>
      <c r="AX56" s="42"/>
      <c r="AY56" s="42"/>
      <c r="AZ56" s="42"/>
      <c r="BA56" s="42"/>
    </row>
    <row r="57" spans="2:53" ht="15" customHeight="1" x14ac:dyDescent="0.4">
      <c r="B57" s="37" t="s">
        <v>160</v>
      </c>
    </row>
    <row r="58" spans="2:53" s="34" customFormat="1" ht="4.5" customHeight="1" x14ac:dyDescent="0.4">
      <c r="B58" s="23"/>
    </row>
    <row r="59" spans="2:53" ht="15" customHeight="1" x14ac:dyDescent="0.4">
      <c r="C59" s="373" t="s">
        <v>93</v>
      </c>
      <c r="D59" s="374"/>
      <c r="E59" s="374"/>
      <c r="F59" s="374"/>
      <c r="G59" s="374"/>
      <c r="H59" s="374"/>
      <c r="I59" s="374"/>
      <c r="J59" s="375"/>
      <c r="K59" s="376" t="str">
        <f>入力シート!K74&amp;""</f>
        <v/>
      </c>
      <c r="L59" s="376"/>
      <c r="M59" s="376"/>
      <c r="N59" s="376"/>
      <c r="O59" s="376"/>
      <c r="P59" s="376"/>
      <c r="Q59" s="376"/>
      <c r="R59" s="376"/>
      <c r="S59" s="376"/>
      <c r="T59" s="376"/>
      <c r="U59" s="376"/>
      <c r="V59" s="376"/>
      <c r="W59" s="376"/>
      <c r="X59" s="376"/>
      <c r="Y59" s="376"/>
      <c r="Z59" s="376"/>
      <c r="AA59" s="376"/>
      <c r="AB59" s="376"/>
      <c r="AC59" s="376"/>
      <c r="AD59" s="376"/>
      <c r="AE59" s="376"/>
      <c r="AF59" s="376"/>
      <c r="AG59" s="376"/>
      <c r="AH59" s="376"/>
      <c r="AI59" s="376"/>
      <c r="AJ59" s="376"/>
      <c r="AK59" s="376"/>
      <c r="AL59" s="376"/>
      <c r="AM59" s="376"/>
      <c r="AN59" s="376"/>
      <c r="AO59" s="376"/>
      <c r="AP59" s="376"/>
      <c r="AQ59" s="376"/>
      <c r="AR59" s="376"/>
      <c r="AS59" s="376"/>
      <c r="AT59" s="376"/>
      <c r="AU59" s="376"/>
      <c r="AV59" s="376"/>
      <c r="AW59" s="376"/>
      <c r="AX59" s="376"/>
      <c r="AY59" s="376"/>
      <c r="AZ59" s="376"/>
      <c r="BA59" s="377"/>
    </row>
    <row r="60" spans="2:53" ht="15" customHeight="1" x14ac:dyDescent="0.4">
      <c r="C60" s="378" t="s">
        <v>94</v>
      </c>
      <c r="D60" s="379"/>
      <c r="E60" s="379"/>
      <c r="F60" s="379"/>
      <c r="G60" s="379"/>
      <c r="H60" s="379"/>
      <c r="I60" s="379"/>
      <c r="J60" s="380"/>
      <c r="K60" s="381" t="str">
        <f>入力シート!K75&amp;""</f>
        <v>〒105-0003　東京都港区西新橋1-2-9　日比谷セントラルビル14階</v>
      </c>
      <c r="L60" s="381"/>
      <c r="M60" s="381"/>
      <c r="N60" s="381"/>
      <c r="O60" s="381"/>
      <c r="P60" s="381"/>
      <c r="Q60" s="381"/>
      <c r="R60" s="381"/>
      <c r="S60" s="381"/>
      <c r="T60" s="381"/>
      <c r="U60" s="381"/>
      <c r="V60" s="381"/>
      <c r="W60" s="381"/>
      <c r="X60" s="381"/>
      <c r="Y60" s="381"/>
      <c r="Z60" s="381"/>
      <c r="AA60" s="381"/>
      <c r="AB60" s="381"/>
      <c r="AC60" s="381"/>
      <c r="AD60" s="381"/>
      <c r="AE60" s="381"/>
      <c r="AF60" s="381"/>
      <c r="AG60" s="381"/>
      <c r="AH60" s="381"/>
      <c r="AI60" s="381"/>
      <c r="AJ60" s="381"/>
      <c r="AK60" s="381"/>
      <c r="AL60" s="381"/>
      <c r="AM60" s="381"/>
      <c r="AN60" s="381"/>
      <c r="AO60" s="381"/>
      <c r="AP60" s="381"/>
      <c r="AQ60" s="381"/>
      <c r="AR60" s="381"/>
      <c r="AS60" s="381"/>
      <c r="AT60" s="381"/>
      <c r="AU60" s="381"/>
      <c r="AV60" s="381"/>
      <c r="AW60" s="381"/>
      <c r="AX60" s="381"/>
      <c r="AY60" s="381"/>
      <c r="AZ60" s="381"/>
      <c r="BA60" s="382"/>
    </row>
    <row r="61" spans="2:53" ht="15" customHeight="1" x14ac:dyDescent="0.4">
      <c r="C61" s="383"/>
      <c r="D61" s="384"/>
      <c r="E61" s="384"/>
      <c r="F61" s="384"/>
      <c r="G61" s="384"/>
      <c r="H61" s="384"/>
      <c r="I61" s="384"/>
      <c r="J61" s="385"/>
      <c r="K61" s="373" t="s">
        <v>96</v>
      </c>
      <c r="L61" s="374"/>
      <c r="M61" s="374"/>
      <c r="N61" s="374"/>
      <c r="O61" s="374"/>
      <c r="P61" s="374"/>
      <c r="Q61" s="374"/>
      <c r="R61" s="386"/>
      <c r="S61" s="387" t="s">
        <v>97</v>
      </c>
      <c r="T61" s="374"/>
      <c r="U61" s="374"/>
      <c r="V61" s="374"/>
      <c r="W61" s="386"/>
      <c r="X61" s="387" t="s">
        <v>10</v>
      </c>
      <c r="Y61" s="374"/>
      <c r="Z61" s="374"/>
      <c r="AA61" s="374"/>
      <c r="AB61" s="386"/>
      <c r="AC61" s="387" t="s">
        <v>98</v>
      </c>
      <c r="AD61" s="374"/>
      <c r="AE61" s="374"/>
      <c r="AF61" s="374"/>
      <c r="AG61" s="374"/>
      <c r="AH61" s="374"/>
      <c r="AI61" s="374"/>
      <c r="AJ61" s="386"/>
      <c r="AK61" s="387" t="s">
        <v>99</v>
      </c>
      <c r="AL61" s="374"/>
      <c r="AM61" s="374"/>
      <c r="AN61" s="374"/>
      <c r="AO61" s="386"/>
      <c r="AP61" s="387" t="s">
        <v>100</v>
      </c>
      <c r="AQ61" s="374"/>
      <c r="AR61" s="374"/>
      <c r="AS61" s="374"/>
      <c r="AT61" s="386"/>
      <c r="AU61" s="374" t="s">
        <v>101</v>
      </c>
      <c r="AV61" s="374"/>
      <c r="AW61" s="374"/>
      <c r="AX61" s="374"/>
      <c r="AY61" s="374"/>
      <c r="AZ61" s="374"/>
      <c r="BA61" s="375"/>
    </row>
    <row r="62" spans="2:53" ht="15" customHeight="1" x14ac:dyDescent="0.4">
      <c r="C62" s="388" t="s">
        <v>102</v>
      </c>
      <c r="D62" s="389"/>
      <c r="E62" s="389"/>
      <c r="F62" s="389"/>
      <c r="G62" s="389"/>
      <c r="H62" s="389"/>
      <c r="I62" s="389"/>
      <c r="J62" s="390"/>
      <c r="K62" s="391" t="str">
        <f>入力シート!K77&amp;""</f>
        <v/>
      </c>
      <c r="L62" s="392"/>
      <c r="M62" s="392"/>
      <c r="N62" s="392"/>
      <c r="O62" s="392"/>
      <c r="P62" s="392"/>
      <c r="Q62" s="392"/>
      <c r="R62" s="393"/>
      <c r="S62" s="394" t="str">
        <f>入力シート!S77&amp;""</f>
        <v/>
      </c>
      <c r="T62" s="392"/>
      <c r="U62" s="392"/>
      <c r="V62" s="392"/>
      <c r="W62" s="393"/>
      <c r="X62" s="394" t="str">
        <f>入力シート!X77&amp;""</f>
        <v/>
      </c>
      <c r="Y62" s="392"/>
      <c r="Z62" s="392"/>
      <c r="AA62" s="392"/>
      <c r="AB62" s="393"/>
      <c r="AC62" s="394" t="str">
        <f>入力シート!AC77&amp;""</f>
        <v/>
      </c>
      <c r="AD62" s="392"/>
      <c r="AE62" s="392"/>
      <c r="AF62" s="392"/>
      <c r="AG62" s="392"/>
      <c r="AH62" s="392"/>
      <c r="AI62" s="392"/>
      <c r="AJ62" s="393"/>
      <c r="AK62" s="394" t="str">
        <f>入力シート!AK77&amp;""</f>
        <v/>
      </c>
      <c r="AL62" s="392"/>
      <c r="AM62" s="392"/>
      <c r="AN62" s="392"/>
      <c r="AO62" s="393"/>
      <c r="AP62" s="394" t="str">
        <f>入力シート!AP77&amp;""</f>
        <v/>
      </c>
      <c r="AQ62" s="392"/>
      <c r="AR62" s="392"/>
      <c r="AS62" s="392"/>
      <c r="AT62" s="393"/>
      <c r="AU62" s="392" t="str">
        <f>入力シート!AU77&amp;""</f>
        <v/>
      </c>
      <c r="AV62" s="392"/>
      <c r="AW62" s="392"/>
      <c r="AX62" s="392"/>
      <c r="AY62" s="392"/>
      <c r="AZ62" s="392"/>
      <c r="BA62" s="395"/>
    </row>
    <row r="63" spans="2:53" ht="15" customHeight="1" thickBot="1" x14ac:dyDescent="0.45">
      <c r="C63" s="378" t="s">
        <v>103</v>
      </c>
      <c r="D63" s="379"/>
      <c r="E63" s="379"/>
      <c r="F63" s="379"/>
      <c r="G63" s="379"/>
      <c r="H63" s="379"/>
      <c r="I63" s="379"/>
      <c r="J63" s="380"/>
      <c r="K63" s="396" t="str">
        <f>入力シート!K78&amp;""</f>
        <v/>
      </c>
      <c r="L63" s="397"/>
      <c r="M63" s="397"/>
      <c r="N63" s="397"/>
      <c r="O63" s="397"/>
      <c r="P63" s="397"/>
      <c r="Q63" s="397"/>
      <c r="R63" s="398"/>
      <c r="S63" s="399" t="str">
        <f>入力シート!S78&amp;""</f>
        <v/>
      </c>
      <c r="T63" s="397"/>
      <c r="U63" s="397"/>
      <c r="V63" s="397"/>
      <c r="W63" s="398"/>
      <c r="X63" s="399" t="str">
        <f>入力シート!X78&amp;""</f>
        <v/>
      </c>
      <c r="Y63" s="397"/>
      <c r="Z63" s="397"/>
      <c r="AA63" s="397"/>
      <c r="AB63" s="398"/>
      <c r="AC63" s="399" t="str">
        <f>入力シート!AC78&amp;""</f>
        <v/>
      </c>
      <c r="AD63" s="397"/>
      <c r="AE63" s="397"/>
      <c r="AF63" s="397"/>
      <c r="AG63" s="397"/>
      <c r="AH63" s="397"/>
      <c r="AI63" s="397"/>
      <c r="AJ63" s="398"/>
      <c r="AK63" s="399" t="str">
        <f>入力シート!AK78&amp;""</f>
        <v/>
      </c>
      <c r="AL63" s="397"/>
      <c r="AM63" s="397"/>
      <c r="AN63" s="397"/>
      <c r="AO63" s="398"/>
      <c r="AP63" s="399" t="str">
        <f>入力シート!AP78&amp;""</f>
        <v/>
      </c>
      <c r="AQ63" s="397"/>
      <c r="AR63" s="397"/>
      <c r="AS63" s="397"/>
      <c r="AT63" s="398"/>
      <c r="AU63" s="397" t="str">
        <f>入力シート!AU78&amp;""</f>
        <v/>
      </c>
      <c r="AV63" s="397"/>
      <c r="AW63" s="397"/>
      <c r="AX63" s="397"/>
      <c r="AY63" s="397"/>
      <c r="AZ63" s="397"/>
      <c r="BA63" s="400"/>
    </row>
  </sheetData>
  <mergeCells count="202">
    <mergeCell ref="C43:L44"/>
    <mergeCell ref="M43:BA44"/>
    <mergeCell ref="C45:L46"/>
    <mergeCell ref="M45:BA46"/>
    <mergeCell ref="X26:AA26"/>
    <mergeCell ref="Q27:T27"/>
    <mergeCell ref="Q28:T28"/>
    <mergeCell ref="X27:AA27"/>
    <mergeCell ref="X28:AA28"/>
    <mergeCell ref="AJ26:AM26"/>
    <mergeCell ref="AJ27:AM27"/>
    <mergeCell ref="AJ28:AM28"/>
    <mergeCell ref="AN26:BA26"/>
    <mergeCell ref="AN27:BA27"/>
    <mergeCell ref="AN28:BA28"/>
    <mergeCell ref="D26:L26"/>
    <mergeCell ref="M26:P26"/>
    <mergeCell ref="V26:W26"/>
    <mergeCell ref="V27:W27"/>
    <mergeCell ref="V28:W28"/>
    <mergeCell ref="Q26:T26"/>
    <mergeCell ref="M27:P27"/>
    <mergeCell ref="M28:P28"/>
    <mergeCell ref="D27:L27"/>
    <mergeCell ref="D28:L28"/>
    <mergeCell ref="X21:AA21"/>
    <mergeCell ref="X22:AA22"/>
    <mergeCell ref="X23:AA23"/>
    <mergeCell ref="AJ21:AM21"/>
    <mergeCell ref="AJ22:AM22"/>
    <mergeCell ref="AJ23:AM23"/>
    <mergeCell ref="AN21:AR21"/>
    <mergeCell ref="D21:L21"/>
    <mergeCell ref="D22:L22"/>
    <mergeCell ref="D23:L23"/>
    <mergeCell ref="M21:P21"/>
    <mergeCell ref="M22:P22"/>
    <mergeCell ref="M23:P23"/>
    <mergeCell ref="V21:W21"/>
    <mergeCell ref="V22:W22"/>
    <mergeCell ref="V23:W23"/>
    <mergeCell ref="Q21:T21"/>
    <mergeCell ref="Q22:T22"/>
    <mergeCell ref="Q23:T23"/>
    <mergeCell ref="X17:AA18"/>
    <mergeCell ref="AJ17:AL17"/>
    <mergeCell ref="AK18:AM18"/>
    <mergeCell ref="AN17:BA18"/>
    <mergeCell ref="AS21:BA21"/>
    <mergeCell ref="AN22:AR22"/>
    <mergeCell ref="AN23:AR23"/>
    <mergeCell ref="AS22:BA22"/>
    <mergeCell ref="AS23:BA23"/>
    <mergeCell ref="AS51:BA54"/>
    <mergeCell ref="AB8:AE29"/>
    <mergeCell ref="AF8:AI29"/>
    <mergeCell ref="AN11:BA12"/>
    <mergeCell ref="D13:L14"/>
    <mergeCell ref="M13:P14"/>
    <mergeCell ref="Q13:T14"/>
    <mergeCell ref="U13:U14"/>
    <mergeCell ref="V13:W14"/>
    <mergeCell ref="X13:AA14"/>
    <mergeCell ref="AN13:BA14"/>
    <mergeCell ref="D15:L16"/>
    <mergeCell ref="M15:P16"/>
    <mergeCell ref="Q15:T16"/>
    <mergeCell ref="U15:U16"/>
    <mergeCell ref="V15:W16"/>
    <mergeCell ref="X15:AA16"/>
    <mergeCell ref="AN15:BA16"/>
    <mergeCell ref="C53:P53"/>
    <mergeCell ref="Q53:W53"/>
    <mergeCell ref="X53:AK53"/>
    <mergeCell ref="AL53:AR53"/>
    <mergeCell ref="C54:P54"/>
    <mergeCell ref="Q54:W54"/>
    <mergeCell ref="C62:J62"/>
    <mergeCell ref="K62:R62"/>
    <mergeCell ref="S62:W62"/>
    <mergeCell ref="X62:AB62"/>
    <mergeCell ref="AC62:AJ62"/>
    <mergeCell ref="AK62:AO62"/>
    <mergeCell ref="AP62:AT62"/>
    <mergeCell ref="AU62:BA62"/>
    <mergeCell ref="C63:J63"/>
    <mergeCell ref="K63:R63"/>
    <mergeCell ref="S63:W63"/>
    <mergeCell ref="X63:AB63"/>
    <mergeCell ref="AC63:AJ63"/>
    <mergeCell ref="AK63:AO63"/>
    <mergeCell ref="AP63:AT63"/>
    <mergeCell ref="AU63:BA63"/>
    <mergeCell ref="AS55:BA55"/>
    <mergeCell ref="C59:J59"/>
    <mergeCell ref="K59:BA59"/>
    <mergeCell ref="C60:J60"/>
    <mergeCell ref="K60:BA60"/>
    <mergeCell ref="C61:J61"/>
    <mergeCell ref="K61:R61"/>
    <mergeCell ref="S61:W61"/>
    <mergeCell ref="X61:AB61"/>
    <mergeCell ref="AC61:AJ61"/>
    <mergeCell ref="AK61:AO61"/>
    <mergeCell ref="AP61:AT61"/>
    <mergeCell ref="AU61:BA61"/>
    <mergeCell ref="X54:AK54"/>
    <mergeCell ref="AL54:AR54"/>
    <mergeCell ref="C55:P55"/>
    <mergeCell ref="Q55:W55"/>
    <mergeCell ref="X55:AK55"/>
    <mergeCell ref="AL55:AR55"/>
    <mergeCell ref="AX36:AZ36"/>
    <mergeCell ref="C50:W50"/>
    <mergeCell ref="X50:AR50"/>
    <mergeCell ref="AS50:BA50"/>
    <mergeCell ref="C51:P51"/>
    <mergeCell ref="Q51:W51"/>
    <mergeCell ref="X51:AK51"/>
    <mergeCell ref="AL51:AR51"/>
    <mergeCell ref="C52:P52"/>
    <mergeCell ref="Q52:W52"/>
    <mergeCell ref="X52:AK52"/>
    <mergeCell ref="AL52:AR52"/>
    <mergeCell ref="D36:H36"/>
    <mergeCell ref="I36:L36"/>
    <mergeCell ref="M36:O36"/>
    <mergeCell ref="R36:U36"/>
    <mergeCell ref="Y36:AA36"/>
    <mergeCell ref="AD36:AF36"/>
    <mergeCell ref="AJ36:AM36"/>
    <mergeCell ref="AN36:AP36"/>
    <mergeCell ref="AS36:AU36"/>
    <mergeCell ref="C40:L40"/>
    <mergeCell ref="M40:BA40"/>
    <mergeCell ref="C41:L42"/>
    <mergeCell ref="AN30:BA30"/>
    <mergeCell ref="C34:L34"/>
    <mergeCell ref="M34:X34"/>
    <mergeCell ref="Y34:AI34"/>
    <mergeCell ref="AJ34:BB34"/>
    <mergeCell ref="C35:G35"/>
    <mergeCell ref="H35:J35"/>
    <mergeCell ref="K35:L35"/>
    <mergeCell ref="M35:O35"/>
    <mergeCell ref="Y35:AA35"/>
    <mergeCell ref="AJ35:AP35"/>
    <mergeCell ref="AQ35:AS35"/>
    <mergeCell ref="AT35:AV35"/>
    <mergeCell ref="M41:BA42"/>
    <mergeCell ref="AJ11:AL11"/>
    <mergeCell ref="AK12:AM12"/>
    <mergeCell ref="AJ13:AL13"/>
    <mergeCell ref="AK14:AM14"/>
    <mergeCell ref="AJ15:AL15"/>
    <mergeCell ref="AK16:AM16"/>
    <mergeCell ref="C30:L30"/>
    <mergeCell ref="M30:P30"/>
    <mergeCell ref="Q30:W30"/>
    <mergeCell ref="X30:AA30"/>
    <mergeCell ref="AB30:AE30"/>
    <mergeCell ref="AF30:AI30"/>
    <mergeCell ref="AJ30:AM30"/>
    <mergeCell ref="D11:L12"/>
    <mergeCell ref="M11:P12"/>
    <mergeCell ref="Q11:T12"/>
    <mergeCell ref="U11:U12"/>
    <mergeCell ref="V11:W12"/>
    <mergeCell ref="X11:AA12"/>
    <mergeCell ref="D17:L18"/>
    <mergeCell ref="M17:P18"/>
    <mergeCell ref="Q17:T18"/>
    <mergeCell ref="U17:U18"/>
    <mergeCell ref="V17:W18"/>
    <mergeCell ref="C8:L8"/>
    <mergeCell ref="M8:P8"/>
    <mergeCell ref="Q8:T8"/>
    <mergeCell ref="V8:W8"/>
    <mergeCell ref="X8:AA8"/>
    <mergeCell ref="AJ8:AL8"/>
    <mergeCell ref="AN8:BA8"/>
    <mergeCell ref="AJ9:AL9"/>
    <mergeCell ref="AK10:AM10"/>
    <mergeCell ref="D9:L10"/>
    <mergeCell ref="M9:P10"/>
    <mergeCell ref="Q9:T10"/>
    <mergeCell ref="U9:U10"/>
    <mergeCell ref="V9:W10"/>
    <mergeCell ref="X9:AA10"/>
    <mergeCell ref="AN9:BA10"/>
    <mergeCell ref="B1:E1"/>
    <mergeCell ref="B2:BB2"/>
    <mergeCell ref="C6:W6"/>
    <mergeCell ref="X6:AI6"/>
    <mergeCell ref="C7:L7"/>
    <mergeCell ref="M7:P7"/>
    <mergeCell ref="Q7:W7"/>
    <mergeCell ref="X7:AA7"/>
    <mergeCell ref="AB7:AE7"/>
    <mergeCell ref="AF7:AI7"/>
    <mergeCell ref="AJ6:AM7"/>
    <mergeCell ref="AN6:BA7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88" fitToHeight="2" orientation="landscape" r:id="rId1"/>
  <rowBreaks count="1" manualBreakCount="1">
    <brk id="36" min="1" max="5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51584A74189314F80113D516AA02DDF" ma:contentTypeVersion="2" ma:contentTypeDescription="新しいドキュメントを作成します。" ma:contentTypeScope="" ma:versionID="7d40425826708d7984a34e8b64fb030b">
  <xsd:schema xmlns:xsd="http://www.w3.org/2001/XMLSchema" xmlns:xs="http://www.w3.org/2001/XMLSchema" xmlns:p="http://schemas.microsoft.com/office/2006/metadata/properties" xmlns:ns2="dddb0701-ba7f-4948-93b7-60d93068f2cb" targetNamespace="http://schemas.microsoft.com/office/2006/metadata/properties" ma:root="true" ma:fieldsID="d01f43a853edac50853c54e78aee1414" ns2:_="">
    <xsd:import namespace="dddb0701-ba7f-4948-93b7-60d93068f2c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db0701-ba7f-4948-93b7-60d93068f2c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DDA2B29-A566-4169-8F17-C8DB1256B0B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ddb0701-ba7f-4948-93b7-60d93068f2c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1E1B426-49F5-4862-AD23-14D1FE51942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入力シート</vt:lpstr>
      <vt:lpstr>交付申請書</vt:lpstr>
      <vt:lpstr>別紙</vt:lpstr>
      <vt:lpstr>交付申請書!Print_Area</vt:lpstr>
      <vt:lpstr>入力シート!Print_Area</vt:lpstr>
      <vt:lpstr>別紙!Print_Area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ㅤ</dc:creator>
  <cp:keywords/>
  <dc:description/>
  <cp:lastModifiedBy>(株)博報堂ＤＹホールディングス</cp:lastModifiedBy>
  <cp:revision/>
  <dcterms:created xsi:type="dcterms:W3CDTF">2020-12-14T04:29:59Z</dcterms:created>
  <dcterms:modified xsi:type="dcterms:W3CDTF">2023-01-18T01:43:53Z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3.1.6.0</vt:lpwstr>
    </vt:vector>
  </property>
  <property fmtid="{DCFEDD21-7773-49B2-8022-6FC58DB5260B}" pid="3" name="LastSavedVersion">
    <vt:lpwstr>3.1.6.0</vt:lpwstr>
  </property>
  <property fmtid="{DCFEDD21-7773-49B2-8022-6FC58DB5260B}" pid="4" name="LastSavedDate">
    <vt:filetime>2021-01-22T10:17:12Z</vt:filetime>
  </property>
</Properties>
</file>