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201007 総務省行政管理局ヒア\02_作業中フォルダ(保存期間1年未満)\03_指導班\対策係\★２\02. 補助金執行\10. 社会復帰促進（R4年度～）\R5\01_公募\HP掲載\公募資料一式\"/>
    </mc:Choice>
  </mc:AlternateContent>
  <bookViews>
    <workbookView xWindow="0" yWindow="0" windowWidth="20490" windowHeight="7455" firstSheet="4" activeTab="7"/>
  </bookViews>
  <sheets>
    <sheet name="出張等計画書（公共交通機関使用の場合）" sheetId="5" r:id="rId1"/>
    <sheet name="行程表及び請求書A（公共交通機関使用の場合）" sheetId="1" r:id="rId2"/>
    <sheet name="行程表及び請求書B（公共交通機関使用の場合）" sheetId="10" r:id="rId3"/>
    <sheet name="行程表及び請求書C（公共交通機関使用の場合）" sheetId="12" r:id="rId4"/>
    <sheet name="出張等計画書（車使用の場合）" sheetId="13" r:id="rId5"/>
    <sheet name="行程表及び請求書A（車使用の場合）" sheetId="14" r:id="rId6"/>
    <sheet name="行程表及び請求書B（車使用の場合）" sheetId="15" r:id="rId7"/>
    <sheet name="行程表及び請求書C（車使用の場合）" sheetId="16" r:id="rId8"/>
    <sheet name="（参考）日当・宿泊料" sheetId="4" r:id="rId9"/>
  </sheets>
  <definedNames>
    <definedName name="_xlnm.Print_Area" localSheetId="1">'行程表及び請求書A（公共交通機関使用の場合）'!$A$1:$AD$28</definedName>
    <definedName name="_xlnm.Print_Area" localSheetId="5">'行程表及び請求書A（車使用の場合）'!$A$1:$Q$52</definedName>
    <definedName name="_xlnm.Print_Area" localSheetId="2">'行程表及び請求書B（公共交通機関使用の場合）'!$A$1:$AD$28</definedName>
    <definedName name="_xlnm.Print_Area" localSheetId="6">'行程表及び請求書B（車使用の場合）'!$A$1:$Q$52</definedName>
    <definedName name="_xlnm.Print_Area" localSheetId="3">'行程表及び請求書C（公共交通機関使用の場合）'!$A$1:$AD$28</definedName>
    <definedName name="_xlnm.Print_Area" localSheetId="7">'行程表及び請求書C（車使用の場合）'!$A$1:$Q$52</definedName>
    <definedName name="_xlnm.Print_Area" localSheetId="0">'出張等計画書（公共交通機関使用の場合）'!$A$1:$AI$49</definedName>
    <definedName name="_xlnm.Print_Area" localSheetId="4">'出張等計画書（車使用の場合）'!$A$1:$AI$50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16" l="1"/>
  <c r="J16" i="15"/>
  <c r="B6" i="16"/>
  <c r="B6" i="15"/>
  <c r="B6" i="14"/>
  <c r="B7" i="1"/>
  <c r="M5" i="14" l="1"/>
  <c r="O27" i="12"/>
  <c r="O27" i="10"/>
  <c r="P10" i="16" l="1"/>
  <c r="P11" i="16"/>
  <c r="P12" i="16"/>
  <c r="P13" i="16"/>
  <c r="P14" i="16"/>
  <c r="P15" i="16"/>
  <c r="P9" i="16"/>
  <c r="Q9" i="15"/>
  <c r="P10" i="15"/>
  <c r="P11" i="15"/>
  <c r="P12" i="15"/>
  <c r="P13" i="15"/>
  <c r="P14" i="15"/>
  <c r="P15" i="15"/>
  <c r="P9" i="15"/>
  <c r="P10" i="14"/>
  <c r="P11" i="14"/>
  <c r="P12" i="14"/>
  <c r="P13" i="14"/>
  <c r="P14" i="14"/>
  <c r="P15" i="14"/>
  <c r="P9" i="14"/>
  <c r="N16" i="16" l="1"/>
  <c r="M16" i="16"/>
  <c r="Q15" i="16"/>
  <c r="L15" i="16"/>
  <c r="O15" i="16" s="1"/>
  <c r="Q14" i="16"/>
  <c r="L14" i="16"/>
  <c r="O14" i="16" s="1"/>
  <c r="Q13" i="16"/>
  <c r="L13" i="16"/>
  <c r="O13" i="16" s="1"/>
  <c r="Q12" i="16"/>
  <c r="L12" i="16"/>
  <c r="O12" i="16" s="1"/>
  <c r="Q11" i="16"/>
  <c r="L11" i="16"/>
  <c r="O11" i="16" s="1"/>
  <c r="Q10" i="16"/>
  <c r="L10" i="16"/>
  <c r="O10" i="16" s="1"/>
  <c r="F10" i="16"/>
  <c r="E10" i="16"/>
  <c r="Q9" i="16"/>
  <c r="L9" i="16"/>
  <c r="M5" i="16"/>
  <c r="N18" i="16" s="1"/>
  <c r="B5" i="16"/>
  <c r="B4" i="16"/>
  <c r="N16" i="15"/>
  <c r="M16" i="15"/>
  <c r="Q15" i="15"/>
  <c r="L15" i="15"/>
  <c r="O15" i="15" s="1"/>
  <c r="Q14" i="15"/>
  <c r="L14" i="15"/>
  <c r="O14" i="15" s="1"/>
  <c r="Q13" i="15"/>
  <c r="L13" i="15"/>
  <c r="O13" i="15" s="1"/>
  <c r="Q12" i="15"/>
  <c r="L12" i="15"/>
  <c r="O12" i="15" s="1"/>
  <c r="Q11" i="15"/>
  <c r="L11" i="15"/>
  <c r="O11" i="15" s="1"/>
  <c r="Q10" i="15"/>
  <c r="L10" i="15"/>
  <c r="O10" i="15" s="1"/>
  <c r="F10" i="15"/>
  <c r="E10" i="15"/>
  <c r="L9" i="15"/>
  <c r="M5" i="15"/>
  <c r="B5" i="15"/>
  <c r="B4" i="15"/>
  <c r="N16" i="14"/>
  <c r="M16" i="14"/>
  <c r="J16" i="14"/>
  <c r="N18" i="14" s="1"/>
  <c r="Q15" i="14"/>
  <c r="L15" i="14"/>
  <c r="O15" i="14" s="1"/>
  <c r="Q14" i="14"/>
  <c r="L14" i="14"/>
  <c r="O14" i="14" s="1"/>
  <c r="Q13" i="14"/>
  <c r="L13" i="14"/>
  <c r="O13" i="14" s="1"/>
  <c r="Q12" i="14"/>
  <c r="L12" i="14"/>
  <c r="O12" i="14" s="1"/>
  <c r="Q11" i="14"/>
  <c r="L11" i="14"/>
  <c r="O11" i="14" s="1"/>
  <c r="Q10" i="14"/>
  <c r="L10" i="14"/>
  <c r="O10" i="14" s="1"/>
  <c r="F10" i="14"/>
  <c r="E10" i="14"/>
  <c r="Q9" i="14"/>
  <c r="L9" i="14"/>
  <c r="O9" i="14" s="1"/>
  <c r="B5" i="14"/>
  <c r="B4" i="14"/>
  <c r="N18" i="15" l="1"/>
  <c r="Q16" i="16"/>
  <c r="L16" i="16"/>
  <c r="O9" i="16"/>
  <c r="O16" i="16" s="1"/>
  <c r="L16" i="15"/>
  <c r="Q16" i="15"/>
  <c r="L16" i="14"/>
  <c r="Q16" i="14"/>
  <c r="P16" i="14"/>
  <c r="Q18" i="14" s="1"/>
  <c r="P5" i="14"/>
  <c r="O16" i="14"/>
  <c r="O9" i="15"/>
  <c r="P5" i="16"/>
  <c r="P5" i="15"/>
  <c r="P16" i="16" l="1"/>
  <c r="Q18" i="16" s="1"/>
  <c r="Q19" i="16" s="1"/>
  <c r="M46" i="13"/>
  <c r="P16" i="15"/>
  <c r="Q18" i="15" s="1"/>
  <c r="O16" i="15"/>
  <c r="Q19" i="15" l="1"/>
  <c r="Q19" i="14"/>
  <c r="J45" i="13"/>
  <c r="V46" i="13" l="1"/>
  <c r="G25" i="4"/>
  <c r="G24" i="4"/>
  <c r="G23" i="4"/>
  <c r="G22" i="4"/>
  <c r="G21" i="4"/>
  <c r="G20" i="4"/>
  <c r="G19" i="4"/>
  <c r="G18" i="4"/>
  <c r="G17" i="4"/>
  <c r="G16" i="4"/>
  <c r="G15" i="4"/>
  <c r="G14" i="4"/>
  <c r="G13" i="4"/>
  <c r="G12" i="4"/>
  <c r="G11" i="4"/>
  <c r="G10" i="4"/>
  <c r="G9" i="4"/>
  <c r="G8" i="4"/>
  <c r="G7" i="4"/>
  <c r="G6" i="4"/>
  <c r="G5" i="4"/>
  <c r="G4" i="4"/>
  <c r="G3" i="4"/>
  <c r="X25" i="12"/>
  <c r="W25" i="12"/>
  <c r="Q25" i="12"/>
  <c r="O25" i="12"/>
  <c r="N25" i="12"/>
  <c r="M25" i="12"/>
  <c r="L25" i="12"/>
  <c r="K25" i="12"/>
  <c r="J25" i="12"/>
  <c r="I25" i="12"/>
  <c r="Z24" i="12"/>
  <c r="Y24" i="12"/>
  <c r="V24" i="12"/>
  <c r="U24" i="12"/>
  <c r="T24" i="12"/>
  <c r="P24" i="12"/>
  <c r="AA24" i="12" s="1"/>
  <c r="AB24" i="12" s="1"/>
  <c r="Z23" i="12"/>
  <c r="Y23" i="12"/>
  <c r="V23" i="12"/>
  <c r="U23" i="12"/>
  <c r="T23" i="12"/>
  <c r="P23" i="12"/>
  <c r="AA23" i="12" s="1"/>
  <c r="AB23" i="12" s="1"/>
  <c r="Z22" i="12"/>
  <c r="Y22" i="12"/>
  <c r="V22" i="12"/>
  <c r="U22" i="12"/>
  <c r="T22" i="12"/>
  <c r="P22" i="12"/>
  <c r="AA22" i="12" s="1"/>
  <c r="AB22" i="12" s="1"/>
  <c r="Z21" i="12"/>
  <c r="Y21" i="12"/>
  <c r="V21" i="12"/>
  <c r="U21" i="12"/>
  <c r="T21" i="12"/>
  <c r="P21" i="12"/>
  <c r="AA21" i="12" s="1"/>
  <c r="AB21" i="12" s="1"/>
  <c r="Z20" i="12"/>
  <c r="Y20" i="12"/>
  <c r="V20" i="12"/>
  <c r="U20" i="12"/>
  <c r="T20" i="12"/>
  <c r="P20" i="12"/>
  <c r="AA20" i="12" s="1"/>
  <c r="AB20" i="12" s="1"/>
  <c r="Z19" i="12"/>
  <c r="Y19" i="12"/>
  <c r="V19" i="12"/>
  <c r="U19" i="12"/>
  <c r="T19" i="12"/>
  <c r="P19" i="12"/>
  <c r="AA19" i="12" s="1"/>
  <c r="AB19" i="12" s="1"/>
  <c r="Z18" i="12"/>
  <c r="Y18" i="12"/>
  <c r="V18" i="12"/>
  <c r="U18" i="12"/>
  <c r="T18" i="12"/>
  <c r="P18" i="12"/>
  <c r="AA18" i="12" s="1"/>
  <c r="AB18" i="12" s="1"/>
  <c r="Z17" i="12"/>
  <c r="Y17" i="12"/>
  <c r="V17" i="12"/>
  <c r="U17" i="12"/>
  <c r="T17" i="12"/>
  <c r="P17" i="12"/>
  <c r="AA17" i="12" s="1"/>
  <c r="AB17" i="12" s="1"/>
  <c r="Z16" i="12"/>
  <c r="Y16" i="12"/>
  <c r="V16" i="12"/>
  <c r="U16" i="12"/>
  <c r="T16" i="12"/>
  <c r="P16" i="12"/>
  <c r="AA16" i="12" s="1"/>
  <c r="AB16" i="12" s="1"/>
  <c r="Z15" i="12"/>
  <c r="Y15" i="12"/>
  <c r="V15" i="12"/>
  <c r="U15" i="12"/>
  <c r="T15" i="12"/>
  <c r="P15" i="12"/>
  <c r="AA15" i="12" s="1"/>
  <c r="AB15" i="12" s="1"/>
  <c r="Z14" i="12"/>
  <c r="Y14" i="12"/>
  <c r="V14" i="12"/>
  <c r="U14" i="12"/>
  <c r="T14" i="12"/>
  <c r="P14" i="12"/>
  <c r="AA14" i="12" s="1"/>
  <c r="AB14" i="12" s="1"/>
  <c r="Z13" i="12"/>
  <c r="Y13" i="12"/>
  <c r="V13" i="12"/>
  <c r="U13" i="12"/>
  <c r="T13" i="12"/>
  <c r="P13" i="12"/>
  <c r="AA13" i="12" s="1"/>
  <c r="AB13" i="12" s="1"/>
  <c r="Z12" i="12"/>
  <c r="Y12" i="12"/>
  <c r="V12" i="12"/>
  <c r="U12" i="12"/>
  <c r="T12" i="12"/>
  <c r="P12" i="12"/>
  <c r="AA12" i="12" s="1"/>
  <c r="AB12" i="12" s="1"/>
  <c r="Z11" i="12"/>
  <c r="Y11" i="12"/>
  <c r="V11" i="12"/>
  <c r="U11" i="12"/>
  <c r="T11" i="12"/>
  <c r="P11" i="12"/>
  <c r="AA11" i="12" s="1"/>
  <c r="AB11" i="12" s="1"/>
  <c r="Z10" i="12"/>
  <c r="Z25" i="12" s="1"/>
  <c r="Y10" i="12"/>
  <c r="V10" i="12"/>
  <c r="U10" i="12"/>
  <c r="T10" i="12"/>
  <c r="T25" i="12" s="1"/>
  <c r="R10" i="12"/>
  <c r="S10" i="12" s="1"/>
  <c r="P10" i="12"/>
  <c r="AA10" i="12" s="1"/>
  <c r="AD8" i="12"/>
  <c r="AC8" i="12"/>
  <c r="AB8" i="12"/>
  <c r="AA8" i="12"/>
  <c r="Z8" i="12"/>
  <c r="Y8" i="12"/>
  <c r="X8" i="12"/>
  <c r="W8" i="12"/>
  <c r="V8" i="12"/>
  <c r="U8" i="12"/>
  <c r="T8" i="12"/>
  <c r="AC7" i="12"/>
  <c r="AA7" i="12"/>
  <c r="W7" i="12"/>
  <c r="T7" i="12"/>
  <c r="AC6" i="12"/>
  <c r="AA6" i="12"/>
  <c r="B6" i="12"/>
  <c r="B7" i="12" s="1"/>
  <c r="AC5" i="12"/>
  <c r="V5" i="12"/>
  <c r="R23" i="12" s="1"/>
  <c r="S23" i="12" s="1"/>
  <c r="T5" i="12"/>
  <c r="B5" i="12"/>
  <c r="X25" i="10"/>
  <c r="W25" i="10"/>
  <c r="Q25" i="10"/>
  <c r="O25" i="10"/>
  <c r="N25" i="10"/>
  <c r="M25" i="10"/>
  <c r="L25" i="10"/>
  <c r="K25" i="10"/>
  <c r="J25" i="10"/>
  <c r="I25" i="10"/>
  <c r="Z24" i="10"/>
  <c r="Y24" i="10"/>
  <c r="V24" i="10"/>
  <c r="U24" i="10"/>
  <c r="T24" i="10"/>
  <c r="P24" i="10"/>
  <c r="AA24" i="10" s="1"/>
  <c r="AB24" i="10" s="1"/>
  <c r="Z23" i="10"/>
  <c r="Y23" i="10"/>
  <c r="V23" i="10"/>
  <c r="U23" i="10"/>
  <c r="T23" i="10"/>
  <c r="P23" i="10"/>
  <c r="AA23" i="10" s="1"/>
  <c r="AB23" i="10" s="1"/>
  <c r="Z22" i="10"/>
  <c r="Y22" i="10"/>
  <c r="V22" i="10"/>
  <c r="U22" i="10"/>
  <c r="T22" i="10"/>
  <c r="P22" i="10"/>
  <c r="AA22" i="10" s="1"/>
  <c r="AB22" i="10" s="1"/>
  <c r="Z21" i="10"/>
  <c r="Y21" i="10"/>
  <c r="V21" i="10"/>
  <c r="U21" i="10"/>
  <c r="T21" i="10"/>
  <c r="P21" i="10"/>
  <c r="AA21" i="10" s="1"/>
  <c r="AB21" i="10" s="1"/>
  <c r="Z20" i="10"/>
  <c r="Y20" i="10"/>
  <c r="V20" i="10"/>
  <c r="U20" i="10"/>
  <c r="T20" i="10"/>
  <c r="P20" i="10"/>
  <c r="AA20" i="10" s="1"/>
  <c r="AB20" i="10" s="1"/>
  <c r="Z19" i="10"/>
  <c r="Y19" i="10"/>
  <c r="V19" i="10"/>
  <c r="U19" i="10"/>
  <c r="T19" i="10"/>
  <c r="P19" i="10"/>
  <c r="AA19" i="10" s="1"/>
  <c r="AB19" i="10" s="1"/>
  <c r="Z18" i="10"/>
  <c r="Y18" i="10"/>
  <c r="V18" i="10"/>
  <c r="U18" i="10"/>
  <c r="T18" i="10"/>
  <c r="P18" i="10"/>
  <c r="AA18" i="10" s="1"/>
  <c r="AB18" i="10" s="1"/>
  <c r="Z17" i="10"/>
  <c r="Y17" i="10"/>
  <c r="V17" i="10"/>
  <c r="U17" i="10"/>
  <c r="T17" i="10"/>
  <c r="P17" i="10"/>
  <c r="AA17" i="10" s="1"/>
  <c r="AB17" i="10" s="1"/>
  <c r="Z16" i="10"/>
  <c r="Y16" i="10"/>
  <c r="V16" i="10"/>
  <c r="U16" i="10"/>
  <c r="T16" i="10"/>
  <c r="P16" i="10"/>
  <c r="AA16" i="10" s="1"/>
  <c r="AB16" i="10" s="1"/>
  <c r="Z15" i="10"/>
  <c r="Y15" i="10"/>
  <c r="V15" i="10"/>
  <c r="U15" i="10"/>
  <c r="T15" i="10"/>
  <c r="P15" i="10"/>
  <c r="AA15" i="10" s="1"/>
  <c r="AB15" i="10" s="1"/>
  <c r="Z14" i="10"/>
  <c r="Y14" i="10"/>
  <c r="V14" i="10"/>
  <c r="U14" i="10"/>
  <c r="T14" i="10"/>
  <c r="P14" i="10"/>
  <c r="AA14" i="10" s="1"/>
  <c r="AB14" i="10" s="1"/>
  <c r="Z13" i="10"/>
  <c r="Y13" i="10"/>
  <c r="V13" i="10"/>
  <c r="U13" i="10"/>
  <c r="T13" i="10"/>
  <c r="P13" i="10"/>
  <c r="AA13" i="10" s="1"/>
  <c r="AB13" i="10" s="1"/>
  <c r="Z12" i="10"/>
  <c r="Y12" i="10"/>
  <c r="V12" i="10"/>
  <c r="U12" i="10"/>
  <c r="T12" i="10"/>
  <c r="P12" i="10"/>
  <c r="AA12" i="10" s="1"/>
  <c r="AB12" i="10" s="1"/>
  <c r="Z11" i="10"/>
  <c r="Y11" i="10"/>
  <c r="V11" i="10"/>
  <c r="U11" i="10"/>
  <c r="T11" i="10"/>
  <c r="P11" i="10"/>
  <c r="AA11" i="10" s="1"/>
  <c r="AB11" i="10" s="1"/>
  <c r="Z10" i="10"/>
  <c r="Y10" i="10"/>
  <c r="V10" i="10"/>
  <c r="U10" i="10"/>
  <c r="T10" i="10"/>
  <c r="R10" i="10"/>
  <c r="S10" i="10" s="1"/>
  <c r="P10" i="10"/>
  <c r="AA10" i="10" s="1"/>
  <c r="AD8" i="10"/>
  <c r="AC8" i="10"/>
  <c r="AB8" i="10"/>
  <c r="AA8" i="10"/>
  <c r="Z8" i="10"/>
  <c r="Y8" i="10"/>
  <c r="X8" i="10"/>
  <c r="W8" i="10"/>
  <c r="V8" i="10"/>
  <c r="U8" i="10"/>
  <c r="T8" i="10"/>
  <c r="AC7" i="10"/>
  <c r="AA7" i="10"/>
  <c r="W7" i="10"/>
  <c r="T7" i="10"/>
  <c r="AC6" i="10"/>
  <c r="AA6" i="10"/>
  <c r="B6" i="10"/>
  <c r="B7" i="10" s="1"/>
  <c r="AC5" i="10"/>
  <c r="V5" i="10"/>
  <c r="R23" i="10" s="1"/>
  <c r="S23" i="10" s="1"/>
  <c r="T5" i="10"/>
  <c r="B5" i="10"/>
  <c r="X25" i="1"/>
  <c r="W25" i="1"/>
  <c r="Q25" i="1"/>
  <c r="O25" i="1"/>
  <c r="N25" i="1"/>
  <c r="M25" i="1"/>
  <c r="L25" i="1"/>
  <c r="K25" i="1"/>
  <c r="J25" i="1"/>
  <c r="I25" i="1"/>
  <c r="Z24" i="1"/>
  <c r="Y24" i="1"/>
  <c r="V24" i="1"/>
  <c r="U24" i="1"/>
  <c r="T24" i="1"/>
  <c r="P24" i="1"/>
  <c r="AA24" i="1" s="1"/>
  <c r="AB24" i="1" s="1"/>
  <c r="Z23" i="1"/>
  <c r="Y23" i="1"/>
  <c r="V23" i="1"/>
  <c r="U23" i="1"/>
  <c r="T23" i="1"/>
  <c r="P23" i="1"/>
  <c r="AA23" i="1" s="1"/>
  <c r="AB23" i="1" s="1"/>
  <c r="Z22" i="1"/>
  <c r="Y22" i="1"/>
  <c r="V22" i="1"/>
  <c r="U22" i="1"/>
  <c r="T22" i="1"/>
  <c r="P22" i="1"/>
  <c r="AA22" i="1" s="1"/>
  <c r="AB22" i="1" s="1"/>
  <c r="Z21" i="1"/>
  <c r="Y21" i="1"/>
  <c r="V21" i="1"/>
  <c r="U21" i="1"/>
  <c r="T21" i="1"/>
  <c r="P21" i="1"/>
  <c r="AA21" i="1" s="1"/>
  <c r="AB21" i="1" s="1"/>
  <c r="Z20" i="1"/>
  <c r="Y20" i="1"/>
  <c r="V20" i="1"/>
  <c r="U20" i="1"/>
  <c r="T20" i="1"/>
  <c r="P20" i="1"/>
  <c r="AA20" i="1" s="1"/>
  <c r="AB20" i="1" s="1"/>
  <c r="Z19" i="1"/>
  <c r="Y19" i="1"/>
  <c r="V19" i="1"/>
  <c r="U19" i="1"/>
  <c r="T19" i="1"/>
  <c r="P19" i="1"/>
  <c r="AA19" i="1" s="1"/>
  <c r="AB19" i="1" s="1"/>
  <c r="Z18" i="1"/>
  <c r="Y18" i="1"/>
  <c r="V18" i="1"/>
  <c r="U18" i="1"/>
  <c r="T18" i="1"/>
  <c r="P18" i="1"/>
  <c r="AA18" i="1" s="1"/>
  <c r="AB18" i="1" s="1"/>
  <c r="Z17" i="1"/>
  <c r="Y17" i="1"/>
  <c r="V17" i="1"/>
  <c r="U17" i="1"/>
  <c r="T17" i="1"/>
  <c r="P17" i="1"/>
  <c r="AA17" i="1" s="1"/>
  <c r="AB17" i="1" s="1"/>
  <c r="Z16" i="1"/>
  <c r="Y16" i="1"/>
  <c r="V16" i="1"/>
  <c r="U16" i="1"/>
  <c r="T16" i="1"/>
  <c r="P16" i="1"/>
  <c r="AA16" i="1" s="1"/>
  <c r="AB16" i="1" s="1"/>
  <c r="Z15" i="1"/>
  <c r="Y15" i="1"/>
  <c r="V15" i="1"/>
  <c r="U15" i="1"/>
  <c r="T15" i="1"/>
  <c r="P15" i="1"/>
  <c r="AA15" i="1" s="1"/>
  <c r="AB15" i="1" s="1"/>
  <c r="Z14" i="1"/>
  <c r="Y14" i="1"/>
  <c r="V14" i="1"/>
  <c r="U14" i="1"/>
  <c r="T14" i="1"/>
  <c r="P14" i="1"/>
  <c r="AA14" i="1" s="1"/>
  <c r="AB14" i="1" s="1"/>
  <c r="Z13" i="1"/>
  <c r="Y13" i="1"/>
  <c r="V13" i="1"/>
  <c r="U13" i="1"/>
  <c r="T13" i="1"/>
  <c r="P13" i="1"/>
  <c r="AA13" i="1" s="1"/>
  <c r="AB13" i="1" s="1"/>
  <c r="Z12" i="1"/>
  <c r="Y12" i="1"/>
  <c r="V12" i="1"/>
  <c r="U12" i="1"/>
  <c r="T12" i="1"/>
  <c r="P12" i="1"/>
  <c r="AA12" i="1" s="1"/>
  <c r="AB12" i="1" s="1"/>
  <c r="Z11" i="1"/>
  <c r="Y11" i="1"/>
  <c r="V11" i="1"/>
  <c r="U11" i="1"/>
  <c r="T11" i="1"/>
  <c r="P11" i="1"/>
  <c r="AA11" i="1" s="1"/>
  <c r="AB11" i="1" s="1"/>
  <c r="Z10" i="1"/>
  <c r="Y10" i="1"/>
  <c r="V10" i="1"/>
  <c r="U10" i="1"/>
  <c r="T10" i="1"/>
  <c r="R10" i="1"/>
  <c r="S10" i="1" s="1"/>
  <c r="P10" i="1"/>
  <c r="AA10" i="1" s="1"/>
  <c r="AB10" i="1" s="1"/>
  <c r="AD8" i="1"/>
  <c r="AC8" i="1"/>
  <c r="AB8" i="1"/>
  <c r="AA8" i="1"/>
  <c r="Z8" i="1"/>
  <c r="Y8" i="1"/>
  <c r="X8" i="1"/>
  <c r="W8" i="1"/>
  <c r="V8" i="1"/>
  <c r="U8" i="1"/>
  <c r="T8" i="1"/>
  <c r="AC7" i="1"/>
  <c r="AA7" i="1"/>
  <c r="W7" i="1"/>
  <c r="T7" i="1"/>
  <c r="AC6" i="1"/>
  <c r="AA6" i="1"/>
  <c r="B6" i="1"/>
  <c r="AC5" i="1"/>
  <c r="V5" i="1"/>
  <c r="R23" i="1" s="1"/>
  <c r="S23" i="1" s="1"/>
  <c r="T5" i="1"/>
  <c r="B5" i="1"/>
  <c r="AC21" i="1" l="1"/>
  <c r="AD21" i="1" s="1"/>
  <c r="R18" i="12"/>
  <c r="S18" i="12" s="1"/>
  <c r="R22" i="12"/>
  <c r="S22" i="12" s="1"/>
  <c r="AC14" i="12"/>
  <c r="AD14" i="12" s="1"/>
  <c r="AC17" i="12"/>
  <c r="AD17" i="12" s="1"/>
  <c r="AC21" i="12"/>
  <c r="AD21" i="12" s="1"/>
  <c r="AC11" i="12"/>
  <c r="AD11" i="12" s="1"/>
  <c r="V25" i="12"/>
  <c r="U25" i="12"/>
  <c r="R12" i="12"/>
  <c r="S12" i="12" s="1"/>
  <c r="Y25" i="12"/>
  <c r="R15" i="12"/>
  <c r="S15" i="12" s="1"/>
  <c r="V25" i="10"/>
  <c r="AC14" i="10"/>
  <c r="AD14" i="10" s="1"/>
  <c r="AC17" i="10"/>
  <c r="AD17" i="10" s="1"/>
  <c r="AC21" i="10"/>
  <c r="AD21" i="10" s="1"/>
  <c r="U25" i="10"/>
  <c r="R12" i="10"/>
  <c r="S12" i="10" s="1"/>
  <c r="Y25" i="10"/>
  <c r="R15" i="10"/>
  <c r="S15" i="10" s="1"/>
  <c r="T25" i="10"/>
  <c r="Z25" i="10"/>
  <c r="AC11" i="10"/>
  <c r="AD11" i="10" s="1"/>
  <c r="R18" i="10"/>
  <c r="S18" i="10" s="1"/>
  <c r="R22" i="10"/>
  <c r="S22" i="10" s="1"/>
  <c r="AC17" i="1"/>
  <c r="AD17" i="1" s="1"/>
  <c r="Y25" i="1"/>
  <c r="R15" i="1"/>
  <c r="S15" i="1" s="1"/>
  <c r="V25" i="1"/>
  <c r="AC11" i="1"/>
  <c r="AD11" i="1" s="1"/>
  <c r="AC14" i="1"/>
  <c r="AD14" i="1" s="1"/>
  <c r="U25" i="1"/>
  <c r="T25" i="1"/>
  <c r="Z25" i="1"/>
  <c r="R12" i="1"/>
  <c r="S12" i="1" s="1"/>
  <c r="R18" i="1"/>
  <c r="S18" i="1" s="1"/>
  <c r="R22" i="1"/>
  <c r="S22" i="1" s="1"/>
  <c r="V45" i="13"/>
  <c r="AE46" i="13"/>
  <c r="AE45" i="13" s="1"/>
  <c r="AA25" i="12"/>
  <c r="AB10" i="12"/>
  <c r="AB25" i="12" s="1"/>
  <c r="P25" i="12"/>
  <c r="AC10" i="12"/>
  <c r="R11" i="12"/>
  <c r="S11" i="12" s="1"/>
  <c r="AC16" i="12"/>
  <c r="AD16" i="12" s="1"/>
  <c r="R17" i="12"/>
  <c r="S17" i="12" s="1"/>
  <c r="AC20" i="12"/>
  <c r="AD20" i="12" s="1"/>
  <c r="R21" i="12"/>
  <c r="S21" i="12" s="1"/>
  <c r="AC24" i="12"/>
  <c r="AD24" i="12" s="1"/>
  <c r="AC13" i="12"/>
  <c r="AD13" i="12" s="1"/>
  <c r="R14" i="12"/>
  <c r="S14" i="12" s="1"/>
  <c r="AC15" i="12"/>
  <c r="AD15" i="12" s="1"/>
  <c r="R16" i="12"/>
  <c r="S16" i="12" s="1"/>
  <c r="AC19" i="12"/>
  <c r="AD19" i="12" s="1"/>
  <c r="R20" i="12"/>
  <c r="S20" i="12" s="1"/>
  <c r="AC23" i="12"/>
  <c r="AD23" i="12" s="1"/>
  <c r="R24" i="12"/>
  <c r="S24" i="12" s="1"/>
  <c r="AC12" i="12"/>
  <c r="AD12" i="12" s="1"/>
  <c r="R13" i="12"/>
  <c r="S13" i="12" s="1"/>
  <c r="AC18" i="12"/>
  <c r="AD18" i="12" s="1"/>
  <c r="R19" i="12"/>
  <c r="S19" i="12" s="1"/>
  <c r="AC22" i="12"/>
  <c r="AD22" i="12" s="1"/>
  <c r="AA25" i="10"/>
  <c r="AB10" i="10"/>
  <c r="P25" i="10"/>
  <c r="AC10" i="10"/>
  <c r="R11" i="10"/>
  <c r="S11" i="10" s="1"/>
  <c r="AC16" i="10"/>
  <c r="AD16" i="10" s="1"/>
  <c r="R17" i="10"/>
  <c r="S17" i="10" s="1"/>
  <c r="AC20" i="10"/>
  <c r="AD20" i="10" s="1"/>
  <c r="R21" i="10"/>
  <c r="S21" i="10" s="1"/>
  <c r="AC24" i="10"/>
  <c r="AD24" i="10" s="1"/>
  <c r="AC13" i="10"/>
  <c r="AD13" i="10" s="1"/>
  <c r="R14" i="10"/>
  <c r="S14" i="10" s="1"/>
  <c r="AC15" i="10"/>
  <c r="AD15" i="10" s="1"/>
  <c r="R16" i="10"/>
  <c r="S16" i="10" s="1"/>
  <c r="AC19" i="10"/>
  <c r="AD19" i="10" s="1"/>
  <c r="R20" i="10"/>
  <c r="S20" i="10" s="1"/>
  <c r="AC23" i="10"/>
  <c r="AD23" i="10" s="1"/>
  <c r="R24" i="10"/>
  <c r="S24" i="10" s="1"/>
  <c r="AC12" i="10"/>
  <c r="AD12" i="10" s="1"/>
  <c r="R13" i="10"/>
  <c r="S13" i="10" s="1"/>
  <c r="AC18" i="10"/>
  <c r="AD18" i="10" s="1"/>
  <c r="R19" i="10"/>
  <c r="S19" i="10" s="1"/>
  <c r="AC22" i="10"/>
  <c r="AD22" i="10" s="1"/>
  <c r="AA25" i="1"/>
  <c r="P25" i="1"/>
  <c r="AC10" i="1"/>
  <c r="R11" i="1"/>
  <c r="S11" i="1" s="1"/>
  <c r="AC16" i="1"/>
  <c r="AD16" i="1" s="1"/>
  <c r="R17" i="1"/>
  <c r="S17" i="1" s="1"/>
  <c r="AC20" i="1"/>
  <c r="AD20" i="1" s="1"/>
  <c r="R21" i="1"/>
  <c r="S21" i="1" s="1"/>
  <c r="AC24" i="1"/>
  <c r="AD24" i="1" s="1"/>
  <c r="AC13" i="1"/>
  <c r="AD13" i="1" s="1"/>
  <c r="R14" i="1"/>
  <c r="S14" i="1" s="1"/>
  <c r="AC15" i="1"/>
  <c r="AD15" i="1" s="1"/>
  <c r="R16" i="1"/>
  <c r="S16" i="1" s="1"/>
  <c r="AC19" i="1"/>
  <c r="AD19" i="1" s="1"/>
  <c r="R20" i="1"/>
  <c r="S20" i="1" s="1"/>
  <c r="AC23" i="1"/>
  <c r="AD23" i="1" s="1"/>
  <c r="R24" i="1"/>
  <c r="S24" i="1" s="1"/>
  <c r="AC12" i="1"/>
  <c r="AD12" i="1" s="1"/>
  <c r="R13" i="1"/>
  <c r="S13" i="1" s="1"/>
  <c r="AC18" i="1"/>
  <c r="AD18" i="1" s="1"/>
  <c r="R19" i="1"/>
  <c r="S19" i="1" s="1"/>
  <c r="AC22" i="1"/>
  <c r="AD22" i="1" s="1"/>
  <c r="AB25" i="1"/>
  <c r="AB25" i="10"/>
  <c r="S25" i="12" l="1"/>
  <c r="S25" i="10"/>
  <c r="S25" i="1"/>
  <c r="AD10" i="12"/>
  <c r="AD25" i="12" s="1"/>
  <c r="Z27" i="12" s="1"/>
  <c r="AC25" i="12"/>
  <c r="R25" i="12"/>
  <c r="R25" i="10"/>
  <c r="AD10" i="10"/>
  <c r="AD25" i="10" s="1"/>
  <c r="Z27" i="10" s="1"/>
  <c r="AC25" i="10"/>
  <c r="AD10" i="1"/>
  <c r="AD25" i="1" s="1"/>
  <c r="Z27" i="1" s="1"/>
  <c r="AC25" i="1"/>
  <c r="R25" i="1"/>
  <c r="O27" i="1" l="1"/>
  <c r="Z28" i="1" s="1"/>
  <c r="Z28" i="12"/>
  <c r="M45" i="5"/>
  <c r="J44" i="5" s="1"/>
  <c r="Z28" i="10"/>
  <c r="V45" i="5"/>
  <c r="V44" i="5" l="1"/>
  <c r="AE45" i="5"/>
  <c r="AE44" i="5" s="1"/>
</calcChain>
</file>

<file path=xl/comments1.xml><?xml version="1.0" encoding="utf-8"?>
<comments xmlns="http://schemas.openxmlformats.org/spreadsheetml/2006/main">
  <authors>
    <author>ㅤ</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List>
</comments>
</file>

<file path=xl/comments2.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7"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3.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7"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4.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7"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5.xml><?xml version="1.0" encoding="utf-8"?>
<comments xmlns="http://schemas.openxmlformats.org/spreadsheetml/2006/main">
  <authors>
    <author>ㅤ</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List>
</comments>
</file>

<file path=xl/comments6.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6"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7.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6"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8.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6"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sharedStrings.xml><?xml version="1.0" encoding="utf-8"?>
<sst xmlns="http://schemas.openxmlformats.org/spreadsheetml/2006/main" count="588" uniqueCount="160">
  <si>
    <t>４．添付書類（４）その他補助金の交付に関して参考となる書類</t>
  </si>
  <si>
    <t>　（実施した補助対象事業の費目：□ネットワーク構築支援費　□自立訓練提供支援費　□地域連携支援費）</t>
    <rPh sb="2" eb="4">
      <t>ジッシ</t>
    </rPh>
    <rPh sb="6" eb="10">
      <t>ホジョタイショウ</t>
    </rPh>
    <rPh sb="10" eb="12">
      <t>ジギョウ</t>
    </rPh>
    <rPh sb="13" eb="15">
      <t>ヒモク</t>
    </rPh>
    <rPh sb="23" eb="25">
      <t>コウチク</t>
    </rPh>
    <rPh sb="25" eb="27">
      <t>シエン</t>
    </rPh>
    <rPh sb="27" eb="28">
      <t>ヒ</t>
    </rPh>
    <rPh sb="30" eb="32">
      <t>ジリツ</t>
    </rPh>
    <rPh sb="32" eb="34">
      <t>クンレン</t>
    </rPh>
    <rPh sb="34" eb="36">
      <t>テイキョウ</t>
    </rPh>
    <rPh sb="36" eb="38">
      <t>シエン</t>
    </rPh>
    <rPh sb="38" eb="39">
      <t>ヒ</t>
    </rPh>
    <rPh sb="41" eb="43">
      <t>チイキ</t>
    </rPh>
    <rPh sb="43" eb="45">
      <t>レンケイ</t>
    </rPh>
    <rPh sb="45" eb="47">
      <t>シエン</t>
    </rPh>
    <rPh sb="47" eb="48">
      <t>ヒ</t>
    </rPh>
    <phoneticPr fontId="17"/>
  </si>
  <si>
    <t>出張等計画書</t>
    <rPh sb="0" eb="2">
      <t>シュッチョウ</t>
    </rPh>
    <rPh sb="2" eb="3">
      <t>トウ</t>
    </rPh>
    <rPh sb="3" eb="5">
      <t>ケイカク</t>
    </rPh>
    <phoneticPr fontId="3"/>
  </si>
  <si>
    <t>&lt;公共交通機関を使用する場合&gt;</t>
  </si>
  <si>
    <t>申請者</t>
    <rPh sb="0" eb="3">
      <t>シンセイシャ</t>
    </rPh>
    <phoneticPr fontId="3"/>
  </si>
  <si>
    <t>社会医療法人国交会 自動車病院</t>
  </si>
  <si>
    <t>理事長　国土　太郎</t>
  </si>
  <si>
    <t>１．出張等の概要</t>
    <rPh sb="2" eb="4">
      <t>シュッチョウ</t>
    </rPh>
    <rPh sb="4" eb="5">
      <t>トウ</t>
    </rPh>
    <phoneticPr fontId="3"/>
  </si>
  <si>
    <t>①出張日時：</t>
    <rPh sb="1" eb="3">
      <t>シュッチョウ</t>
    </rPh>
    <phoneticPr fontId="3"/>
  </si>
  <si>
    <t>～</t>
  </si>
  <si>
    <t>　</t>
  </si>
  <si>
    <t>②出張先：</t>
    <rPh sb="1" eb="3">
      <t>シュッチョウ</t>
    </rPh>
    <rPh sb="3" eb="4">
      <t>サキ</t>
    </rPh>
    <phoneticPr fontId="3"/>
  </si>
  <si>
    <t>（病　院　名）</t>
    <rPh sb="1" eb="2">
      <t>ヤマイ</t>
    </rPh>
    <rPh sb="3" eb="4">
      <t>イン</t>
    </rPh>
    <rPh sb="5" eb="6">
      <t>メイ</t>
    </rPh>
    <phoneticPr fontId="3"/>
  </si>
  <si>
    <t>〇×病院</t>
    <rPh sb="2" eb="4">
      <t>ビョウイン</t>
    </rPh>
    <phoneticPr fontId="3"/>
  </si>
  <si>
    <t>（住　　　所）</t>
    <rPh sb="1" eb="2">
      <t>ジュウ</t>
    </rPh>
    <rPh sb="5" eb="6">
      <t>ジョ</t>
    </rPh>
    <phoneticPr fontId="3"/>
  </si>
  <si>
    <t>東京都千代田区霞が関2-8-35</t>
    <rPh sb="0" eb="3">
      <t>トウキョウト</t>
    </rPh>
    <rPh sb="3" eb="7">
      <t>チヨダク</t>
    </rPh>
    <rPh sb="7" eb="8">
      <t>カスミ</t>
    </rPh>
    <rPh sb="9" eb="10">
      <t>セキ</t>
    </rPh>
    <phoneticPr fontId="3"/>
  </si>
  <si>
    <t>③出張者（役職、氏名）：</t>
    <rPh sb="1" eb="4">
      <t>シュッチョウシャ</t>
    </rPh>
    <rPh sb="5" eb="7">
      <t>ヤクショク</t>
    </rPh>
    <rPh sb="8" eb="10">
      <t>シメイ</t>
    </rPh>
    <phoneticPr fontId="3"/>
  </si>
  <si>
    <t>（役職）</t>
    <rPh sb="1" eb="3">
      <t>ヤクショク</t>
    </rPh>
    <phoneticPr fontId="3"/>
  </si>
  <si>
    <t>各種療法士</t>
    <rPh sb="0" eb="2">
      <t>カクシュ</t>
    </rPh>
    <rPh sb="2" eb="5">
      <t>リョウホウシ</t>
    </rPh>
    <phoneticPr fontId="3"/>
  </si>
  <si>
    <t>（氏名）</t>
    <rPh sb="1" eb="3">
      <t>シメイ</t>
    </rPh>
    <phoneticPr fontId="3"/>
  </si>
  <si>
    <t>A</t>
  </si>
  <si>
    <t>（役職）</t>
  </si>
  <si>
    <t>（氏名）</t>
  </si>
  <si>
    <t>B</t>
  </si>
  <si>
    <t>④出張内容：</t>
    <rPh sb="1" eb="3">
      <t>シュッチョウ</t>
    </rPh>
    <rPh sb="3" eb="5">
      <t>ナイヨウ</t>
    </rPh>
    <phoneticPr fontId="3"/>
  </si>
  <si>
    <t>　別紙参照
（※研修、講演会等の開催案内や概要、配布資料等を添付すること。）</t>
    <rPh sb="1" eb="3">
      <t>ベッシ</t>
    </rPh>
    <rPh sb="3" eb="5">
      <t>サンショウ</t>
    </rPh>
    <rPh sb="8" eb="10">
      <t>ケンシュウ</t>
    </rPh>
    <rPh sb="11" eb="14">
      <t>コウエンカイ</t>
    </rPh>
    <rPh sb="14" eb="15">
      <t>トウ</t>
    </rPh>
    <rPh sb="16" eb="18">
      <t>カイサイ</t>
    </rPh>
    <rPh sb="18" eb="20">
      <t>アンナイ</t>
    </rPh>
    <rPh sb="21" eb="23">
      <t>ガイヨウ</t>
    </rPh>
    <rPh sb="24" eb="26">
      <t>ハイフ</t>
    </rPh>
    <rPh sb="26" eb="28">
      <t>シリョウ</t>
    </rPh>
    <rPh sb="28" eb="29">
      <t>トウ</t>
    </rPh>
    <rPh sb="30" eb="32">
      <t>テンプ</t>
    </rPh>
    <phoneticPr fontId="3"/>
  </si>
  <si>
    <t>⑤当該出張により期待される高次脳機能障害者の社会復帰促進への効果</t>
    <rPh sb="1" eb="3">
      <t>トウガイ</t>
    </rPh>
    <rPh sb="3" eb="5">
      <t>シュッチョウ</t>
    </rPh>
    <rPh sb="13" eb="16">
      <t>コウジノウ</t>
    </rPh>
    <rPh sb="16" eb="18">
      <t>キノウ</t>
    </rPh>
    <rPh sb="18" eb="21">
      <t>ショウガイシャ</t>
    </rPh>
    <rPh sb="22" eb="24">
      <t>シャカイ</t>
    </rPh>
    <rPh sb="24" eb="26">
      <t>フッキ</t>
    </rPh>
    <rPh sb="26" eb="28">
      <t>ソクシン</t>
    </rPh>
    <phoneticPr fontId="3"/>
  </si>
  <si>
    <t>　○○○○○○○○○○○○○○○○○○○○○○○○○○○○○○○○○○○○○○○○○○○○○○○○○○○○○○○○○○○○○○○○○○○○○○○○○○○○○○○○○○○○○○○○○○○○</t>
  </si>
  <si>
    <t>２．出張行程</t>
    <rPh sb="2" eb="4">
      <t>シュッチョウ</t>
    </rPh>
    <rPh sb="4" eb="6">
      <t>コウテイ</t>
    </rPh>
    <phoneticPr fontId="3"/>
  </si>
  <si>
    <t>別紙「行程表及び旅費積算書」のとおり</t>
    <rPh sb="0" eb="2">
      <t>ベッシ</t>
    </rPh>
    <rPh sb="3" eb="6">
      <t>コウテイヒョウ</t>
    </rPh>
    <rPh sb="8" eb="10">
      <t>リョヒ</t>
    </rPh>
    <phoneticPr fontId="3"/>
  </si>
  <si>
    <t>３．出張等に要する経費</t>
    <rPh sb="2" eb="4">
      <t>シュッチョウ</t>
    </rPh>
    <rPh sb="4" eb="5">
      <t>トウ</t>
    </rPh>
    <rPh sb="6" eb="7">
      <t>ヨウ</t>
    </rPh>
    <rPh sb="9" eb="11">
      <t>ケイヒ</t>
    </rPh>
    <phoneticPr fontId="3"/>
  </si>
  <si>
    <t>補助対象経費の合計</t>
    <rPh sb="0" eb="2">
      <t>ホジョ</t>
    </rPh>
    <rPh sb="2" eb="4">
      <t>タイショウ</t>
    </rPh>
    <rPh sb="4" eb="6">
      <t>ケイヒ</t>
    </rPh>
    <rPh sb="7" eb="9">
      <t>ゴウケイ</t>
    </rPh>
    <phoneticPr fontId="3"/>
  </si>
  <si>
    <t>補助金申請額の合計</t>
    <rPh sb="0" eb="3">
      <t>ホジョキン</t>
    </rPh>
    <rPh sb="3" eb="5">
      <t>シンセイ</t>
    </rPh>
    <rPh sb="5" eb="6">
      <t>ガク</t>
    </rPh>
    <rPh sb="7" eb="9">
      <t>ゴウケイ</t>
    </rPh>
    <phoneticPr fontId="3"/>
  </si>
  <si>
    <t>自己負担額</t>
    <rPh sb="0" eb="2">
      <t>ジコ</t>
    </rPh>
    <rPh sb="2" eb="5">
      <t>フタンガク</t>
    </rPh>
    <phoneticPr fontId="3"/>
  </si>
  <si>
    <t>旅費</t>
    <rPh sb="0" eb="2">
      <t>リョヒ</t>
    </rPh>
    <phoneticPr fontId="3"/>
  </si>
  <si>
    <t>補助対象経費</t>
    <rPh sb="0" eb="2">
      <t>ホジョ</t>
    </rPh>
    <rPh sb="2" eb="4">
      <t>タイショウ</t>
    </rPh>
    <rPh sb="4" eb="6">
      <t>ケイヒ</t>
    </rPh>
    <phoneticPr fontId="3"/>
  </si>
  <si>
    <t>補助金申請額</t>
    <rPh sb="0" eb="3">
      <t>ホジョキン</t>
    </rPh>
    <rPh sb="3" eb="6">
      <t>シンセイガク</t>
    </rPh>
    <phoneticPr fontId="3"/>
  </si>
  <si>
    <t>※旅費の積算方法は、別紙「行程表及び旅費積算書」のとおり</t>
    <rPh sb="1" eb="3">
      <t>リョヒ</t>
    </rPh>
    <rPh sb="4" eb="6">
      <t>セキサン</t>
    </rPh>
    <rPh sb="6" eb="8">
      <t>ホウホウ</t>
    </rPh>
    <rPh sb="10" eb="12">
      <t>ベッシ</t>
    </rPh>
    <rPh sb="13" eb="16">
      <t>コウテイヒョウ</t>
    </rPh>
    <rPh sb="16" eb="17">
      <t>オヨ</t>
    </rPh>
    <rPh sb="18" eb="20">
      <t>リョヒ</t>
    </rPh>
    <rPh sb="20" eb="22">
      <t>セキサン</t>
    </rPh>
    <rPh sb="22" eb="23">
      <t>ショ</t>
    </rPh>
    <phoneticPr fontId="3"/>
  </si>
  <si>
    <t>（注）</t>
  </si>
  <si>
    <r>
      <t>　計画した出張等の旅行行程が複数ある場合には、原則として、</t>
    </r>
    <r>
      <rPr>
        <u/>
        <sz val="8"/>
        <rFont val="ＭＳ 明朝"/>
        <family val="1"/>
        <charset val="128"/>
      </rPr>
      <t>当該出張等の旅行行程毎に本書を作成</t>
    </r>
    <r>
      <rPr>
        <sz val="8"/>
        <rFont val="ＭＳ 明朝"/>
        <family val="1"/>
        <charset val="128"/>
      </rPr>
      <t>すること。また、当該様式内に必要事項が記入しきれない場合には、適宜、別の用紙を用いて作成すること。</t>
    </r>
    <rPh sb="1" eb="3">
      <t>ケイカク</t>
    </rPh>
    <rPh sb="5" eb="7">
      <t>シュッチョウ</t>
    </rPh>
    <rPh sb="7" eb="8">
      <t>トウ</t>
    </rPh>
    <rPh sb="9" eb="11">
      <t>リョコウ</t>
    </rPh>
    <rPh sb="11" eb="13">
      <t>コウテイ</t>
    </rPh>
    <rPh sb="14" eb="16">
      <t>フクスウ</t>
    </rPh>
    <rPh sb="18" eb="20">
      <t>バアイ</t>
    </rPh>
    <rPh sb="23" eb="25">
      <t>ゲンソク</t>
    </rPh>
    <rPh sb="29" eb="31">
      <t>トウガイ</t>
    </rPh>
    <rPh sb="31" eb="33">
      <t>シュッチョウ</t>
    </rPh>
    <rPh sb="33" eb="34">
      <t>トウ</t>
    </rPh>
    <rPh sb="35" eb="37">
      <t>リョコウ</t>
    </rPh>
    <rPh sb="37" eb="39">
      <t>コウテイ</t>
    </rPh>
    <rPh sb="39" eb="40">
      <t>ゴト</t>
    </rPh>
    <rPh sb="41" eb="43">
      <t>ホンショ</t>
    </rPh>
    <rPh sb="44" eb="46">
      <t>サクセイ</t>
    </rPh>
    <rPh sb="80" eb="81">
      <t>ベツ</t>
    </rPh>
    <rPh sb="82" eb="84">
      <t>ヨウシ</t>
    </rPh>
    <rPh sb="85" eb="86">
      <t>モチ</t>
    </rPh>
    <rPh sb="88" eb="90">
      <t>サクセイ</t>
    </rPh>
    <phoneticPr fontId="3"/>
  </si>
  <si>
    <t>４．添付書類（４）その他補助金の交付に関して参考となる書類</t>
    <rPh sb="2" eb="4">
      <t>テンプ</t>
    </rPh>
    <rPh sb="4" eb="6">
      <t>ショルイ</t>
    </rPh>
    <rPh sb="11" eb="12">
      <t>タ</t>
    </rPh>
    <rPh sb="12" eb="15">
      <t>ホジョキン</t>
    </rPh>
    <rPh sb="16" eb="18">
      <t>コウフ</t>
    </rPh>
    <rPh sb="19" eb="20">
      <t>カン</t>
    </rPh>
    <rPh sb="22" eb="24">
      <t>サンコウ</t>
    </rPh>
    <rPh sb="27" eb="29">
      <t>ショルイ</t>
    </rPh>
    <phoneticPr fontId="3"/>
  </si>
  <si>
    <t>行程表及び旅費積算書
&lt;公共交通機関を使用する場合&gt;</t>
    <rPh sb="0" eb="3">
      <t>コウテイヒョウ</t>
    </rPh>
    <rPh sb="3" eb="4">
      <t>オヨ</t>
    </rPh>
    <rPh sb="5" eb="7">
      <t>リョヒ</t>
    </rPh>
    <rPh sb="7" eb="9">
      <t>セキサン</t>
    </rPh>
    <rPh sb="9" eb="10">
      <t>ショ</t>
    </rPh>
    <phoneticPr fontId="3"/>
  </si>
  <si>
    <t>補助対象経費
（事業所負担額）</t>
    <rPh sb="0" eb="2">
      <t>ホジョ</t>
    </rPh>
    <rPh sb="2" eb="4">
      <t>タイショウ</t>
    </rPh>
    <rPh sb="4" eb="6">
      <t>ケイヒ</t>
    </rPh>
    <rPh sb="8" eb="11">
      <t>ジギョウショ</t>
    </rPh>
    <rPh sb="11" eb="13">
      <t>フタン</t>
    </rPh>
    <rPh sb="13" eb="14">
      <t>ガク</t>
    </rPh>
    <phoneticPr fontId="3"/>
  </si>
  <si>
    <t>補助金申請額
（国家公務員等の旅費に関する法律積算額）</t>
  </si>
  <si>
    <t>氏名：</t>
    <rPh sb="0" eb="2">
      <t>シメイ</t>
    </rPh>
    <phoneticPr fontId="3"/>
  </si>
  <si>
    <t>パック料金</t>
    <rPh sb="3" eb="5">
      <t>リョウキン</t>
    </rPh>
    <phoneticPr fontId="3"/>
  </si>
  <si>
    <t>(パックのみ)
夕食の有無</t>
    <rPh sb="8" eb="10">
      <t>ユウショク</t>
    </rPh>
    <rPh sb="11" eb="13">
      <t>ウム</t>
    </rPh>
    <phoneticPr fontId="3"/>
  </si>
  <si>
    <t>(パックのみ)
朝食の有無</t>
    <rPh sb="8" eb="10">
      <t>チョウショク</t>
    </rPh>
    <rPh sb="11" eb="13">
      <t>ウム</t>
    </rPh>
    <phoneticPr fontId="3"/>
  </si>
  <si>
    <t>役職：</t>
    <rPh sb="0" eb="2">
      <t>ヤクショク</t>
    </rPh>
    <phoneticPr fontId="3"/>
  </si>
  <si>
    <t>区分：</t>
    <rPh sb="0" eb="2">
      <t>クブン</t>
    </rPh>
    <phoneticPr fontId="3"/>
  </si>
  <si>
    <t>鉄道賃</t>
    <rPh sb="0" eb="2">
      <t>テツドウ</t>
    </rPh>
    <rPh sb="2" eb="3">
      <t>チン</t>
    </rPh>
    <phoneticPr fontId="3"/>
  </si>
  <si>
    <t>航空賃</t>
    <rPh sb="0" eb="1">
      <t>ワタル</t>
    </rPh>
    <rPh sb="1" eb="2">
      <t>アケル</t>
    </rPh>
    <rPh sb="2" eb="3">
      <t>チン</t>
    </rPh>
    <phoneticPr fontId="3"/>
  </si>
  <si>
    <r>
      <t xml:space="preserve">車賃
</t>
    </r>
    <r>
      <rPr>
        <sz val="8"/>
        <rFont val="ＭＳ 明朝"/>
        <family val="1"/>
        <charset val="128"/>
      </rPr>
      <t>(バス・タクシー)</t>
    </r>
    <rPh sb="0" eb="1">
      <t>シャ</t>
    </rPh>
    <rPh sb="1" eb="2">
      <t>チン</t>
    </rPh>
    <phoneticPr fontId="3"/>
  </si>
  <si>
    <t>宿泊料</t>
    <rPh sb="0" eb="3">
      <t>シュクハクリョウ</t>
    </rPh>
    <phoneticPr fontId="3"/>
  </si>
  <si>
    <t>食卓料</t>
    <rPh sb="0" eb="2">
      <t>ショクタク</t>
    </rPh>
    <rPh sb="2" eb="3">
      <t>リョウ</t>
    </rPh>
    <phoneticPr fontId="3"/>
  </si>
  <si>
    <t>日付</t>
    <rPh sb="0" eb="2">
      <t>ヒヅケ</t>
    </rPh>
    <phoneticPr fontId="3"/>
  </si>
  <si>
    <t>出発
時刻</t>
    <rPh sb="0" eb="2">
      <t>シュッパツ</t>
    </rPh>
    <rPh sb="3" eb="5">
      <t>ジコク</t>
    </rPh>
    <phoneticPr fontId="3"/>
  </si>
  <si>
    <t>到着
時刻</t>
    <rPh sb="0" eb="2">
      <t>トウチャク</t>
    </rPh>
    <rPh sb="3" eb="5">
      <t>ジコク</t>
    </rPh>
    <phoneticPr fontId="3"/>
  </si>
  <si>
    <t>出発地</t>
    <rPh sb="0" eb="2">
      <t>シュッパツ</t>
    </rPh>
    <rPh sb="2" eb="3">
      <t>チ</t>
    </rPh>
    <phoneticPr fontId="3"/>
  </si>
  <si>
    <t>交通手段</t>
    <rPh sb="0" eb="2">
      <t>コウツウ</t>
    </rPh>
    <rPh sb="2" eb="4">
      <t>シュダン</t>
    </rPh>
    <phoneticPr fontId="3"/>
  </si>
  <si>
    <t>到着地</t>
    <rPh sb="0" eb="2">
      <t>トウチャク</t>
    </rPh>
    <rPh sb="2" eb="3">
      <t>チ</t>
    </rPh>
    <phoneticPr fontId="3"/>
  </si>
  <si>
    <t>宿泊地</t>
    <rPh sb="0" eb="3">
      <t>シュクハクチ</t>
    </rPh>
    <phoneticPr fontId="3"/>
  </si>
  <si>
    <t>路程</t>
    <rPh sb="0" eb="2">
      <t>ロテイ</t>
    </rPh>
    <phoneticPr fontId="3"/>
  </si>
  <si>
    <t>運賃</t>
    <rPh sb="0" eb="2">
      <t>ウンチン</t>
    </rPh>
    <phoneticPr fontId="3"/>
  </si>
  <si>
    <t>急行
料金</t>
    <rPh sb="0" eb="2">
      <t>キュウコウ</t>
    </rPh>
    <rPh sb="3" eb="5">
      <t>リョウキン</t>
    </rPh>
    <phoneticPr fontId="3"/>
  </si>
  <si>
    <t>夜数</t>
    <rPh sb="0" eb="1">
      <t>ヨル</t>
    </rPh>
    <rPh sb="1" eb="2">
      <t>カズ</t>
    </rPh>
    <phoneticPr fontId="3"/>
  </si>
  <si>
    <t>定額</t>
    <rPh sb="0" eb="2">
      <t>テイガク</t>
    </rPh>
    <phoneticPr fontId="3"/>
  </si>
  <si>
    <t>km</t>
  </si>
  <si>
    <t>円</t>
    <rPh sb="0" eb="1">
      <t>エン</t>
    </rPh>
    <phoneticPr fontId="3"/>
  </si>
  <si>
    <t>夜</t>
    <rPh sb="0" eb="1">
      <t>ヨル</t>
    </rPh>
    <phoneticPr fontId="3"/>
  </si>
  <si>
    <t>計</t>
    <rPh sb="0" eb="1">
      <t>ケイ</t>
    </rPh>
    <phoneticPr fontId="3"/>
  </si>
  <si>
    <t>補助金申請額</t>
    <rPh sb="0" eb="3">
      <t>ホジョキン</t>
    </rPh>
    <rPh sb="3" eb="5">
      <t>シンセイ</t>
    </rPh>
    <rPh sb="5" eb="6">
      <t>ガク</t>
    </rPh>
    <phoneticPr fontId="3"/>
  </si>
  <si>
    <t>（注）当該様式内に必要事項が記入しきれない場合には、適宜、別の用紙を用いて作成すること。</t>
  </si>
  <si>
    <t>自己負担額</t>
  </si>
  <si>
    <t>行程表及び旅費積算書
&lt;公共交通機関を使用した場合&gt;</t>
    <rPh sb="0" eb="3">
      <t>コウテイヒョウ</t>
    </rPh>
    <rPh sb="3" eb="4">
      <t>オヨ</t>
    </rPh>
    <rPh sb="5" eb="7">
      <t>リョヒ</t>
    </rPh>
    <rPh sb="7" eb="9">
      <t>セキサン</t>
    </rPh>
    <rPh sb="9" eb="10">
      <t>ショ</t>
    </rPh>
    <phoneticPr fontId="3"/>
  </si>
  <si>
    <t>出張等計画書</t>
    <rPh sb="0" eb="3">
      <t>シュッチョウトウ</t>
    </rPh>
    <rPh sb="3" eb="6">
      <t>ケイカクショ</t>
    </rPh>
    <phoneticPr fontId="3"/>
  </si>
  <si>
    <t>&lt;補助対象事業者所有の自家用車を使用する場合&gt;</t>
    <rPh sb="1" eb="3">
      <t>ホジョ</t>
    </rPh>
    <rPh sb="3" eb="5">
      <t>タイショウ</t>
    </rPh>
    <rPh sb="5" eb="8">
      <t>ジギョウシャ</t>
    </rPh>
    <rPh sb="8" eb="10">
      <t>ショユウ</t>
    </rPh>
    <rPh sb="11" eb="15">
      <t>ジカヨウシャ</t>
    </rPh>
    <rPh sb="16" eb="18">
      <t>シヨウ</t>
    </rPh>
    <rPh sb="20" eb="22">
      <t>バアイ</t>
    </rPh>
    <phoneticPr fontId="3"/>
  </si>
  <si>
    <t>社会福祉法人国交会 自動車苑</t>
    <rPh sb="2" eb="4">
      <t>フクシ</t>
    </rPh>
    <rPh sb="13" eb="14">
      <t>エン</t>
    </rPh>
    <phoneticPr fontId="3"/>
  </si>
  <si>
    <t>１．出張等の概要</t>
    <rPh sb="2" eb="5">
      <t>シュッチョウトウ</t>
    </rPh>
    <phoneticPr fontId="3"/>
  </si>
  <si>
    <t>東京都千代田区霞が関2-1-3</t>
    <rPh sb="0" eb="3">
      <t>トウキョウト</t>
    </rPh>
    <rPh sb="3" eb="7">
      <t>チヨダク</t>
    </rPh>
    <rPh sb="7" eb="8">
      <t>カスミ</t>
    </rPh>
    <rPh sb="9" eb="10">
      <t>セキ</t>
    </rPh>
    <phoneticPr fontId="3"/>
  </si>
  <si>
    <t>③出張者（役職、氏名）：</t>
    <rPh sb="1" eb="3">
      <t>シュッチョウ</t>
    </rPh>
    <rPh sb="3" eb="4">
      <t>シャ</t>
    </rPh>
    <rPh sb="5" eb="7">
      <t>ヤクショク</t>
    </rPh>
    <rPh sb="8" eb="10">
      <t>シメイ</t>
    </rPh>
    <phoneticPr fontId="3"/>
  </si>
  <si>
    <t>看護師長</t>
    <rPh sb="0" eb="4">
      <t>カンゴシチョウ</t>
    </rPh>
    <phoneticPr fontId="3"/>
  </si>
  <si>
    <t>看護師</t>
    <rPh sb="0" eb="3">
      <t>カンゴシ</t>
    </rPh>
    <phoneticPr fontId="3"/>
  </si>
  <si>
    <t>C</t>
  </si>
  <si>
    <t>　</t>
    <phoneticPr fontId="3"/>
  </si>
  <si>
    <t>⑤当該出張により期待される高次脳機能障害者の社会復帰促進への効果</t>
    <rPh sb="1" eb="3">
      <t>トウガイ</t>
    </rPh>
    <rPh sb="3" eb="5">
      <t>シュッチョウ</t>
    </rPh>
    <phoneticPr fontId="3"/>
  </si>
  <si>
    <t>２．研修、講演会等の旅行行程</t>
    <rPh sb="2" eb="4">
      <t>ケンシュウ</t>
    </rPh>
    <rPh sb="5" eb="8">
      <t>コウエンカイ</t>
    </rPh>
    <rPh sb="8" eb="9">
      <t>トウ</t>
    </rPh>
    <rPh sb="10" eb="12">
      <t>リョコウ</t>
    </rPh>
    <rPh sb="12" eb="14">
      <t>コウテイ</t>
    </rPh>
    <phoneticPr fontId="3"/>
  </si>
  <si>
    <t>３．研修、講演会等の参加に要する経費</t>
    <rPh sb="2" eb="4">
      <t>ケンシュウ</t>
    </rPh>
    <rPh sb="5" eb="8">
      <t>コウエンカイ</t>
    </rPh>
    <rPh sb="8" eb="9">
      <t>トウ</t>
    </rPh>
    <rPh sb="10" eb="12">
      <t>サンカ</t>
    </rPh>
    <rPh sb="13" eb="14">
      <t>ヨウ</t>
    </rPh>
    <rPh sb="16" eb="18">
      <t>ケイヒ</t>
    </rPh>
    <phoneticPr fontId="3"/>
  </si>
  <si>
    <t>旅行行程表及び旅費積算書
&lt;補助対象事業者所有の自家用車を使用する場合&gt;</t>
    <rPh sb="0" eb="2">
      <t>リョコウ</t>
    </rPh>
    <rPh sb="2" eb="5">
      <t>コウテイヒョウ</t>
    </rPh>
    <rPh sb="5" eb="6">
      <t>オヨ</t>
    </rPh>
    <rPh sb="7" eb="9">
      <t>リョヒ</t>
    </rPh>
    <rPh sb="9" eb="11">
      <t>セキサン</t>
    </rPh>
    <rPh sb="11" eb="12">
      <t>ショ</t>
    </rPh>
    <phoneticPr fontId="3"/>
  </si>
  <si>
    <t>補助対象経費
（事業所負担額）</t>
    <phoneticPr fontId="17"/>
  </si>
  <si>
    <t>補助金申請額
（国家公務員等の旅費に関する法律積算額）</t>
    <phoneticPr fontId="17"/>
  </si>
  <si>
    <t>雑費</t>
    <rPh sb="0" eb="2">
      <t>ザッピ</t>
    </rPh>
    <phoneticPr fontId="3"/>
  </si>
  <si>
    <t>所在地</t>
    <rPh sb="0" eb="3">
      <t>ショザイチ</t>
    </rPh>
    <phoneticPr fontId="3"/>
  </si>
  <si>
    <t>到着地</t>
    <rPh sb="0" eb="3">
      <t>トウチャクチ</t>
    </rPh>
    <phoneticPr fontId="3"/>
  </si>
  <si>
    <t>高速道路等
の使用有無</t>
    <rPh sb="0" eb="2">
      <t>コウソク</t>
    </rPh>
    <rPh sb="2" eb="4">
      <t>ドウロ</t>
    </rPh>
    <rPh sb="4" eb="5">
      <t>トウ</t>
    </rPh>
    <rPh sb="7" eb="9">
      <t>シヨウ</t>
    </rPh>
    <rPh sb="9" eb="11">
      <t>ウム</t>
    </rPh>
    <phoneticPr fontId="3"/>
  </si>
  <si>
    <t>日数</t>
    <rPh sb="0" eb="2">
      <t>ニッスウ</t>
    </rPh>
    <phoneticPr fontId="3"/>
  </si>
  <si>
    <t>実費</t>
    <rPh sb="0" eb="2">
      <t>ジッピ</t>
    </rPh>
    <phoneticPr fontId="3"/>
  </si>
  <si>
    <t>○○病院
（勤務地）</t>
    <rPh sb="2" eb="4">
      <t>ビョウイン</t>
    </rPh>
    <rPh sb="6" eb="9">
      <t>キンムチ</t>
    </rPh>
    <phoneticPr fontId="3"/>
  </si>
  <si>
    <t>山形県山形市旅篭町２丁目３−２５</t>
    <rPh sb="0" eb="3">
      <t>ヤマガタケン</t>
    </rPh>
    <rPh sb="3" eb="6">
      <t>ヤマガタシ</t>
    </rPh>
    <rPh sb="6" eb="9">
      <t>ハタゴマチ</t>
    </rPh>
    <rPh sb="10" eb="12">
      <t>チョウメ</t>
    </rPh>
    <phoneticPr fontId="3"/>
  </si>
  <si>
    <t>東北療護センター</t>
    <rPh sb="0" eb="2">
      <t>トウホク</t>
    </rPh>
    <rPh sb="2" eb="4">
      <t>リョウゴ</t>
    </rPh>
    <phoneticPr fontId="3"/>
  </si>
  <si>
    <t>宮城県仙台市太白区長町南４丁目２０−６</t>
    <rPh sb="0" eb="19">
      <t>トウホクリョウゴ</t>
    </rPh>
    <phoneticPr fontId="3"/>
  </si>
  <si>
    <t>仙台市</t>
    <rPh sb="0" eb="3">
      <t>センダイシ</t>
    </rPh>
    <phoneticPr fontId="3"/>
  </si>
  <si>
    <t>無</t>
    <rPh sb="0" eb="1">
      <t>ナ</t>
    </rPh>
    <phoneticPr fontId="3"/>
  </si>
  <si>
    <t xml:space="preserve">山形県山形市旅篭町２丁目３−２５ </t>
    <rPh sb="0" eb="3">
      <t>ヤマガタケン</t>
    </rPh>
    <rPh sb="3" eb="6">
      <t>ヤマガタシ</t>
    </rPh>
    <rPh sb="6" eb="9">
      <t>ハタゴマチ</t>
    </rPh>
    <rPh sb="10" eb="12">
      <t>チョウメ</t>
    </rPh>
    <phoneticPr fontId="3"/>
  </si>
  <si>
    <t>※旅行行程の合計キロ数(km)に1km未満の端数が生じたときは、切り捨てて記入すること。</t>
    <rPh sb="1" eb="3">
      <t>リョコウ</t>
    </rPh>
    <rPh sb="3" eb="5">
      <t>コウテイ</t>
    </rPh>
    <rPh sb="6" eb="8">
      <t>ゴウケイ</t>
    </rPh>
    <rPh sb="10" eb="11">
      <t>スウ</t>
    </rPh>
    <rPh sb="19" eb="21">
      <t>ミマン</t>
    </rPh>
    <rPh sb="22" eb="24">
      <t>ハスウ</t>
    </rPh>
    <rPh sb="25" eb="26">
      <t>ショウ</t>
    </rPh>
    <rPh sb="32" eb="33">
      <t>キ</t>
    </rPh>
    <rPh sb="34" eb="35">
      <t>ス</t>
    </rPh>
    <rPh sb="37" eb="39">
      <t>キニュウ</t>
    </rPh>
    <phoneticPr fontId="3"/>
  </si>
  <si>
    <t>自家用車使用の経路書</t>
    <rPh sb="0" eb="4">
      <t>ジカヨウシャ</t>
    </rPh>
    <rPh sb="4" eb="6">
      <t>シヨウ</t>
    </rPh>
    <rPh sb="7" eb="9">
      <t>ケイロ</t>
    </rPh>
    <rPh sb="9" eb="10">
      <t>ショ</t>
    </rPh>
    <phoneticPr fontId="3"/>
  </si>
  <si>
    <t>Aと同じ車で移動しているため経路書の添付を省略。</t>
    <rPh sb="2" eb="3">
      <t>オナ</t>
    </rPh>
    <rPh sb="4" eb="5">
      <t>クルマ</t>
    </rPh>
    <rPh sb="6" eb="8">
      <t>イドウ</t>
    </rPh>
    <rPh sb="14" eb="16">
      <t>ケイロ</t>
    </rPh>
    <rPh sb="16" eb="17">
      <t>ショ</t>
    </rPh>
    <rPh sb="18" eb="20">
      <t>テンプ</t>
    </rPh>
    <rPh sb="21" eb="23">
      <t>ショウリャク</t>
    </rPh>
    <phoneticPr fontId="3"/>
  </si>
  <si>
    <t>行政職</t>
    <rPh sb="0" eb="3">
      <t>ギョウセイショク</t>
    </rPh>
    <phoneticPr fontId="3"/>
  </si>
  <si>
    <t>役職</t>
    <rPh sb="0" eb="2">
      <t>ヤクショク</t>
    </rPh>
    <phoneticPr fontId="3"/>
  </si>
  <si>
    <t>分類</t>
    <rPh sb="0" eb="2">
      <t>ブンルイ</t>
    </rPh>
    <phoneticPr fontId="3"/>
  </si>
  <si>
    <t>日当</t>
    <rPh sb="0" eb="2">
      <t>ニットウ</t>
    </rPh>
    <phoneticPr fontId="3"/>
  </si>
  <si>
    <t>宿泊料（1夜につき）</t>
    <rPh sb="0" eb="2">
      <t>シュクハク</t>
    </rPh>
    <rPh sb="2" eb="3">
      <t>リョウ</t>
    </rPh>
    <rPh sb="5" eb="6">
      <t>ヨル</t>
    </rPh>
    <phoneticPr fontId="3"/>
  </si>
  <si>
    <t>甲地方</t>
    <rPh sb="0" eb="1">
      <t>コウ</t>
    </rPh>
    <rPh sb="1" eb="3">
      <t>チホウ</t>
    </rPh>
    <phoneticPr fontId="3"/>
  </si>
  <si>
    <t>※左記以外は乙地方となる。</t>
    <rPh sb="1" eb="3">
      <t>サキ</t>
    </rPh>
    <rPh sb="3" eb="5">
      <t>イガイ</t>
    </rPh>
    <rPh sb="6" eb="7">
      <t>オツ</t>
    </rPh>
    <rPh sb="7" eb="9">
      <t>チホウ</t>
    </rPh>
    <phoneticPr fontId="3"/>
  </si>
  <si>
    <t>日当支給割合</t>
    <rPh sb="0" eb="6">
      <t>ニットウシキュウワリアイ</t>
    </rPh>
    <phoneticPr fontId="3"/>
  </si>
  <si>
    <t>乙地方</t>
    <rPh sb="0" eb="1">
      <t>オツ</t>
    </rPh>
    <rPh sb="1" eb="3">
      <t>チホウ</t>
    </rPh>
    <phoneticPr fontId="3"/>
  </si>
  <si>
    <t>朝</t>
    <rPh sb="0" eb="1">
      <t>アサ</t>
    </rPh>
    <phoneticPr fontId="3"/>
  </si>
  <si>
    <t>東京都特別区</t>
    <rPh sb="0" eb="3">
      <t>トウキョウト</t>
    </rPh>
    <rPh sb="3" eb="6">
      <t>トクベツク</t>
    </rPh>
    <phoneticPr fontId="3"/>
  </si>
  <si>
    <t>指定職</t>
    <rPh sb="0" eb="3">
      <t>シテイショク</t>
    </rPh>
    <phoneticPr fontId="3"/>
  </si>
  <si>
    <t>大学教授</t>
    <rPh sb="0" eb="2">
      <t>ダイガク</t>
    </rPh>
    <rPh sb="2" eb="4">
      <t>キョウジュ</t>
    </rPh>
    <phoneticPr fontId="3"/>
  </si>
  <si>
    <t>①</t>
  </si>
  <si>
    <t>横浜市</t>
    <rPh sb="0" eb="3">
      <t>ヨコハマシ</t>
    </rPh>
    <phoneticPr fontId="3"/>
  </si>
  <si>
    <t>院長</t>
    <rPh sb="0" eb="2">
      <t>インチョウ</t>
    </rPh>
    <phoneticPr fontId="3"/>
  </si>
  <si>
    <t>川崎市</t>
    <rPh sb="0" eb="3">
      <t>カワサキシ</t>
    </rPh>
    <phoneticPr fontId="3"/>
  </si>
  <si>
    <t>副院長</t>
    <rPh sb="0" eb="3">
      <t>フクインチョウ</t>
    </rPh>
    <phoneticPr fontId="3"/>
  </si>
  <si>
    <t>相模原市</t>
    <rPh sb="0" eb="4">
      <t>サガミハラシ</t>
    </rPh>
    <phoneticPr fontId="3"/>
  </si>
  <si>
    <t>理事長</t>
    <rPh sb="0" eb="3">
      <t>リジチョウ</t>
    </rPh>
    <phoneticPr fontId="3"/>
  </si>
  <si>
    <t>千葉市</t>
    <rPh sb="0" eb="3">
      <t>チバシ</t>
    </rPh>
    <phoneticPr fontId="3"/>
  </si>
  <si>
    <t>理事</t>
    <rPh sb="0" eb="2">
      <t>リジ</t>
    </rPh>
    <phoneticPr fontId="3"/>
  </si>
  <si>
    <t>さいたま市</t>
    <rPh sb="4" eb="5">
      <t>シ</t>
    </rPh>
    <phoneticPr fontId="3"/>
  </si>
  <si>
    <t>その他これらに準ずる者</t>
    <rPh sb="2" eb="3">
      <t>タ</t>
    </rPh>
    <rPh sb="7" eb="8">
      <t>ジュン</t>
    </rPh>
    <rPh sb="10" eb="11">
      <t>モノ</t>
    </rPh>
    <phoneticPr fontId="3"/>
  </si>
  <si>
    <t>名古屋市</t>
    <rPh sb="0" eb="4">
      <t>ナゴヤシ</t>
    </rPh>
    <phoneticPr fontId="3"/>
  </si>
  <si>
    <t>７級以上</t>
    <rPh sb="1" eb="2">
      <t>キュウ</t>
    </rPh>
    <rPh sb="2" eb="4">
      <t>イジョウ</t>
    </rPh>
    <phoneticPr fontId="3"/>
  </si>
  <si>
    <t>大学准教授</t>
    <rPh sb="0" eb="2">
      <t>ダイガク</t>
    </rPh>
    <rPh sb="2" eb="5">
      <t>ジュンキョウジュ</t>
    </rPh>
    <phoneticPr fontId="3"/>
  </si>
  <si>
    <t>②</t>
  </si>
  <si>
    <t>京都市</t>
    <rPh sb="0" eb="3">
      <t>キョウトシ</t>
    </rPh>
    <phoneticPr fontId="3"/>
  </si>
  <si>
    <t>医師</t>
    <rPh sb="0" eb="2">
      <t>イシ</t>
    </rPh>
    <phoneticPr fontId="3"/>
  </si>
  <si>
    <t>大阪市</t>
    <rPh sb="0" eb="3">
      <t>オオサカシ</t>
    </rPh>
    <phoneticPr fontId="3"/>
  </si>
  <si>
    <t>病棟長</t>
    <rPh sb="0" eb="2">
      <t>ビョウトウ</t>
    </rPh>
    <rPh sb="2" eb="3">
      <t>チョウ</t>
    </rPh>
    <phoneticPr fontId="3"/>
  </si>
  <si>
    <t>堺市</t>
    <rPh sb="0" eb="2">
      <t>サカイシ</t>
    </rPh>
    <phoneticPr fontId="3"/>
  </si>
  <si>
    <t>神戸市</t>
    <rPh sb="0" eb="3">
      <t>コウベシ</t>
    </rPh>
    <phoneticPr fontId="3"/>
  </si>
  <si>
    <t>各種技師</t>
    <rPh sb="0" eb="2">
      <t>カクシュ</t>
    </rPh>
    <rPh sb="2" eb="4">
      <t>ギシ</t>
    </rPh>
    <phoneticPr fontId="3"/>
  </si>
  <si>
    <t>広島市</t>
    <rPh sb="0" eb="3">
      <t>ヒロシマシ</t>
    </rPh>
    <phoneticPr fontId="3"/>
  </si>
  <si>
    <t>部長</t>
    <rPh sb="0" eb="2">
      <t>ブチョウ</t>
    </rPh>
    <phoneticPr fontId="3"/>
  </si>
  <si>
    <t>福岡市</t>
    <rPh sb="0" eb="3">
      <t>フクオカシ</t>
    </rPh>
    <phoneticPr fontId="3"/>
  </si>
  <si>
    <t>その他</t>
    <rPh sb="2" eb="3">
      <t>タ</t>
    </rPh>
    <phoneticPr fontId="3"/>
  </si>
  <si>
    <t>６級以下
３級以上</t>
    <rPh sb="1" eb="2">
      <t>キュウ</t>
    </rPh>
    <rPh sb="2" eb="4">
      <t>イカ</t>
    </rPh>
    <rPh sb="6" eb="7">
      <t>キュウ</t>
    </rPh>
    <rPh sb="7" eb="9">
      <t>イジョウ</t>
    </rPh>
    <phoneticPr fontId="3"/>
  </si>
  <si>
    <t>③</t>
  </si>
  <si>
    <t>各種福祉士</t>
    <rPh sb="0" eb="2">
      <t>カクシュ</t>
    </rPh>
    <rPh sb="2" eb="5">
      <t>フクシシ</t>
    </rPh>
    <phoneticPr fontId="3"/>
  </si>
  <si>
    <t>事務長</t>
    <rPh sb="0" eb="3">
      <t>ジムチョウ</t>
    </rPh>
    <phoneticPr fontId="3"/>
  </si>
  <si>
    <t>係長（事務職）</t>
    <rPh sb="0" eb="2">
      <t>カカリチョウ</t>
    </rPh>
    <rPh sb="3" eb="6">
      <t>ジムショク</t>
    </rPh>
    <phoneticPr fontId="3"/>
  </si>
  <si>
    <t>２級以下</t>
    <rPh sb="1" eb="2">
      <t>キュウ</t>
    </rPh>
    <rPh sb="2" eb="4">
      <t>イカ</t>
    </rPh>
    <phoneticPr fontId="3"/>
  </si>
  <si>
    <t>ホームヘルパー</t>
  </si>
  <si>
    <t>④</t>
  </si>
  <si>
    <t>生活支援員</t>
    <rPh sb="0" eb="2">
      <t>セイカツ</t>
    </rPh>
    <rPh sb="2" eb="5">
      <t>シエンイン</t>
    </rPh>
    <phoneticPr fontId="3"/>
  </si>
  <si>
    <t>係員（事務職）</t>
    <rPh sb="0" eb="2">
      <t>カカリイン</t>
    </rPh>
    <rPh sb="3" eb="6">
      <t>ジムショク</t>
    </rPh>
    <phoneticPr fontId="3"/>
  </si>
  <si>
    <t>補助対象経費</t>
    <phoneticPr fontId="17"/>
  </si>
  <si>
    <t>自己負担額</t>
    <phoneticPr fontId="3"/>
  </si>
  <si>
    <t>自己負担額</t>
    <phoneticPr fontId="17"/>
  </si>
  <si>
    <t>補助金申請額</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</si>
</sst>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quot;円&quot;"/>
    <numFmt numFmtId="177" formatCode="#,##0.0;[Red]\-#,##0.0"/>
    <numFmt numFmtId="178" formatCode="ggge&quot;年&quot;m&quot;月&quot;d&quot;日&quot;\(aaa\)"/>
    <numFmt numFmtId="179" formatCode="gggyy&quot;年&quot;m&quot;月&quot;d&quot;日&quot;"/>
    <numFmt numFmtId="180" formatCode="m/d;@"/>
    <numFmt numFmtId="181" formatCode="#,##0;[Red]#,##0"/>
  </numFmts>
  <fonts count="28">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1"/>
      <name val="ＭＳ 明朝"/>
      <family val="1"/>
    </font>
    <font>
      <b/>
      <sz val="11"/>
      <name val="ＭＳ 明朝"/>
      <family val="1"/>
    </font>
    <font>
      <b/>
      <sz val="16"/>
      <name val="ＭＳ 明朝"/>
      <family val="1"/>
    </font>
    <font>
      <b/>
      <sz val="14"/>
      <name val="ＭＳ 明朝"/>
      <family val="1"/>
    </font>
    <font>
      <sz val="9"/>
      <name val="ＭＳ 明朝"/>
      <family val="1"/>
    </font>
    <font>
      <sz val="8"/>
      <name val="ＭＳ 明朝"/>
      <family val="1"/>
    </font>
    <font>
      <sz val="12"/>
      <name val="ＭＳ 明朝"/>
      <family val="1"/>
    </font>
    <font>
      <sz val="14"/>
      <name val="ＭＳ 明朝"/>
      <family val="1"/>
    </font>
    <font>
      <b/>
      <sz val="12"/>
      <name val="ＭＳ 明朝"/>
      <family val="1"/>
    </font>
    <font>
      <u/>
      <sz val="8"/>
      <name val="ＭＳ 明朝"/>
      <family val="1"/>
      <charset val="128"/>
    </font>
    <font>
      <sz val="8"/>
      <name val="ＭＳ 明朝"/>
      <family val="1"/>
      <charset val="128"/>
    </font>
    <font>
      <b/>
      <sz val="14"/>
      <color indexed="81"/>
      <name val="ＭＳ Ｐゴシック"/>
      <family val="3"/>
      <charset val="128"/>
    </font>
    <font>
      <b/>
      <sz val="9"/>
      <name val="ＭＳ 明朝"/>
      <family val="1"/>
      <charset val="128"/>
    </font>
    <font>
      <sz val="6"/>
      <name val="ＭＳ Ｐゴシック"/>
      <family val="3"/>
      <charset val="128"/>
    </font>
    <font>
      <sz val="11"/>
      <name val="ＭＳ 明朝"/>
      <family val="1"/>
      <charset val="128"/>
    </font>
    <font>
      <sz val="9"/>
      <color indexed="81"/>
      <name val="MS P ゴシック"/>
      <family val="3"/>
      <charset val="128"/>
    </font>
    <font>
      <b/>
      <sz val="11"/>
      <color theme="1"/>
      <name val="ＭＳ 明朝"/>
      <family val="1"/>
    </font>
    <font>
      <b/>
      <sz val="14"/>
      <color theme="1"/>
      <name val="ＭＳ 明朝"/>
      <family val="1"/>
    </font>
    <font>
      <sz val="11"/>
      <color theme="1"/>
      <name val="ＭＳ 明朝"/>
      <family val="1"/>
    </font>
    <font>
      <sz val="12"/>
      <color theme="1"/>
      <name val="ＭＳ 明朝"/>
      <family val="1"/>
    </font>
    <font>
      <b/>
      <sz val="12"/>
      <color theme="1"/>
      <name val="ＭＳ 明朝"/>
      <family val="1"/>
    </font>
    <font>
      <i/>
      <sz val="12"/>
      <color theme="1"/>
      <name val="ＭＳ 明朝"/>
      <family val="1"/>
    </font>
    <font>
      <sz val="9"/>
      <name val="Arial"/>
      <family val="2"/>
    </font>
    <font>
      <sz val="14"/>
      <color theme="1"/>
      <name val="ＭＳ 明朝"/>
      <family val="1"/>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4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xf numFmtId="0" fontId="2"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01">
    <xf numFmtId="0" fontId="0" fillId="0" borderId="0" xfId="0">
      <alignment vertical="center"/>
    </xf>
    <xf numFmtId="0" fontId="4" fillId="0" borderId="0" xfId="4" applyFont="1">
      <alignment vertical="center"/>
    </xf>
    <xf numFmtId="0" fontId="7" fillId="0" borderId="0" xfId="4" applyFont="1" applyAlignment="1">
      <alignment horizontal="center" vertical="center"/>
    </xf>
    <xf numFmtId="0" fontId="4" fillId="0" borderId="0" xfId="4" applyFont="1" applyAlignment="1">
      <alignment horizontal="justify" vertical="center"/>
    </xf>
    <xf numFmtId="0" fontId="4" fillId="0" borderId="0" xfId="4" applyFont="1" applyAlignment="1">
      <alignment horizontal="center" vertical="center"/>
    </xf>
    <xf numFmtId="0" fontId="4" fillId="0" borderId="0" xfId="4" applyFont="1" applyAlignment="1">
      <alignment horizontal="left" vertical="top" wrapText="1"/>
    </xf>
    <xf numFmtId="0" fontId="4" fillId="0" borderId="0" xfId="4" applyFont="1" applyAlignment="1">
      <alignment horizontal="left" vertical="center" wrapText="1"/>
    </xf>
    <xf numFmtId="0" fontId="4" fillId="0" borderId="0" xfId="4" applyFont="1" applyAlignment="1">
      <alignment vertical="top" wrapText="1"/>
    </xf>
    <xf numFmtId="0" fontId="11" fillId="0" borderId="0" xfId="0" applyFont="1">
      <alignment vertical="center"/>
    </xf>
    <xf numFmtId="0" fontId="11" fillId="0" borderId="0" xfId="0" applyFont="1" applyAlignment="1">
      <alignment horizontal="center" vertical="center" shrinkToFit="1"/>
    </xf>
    <xf numFmtId="0" fontId="10" fillId="0" borderId="0" xfId="0" applyFont="1">
      <alignment vertical="center"/>
    </xf>
    <xf numFmtId="0" fontId="12" fillId="0" borderId="0" xfId="0" applyFont="1">
      <alignment vertical="center"/>
    </xf>
    <xf numFmtId="0" fontId="10" fillId="0" borderId="0" xfId="0" applyFont="1" applyAlignment="1">
      <alignment horizontal="right" vertical="center" shrinkToFi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180" fontId="10" fillId="2" borderId="3" xfId="0" applyNumberFormat="1" applyFont="1" applyFill="1" applyBorder="1" applyAlignment="1">
      <alignment horizontal="center" vertical="center" shrinkToFit="1"/>
    </xf>
    <xf numFmtId="0" fontId="10" fillId="0" borderId="5" xfId="0" applyFont="1" applyBorder="1" applyAlignment="1">
      <alignment horizontal="center" vertical="center" wrapText="1" shrinkToFit="1"/>
    </xf>
    <xf numFmtId="0" fontId="10" fillId="0" borderId="6" xfId="0" applyFont="1" applyBorder="1" applyAlignment="1">
      <alignment horizontal="center" vertical="center" shrinkToFit="1"/>
    </xf>
    <xf numFmtId="20" fontId="10" fillId="2" borderId="7" xfId="0" applyNumberFormat="1" applyFont="1" applyFill="1" applyBorder="1" applyAlignment="1">
      <alignment horizontal="center" vertical="center" shrinkToFit="1"/>
    </xf>
    <xf numFmtId="20" fontId="10" fillId="2" borderId="8" xfId="0" applyNumberFormat="1" applyFont="1" applyFill="1" applyBorder="1" applyAlignment="1">
      <alignment horizontal="center" vertical="center" shrinkToFit="1"/>
    </xf>
    <xf numFmtId="0" fontId="12" fillId="0" borderId="0" xfId="0" applyFont="1" applyAlignment="1">
      <alignment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0" xfId="0" applyFont="1" applyAlignment="1">
      <alignment horizontal="center" vertical="center" shrinkToFit="1"/>
    </xf>
    <xf numFmtId="0" fontId="10" fillId="0" borderId="14" xfId="0" applyFont="1" applyBorder="1" applyAlignment="1">
      <alignment horizontal="center" vertical="center" wrapText="1" shrinkToFit="1"/>
    </xf>
    <xf numFmtId="0" fontId="10" fillId="0" borderId="15" xfId="0" applyFont="1" applyBorder="1" applyAlignment="1">
      <alignment horizontal="center" vertical="center" shrinkToFit="1"/>
    </xf>
    <xf numFmtId="20" fontId="10" fillId="2" borderId="16" xfId="0" applyNumberFormat="1" applyFont="1" applyFill="1" applyBorder="1" applyAlignment="1">
      <alignment horizontal="center" vertical="center" shrinkToFit="1"/>
    </xf>
    <xf numFmtId="20" fontId="10" fillId="2" borderId="17" xfId="0" applyNumberFormat="1" applyFont="1" applyFill="1" applyBorder="1" applyAlignment="1">
      <alignment horizontal="center" vertical="center" shrinkToFit="1"/>
    </xf>
    <xf numFmtId="0" fontId="12" fillId="0" borderId="0" xfId="0" applyFont="1" applyAlignment="1">
      <alignment horizontal="center" vertical="center"/>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2" borderId="20" xfId="0" applyFont="1" applyFill="1" applyBorder="1" applyAlignment="1">
      <alignment horizontal="justify" vertical="center" wrapText="1"/>
    </xf>
    <xf numFmtId="0" fontId="10" fillId="2" borderId="21" xfId="0" applyFont="1" applyFill="1" applyBorder="1" applyAlignment="1">
      <alignment horizontal="justify" vertical="center" wrapText="1"/>
    </xf>
    <xf numFmtId="0" fontId="10" fillId="2" borderId="21" xfId="0" applyFont="1" applyFill="1" applyBorder="1" applyAlignment="1">
      <alignment vertical="center" wrapText="1"/>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2" fillId="0" borderId="22" xfId="0" applyFont="1" applyBorder="1" applyAlignment="1">
      <alignment horizontal="center" vertical="center" shrinkToFit="1"/>
    </xf>
    <xf numFmtId="0" fontId="12" fillId="0" borderId="0" xfId="0" applyFont="1" applyAlignment="1">
      <alignment horizontal="center" vertical="center" shrinkToFit="1"/>
    </xf>
    <xf numFmtId="0" fontId="10" fillId="0" borderId="5" xfId="0" applyFont="1" applyBorder="1" applyAlignment="1">
      <alignment horizontal="center" vertical="center" shrinkToFit="1"/>
    </xf>
    <xf numFmtId="0" fontId="10" fillId="0" borderId="23" xfId="0" applyFont="1" applyBorder="1" applyAlignment="1">
      <alignment horizontal="center" vertical="center" shrinkToFit="1"/>
    </xf>
    <xf numFmtId="0" fontId="10" fillId="2" borderId="7" xfId="0" applyFont="1" applyFill="1" applyBorder="1" applyAlignment="1">
      <alignment horizontal="center" vertical="center" shrinkToFit="1"/>
    </xf>
    <xf numFmtId="0" fontId="10" fillId="0" borderId="22" xfId="0" applyFont="1" applyBorder="1" applyAlignment="1">
      <alignment horizontal="center" vertical="center" shrinkToFit="1"/>
    </xf>
    <xf numFmtId="0" fontId="10" fillId="0" borderId="25" xfId="0" applyFont="1" applyBorder="1" applyAlignment="1">
      <alignment horizontal="center" vertical="center"/>
    </xf>
    <xf numFmtId="0" fontId="10" fillId="0" borderId="2" xfId="0" applyFont="1" applyBorder="1" applyAlignment="1">
      <alignment horizontal="right" vertical="top"/>
    </xf>
    <xf numFmtId="177" fontId="10" fillId="2" borderId="3" xfId="6" applyNumberFormat="1" applyFont="1" applyFill="1" applyBorder="1" applyAlignment="1">
      <alignment vertical="center" shrinkToFit="1"/>
    </xf>
    <xf numFmtId="177" fontId="10" fillId="2" borderId="25" xfId="6" applyNumberFormat="1" applyFont="1" applyFill="1" applyBorder="1" applyAlignment="1">
      <alignment vertical="center" shrinkToFit="1"/>
    </xf>
    <xf numFmtId="177" fontId="10" fillId="0" borderId="26" xfId="6" applyNumberFormat="1" applyFont="1" applyFill="1" applyBorder="1" applyAlignment="1">
      <alignment horizontal="right" vertical="center" shrinkToFit="1"/>
    </xf>
    <xf numFmtId="0" fontId="10" fillId="0" borderId="21" xfId="0" applyFont="1" applyBorder="1" applyAlignment="1">
      <alignment horizontal="center" vertical="center" shrinkToFit="1"/>
    </xf>
    <xf numFmtId="0" fontId="10" fillId="0" borderId="21" xfId="0" applyFont="1" applyBorder="1" applyAlignment="1">
      <alignment horizontal="center" vertical="center"/>
    </xf>
    <xf numFmtId="0" fontId="10" fillId="0" borderId="19" xfId="0" applyFont="1" applyBorder="1" applyAlignment="1">
      <alignment horizontal="right" vertical="top"/>
    </xf>
    <xf numFmtId="38" fontId="10" fillId="2" borderId="20" xfId="6" applyFont="1" applyFill="1" applyBorder="1" applyAlignment="1">
      <alignment vertical="center" shrinkToFit="1"/>
    </xf>
    <xf numFmtId="38" fontId="10" fillId="2" borderId="21" xfId="6" applyFont="1" applyFill="1" applyBorder="1" applyAlignment="1">
      <alignment vertical="center" shrinkToFit="1"/>
    </xf>
    <xf numFmtId="38" fontId="10" fillId="0" borderId="28" xfId="6" applyFont="1" applyFill="1" applyBorder="1" applyAlignment="1">
      <alignment horizontal="right" vertical="center" shrinkToFit="1"/>
    </xf>
    <xf numFmtId="0" fontId="10" fillId="0" borderId="21" xfId="0" applyFont="1" applyBorder="1" applyAlignment="1">
      <alignment horizontal="center" vertical="center" wrapText="1"/>
    </xf>
    <xf numFmtId="0" fontId="10" fillId="0" borderId="19" xfId="0" applyFont="1" applyBorder="1" applyAlignment="1">
      <alignment horizontal="right" vertical="top" wrapText="1"/>
    </xf>
    <xf numFmtId="38" fontId="10" fillId="0" borderId="29" xfId="6" applyFont="1" applyFill="1" applyBorder="1" applyAlignment="1">
      <alignment horizontal="right" vertical="center" shrinkToFit="1"/>
    </xf>
    <xf numFmtId="0" fontId="10" fillId="0" borderId="17" xfId="0" applyFont="1" applyBorder="1" applyAlignment="1">
      <alignment horizontal="center" vertical="center"/>
    </xf>
    <xf numFmtId="0" fontId="10" fillId="0" borderId="15" xfId="0" applyFont="1" applyBorder="1" applyAlignment="1">
      <alignment horizontal="right" vertical="top"/>
    </xf>
    <xf numFmtId="177" fontId="10" fillId="0" borderId="28" xfId="6" applyNumberFormat="1" applyFont="1" applyFill="1" applyBorder="1" applyAlignment="1">
      <alignment horizontal="right" vertical="center" shrinkToFit="1"/>
    </xf>
    <xf numFmtId="177" fontId="10" fillId="2" borderId="20" xfId="6" applyNumberFormat="1" applyFont="1" applyFill="1" applyBorder="1" applyAlignment="1">
      <alignment vertical="center" shrinkToFit="1"/>
    </xf>
    <xf numFmtId="177" fontId="10" fillId="2" borderId="21" xfId="6" applyNumberFormat="1" applyFont="1" applyFill="1" applyBorder="1" applyAlignment="1">
      <alignment vertical="center" shrinkToFit="1"/>
    </xf>
    <xf numFmtId="0" fontId="10" fillId="0" borderId="6" xfId="0" applyFont="1" applyBorder="1" applyAlignment="1">
      <alignment horizontal="right" vertical="top" shrinkToFit="1"/>
    </xf>
    <xf numFmtId="38" fontId="10" fillId="2" borderId="7" xfId="6" applyFont="1" applyFill="1" applyBorder="1" applyAlignment="1">
      <alignment vertical="center" shrinkToFit="1"/>
    </xf>
    <xf numFmtId="0" fontId="10" fillId="0" borderId="0" xfId="0" applyFont="1" applyAlignment="1">
      <alignment vertical="center" shrinkToFit="1"/>
    </xf>
    <xf numFmtId="0" fontId="10" fillId="0" borderId="19" xfId="0" applyFont="1" applyBorder="1" applyAlignment="1">
      <alignment horizontal="right" vertical="top" shrinkToFit="1"/>
    </xf>
    <xf numFmtId="38" fontId="10" fillId="3" borderId="20" xfId="6" applyFont="1" applyFill="1" applyBorder="1" applyAlignment="1">
      <alignment vertical="center" shrinkToFit="1"/>
    </xf>
    <xf numFmtId="38" fontId="10" fillId="3" borderId="21" xfId="6" applyFont="1" applyFill="1" applyBorder="1" applyAlignment="1">
      <alignment vertical="center" shrinkToFit="1"/>
    </xf>
    <xf numFmtId="0" fontId="10" fillId="0" borderId="31" xfId="0" applyFont="1" applyBorder="1" applyAlignment="1">
      <alignment horizontal="center" vertical="center" shrinkToFit="1"/>
    </xf>
    <xf numFmtId="0" fontId="10" fillId="0" borderId="23" xfId="0" applyFont="1" applyBorder="1" applyAlignment="1">
      <alignment horizontal="right" vertical="top" shrinkToFit="1"/>
    </xf>
    <xf numFmtId="38" fontId="10" fillId="3" borderId="33" xfId="6" applyFont="1" applyFill="1" applyBorder="1" applyAlignment="1">
      <alignment vertical="center" shrinkToFit="1"/>
    </xf>
    <xf numFmtId="177" fontId="10" fillId="3" borderId="3" xfId="6" applyNumberFormat="1" applyFont="1" applyFill="1" applyBorder="1" applyAlignment="1">
      <alignment vertical="center" shrinkToFit="1"/>
    </xf>
    <xf numFmtId="177" fontId="10" fillId="3" borderId="25" xfId="6" applyNumberFormat="1" applyFont="1" applyFill="1" applyBorder="1" applyAlignment="1">
      <alignment vertical="center" shrinkToFit="1"/>
    </xf>
    <xf numFmtId="177" fontId="10" fillId="0" borderId="26" xfId="6" applyNumberFormat="1" applyFont="1" applyFill="1" applyBorder="1" applyAlignment="1">
      <alignment vertical="center" shrinkToFit="1"/>
    </xf>
    <xf numFmtId="38" fontId="10" fillId="0" borderId="28" xfId="6" applyFont="1" applyFill="1" applyBorder="1" applyAlignment="1">
      <alignment vertical="center" shrinkToFit="1"/>
    </xf>
    <xf numFmtId="177" fontId="10" fillId="3" borderId="20" xfId="6" applyNumberFormat="1" applyFont="1" applyFill="1" applyBorder="1" applyAlignment="1">
      <alignment vertical="center" shrinkToFit="1"/>
    </xf>
    <xf numFmtId="177" fontId="10" fillId="3" borderId="21" xfId="6" applyNumberFormat="1" applyFont="1" applyFill="1" applyBorder="1" applyAlignment="1">
      <alignment vertical="center" shrinkToFit="1"/>
    </xf>
    <xf numFmtId="177" fontId="10" fillId="0" borderId="28" xfId="6" applyNumberFormat="1" applyFont="1" applyFill="1" applyBorder="1" applyAlignment="1">
      <alignment vertical="center" shrinkToFit="1"/>
    </xf>
    <xf numFmtId="0" fontId="10" fillId="0" borderId="31" xfId="0" applyFont="1" applyBorder="1" applyAlignment="1">
      <alignment horizontal="center" vertical="center"/>
    </xf>
    <xf numFmtId="38" fontId="10" fillId="3" borderId="31" xfId="6" applyFont="1" applyFill="1" applyBorder="1" applyAlignment="1">
      <alignment vertical="center" shrinkToFit="1"/>
    </xf>
    <xf numFmtId="38" fontId="10" fillId="0" borderId="34" xfId="6" applyFont="1" applyFill="1" applyBorder="1" applyAlignment="1">
      <alignment vertical="center" shrinkToFit="1"/>
    </xf>
    <xf numFmtId="0" fontId="0" fillId="0" borderId="0" xfId="0" applyAlignment="1">
      <alignment horizontal="center" vertical="center"/>
    </xf>
    <xf numFmtId="0" fontId="0" fillId="0" borderId="21" xfId="0" applyBorder="1" applyAlignment="1">
      <alignment horizontal="center" vertical="center"/>
    </xf>
    <xf numFmtId="0" fontId="0" fillId="3" borderId="21" xfId="0" applyFill="1" applyBorder="1" applyAlignment="1">
      <alignment horizontal="center" vertical="center"/>
    </xf>
    <xf numFmtId="0" fontId="0" fillId="0" borderId="21" xfId="0" applyBorder="1">
      <alignment vertical="center"/>
    </xf>
    <xf numFmtId="0" fontId="0" fillId="3" borderId="21" xfId="0" applyFill="1" applyBorder="1">
      <alignment vertical="center"/>
    </xf>
    <xf numFmtId="38" fontId="0" fillId="0" borderId="21" xfId="6" applyFont="1" applyBorder="1" applyAlignment="1">
      <alignment vertical="center"/>
    </xf>
    <xf numFmtId="38" fontId="0" fillId="3" borderId="21" xfId="6" applyFont="1" applyFill="1" applyBorder="1" applyAlignment="1">
      <alignment vertical="center"/>
    </xf>
    <xf numFmtId="0" fontId="0" fillId="0" borderId="35" xfId="0" applyBorder="1" applyAlignment="1">
      <alignment horizontal="center" vertical="center"/>
    </xf>
    <xf numFmtId="12" fontId="0" fillId="0" borderId="0" xfId="7" applyNumberFormat="1" applyFont="1">
      <alignment vertical="center"/>
    </xf>
    <xf numFmtId="38" fontId="0" fillId="0" borderId="0" xfId="0" applyNumberFormat="1">
      <alignment vertical="center"/>
    </xf>
    <xf numFmtId="10" fontId="0" fillId="0" borderId="0" xfId="0" applyNumberFormat="1">
      <alignment vertical="center"/>
    </xf>
    <xf numFmtId="177" fontId="0" fillId="0" borderId="0" xfId="0" applyNumberFormat="1">
      <alignment vertical="center"/>
    </xf>
    <xf numFmtId="0" fontId="5" fillId="0" borderId="0" xfId="4" applyFont="1" applyAlignment="1">
      <alignment horizontal="center" vertical="center"/>
    </xf>
    <xf numFmtId="0" fontId="18" fillId="0" borderId="0" xfId="4" applyFont="1">
      <alignment vertical="center"/>
    </xf>
    <xf numFmtId="0" fontId="20" fillId="0" borderId="0" xfId="4" applyFont="1" applyAlignment="1">
      <alignment horizontal="center" vertical="center"/>
    </xf>
    <xf numFmtId="0" fontId="21" fillId="0" borderId="0" xfId="4" applyFont="1" applyAlignment="1">
      <alignment horizontal="center" vertical="center"/>
    </xf>
    <xf numFmtId="0" fontId="22" fillId="0" borderId="0" xfId="4" applyFont="1" applyAlignment="1">
      <alignment horizontal="center" vertical="center"/>
    </xf>
    <xf numFmtId="0" fontId="22" fillId="0" borderId="0" xfId="4" applyFont="1" applyAlignment="1">
      <alignment horizontal="justify" vertical="center"/>
    </xf>
    <xf numFmtId="0" fontId="22" fillId="0" borderId="0" xfId="4" applyFont="1">
      <alignment vertical="center"/>
    </xf>
    <xf numFmtId="0" fontId="2" fillId="0" borderId="0" xfId="0" applyFont="1">
      <alignment vertical="center"/>
    </xf>
    <xf numFmtId="0" fontId="23" fillId="0" borderId="0" xfId="0" applyFont="1" applyAlignment="1">
      <alignment horizontal="right" vertical="center" shrinkToFit="1"/>
    </xf>
    <xf numFmtId="0" fontId="24" fillId="0" borderId="0" xfId="0" applyFont="1" applyAlignment="1">
      <alignment horizontal="center" vertical="center"/>
    </xf>
    <xf numFmtId="0" fontId="24" fillId="0" borderId="0" xfId="0" applyFont="1" applyAlignment="1">
      <alignment horizontal="center" vertical="center" shrinkToFit="1"/>
    </xf>
    <xf numFmtId="0" fontId="23" fillId="0" borderId="0" xfId="0" applyFont="1">
      <alignment vertical="center"/>
    </xf>
    <xf numFmtId="0" fontId="23" fillId="0" borderId="0" xfId="0" applyFont="1" applyAlignment="1">
      <alignment horizontal="center" vertical="center" shrinkToFit="1"/>
    </xf>
    <xf numFmtId="0" fontId="23" fillId="0" borderId="37"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5" xfId="0" applyFont="1" applyBorder="1" applyAlignment="1">
      <alignment horizontal="center" vertical="center" wrapText="1" shrinkToFit="1"/>
    </xf>
    <xf numFmtId="0" fontId="23" fillId="0" borderId="10" xfId="0" applyFont="1" applyBorder="1" applyAlignment="1">
      <alignment horizontal="center" vertical="center" shrinkToFit="1"/>
    </xf>
    <xf numFmtId="0" fontId="23" fillId="0" borderId="10" xfId="0" applyFont="1" applyBorder="1" applyAlignment="1">
      <alignment horizontal="center" vertical="center" wrapText="1" shrinkToFit="1"/>
    </xf>
    <xf numFmtId="0" fontId="23" fillId="0" borderId="18" xfId="0" applyFont="1" applyBorder="1" applyAlignment="1">
      <alignment horizontal="center" vertical="center" wrapText="1"/>
    </xf>
    <xf numFmtId="0" fontId="23" fillId="0" borderId="18" xfId="0" applyFont="1" applyBorder="1" applyAlignment="1">
      <alignment horizontal="center" vertical="center"/>
    </xf>
    <xf numFmtId="0" fontId="23" fillId="0" borderId="18" xfId="0" applyFont="1" applyBorder="1" applyAlignment="1">
      <alignment horizontal="center" vertical="center" wrapText="1" shrinkToFit="1"/>
    </xf>
    <xf numFmtId="0" fontId="23" fillId="0" borderId="21" xfId="0" applyFont="1" applyBorder="1" applyAlignment="1">
      <alignment horizontal="center" vertical="center" shrinkToFit="1"/>
    </xf>
    <xf numFmtId="0" fontId="23" fillId="0" borderId="21" xfId="0" applyFont="1" applyBorder="1" applyAlignment="1">
      <alignment horizontal="center" vertical="center" wrapText="1" shrinkToFit="1"/>
    </xf>
    <xf numFmtId="0" fontId="23" fillId="0" borderId="31" xfId="0" applyFont="1" applyBorder="1" applyAlignment="1">
      <alignment horizontal="center" vertical="center" wrapText="1" shrinkToFit="1"/>
    </xf>
    <xf numFmtId="0" fontId="23" fillId="0" borderId="2" xfId="0" applyFont="1" applyBorder="1" applyAlignment="1">
      <alignment horizontal="right" vertical="top" shrinkToFit="1"/>
    </xf>
    <xf numFmtId="0" fontId="23" fillId="0" borderId="6" xfId="0" applyFont="1" applyBorder="1" applyAlignment="1">
      <alignment horizontal="right" vertical="top" wrapText="1" shrinkToFit="1"/>
    </xf>
    <xf numFmtId="0" fontId="23" fillId="0" borderId="11" xfId="0" applyFont="1" applyBorder="1" applyAlignment="1">
      <alignment horizontal="right" vertical="top" shrinkToFit="1"/>
    </xf>
    <xf numFmtId="0" fontId="23" fillId="0" borderId="11" xfId="0" applyFont="1" applyBorder="1" applyAlignment="1">
      <alignment horizontal="right" vertical="top" wrapText="1" shrinkToFit="1"/>
    </xf>
    <xf numFmtId="0" fontId="23" fillId="0" borderId="19" xfId="0" applyFont="1" applyBorder="1" applyAlignment="1">
      <alignment horizontal="right" vertical="top" wrapText="1"/>
    </xf>
    <xf numFmtId="0" fontId="23" fillId="0" borderId="19" xfId="0" applyFont="1" applyBorder="1" applyAlignment="1">
      <alignment horizontal="right" vertical="top"/>
    </xf>
    <xf numFmtId="0" fontId="23" fillId="0" borderId="19" xfId="0" applyFont="1" applyBorder="1" applyAlignment="1">
      <alignment horizontal="right" vertical="top" wrapText="1" shrinkToFit="1"/>
    </xf>
    <xf numFmtId="0" fontId="23" fillId="0" borderId="19" xfId="0" applyFont="1" applyBorder="1" applyAlignment="1">
      <alignment horizontal="right" vertical="top" shrinkToFit="1"/>
    </xf>
    <xf numFmtId="0" fontId="23" fillId="0" borderId="15" xfId="0" applyFont="1" applyBorder="1" applyAlignment="1">
      <alignment horizontal="right" vertical="top" shrinkToFit="1"/>
    </xf>
    <xf numFmtId="0" fontId="23" fillId="0" borderId="23" xfId="0" applyFont="1" applyBorder="1" applyAlignment="1">
      <alignment horizontal="right" vertical="top" shrinkToFit="1"/>
    </xf>
    <xf numFmtId="0" fontId="23" fillId="0" borderId="23" xfId="0" applyFont="1" applyBorder="1" applyAlignment="1">
      <alignment horizontal="right" vertical="center" shrinkToFit="1"/>
    </xf>
    <xf numFmtId="0" fontId="10" fillId="0" borderId="0" xfId="0" applyFont="1" applyAlignment="1">
      <alignment horizontal="right" vertical="top"/>
    </xf>
    <xf numFmtId="181" fontId="23" fillId="0" borderId="39" xfId="6" applyNumberFormat="1" applyFont="1" applyFill="1" applyBorder="1" applyAlignment="1">
      <alignment vertical="center" shrinkToFit="1"/>
    </xf>
    <xf numFmtId="181" fontId="23" fillId="0" borderId="16" xfId="6" applyNumberFormat="1" applyFont="1" applyFill="1" applyBorder="1" applyAlignment="1">
      <alignment vertical="center" shrinkToFit="1"/>
    </xf>
    <xf numFmtId="181" fontId="23" fillId="0" borderId="37" xfId="6" applyNumberFormat="1" applyFont="1" applyFill="1" applyBorder="1" applyAlignment="1">
      <alignment vertical="center" shrinkToFit="1"/>
    </xf>
    <xf numFmtId="181" fontId="23" fillId="0" borderId="17" xfId="6" applyNumberFormat="1" applyFont="1" applyFill="1" applyBorder="1" applyAlignment="1">
      <alignment vertical="center" shrinkToFit="1"/>
    </xf>
    <xf numFmtId="181" fontId="25" fillId="0" borderId="37" xfId="6" applyNumberFormat="1" applyFont="1" applyFill="1" applyBorder="1" applyAlignment="1">
      <alignment vertical="center" shrinkToFit="1"/>
    </xf>
    <xf numFmtId="181" fontId="25" fillId="0" borderId="17" xfId="6" applyNumberFormat="1" applyFont="1" applyFill="1" applyBorder="1" applyAlignment="1">
      <alignment vertical="center" shrinkToFit="1"/>
    </xf>
    <xf numFmtId="181" fontId="23" fillId="0" borderId="32" xfId="6" applyNumberFormat="1" applyFont="1" applyFill="1" applyBorder="1" applyAlignment="1">
      <alignment vertical="center" shrinkToFit="1"/>
    </xf>
    <xf numFmtId="181" fontId="23" fillId="0" borderId="15" xfId="6" applyNumberFormat="1" applyFont="1" applyFill="1" applyBorder="1" applyAlignment="1">
      <alignment vertical="center" shrinkToFit="1"/>
    </xf>
    <xf numFmtId="0" fontId="23" fillId="0" borderId="40" xfId="0" applyFont="1" applyBorder="1" applyAlignment="1">
      <alignment horizontal="center" vertical="center"/>
    </xf>
    <xf numFmtId="181" fontId="23" fillId="0" borderId="28" xfId="0" applyNumberFormat="1" applyFont="1" applyBorder="1" applyAlignment="1">
      <alignment horizontal="right" vertical="center"/>
    </xf>
    <xf numFmtId="0" fontId="23" fillId="0" borderId="28" xfId="0" applyFont="1" applyBorder="1" applyAlignment="1">
      <alignment horizontal="center" vertical="center"/>
    </xf>
    <xf numFmtId="181" fontId="23" fillId="0" borderId="28" xfId="6" applyNumberFormat="1" applyFont="1" applyFill="1" applyBorder="1" applyAlignment="1">
      <alignment vertical="center" shrinkToFit="1"/>
    </xf>
    <xf numFmtId="181" fontId="23" fillId="0" borderId="40" xfId="6" applyNumberFormat="1" applyFont="1" applyFill="1" applyBorder="1" applyAlignment="1">
      <alignment vertical="center" shrinkToFit="1"/>
    </xf>
    <xf numFmtId="181" fontId="23" fillId="0" borderId="41" xfId="6" applyNumberFormat="1" applyFont="1" applyFill="1" applyBorder="1" applyAlignment="1">
      <alignment vertical="center" shrinkToFit="1"/>
    </xf>
    <xf numFmtId="0" fontId="23" fillId="0" borderId="0" xfId="0" applyFont="1" applyAlignment="1">
      <alignment vertical="center" shrinkToFit="1"/>
    </xf>
    <xf numFmtId="38" fontId="24" fillId="0" borderId="34" xfId="0" applyNumberFormat="1" applyFont="1" applyBorder="1" applyAlignment="1">
      <alignment horizontal="center" vertical="center" shrinkToFit="1"/>
    </xf>
    <xf numFmtId="0" fontId="24" fillId="0" borderId="0" xfId="0" applyFont="1" applyAlignment="1">
      <alignment vertical="center" shrinkToFit="1"/>
    </xf>
    <xf numFmtId="38" fontId="24" fillId="0" borderId="0" xfId="0" applyNumberFormat="1" applyFont="1" applyAlignment="1">
      <alignment horizontal="center" vertical="center" shrinkToFit="1"/>
    </xf>
    <xf numFmtId="0" fontId="26" fillId="0" borderId="0" xfId="0" applyFont="1">
      <alignment vertical="center"/>
    </xf>
    <xf numFmtId="0" fontId="10" fillId="0" borderId="46" xfId="0" applyFont="1" applyBorder="1">
      <alignment vertical="center"/>
    </xf>
    <xf numFmtId="181" fontId="23" fillId="0" borderId="28" xfId="0" applyNumberFormat="1" applyFont="1" applyBorder="1">
      <alignment vertical="center"/>
    </xf>
    <xf numFmtId="181" fontId="23" fillId="0" borderId="34" xfId="6" applyNumberFormat="1" applyFont="1" applyFill="1" applyBorder="1" applyAlignment="1">
      <alignment vertical="center" shrinkToFit="1"/>
    </xf>
    <xf numFmtId="38" fontId="24" fillId="0" borderId="40" xfId="0" applyNumberFormat="1" applyFont="1" applyBorder="1" applyAlignment="1">
      <alignment horizontal="center" vertical="center" shrinkToFit="1"/>
    </xf>
    <xf numFmtId="38" fontId="24" fillId="0" borderId="28" xfId="0" applyNumberFormat="1" applyFont="1" applyBorder="1" applyAlignment="1">
      <alignment horizontal="center" vertical="center" shrinkToFit="1"/>
    </xf>
    <xf numFmtId="0" fontId="27" fillId="0" borderId="0" xfId="0" applyFont="1">
      <alignment vertical="center"/>
    </xf>
    <xf numFmtId="0" fontId="27" fillId="0" borderId="0" xfId="0" applyFont="1" applyAlignment="1">
      <alignment horizontal="center" vertical="center" shrinkToFit="1"/>
    </xf>
    <xf numFmtId="0" fontId="16" fillId="0" borderId="0" xfId="4" applyFont="1">
      <alignment vertical="center"/>
    </xf>
    <xf numFmtId="38" fontId="23" fillId="0" borderId="13" xfId="6" applyFont="1" applyFill="1" applyBorder="1" applyAlignment="1">
      <alignment horizontal="center" vertical="center" shrinkToFit="1"/>
    </xf>
    <xf numFmtId="0" fontId="24" fillId="0" borderId="22" xfId="0" applyFont="1" applyBorder="1" applyAlignment="1">
      <alignment horizontal="center" vertical="center" shrinkToFit="1"/>
    </xf>
    <xf numFmtId="0" fontId="23" fillId="0" borderId="22" xfId="0" applyFont="1" applyBorder="1" applyAlignment="1">
      <alignment horizontal="center" vertical="center" shrinkToFit="1"/>
    </xf>
    <xf numFmtId="0" fontId="23" fillId="0" borderId="47" xfId="0" applyFont="1" applyBorder="1" applyAlignment="1">
      <alignment horizontal="center" vertical="center" shrinkToFit="1"/>
    </xf>
    <xf numFmtId="0" fontId="24" fillId="0" borderId="30" xfId="0" applyFont="1" applyBorder="1" applyAlignment="1">
      <alignment vertical="center" shrinkToFit="1"/>
    </xf>
    <xf numFmtId="38" fontId="23" fillId="0" borderId="17" xfId="6" applyFont="1" applyFill="1" applyBorder="1" applyAlignment="1">
      <alignment horizontal="center" vertical="center" shrinkToFit="1"/>
    </xf>
    <xf numFmtId="180" fontId="25" fillId="2" borderId="3" xfId="0" applyNumberFormat="1" applyFont="1" applyFill="1" applyBorder="1" applyAlignment="1">
      <alignment horizontal="center" vertical="center" shrinkToFit="1"/>
    </xf>
    <xf numFmtId="20" fontId="23" fillId="2" borderId="7" xfId="0" applyNumberFormat="1" applyFont="1" applyFill="1" applyBorder="1" applyAlignment="1">
      <alignment horizontal="center" vertical="center" shrinkToFit="1"/>
    </xf>
    <xf numFmtId="0" fontId="23" fillId="2" borderId="12" xfId="0" applyFont="1" applyFill="1" applyBorder="1" applyAlignment="1">
      <alignment horizontal="center" vertical="center" shrinkToFit="1"/>
    </xf>
    <xf numFmtId="20" fontId="23" fillId="2" borderId="12" xfId="0" applyNumberFormat="1" applyFont="1" applyFill="1" applyBorder="1" applyAlignment="1">
      <alignment horizontal="center" vertical="center" shrinkToFit="1"/>
    </xf>
    <xf numFmtId="0" fontId="23" fillId="2" borderId="20" xfId="0" applyFont="1" applyFill="1" applyBorder="1" applyAlignment="1">
      <alignment horizontal="justify" vertical="center" wrapText="1"/>
    </xf>
    <xf numFmtId="20" fontId="23" fillId="2" borderId="8" xfId="0" applyNumberFormat="1" applyFont="1" applyFill="1" applyBorder="1" applyAlignment="1">
      <alignment horizontal="center" vertical="center" shrinkToFit="1"/>
    </xf>
    <xf numFmtId="0" fontId="23" fillId="2" borderId="13" xfId="0" applyFont="1" applyFill="1" applyBorder="1" applyAlignment="1">
      <alignment horizontal="center" vertical="center" shrinkToFit="1"/>
    </xf>
    <xf numFmtId="20" fontId="23" fillId="2" borderId="13" xfId="0" applyNumberFormat="1" applyFont="1" applyFill="1" applyBorder="1" applyAlignment="1">
      <alignment horizontal="center" vertical="center" shrinkToFit="1"/>
    </xf>
    <xf numFmtId="0" fontId="23" fillId="2" borderId="21" xfId="0" applyFont="1" applyFill="1" applyBorder="1" applyAlignment="1">
      <alignment horizontal="justify" vertical="center" wrapText="1"/>
    </xf>
    <xf numFmtId="180" fontId="25" fillId="2" borderId="25" xfId="0" applyNumberFormat="1" applyFont="1" applyFill="1" applyBorder="1" applyAlignment="1">
      <alignment horizontal="center" vertical="center" shrinkToFit="1"/>
    </xf>
    <xf numFmtId="0" fontId="23" fillId="2" borderId="21" xfId="0" applyFont="1" applyFill="1" applyBorder="1" applyAlignment="1">
      <alignment vertical="center" wrapText="1"/>
    </xf>
    <xf numFmtId="20" fontId="25" fillId="2" borderId="8" xfId="0" applyNumberFormat="1" applyFont="1" applyFill="1" applyBorder="1" applyAlignment="1">
      <alignment horizontal="center" vertical="center" shrinkToFit="1"/>
    </xf>
    <xf numFmtId="0" fontId="25" fillId="2" borderId="13" xfId="0" applyFont="1" applyFill="1" applyBorder="1" applyAlignment="1">
      <alignment horizontal="center" vertical="center" shrinkToFit="1"/>
    </xf>
    <xf numFmtId="20" fontId="25" fillId="2" borderId="13" xfId="0" applyNumberFormat="1" applyFont="1" applyFill="1" applyBorder="1" applyAlignment="1">
      <alignment horizontal="center" vertical="center" shrinkToFit="1"/>
    </xf>
    <xf numFmtId="0" fontId="25" fillId="2" borderId="21" xfId="0" applyFont="1" applyFill="1" applyBorder="1" applyAlignment="1">
      <alignment horizontal="justify" vertical="center" wrapText="1"/>
    </xf>
    <xf numFmtId="0" fontId="25" fillId="2" borderId="21" xfId="0" applyFont="1" applyFill="1" applyBorder="1" applyAlignment="1">
      <alignment vertical="center" wrapText="1"/>
    </xf>
    <xf numFmtId="180" fontId="23" fillId="2" borderId="25" xfId="0" applyNumberFormat="1" applyFont="1" applyFill="1" applyBorder="1" applyAlignment="1">
      <alignment horizontal="center" vertical="center" shrinkToFit="1"/>
    </xf>
    <xf numFmtId="0" fontId="23" fillId="2" borderId="20" xfId="0" applyFont="1" applyFill="1" applyBorder="1" applyAlignment="1">
      <alignment horizontal="right" vertical="center" shrinkToFit="1"/>
    </xf>
    <xf numFmtId="0" fontId="23" fillId="2" borderId="20" xfId="0" applyFont="1" applyFill="1" applyBorder="1" applyAlignment="1">
      <alignment horizontal="center" vertical="center" shrinkToFit="1"/>
    </xf>
    <xf numFmtId="181" fontId="23" fillId="2" borderId="20" xfId="6" applyNumberFormat="1" applyFont="1" applyFill="1" applyBorder="1" applyAlignment="1">
      <alignment vertical="center" shrinkToFit="1"/>
    </xf>
    <xf numFmtId="181" fontId="23" fillId="2" borderId="39" xfId="6" applyNumberFormat="1" applyFont="1" applyFill="1" applyBorder="1" applyAlignment="1">
      <alignment vertical="center" shrinkToFit="1"/>
    </xf>
    <xf numFmtId="0" fontId="23" fillId="2" borderId="21" xfId="0" applyFont="1" applyFill="1" applyBorder="1" applyAlignment="1">
      <alignment horizontal="right" vertical="center" shrinkToFit="1"/>
    </xf>
    <xf numFmtId="0" fontId="23" fillId="2" borderId="21" xfId="0" applyFont="1" applyFill="1" applyBorder="1" applyAlignment="1">
      <alignment horizontal="center" vertical="center" shrinkToFit="1"/>
    </xf>
    <xf numFmtId="181" fontId="23" fillId="2" borderId="21" xfId="6" applyNumberFormat="1" applyFont="1" applyFill="1" applyBorder="1" applyAlignment="1">
      <alignment vertical="center" shrinkToFit="1"/>
    </xf>
    <xf numFmtId="181" fontId="23" fillId="2" borderId="37" xfId="6" applyNumberFormat="1" applyFont="1" applyFill="1" applyBorder="1" applyAlignment="1">
      <alignment vertical="center" shrinkToFit="1"/>
    </xf>
    <xf numFmtId="0" fontId="25" fillId="2" borderId="21" xfId="0" applyFont="1" applyFill="1" applyBorder="1" applyAlignment="1">
      <alignment horizontal="right" vertical="center" shrinkToFit="1"/>
    </xf>
    <xf numFmtId="0" fontId="25" fillId="2" borderId="21" xfId="0" applyFont="1" applyFill="1" applyBorder="1" applyAlignment="1">
      <alignment horizontal="center" vertical="center" shrinkToFit="1"/>
    </xf>
    <xf numFmtId="181" fontId="25" fillId="2" borderId="21" xfId="6" applyNumberFormat="1" applyFont="1" applyFill="1" applyBorder="1" applyAlignment="1">
      <alignment vertical="center" shrinkToFit="1"/>
    </xf>
    <xf numFmtId="181" fontId="25" fillId="2" borderId="37" xfId="6" applyNumberFormat="1" applyFont="1" applyFill="1" applyBorder="1" applyAlignment="1">
      <alignment vertical="center" shrinkToFit="1"/>
    </xf>
    <xf numFmtId="181" fontId="23" fillId="2" borderId="19" xfId="6" applyNumberFormat="1" applyFont="1" applyFill="1" applyBorder="1" applyAlignment="1">
      <alignment vertical="center" shrinkToFit="1"/>
    </xf>
    <xf numFmtId="181" fontId="23" fillId="2" borderId="32" xfId="6" applyNumberFormat="1" applyFont="1" applyFill="1" applyBorder="1" applyAlignment="1">
      <alignment vertical="center" shrinkToFit="1"/>
    </xf>
    <xf numFmtId="180" fontId="23" fillId="2" borderId="3" xfId="0" applyNumberFormat="1" applyFont="1" applyFill="1" applyBorder="1" applyAlignment="1">
      <alignment horizontal="center" vertical="center" shrinkToFit="1"/>
    </xf>
    <xf numFmtId="0" fontId="4" fillId="0" borderId="0" xfId="4" applyFont="1" applyAlignment="1">
      <alignment horizontal="center" vertical="top" wrapText="1"/>
    </xf>
    <xf numFmtId="176" fontId="4" fillId="3" borderId="0" xfId="4" applyNumberFormat="1" applyFont="1" applyFill="1" applyAlignment="1">
      <alignment horizontal="center" vertical="top" shrinkToFit="1"/>
    </xf>
    <xf numFmtId="0" fontId="4" fillId="0" borderId="0" xfId="4" applyFont="1" applyAlignment="1">
      <alignment horizontal="left" vertical="top" wrapText="1"/>
    </xf>
    <xf numFmtId="0" fontId="8" fillId="0" borderId="0" xfId="4" applyFont="1" applyAlignment="1">
      <alignment horizontal="right" vertical="top" shrinkToFit="1"/>
    </xf>
    <xf numFmtId="0" fontId="9" fillId="0" borderId="0" xfId="4" applyFont="1" applyAlignment="1">
      <alignment horizontal="justify" vertical="top" wrapText="1"/>
    </xf>
    <xf numFmtId="0" fontId="4" fillId="0" borderId="0" xfId="4" applyFont="1" applyAlignment="1">
      <alignment horizontal="center" vertical="top"/>
    </xf>
    <xf numFmtId="0" fontId="4" fillId="0" borderId="0" xfId="4" applyFont="1" applyAlignment="1">
      <alignment horizontal="center" vertical="top" shrinkToFit="1"/>
    </xf>
    <xf numFmtId="176" fontId="4" fillId="3" borderId="0" xfId="4" applyNumberFormat="1" applyFont="1" applyFill="1" applyAlignment="1">
      <alignment horizontal="center" vertical="top" wrapText="1"/>
    </xf>
    <xf numFmtId="0" fontId="4" fillId="0" borderId="0" xfId="4" applyFont="1" applyAlignment="1">
      <alignment horizontal="left" vertical="top" shrinkToFit="1"/>
    </xf>
    <xf numFmtId="0" fontId="4" fillId="0" borderId="0" xfId="4" applyFont="1" applyAlignment="1">
      <alignment horizontal="left" vertical="center"/>
    </xf>
    <xf numFmtId="0" fontId="4" fillId="2" borderId="0" xfId="4" applyFont="1" applyFill="1" applyAlignment="1">
      <alignment horizontal="justify" vertical="top" wrapText="1"/>
    </xf>
    <xf numFmtId="0" fontId="4" fillId="0" borderId="0" xfId="4" applyFont="1" applyAlignment="1">
      <alignment horizontal="center" vertical="center"/>
    </xf>
    <xf numFmtId="0" fontId="4" fillId="2" borderId="0" xfId="4" applyFont="1" applyFill="1" applyAlignment="1">
      <alignment horizontal="left" vertical="center" shrinkToFit="1"/>
    </xf>
    <xf numFmtId="0" fontId="4" fillId="2" borderId="0" xfId="4" applyFont="1" applyFill="1" applyAlignment="1">
      <alignment horizontal="left" vertical="center"/>
    </xf>
    <xf numFmtId="179" fontId="4" fillId="0" borderId="0" xfId="4" applyNumberFormat="1" applyFont="1" applyAlignment="1">
      <alignment horizontal="center" vertical="center"/>
    </xf>
    <xf numFmtId="178" fontId="4" fillId="2" borderId="0" xfId="4" applyNumberFormat="1" applyFont="1" applyFill="1" applyAlignment="1">
      <alignment horizontal="center" vertical="center"/>
    </xf>
    <xf numFmtId="20" fontId="4" fillId="2" borderId="0" xfId="4" applyNumberFormat="1" applyFont="1" applyFill="1" applyAlignment="1">
      <alignment horizontal="center" vertical="center"/>
    </xf>
    <xf numFmtId="0" fontId="4" fillId="2" borderId="0" xfId="4" applyFont="1" applyFill="1" applyAlignment="1">
      <alignment horizontal="center" vertical="center"/>
    </xf>
    <xf numFmtId="0" fontId="5" fillId="0" borderId="0" xfId="4" applyFont="1" applyAlignment="1">
      <alignment horizontal="left" vertical="center"/>
    </xf>
    <xf numFmtId="0" fontId="6" fillId="0" borderId="0" xfId="4" applyFont="1" applyAlignment="1">
      <alignment horizontal="center" vertical="center" wrapText="1"/>
    </xf>
    <xf numFmtId="0" fontId="6" fillId="0" borderId="0" xfId="4" applyFont="1" applyAlignment="1">
      <alignment horizontal="center" vertical="center"/>
    </xf>
    <xf numFmtId="0" fontId="5" fillId="0" borderId="0" xfId="4" applyFont="1" applyAlignment="1">
      <alignment horizontal="center" vertical="center"/>
    </xf>
    <xf numFmtId="0" fontId="10" fillId="0" borderId="0" xfId="4" applyFont="1" applyAlignment="1">
      <alignment horizontal="center" vertical="center"/>
    </xf>
    <xf numFmtId="0" fontId="16" fillId="0" borderId="0" xfId="4" applyFont="1" applyAlignment="1">
      <alignment horizontal="left" vertical="center"/>
    </xf>
    <xf numFmtId="0" fontId="10" fillId="0" borderId="0" xfId="0" applyFont="1" applyAlignment="1">
      <alignment horizontal="left"/>
    </xf>
    <xf numFmtId="0" fontId="10" fillId="0" borderId="27" xfId="0" applyFont="1" applyBorder="1" applyAlignment="1">
      <alignment horizontal="left"/>
    </xf>
    <xf numFmtId="0" fontId="12" fillId="0" borderId="26" xfId="0" applyFont="1" applyBorder="1" applyAlignment="1">
      <alignment horizontal="center" vertical="center" shrinkToFit="1"/>
    </xf>
    <xf numFmtId="0" fontId="12" fillId="0" borderId="28" xfId="0" applyFont="1" applyBorder="1" applyAlignment="1">
      <alignment horizontal="center" vertical="center" shrinkToFit="1"/>
    </xf>
    <xf numFmtId="38" fontId="12" fillId="3" borderId="28" xfId="0" applyNumberFormat="1" applyFont="1" applyFill="1" applyBorder="1" applyAlignment="1">
      <alignment horizontal="center" vertical="center" shrinkToFit="1"/>
    </xf>
    <xf numFmtId="0" fontId="12" fillId="3" borderId="28" xfId="0" applyFont="1" applyFill="1" applyBorder="1" applyAlignment="1">
      <alignment horizontal="center" vertical="center" shrinkToFit="1"/>
    </xf>
    <xf numFmtId="0" fontId="12" fillId="3" borderId="34" xfId="0" applyFont="1" applyFill="1" applyBorder="1" applyAlignment="1">
      <alignment horizontal="center" vertical="center" shrinkToFit="1"/>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10" fillId="0" borderId="32" xfId="0" applyFont="1" applyBorder="1" applyAlignment="1">
      <alignment horizontal="center" vertical="center"/>
    </xf>
    <xf numFmtId="0" fontId="10" fillId="0" borderId="4" xfId="0" applyFont="1" applyBorder="1" applyAlignment="1">
      <alignment horizontal="center" vertical="center"/>
    </xf>
    <xf numFmtId="0" fontId="10" fillId="0" borderId="9" xfId="0" applyFont="1" applyBorder="1" applyAlignment="1">
      <alignment horizontal="center" vertical="center"/>
    </xf>
    <xf numFmtId="0" fontId="12" fillId="0" borderId="26" xfId="0" applyFont="1" applyBorder="1" applyAlignment="1">
      <alignment horizontal="center" vertical="center" wrapText="1" shrinkToFit="1"/>
    </xf>
    <xf numFmtId="0" fontId="10" fillId="0" borderId="11"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25" xfId="0" applyFont="1" applyBorder="1" applyAlignment="1">
      <alignment horizontal="center" vertical="center"/>
    </xf>
    <xf numFmtId="0" fontId="10" fillId="0" borderId="21" xfId="0" applyFont="1" applyBorder="1" applyAlignment="1">
      <alignment horizontal="center" vertical="center"/>
    </xf>
    <xf numFmtId="0" fontId="10" fillId="0" borderId="8" xfId="0" applyFont="1" applyBorder="1" applyAlignment="1">
      <alignment horizontal="center" vertical="center"/>
    </xf>
    <xf numFmtId="0" fontId="10" fillId="0" borderId="17" xfId="0" applyFont="1" applyBorder="1" applyAlignment="1">
      <alignment horizontal="center" vertical="center"/>
    </xf>
    <xf numFmtId="0" fontId="10" fillId="0" borderId="21" xfId="0" applyFont="1" applyBorder="1" applyAlignment="1">
      <alignment horizontal="center" vertical="center" wrapText="1"/>
    </xf>
    <xf numFmtId="0" fontId="10" fillId="3" borderId="0" xfId="0" applyFont="1" applyFill="1" applyAlignment="1">
      <alignment horizontal="left" vertical="center" shrinkToFit="1"/>
    </xf>
    <xf numFmtId="0" fontId="10" fillId="0" borderId="21" xfId="0" applyFont="1" applyBorder="1" applyAlignment="1">
      <alignment horizontal="center" vertical="center" wrapText="1" shrinkToFit="1"/>
    </xf>
    <xf numFmtId="0" fontId="10" fillId="0" borderId="21" xfId="0" applyFont="1" applyBorder="1" applyAlignment="1">
      <alignment horizontal="center" vertical="center" shrinkToFit="1"/>
    </xf>
    <xf numFmtId="0" fontId="10" fillId="3" borderId="21" xfId="0" applyFont="1" applyFill="1" applyBorder="1" applyAlignment="1">
      <alignment horizontal="center" vertical="center" shrinkToFit="1"/>
    </xf>
    <xf numFmtId="0" fontId="10" fillId="3" borderId="31" xfId="0" applyFont="1" applyFill="1" applyBorder="1" applyAlignment="1">
      <alignment horizontal="center" vertical="center" shrinkToFit="1"/>
    </xf>
    <xf numFmtId="0" fontId="10" fillId="0" borderId="8"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25" xfId="0" applyFont="1" applyBorder="1" applyAlignment="1">
      <alignment horizontal="center" vertical="center" wrapText="1" shrinkToFit="1"/>
    </xf>
    <xf numFmtId="38" fontId="10" fillId="0" borderId="8" xfId="6" applyFont="1" applyFill="1" applyBorder="1" applyAlignment="1">
      <alignment horizontal="center" vertical="center" shrinkToFit="1"/>
    </xf>
    <xf numFmtId="38" fontId="10" fillId="0" borderId="13" xfId="6" applyFont="1" applyFill="1" applyBorder="1" applyAlignment="1">
      <alignment horizontal="center" vertical="center" shrinkToFit="1"/>
    </xf>
    <xf numFmtId="38" fontId="10" fillId="0" borderId="17" xfId="6" applyFont="1" applyFill="1" applyBorder="1" applyAlignment="1">
      <alignment horizontal="center" vertical="center" shrinkToFit="1"/>
    </xf>
    <xf numFmtId="38" fontId="10" fillId="3" borderId="21" xfId="6" applyFont="1" applyFill="1" applyBorder="1" applyAlignment="1">
      <alignment horizontal="center" vertical="center" shrinkToFit="1"/>
    </xf>
    <xf numFmtId="38" fontId="10" fillId="3" borderId="31" xfId="6" applyFont="1" applyFill="1" applyBorder="1" applyAlignment="1">
      <alignment horizontal="center" vertical="center" shrinkToFit="1"/>
    </xf>
    <xf numFmtId="0" fontId="10" fillId="2" borderId="21" xfId="0" applyFont="1" applyFill="1" applyBorder="1" applyAlignment="1">
      <alignment horizontal="center" vertical="center" shrinkToFit="1"/>
    </xf>
    <xf numFmtId="0" fontId="10" fillId="2" borderId="31" xfId="0" applyFont="1" applyFill="1" applyBorder="1" applyAlignment="1">
      <alignment horizontal="center" vertical="center" shrinkToFit="1"/>
    </xf>
    <xf numFmtId="0" fontId="10" fillId="0" borderId="25" xfId="0" applyFont="1" applyBorder="1" applyAlignment="1">
      <alignment horizontal="center" vertical="center" shrinkToFit="1"/>
    </xf>
    <xf numFmtId="0" fontId="10" fillId="0" borderId="17" xfId="0" applyFont="1" applyBorder="1" applyAlignment="1">
      <alignment horizontal="center" vertical="center" shrinkToFit="1"/>
    </xf>
    <xf numFmtId="38" fontId="10" fillId="2" borderId="21" xfId="6" applyFont="1" applyFill="1" applyBorder="1" applyAlignment="1">
      <alignment horizontal="center" vertical="center" shrinkToFit="1"/>
    </xf>
    <xf numFmtId="0" fontId="12" fillId="0" borderId="0" xfId="0" applyFont="1" applyAlignment="1">
      <alignment horizontal="left" vertical="center"/>
    </xf>
    <xf numFmtId="0" fontId="10" fillId="0" borderId="24" xfId="0" applyFont="1" applyBorder="1" applyAlignment="1">
      <alignment horizontal="center" vertical="center" wrapText="1" shrinkToFit="1"/>
    </xf>
    <xf numFmtId="0" fontId="10" fillId="0" borderId="27" xfId="0" applyFont="1" applyBorder="1" applyAlignment="1">
      <alignment horizontal="center" vertical="center" shrinkToFit="1"/>
    </xf>
    <xf numFmtId="0" fontId="10" fillId="0" borderId="30" xfId="0" applyFont="1" applyBorder="1" applyAlignment="1">
      <alignment horizontal="center" vertical="center" shrinkToFit="1"/>
    </xf>
    <xf numFmtId="0" fontId="22" fillId="0" borderId="0" xfId="4" applyFont="1" applyAlignment="1">
      <alignment horizontal="center" vertical="center"/>
    </xf>
    <xf numFmtId="0" fontId="6" fillId="0" borderId="0" xfId="0" applyFont="1" applyAlignment="1">
      <alignment horizontal="center" vertical="center" wrapText="1"/>
    </xf>
    <xf numFmtId="0" fontId="23" fillId="0" borderId="0" xfId="0" applyFont="1" applyAlignment="1">
      <alignment horizontal="left" vertical="center" shrinkToFit="1"/>
    </xf>
    <xf numFmtId="38" fontId="23" fillId="0" borderId="10" xfId="6" applyFont="1" applyFill="1" applyBorder="1" applyAlignment="1">
      <alignment horizontal="center" vertical="center" wrapText="1" shrinkToFit="1"/>
    </xf>
    <xf numFmtId="38" fontId="23" fillId="0" borderId="36" xfId="6" applyFont="1" applyFill="1" applyBorder="1" applyAlignment="1">
      <alignment horizontal="center" vertical="center" wrapText="1" shrinkToFit="1"/>
    </xf>
    <xf numFmtId="38" fontId="23" fillId="0" borderId="10" xfId="6" applyFont="1" applyFill="1" applyBorder="1" applyAlignment="1">
      <alignment horizontal="center" vertical="center" shrinkToFit="1"/>
    </xf>
    <xf numFmtId="38" fontId="23" fillId="0" borderId="36" xfId="6" applyFont="1" applyFill="1" applyBorder="1" applyAlignment="1">
      <alignment horizontal="center" vertical="center" shrinkToFit="1"/>
    </xf>
    <xf numFmtId="0" fontId="23" fillId="0" borderId="38" xfId="0" applyFont="1" applyBorder="1" applyAlignment="1">
      <alignment horizontal="left" vertical="center" shrinkToFit="1"/>
    </xf>
    <xf numFmtId="0" fontId="23" fillId="0" borderId="13"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8" xfId="0" applyFont="1" applyBorder="1" applyAlignment="1">
      <alignment horizontal="center" vertical="center" shrinkToFit="1"/>
    </xf>
    <xf numFmtId="38" fontId="23" fillId="0" borderId="8" xfId="6" applyFont="1" applyFill="1" applyBorder="1" applyAlignment="1">
      <alignment horizontal="right" vertical="center" shrinkToFit="1"/>
    </xf>
    <xf numFmtId="38" fontId="23" fillId="0" borderId="37" xfId="6" applyFont="1" applyFill="1" applyBorder="1" applyAlignment="1">
      <alignment horizontal="right" vertical="center" shrinkToFit="1"/>
    </xf>
    <xf numFmtId="0" fontId="10" fillId="0" borderId="31"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0" xfId="0" applyFont="1" applyAlignment="1">
      <alignment horizontal="left" vertical="top"/>
    </xf>
    <xf numFmtId="0" fontId="23" fillId="0" borderId="4" xfId="0" applyFont="1" applyBorder="1" applyAlignment="1">
      <alignment horizontal="center" vertical="center"/>
    </xf>
    <xf numFmtId="0" fontId="23" fillId="0" borderId="9" xfId="0" applyFont="1" applyBorder="1" applyAlignment="1">
      <alignment horizontal="center" vertical="center"/>
    </xf>
    <xf numFmtId="0" fontId="23" fillId="0" borderId="40" xfId="0" applyFont="1" applyBorder="1" applyAlignment="1">
      <alignment horizontal="center" vertical="center"/>
    </xf>
    <xf numFmtId="0" fontId="23" fillId="0" borderId="27" xfId="0" applyFont="1" applyBorder="1" applyAlignment="1">
      <alignment horizontal="left" vertical="center"/>
    </xf>
    <xf numFmtId="0" fontId="24" fillId="0" borderId="9" xfId="0" applyFont="1" applyBorder="1" applyAlignment="1">
      <alignment horizontal="center" vertical="center" shrinkToFit="1"/>
    </xf>
    <xf numFmtId="0" fontId="23" fillId="0" borderId="1" xfId="0" applyFont="1" applyBorder="1" applyAlignment="1">
      <alignment horizontal="center" vertical="center"/>
    </xf>
    <xf numFmtId="0" fontId="23" fillId="0" borderId="18" xfId="0" applyFont="1" applyBorder="1" applyAlignment="1">
      <alignment horizontal="center" vertical="center"/>
    </xf>
    <xf numFmtId="0" fontId="23" fillId="0" borderId="42" xfId="0" applyFont="1" applyBorder="1" applyAlignment="1">
      <alignment horizontal="center" vertical="center"/>
    </xf>
    <xf numFmtId="0" fontId="23" fillId="0" borderId="25" xfId="0" applyFont="1" applyBorder="1" applyAlignment="1">
      <alignment horizontal="center" vertical="center"/>
    </xf>
    <xf numFmtId="0" fontId="23" fillId="0" borderId="21" xfId="0" applyFont="1" applyBorder="1" applyAlignment="1">
      <alignment horizontal="center" vertical="center"/>
    </xf>
    <xf numFmtId="0" fontId="23" fillId="0" borderId="31" xfId="0" applyFont="1" applyBorder="1" applyAlignment="1">
      <alignment horizontal="center" vertical="center"/>
    </xf>
    <xf numFmtId="0" fontId="23" fillId="0" borderId="43" xfId="0" applyFont="1" applyBorder="1" applyAlignment="1">
      <alignment horizontal="center" vertical="center"/>
    </xf>
    <xf numFmtId="0" fontId="23" fillId="0" borderId="44" xfId="0" applyFont="1" applyBorder="1" applyAlignment="1">
      <alignment horizontal="center" vertical="center"/>
    </xf>
    <xf numFmtId="0" fontId="23" fillId="0" borderId="45" xfId="0" applyFont="1" applyBorder="1" applyAlignment="1">
      <alignment horizontal="center" vertical="center"/>
    </xf>
    <xf numFmtId="0" fontId="23" fillId="0" borderId="0" xfId="0" applyFont="1" applyAlignment="1">
      <alignment horizontal="left" vertical="top"/>
    </xf>
    <xf numFmtId="0" fontId="24" fillId="0" borderId="40" xfId="0" applyFont="1" applyBorder="1" applyAlignment="1">
      <alignment horizontal="center" vertical="center" shrinkToFit="1"/>
    </xf>
    <xf numFmtId="0" fontId="0" fillId="0" borderId="21" xfId="0" applyBorder="1" applyAlignment="1">
      <alignment horizontal="center" vertical="center"/>
    </xf>
    <xf numFmtId="0" fontId="0" fillId="0" borderId="21" xfId="0" applyBorder="1" applyAlignment="1">
      <alignment horizontal="center" vertical="center" wrapText="1"/>
    </xf>
    <xf numFmtId="0" fontId="0" fillId="3" borderId="21" xfId="0" applyFill="1"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shrinkToFit="1"/>
    </xf>
  </cellXfs>
  <cellStyles count="8">
    <cellStyle name="パーセント" xfId="7" builtinId="5"/>
    <cellStyle name="桁区切り" xfId="6" builtinId="6"/>
    <cellStyle name="桁区切り 2" xfId="1"/>
    <cellStyle name="桁区切り 3" xfId="2"/>
    <cellStyle name="通貨 2" xfId="5"/>
    <cellStyle name="標準" xfId="0" builtinId="0"/>
    <cellStyle name="標準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108585</xdr:colOff>
      <xdr:row>21</xdr:row>
      <xdr:rowOff>53975</xdr:rowOff>
    </xdr:from>
    <xdr:to>
      <xdr:col>8</xdr:col>
      <xdr:colOff>476250</xdr:colOff>
      <xdr:row>32</xdr:row>
      <xdr:rowOff>177165</xdr:rowOff>
    </xdr:to>
    <xdr:pic>
      <xdr:nvPicPr>
        <xdr:cNvPr id="2" name="Picture 3">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tretch>
          <a:fillRect/>
        </a:stretch>
      </xdr:blipFill>
      <xdr:spPr>
        <a:xfrm>
          <a:off x="108585" y="9150350"/>
          <a:ext cx="7235190" cy="5361940"/>
        </a:xfrm>
        <a:prstGeom prst="rect">
          <a:avLst/>
        </a:prstGeom>
        <a:noFill/>
        <a:ln w="1">
          <a:noFill/>
          <a:miter lim="800000"/>
          <a:headEnd/>
          <a:tailEnd type="none" w="med" len="med"/>
        </a:ln>
        <a:effectLst/>
      </xdr:spPr>
    </xdr:pic>
    <xdr:clientData/>
  </xdr:twoCellAnchor>
  <xdr:twoCellAnchor editAs="oneCell">
    <xdr:from>
      <xdr:col>11</xdr:col>
      <xdr:colOff>0</xdr:colOff>
      <xdr:row>21</xdr:row>
      <xdr:rowOff>136525</xdr:rowOff>
    </xdr:from>
    <xdr:to>
      <xdr:col>13</xdr:col>
      <xdr:colOff>287655</xdr:colOff>
      <xdr:row>29</xdr:row>
      <xdr:rowOff>259715</xdr:rowOff>
    </xdr:to>
    <xdr:pic>
      <xdr:nvPicPr>
        <xdr:cNvPr id="3" name="il_fi" descr="http://www.rakuten.ne.jp/gold/pcpos/images/receipt02.jp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stretch>
          <a:fillRect/>
        </a:stretch>
      </xdr:blipFill>
      <xdr:spPr>
        <a:xfrm>
          <a:off x="9240520" y="9232900"/>
          <a:ext cx="1811655" cy="393319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370205</xdr:colOff>
      <xdr:row>4</xdr:row>
      <xdr:rowOff>111760</xdr:rowOff>
    </xdr:from>
    <xdr:to>
      <xdr:col>10</xdr:col>
      <xdr:colOff>1617345</xdr:colOff>
      <xdr:row>23</xdr:row>
      <xdr:rowOff>1270</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6409055" y="797560"/>
          <a:ext cx="1247140" cy="3147060"/>
          <a:chOff x="1428750" y="857250"/>
          <a:chExt cx="1247775" cy="2914650"/>
        </a:xfrm>
      </xdr:grpSpPr>
      <xdr:cxnSp macro="">
        <xdr:nvCxnSpPr>
          <xdr:cNvPr id="3" name="直線コネクタ 2">
            <a:extLst>
              <a:ext uri="{FF2B5EF4-FFF2-40B4-BE49-F238E27FC236}">
                <a16:creationId xmlns:a16="http://schemas.microsoft.com/office/drawing/2014/main" id="{00000000-0008-0000-0800-000003000000}"/>
              </a:ext>
            </a:extLst>
          </xdr:cNvPr>
          <xdr:cNvCxnSpPr/>
        </xdr:nvCxnSpPr>
        <xdr:spPr>
          <a:xfrm flipH="1">
            <a:off x="2057400" y="857250"/>
            <a:ext cx="1" cy="2914650"/>
          </a:xfrm>
          <a:prstGeom prst="straightConnector1">
            <a:avLst/>
          </a:prstGeom>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a:extLst>
              <a:ext uri="{FF2B5EF4-FFF2-40B4-BE49-F238E27FC236}">
                <a16:creationId xmlns:a16="http://schemas.microsoft.com/office/drawing/2014/main" id="{00000000-0008-0000-0800-000004000000}"/>
              </a:ext>
            </a:extLst>
          </xdr:cNvPr>
          <xdr:cNvCxnSpPr/>
        </xdr:nvCxnSpPr>
        <xdr:spPr>
          <a:xfrm>
            <a:off x="1438275" y="857250"/>
            <a:ext cx="619125" cy="0"/>
          </a:xfrm>
          <a:prstGeom prst="straightConnector1">
            <a:avLst/>
          </a:prstGeom>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00000000-0008-0000-0800-000005000000}"/>
              </a:ext>
            </a:extLst>
          </xdr:cNvPr>
          <xdr:cNvCxnSpPr/>
        </xdr:nvCxnSpPr>
        <xdr:spPr>
          <a:xfrm>
            <a:off x="1428750" y="3771900"/>
            <a:ext cx="619125" cy="0"/>
          </a:xfrm>
          <a:prstGeom prst="straightConnector1">
            <a:avLst/>
          </a:prstGeom>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00000000-0008-0000-0800-000006000000}"/>
              </a:ext>
            </a:extLst>
          </xdr:cNvPr>
          <xdr:cNvCxnSpPr/>
        </xdr:nvCxnSpPr>
        <xdr:spPr>
          <a:xfrm>
            <a:off x="2057400" y="857250"/>
            <a:ext cx="619125" cy="0"/>
          </a:xfrm>
          <a:prstGeom prst="straightConnector1">
            <a:avLst/>
          </a:prstGeom>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49"/>
  <sheetViews>
    <sheetView showZeros="0" view="pageBreakPreview" topLeftCell="A13" zoomScale="90" zoomScaleSheetLayoutView="90" workbookViewId="0">
      <selection activeCell="AE24" sqref="AE24"/>
    </sheetView>
  </sheetViews>
  <sheetFormatPr defaultColWidth="2.375" defaultRowHeight="15" customHeight="1"/>
  <cols>
    <col min="1" max="16384" width="2.375" style="1"/>
  </cols>
  <sheetData>
    <row r="1" spans="1:35" ht="15" customHeight="1">
      <c r="A1" s="213" t="s">
        <v>0</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row>
    <row r="2" spans="1:35" s="95" customFormat="1" ht="15" customHeight="1">
      <c r="A2" s="218" t="s">
        <v>1</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row>
    <row r="3" spans="1:35" ht="15" customHeight="1">
      <c r="B3" s="3"/>
    </row>
    <row r="4" spans="1:35" ht="15" customHeight="1">
      <c r="B4" s="3"/>
    </row>
    <row r="5" spans="1:35" ht="15" customHeight="1">
      <c r="B5" s="3"/>
    </row>
    <row r="6" spans="1:35" ht="21.75" customHeight="1">
      <c r="A6" s="214" t="s">
        <v>2</v>
      </c>
      <c r="B6" s="215"/>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row>
    <row r="7" spans="1:35" ht="15" customHeight="1">
      <c r="A7" s="216" t="s">
        <v>3</v>
      </c>
      <c r="B7" s="216"/>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row>
    <row r="8" spans="1:35" ht="15" customHeigh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row>
    <row r="9" spans="1:35" ht="15" customHeight="1">
      <c r="A9" s="2"/>
      <c r="B9" s="2"/>
      <c r="C9" s="2"/>
      <c r="D9" s="2"/>
      <c r="E9" s="2"/>
      <c r="F9" s="2"/>
      <c r="G9" s="2"/>
      <c r="H9" s="2"/>
      <c r="I9" s="2"/>
      <c r="J9" s="2"/>
      <c r="K9" s="2"/>
      <c r="L9" s="2"/>
      <c r="M9" s="2"/>
      <c r="N9" s="2"/>
      <c r="O9" s="2"/>
      <c r="P9" s="2"/>
      <c r="Q9" s="2"/>
      <c r="R9" s="2"/>
      <c r="S9" s="2"/>
      <c r="AI9" s="2"/>
    </row>
    <row r="10" spans="1:35" ht="15" customHeight="1">
      <c r="B10" s="4"/>
      <c r="C10" s="4"/>
      <c r="D10" s="4"/>
      <c r="E10" s="4"/>
      <c r="F10" s="4"/>
      <c r="G10" s="4"/>
      <c r="H10" s="4"/>
      <c r="I10" s="4"/>
      <c r="J10" s="4"/>
      <c r="K10" s="4"/>
      <c r="L10" s="4"/>
      <c r="M10" s="4"/>
      <c r="N10" s="4"/>
      <c r="O10" s="4"/>
      <c r="P10" s="4"/>
      <c r="Q10" s="4"/>
      <c r="R10" s="4"/>
      <c r="S10" s="4"/>
      <c r="T10" s="217" t="s">
        <v>4</v>
      </c>
      <c r="U10" s="217"/>
      <c r="V10" s="217"/>
      <c r="W10" s="2"/>
      <c r="X10" s="2"/>
      <c r="Y10" s="2"/>
      <c r="Z10" s="2"/>
      <c r="AA10" s="2"/>
      <c r="AB10" s="2"/>
      <c r="AC10" s="2"/>
      <c r="AD10" s="2"/>
      <c r="AE10" s="2"/>
      <c r="AF10" s="2"/>
      <c r="AG10" s="2"/>
      <c r="AH10" s="2"/>
      <c r="AI10" s="4"/>
    </row>
    <row r="11" spans="1:35" ht="15" customHeight="1">
      <c r="B11" s="3"/>
      <c r="T11" s="4"/>
      <c r="U11" s="208" t="s">
        <v>5</v>
      </c>
      <c r="V11" s="208"/>
      <c r="W11" s="208"/>
      <c r="X11" s="208"/>
      <c r="Y11" s="208"/>
      <c r="Z11" s="208"/>
      <c r="AA11" s="208"/>
      <c r="AB11" s="208"/>
      <c r="AC11" s="208"/>
      <c r="AD11" s="208"/>
      <c r="AE11" s="208"/>
      <c r="AF11" s="208"/>
      <c r="AG11" s="208"/>
      <c r="AH11" s="208"/>
    </row>
    <row r="12" spans="1:35" ht="15" customHeight="1">
      <c r="B12" s="3"/>
      <c r="U12" s="208"/>
      <c r="V12" s="208"/>
      <c r="W12" s="208"/>
      <c r="X12" s="208"/>
      <c r="Y12" s="208"/>
      <c r="Z12" s="208"/>
      <c r="AA12" s="208"/>
      <c r="AB12" s="208"/>
      <c r="AC12" s="208"/>
      <c r="AD12" s="208"/>
      <c r="AE12" s="208"/>
      <c r="AF12" s="208"/>
      <c r="AG12" s="208"/>
      <c r="AH12" s="208"/>
    </row>
    <row r="13" spans="1:35" ht="15" customHeight="1">
      <c r="B13" s="3"/>
      <c r="U13" s="208" t="s">
        <v>6</v>
      </c>
      <c r="V13" s="208"/>
      <c r="W13" s="208"/>
      <c r="X13" s="208"/>
      <c r="Y13" s="208"/>
      <c r="Z13" s="208"/>
      <c r="AA13" s="208"/>
      <c r="AB13" s="208"/>
      <c r="AC13" s="208"/>
      <c r="AD13" s="208"/>
      <c r="AE13" s="208"/>
      <c r="AF13" s="208"/>
      <c r="AG13" s="208"/>
      <c r="AH13" s="208"/>
      <c r="AI13"/>
    </row>
    <row r="14" spans="1:35" ht="15" customHeight="1">
      <c r="B14" s="3"/>
      <c r="X14" s="4"/>
      <c r="Y14" s="4"/>
      <c r="Z14" s="4"/>
      <c r="AA14" s="4"/>
      <c r="AB14" s="4"/>
      <c r="AC14" s="4"/>
      <c r="AD14" s="4"/>
      <c r="AE14" s="4"/>
      <c r="AF14" s="4"/>
      <c r="AG14" s="4"/>
      <c r="AH14" s="4"/>
      <c r="AI14" s="4"/>
    </row>
    <row r="15" spans="1:35" ht="15" customHeight="1">
      <c r="B15" s="3"/>
      <c r="X15" s="4"/>
      <c r="Y15" s="4"/>
      <c r="Z15" s="4"/>
      <c r="AA15" s="4"/>
      <c r="AB15" s="4"/>
      <c r="AC15" s="4"/>
      <c r="AD15" s="4"/>
      <c r="AE15" s="4"/>
      <c r="AF15" s="4"/>
      <c r="AG15" s="4"/>
      <c r="AH15" s="4"/>
      <c r="AI15" s="4"/>
    </row>
    <row r="16" spans="1:35" ht="15" customHeight="1">
      <c r="B16" s="204" t="s">
        <v>7</v>
      </c>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row>
    <row r="17" spans="2:35" ht="15" customHeight="1">
      <c r="C17" s="204" t="s">
        <v>8</v>
      </c>
      <c r="D17" s="204"/>
      <c r="E17" s="204"/>
      <c r="F17" s="204"/>
      <c r="G17" s="204"/>
      <c r="H17" s="210">
        <v>44808</v>
      </c>
      <c r="I17" s="210"/>
      <c r="J17" s="210"/>
      <c r="K17" s="210"/>
      <c r="L17" s="210"/>
      <c r="M17" s="210"/>
      <c r="N17" s="210"/>
      <c r="O17" s="210"/>
      <c r="P17" s="211">
        <v>0.54166666666666652</v>
      </c>
      <c r="Q17" s="212"/>
      <c r="R17" s="212"/>
      <c r="S17" s="212"/>
      <c r="T17" s="1" t="s">
        <v>9</v>
      </c>
      <c r="U17" s="211">
        <v>0.70833333333333337</v>
      </c>
      <c r="V17" s="212"/>
      <c r="W17" s="212"/>
      <c r="X17" s="212"/>
    </row>
    <row r="18" spans="2:35" ht="15" customHeight="1">
      <c r="B18" s="3" t="s">
        <v>10</v>
      </c>
      <c r="H18" s="210">
        <v>44809</v>
      </c>
      <c r="I18" s="210"/>
      <c r="J18" s="210"/>
      <c r="K18" s="210"/>
      <c r="L18" s="210"/>
      <c r="M18" s="210"/>
      <c r="N18" s="210"/>
      <c r="O18" s="210"/>
      <c r="P18" s="211">
        <v>0.35416666666666669</v>
      </c>
      <c r="Q18" s="212"/>
      <c r="R18" s="212"/>
      <c r="S18" s="212"/>
      <c r="T18" s="1" t="s">
        <v>9</v>
      </c>
      <c r="U18" s="211">
        <v>0.5</v>
      </c>
      <c r="V18" s="212"/>
      <c r="W18" s="212"/>
      <c r="X18" s="212"/>
    </row>
    <row r="19" spans="2:35" ht="15" customHeight="1">
      <c r="B19" s="3"/>
      <c r="C19" s="204" t="s">
        <v>11</v>
      </c>
      <c r="D19" s="204"/>
      <c r="E19" s="204"/>
      <c r="F19" s="204"/>
      <c r="G19" s="204"/>
      <c r="H19" s="209" t="s">
        <v>12</v>
      </c>
      <c r="I19" s="209"/>
      <c r="J19" s="209"/>
      <c r="K19" s="209"/>
      <c r="L19" s="209"/>
      <c r="M19" s="209"/>
      <c r="N19" s="208" t="s">
        <v>13</v>
      </c>
      <c r="O19" s="208"/>
      <c r="P19" s="208"/>
      <c r="Q19" s="208"/>
      <c r="R19" s="208"/>
      <c r="S19" s="208"/>
      <c r="T19" s="208"/>
      <c r="U19" s="208"/>
      <c r="V19" s="208"/>
      <c r="W19" s="208"/>
      <c r="X19" s="208"/>
      <c r="Y19" s="208"/>
      <c r="Z19" s="208"/>
      <c r="AA19" s="208"/>
      <c r="AB19" s="208"/>
      <c r="AC19" s="208"/>
      <c r="AD19" s="208"/>
      <c r="AE19" s="208"/>
      <c r="AF19" s="208"/>
      <c r="AG19" s="208"/>
      <c r="AH19" s="208"/>
    </row>
    <row r="20" spans="2:35" ht="15" customHeight="1">
      <c r="B20" s="3"/>
      <c r="H20" s="209" t="s">
        <v>14</v>
      </c>
      <c r="I20" s="209"/>
      <c r="J20" s="209"/>
      <c r="K20" s="209"/>
      <c r="L20" s="209"/>
      <c r="M20" s="209"/>
      <c r="N20" s="208" t="s">
        <v>15</v>
      </c>
      <c r="O20" s="208"/>
      <c r="P20" s="208"/>
      <c r="Q20" s="208"/>
      <c r="R20" s="208"/>
      <c r="S20" s="208"/>
      <c r="T20" s="208"/>
      <c r="U20" s="208"/>
      <c r="V20" s="208"/>
      <c r="W20" s="208"/>
      <c r="X20" s="208"/>
      <c r="Y20" s="208"/>
      <c r="Z20" s="208"/>
      <c r="AA20" s="208"/>
      <c r="AB20" s="208"/>
      <c r="AC20" s="208"/>
      <c r="AD20" s="208"/>
      <c r="AE20" s="208"/>
      <c r="AF20" s="208"/>
      <c r="AG20" s="208"/>
      <c r="AH20" s="208"/>
    </row>
    <row r="21" spans="2:35" ht="15" customHeight="1">
      <c r="B21" s="3"/>
      <c r="C21" s="204" t="s">
        <v>16</v>
      </c>
      <c r="D21" s="204"/>
      <c r="E21" s="204"/>
      <c r="F21" s="204"/>
      <c r="G21" s="204"/>
      <c r="H21" s="204"/>
      <c r="I21" s="204"/>
      <c r="J21" s="204"/>
      <c r="K21" s="204"/>
      <c r="L21" s="204"/>
      <c r="M21" s="204"/>
    </row>
    <row r="22" spans="2:35" ht="15" customHeight="1">
      <c r="B22" s="3"/>
      <c r="F22" s="206" t="s">
        <v>17</v>
      </c>
      <c r="G22" s="206"/>
      <c r="H22" s="206"/>
      <c r="I22" s="207" t="s">
        <v>18</v>
      </c>
      <c r="J22" s="207"/>
      <c r="K22" s="207"/>
      <c r="L22" s="207"/>
      <c r="M22" s="207"/>
      <c r="N22" s="206" t="s">
        <v>19</v>
      </c>
      <c r="O22" s="206"/>
      <c r="P22" s="206"/>
      <c r="Q22" s="208" t="s">
        <v>20</v>
      </c>
      <c r="R22" s="208"/>
      <c r="S22" s="208"/>
      <c r="T22" s="208"/>
      <c r="U22" s="208"/>
      <c r="V22" s="208"/>
    </row>
    <row r="23" spans="2:35" ht="15" customHeight="1">
      <c r="B23" s="3"/>
      <c r="F23" s="206" t="s">
        <v>21</v>
      </c>
      <c r="G23" s="206"/>
      <c r="H23" s="206"/>
      <c r="I23" s="207" t="s">
        <v>18</v>
      </c>
      <c r="J23" s="207"/>
      <c r="K23" s="207"/>
      <c r="L23" s="207"/>
      <c r="M23" s="207"/>
      <c r="N23" s="206" t="s">
        <v>22</v>
      </c>
      <c r="O23" s="206"/>
      <c r="P23" s="206"/>
      <c r="Q23" s="208" t="s">
        <v>23</v>
      </c>
      <c r="R23" s="208"/>
      <c r="S23" s="208"/>
      <c r="T23" s="208"/>
      <c r="U23" s="208"/>
      <c r="V23" s="208"/>
    </row>
    <row r="24" spans="2:35" ht="15" customHeight="1">
      <c r="B24" s="3"/>
      <c r="F24" s="206" t="s">
        <v>21</v>
      </c>
      <c r="G24" s="206"/>
      <c r="H24" s="206"/>
      <c r="I24" s="207"/>
      <c r="J24" s="207"/>
      <c r="K24" s="207"/>
      <c r="L24" s="207"/>
      <c r="M24" s="207"/>
      <c r="N24" s="206" t="s">
        <v>22</v>
      </c>
      <c r="O24" s="206"/>
      <c r="P24" s="206"/>
      <c r="Q24" s="208"/>
      <c r="R24" s="208"/>
      <c r="S24" s="208"/>
      <c r="T24" s="208"/>
      <c r="U24" s="208"/>
      <c r="V24" s="208"/>
    </row>
    <row r="25" spans="2:35" customFormat="1" ht="15" customHeight="1"/>
    <row r="26" spans="2:35" ht="15" customHeight="1">
      <c r="B26" s="3"/>
      <c r="C26" s="204" t="s">
        <v>24</v>
      </c>
      <c r="D26" s="204"/>
      <c r="E26" s="204"/>
      <c r="F26" s="204"/>
      <c r="G26" s="204"/>
      <c r="H26" s="204"/>
      <c r="I26" s="204"/>
      <c r="J26" s="204"/>
      <c r="K26" s="204"/>
      <c r="L26" s="204"/>
      <c r="M26" s="204"/>
    </row>
    <row r="27" spans="2:35" ht="15" customHeight="1">
      <c r="D27" s="205" t="s">
        <v>25</v>
      </c>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7"/>
    </row>
    <row r="28" spans="2:35" ht="15" customHeight="1">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7"/>
    </row>
    <row r="29" spans="2:35" ht="15" customHeight="1">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7"/>
    </row>
    <row r="30" spans="2:35" customFormat="1" ht="15" customHeight="1"/>
    <row r="31" spans="2:35" ht="15" customHeight="1">
      <c r="B31" s="3"/>
      <c r="C31" s="1" t="s">
        <v>26</v>
      </c>
    </row>
    <row r="32" spans="2:35" ht="15" customHeight="1">
      <c r="D32" s="205" t="s">
        <v>27</v>
      </c>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7"/>
    </row>
    <row r="33" spans="1:35" ht="15" customHeight="1">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7"/>
    </row>
    <row r="34" spans="1:35" ht="15" customHeight="1">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7"/>
    </row>
    <row r="35" spans="1:35" ht="15" customHeight="1">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7"/>
    </row>
    <row r="36" spans="1:35" ht="15" customHeight="1">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7"/>
    </row>
    <row r="37" spans="1:35" ht="15" customHeight="1">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7"/>
    </row>
    <row r="38" spans="1:35" ht="15" customHeight="1">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7"/>
    </row>
    <row r="39" spans="1:35" customFormat="1" ht="15" customHeight="1"/>
    <row r="40" spans="1:35" ht="15" customHeight="1">
      <c r="B40" s="204" t="s">
        <v>28</v>
      </c>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row>
    <row r="41" spans="1:35" ht="15" customHeight="1">
      <c r="C41" s="197" t="s">
        <v>29</v>
      </c>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I41" s="7"/>
    </row>
    <row r="42" spans="1:35" ht="15" customHeight="1">
      <c r="AH42" s="5"/>
      <c r="AI42" s="7"/>
    </row>
    <row r="43" spans="1:35" ht="15" customHeight="1">
      <c r="B43" s="204" t="s">
        <v>30</v>
      </c>
      <c r="C43" s="204"/>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row>
    <row r="44" spans="1:35" ht="15" customHeight="1">
      <c r="C44" s="203" t="s">
        <v>31</v>
      </c>
      <c r="D44" s="203"/>
      <c r="E44" s="203"/>
      <c r="F44" s="203"/>
      <c r="G44" s="203"/>
      <c r="H44" s="203"/>
      <c r="I44" s="203"/>
      <c r="J44" s="196">
        <f>M45</f>
        <v>0</v>
      </c>
      <c r="K44" s="196"/>
      <c r="L44" s="196"/>
      <c r="M44" s="196"/>
      <c r="N44" s="195" t="s">
        <v>32</v>
      </c>
      <c r="O44" s="195"/>
      <c r="P44" s="195"/>
      <c r="Q44" s="195"/>
      <c r="R44" s="195"/>
      <c r="S44" s="195"/>
      <c r="T44" s="195"/>
      <c r="U44" s="195"/>
      <c r="V44" s="202">
        <f>V45</f>
        <v>0</v>
      </c>
      <c r="W44" s="202"/>
      <c r="X44" s="202"/>
      <c r="Y44" s="202"/>
      <c r="Z44" s="195" t="s">
        <v>33</v>
      </c>
      <c r="AA44" s="195"/>
      <c r="AB44" s="195"/>
      <c r="AC44" s="195"/>
      <c r="AD44" s="195"/>
      <c r="AE44" s="202">
        <f>AE45</f>
        <v>0</v>
      </c>
      <c r="AF44" s="202"/>
      <c r="AG44" s="202"/>
      <c r="AH44" s="202"/>
    </row>
    <row r="45" spans="1:35" ht="15" customHeight="1">
      <c r="C45" s="6"/>
      <c r="D45" s="200" t="s">
        <v>34</v>
      </c>
      <c r="E45" s="200"/>
      <c r="F45" s="200"/>
      <c r="G45" s="201" t="s">
        <v>35</v>
      </c>
      <c r="H45" s="201"/>
      <c r="I45" s="201"/>
      <c r="J45" s="201"/>
      <c r="K45" s="201"/>
      <c r="L45" s="201"/>
      <c r="M45" s="196">
        <f>SUM('行程表及び請求書A（公共交通機関使用の場合）'!$O$27,'行程表及び請求書B（公共交通機関使用の場合）'!$O$27,'行程表及び請求書C（公共交通機関使用の場合）'!$O$27)</f>
        <v>0</v>
      </c>
      <c r="N45" s="196"/>
      <c r="O45" s="196"/>
      <c r="P45" s="201" t="s">
        <v>36</v>
      </c>
      <c r="Q45" s="201"/>
      <c r="R45" s="201"/>
      <c r="S45" s="201"/>
      <c r="T45" s="201"/>
      <c r="U45" s="201"/>
      <c r="V45" s="196">
        <f>SUM('行程表及び請求書A（公共交通機関使用の場合）'!$Z$27,'行程表及び請求書B（公共交通機関使用の場合）'!$Z$27,'行程表及び請求書C（公共交通機関使用の場合）'!$Z$27)</f>
        <v>0</v>
      </c>
      <c r="W45" s="196"/>
      <c r="X45" s="196"/>
      <c r="Z45" s="195" t="s">
        <v>33</v>
      </c>
      <c r="AA45" s="195"/>
      <c r="AB45" s="195"/>
      <c r="AC45" s="195"/>
      <c r="AD45" s="195"/>
      <c r="AE45" s="196">
        <f>M45-V45</f>
        <v>0</v>
      </c>
      <c r="AF45" s="196"/>
      <c r="AG45" s="196"/>
    </row>
    <row r="46" spans="1:35" ht="15" customHeight="1">
      <c r="D46" s="197" t="s">
        <v>37</v>
      </c>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7"/>
    </row>
    <row r="47" spans="1:35" ht="15" customHeight="1">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row>
    <row r="48" spans="1:35" ht="15" customHeight="1">
      <c r="A48" s="198" t="s">
        <v>38</v>
      </c>
      <c r="B48" s="198"/>
      <c r="C48" s="199" t="s">
        <v>39</v>
      </c>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row>
    <row r="49" spans="3:35" ht="15" customHeight="1">
      <c r="C49" s="199"/>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row>
  </sheetData>
  <mergeCells count="56">
    <mergeCell ref="A1:AI1"/>
    <mergeCell ref="A6:AI6"/>
    <mergeCell ref="A7:AI7"/>
    <mergeCell ref="T10:V10"/>
    <mergeCell ref="A2:AI2"/>
    <mergeCell ref="U11:AH11"/>
    <mergeCell ref="U12:AH12"/>
    <mergeCell ref="U13:AH13"/>
    <mergeCell ref="B16:AI16"/>
    <mergeCell ref="C17:G17"/>
    <mergeCell ref="H17:O17"/>
    <mergeCell ref="P17:S17"/>
    <mergeCell ref="U17:X17"/>
    <mergeCell ref="H18:O18"/>
    <mergeCell ref="P18:S18"/>
    <mergeCell ref="U18:X18"/>
    <mergeCell ref="C19:G19"/>
    <mergeCell ref="H19:M19"/>
    <mergeCell ref="N19:AH19"/>
    <mergeCell ref="H20:M20"/>
    <mergeCell ref="N20:AH20"/>
    <mergeCell ref="C21:M21"/>
    <mergeCell ref="F22:H22"/>
    <mergeCell ref="I22:M22"/>
    <mergeCell ref="N22:P22"/>
    <mergeCell ref="Q22:V22"/>
    <mergeCell ref="F23:H23"/>
    <mergeCell ref="I23:M23"/>
    <mergeCell ref="N23:P23"/>
    <mergeCell ref="Q23:V23"/>
    <mergeCell ref="F24:H24"/>
    <mergeCell ref="I24:M24"/>
    <mergeCell ref="N24:P24"/>
    <mergeCell ref="Q24:V24"/>
    <mergeCell ref="C26:M26"/>
    <mergeCell ref="B40:AI40"/>
    <mergeCell ref="C41:AG41"/>
    <mergeCell ref="B43:AI43"/>
    <mergeCell ref="D27:AH29"/>
    <mergeCell ref="D32:AH38"/>
    <mergeCell ref="AE44:AH44"/>
    <mergeCell ref="C44:I44"/>
    <mergeCell ref="J44:M44"/>
    <mergeCell ref="N44:U44"/>
    <mergeCell ref="V44:Y44"/>
    <mergeCell ref="Z44:AD44"/>
    <mergeCell ref="Z45:AD45"/>
    <mergeCell ref="AE45:AG45"/>
    <mergeCell ref="D46:AH46"/>
    <mergeCell ref="A48:B48"/>
    <mergeCell ref="C48:AI49"/>
    <mergeCell ref="D45:F45"/>
    <mergeCell ref="G45:L45"/>
    <mergeCell ref="M45:O45"/>
    <mergeCell ref="P45:U45"/>
    <mergeCell ref="V45:X45"/>
  </mergeCells>
  <phoneticPr fontId="3"/>
  <pageMargins left="0.70866141732283472" right="0.70866141732283472" top="0.74803149606299213" bottom="0.74803149606299213" header="0.31496062992125984" footer="0.31496062992125984"/>
  <pageSetup paperSize="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'（参考）日当・宿泊料'!$B$3:$B$25</xm:f>
          </x14:formula1>
          <xm:sqref>I22:M24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D28"/>
  <sheetViews>
    <sheetView showZeros="0" view="pageBreakPreview" zoomScale="87" zoomScaleSheetLayoutView="87" workbookViewId="0">
      <pane xSplit="8" ySplit="9" topLeftCell="J25" activePane="bottomRight" state="frozen"/>
      <selection pane="topRight"/>
      <selection pane="bottomLeft"/>
      <selection pane="bottomRight" activeCell="B7" sqref="B7:D7"/>
    </sheetView>
  </sheetViews>
  <sheetFormatPr defaultColWidth="2.625" defaultRowHeight="37.5" customHeight="1"/>
  <cols>
    <col min="1" max="1" width="8.75" style="8" customWidth="1"/>
    <col min="2" max="2" width="7.625" style="8" customWidth="1"/>
    <col min="3" max="3" width="4.25" style="9" bestFit="1" customWidth="1"/>
    <col min="4" max="4" width="7.625" style="8" customWidth="1"/>
    <col min="5" max="7" width="12.375" style="8" customWidth="1"/>
    <col min="8" max="8" width="7.375" style="9" customWidth="1"/>
    <col min="9" max="30" width="7.375" style="8" customWidth="1"/>
    <col min="31" max="16384" width="2.625" style="8"/>
  </cols>
  <sheetData>
    <row r="1" spans="1:30" s="10" customFormat="1" ht="14.25">
      <c r="A1" s="258" t="s">
        <v>40</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row>
    <row r="2" spans="1:30" s="95" customFormat="1" ht="15" customHeight="1">
      <c r="A2" s="218" t="s">
        <v>1</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row>
    <row r="3" spans="1:30" ht="60.75" customHeight="1" thickBot="1">
      <c r="A3" s="214" t="s">
        <v>41</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row>
    <row r="4" spans="1:30" s="10" customFormat="1" ht="37.5" customHeight="1">
      <c r="A4" s="11"/>
      <c r="B4" s="11"/>
      <c r="C4" s="20"/>
      <c r="D4" s="11"/>
      <c r="E4" s="11"/>
      <c r="F4" s="11"/>
      <c r="G4" s="11"/>
      <c r="H4" s="38"/>
      <c r="I4" s="259" t="s">
        <v>42</v>
      </c>
      <c r="J4" s="260"/>
      <c r="K4" s="260"/>
      <c r="L4" s="260"/>
      <c r="M4" s="260"/>
      <c r="N4" s="260"/>
      <c r="O4" s="260"/>
      <c r="P4" s="260"/>
      <c r="Q4" s="260"/>
      <c r="R4" s="260"/>
      <c r="S4" s="261"/>
      <c r="T4" s="259" t="s">
        <v>43</v>
      </c>
      <c r="U4" s="260"/>
      <c r="V4" s="260"/>
      <c r="W4" s="260"/>
      <c r="X4" s="260"/>
      <c r="Y4" s="260"/>
      <c r="Z4" s="260"/>
      <c r="AA4" s="260"/>
      <c r="AB4" s="260"/>
      <c r="AC4" s="260"/>
      <c r="AD4" s="261"/>
    </row>
    <row r="5" spans="1:30" s="10" customFormat="1" ht="37.5" customHeight="1">
      <c r="A5" s="12" t="s">
        <v>44</v>
      </c>
      <c r="B5" s="240" t="str">
        <f>'出張等計画書（公共交通機関使用の場合）'!Q22</f>
        <v>A</v>
      </c>
      <c r="C5" s="240"/>
      <c r="D5" s="240"/>
      <c r="E5" s="11"/>
      <c r="F5" s="11"/>
      <c r="G5" s="11"/>
      <c r="H5" s="38"/>
      <c r="I5" s="255" t="s">
        <v>45</v>
      </c>
      <c r="J5" s="242"/>
      <c r="K5" s="257"/>
      <c r="L5" s="257"/>
      <c r="M5" s="257"/>
      <c r="N5" s="241" t="s">
        <v>46</v>
      </c>
      <c r="O5" s="242"/>
      <c r="P5" s="241" t="s">
        <v>47</v>
      </c>
      <c r="Q5" s="242"/>
      <c r="R5" s="253"/>
      <c r="S5" s="254"/>
      <c r="T5" s="255" t="str">
        <f>I5</f>
        <v>パック料金</v>
      </c>
      <c r="U5" s="242"/>
      <c r="V5" s="251">
        <f>K5</f>
        <v>0</v>
      </c>
      <c r="W5" s="251"/>
      <c r="X5" s="251"/>
      <c r="Y5" s="241" t="s">
        <v>46</v>
      </c>
      <c r="Z5" s="242"/>
      <c r="AA5" s="241" t="s">
        <v>47</v>
      </c>
      <c r="AB5" s="242"/>
      <c r="AC5" s="243">
        <f>R5</f>
        <v>0</v>
      </c>
      <c r="AD5" s="244"/>
    </row>
    <row r="6" spans="1:30" s="10" customFormat="1" ht="37.5" customHeight="1">
      <c r="A6" s="12" t="s">
        <v>48</v>
      </c>
      <c r="B6" s="240" t="str">
        <f>'出張等計画書（公共交通機関使用の場合）'!I22</f>
        <v>各種療法士</v>
      </c>
      <c r="C6" s="240"/>
      <c r="D6" s="240"/>
      <c r="E6" s="30"/>
      <c r="F6" s="30"/>
      <c r="G6" s="30"/>
      <c r="H6" s="39"/>
      <c r="I6" s="247"/>
      <c r="J6" s="242"/>
      <c r="K6" s="248"/>
      <c r="L6" s="249"/>
      <c r="M6" s="250"/>
      <c r="N6" s="245"/>
      <c r="O6" s="256"/>
      <c r="P6" s="245"/>
      <c r="Q6" s="256"/>
      <c r="R6" s="245"/>
      <c r="S6" s="246"/>
      <c r="T6" s="247"/>
      <c r="U6" s="242"/>
      <c r="V6" s="248"/>
      <c r="W6" s="249"/>
      <c r="X6" s="249"/>
      <c r="Y6" s="248"/>
      <c r="Z6" s="250"/>
      <c r="AA6" s="242">
        <f>P6</f>
        <v>0</v>
      </c>
      <c r="AB6" s="242"/>
      <c r="AC6" s="251">
        <f>R6</f>
        <v>0</v>
      </c>
      <c r="AD6" s="252"/>
    </row>
    <row r="7" spans="1:30" s="10" customFormat="1" ht="37.5" customHeight="1" thickBot="1">
      <c r="A7" s="12" t="s">
        <v>49</v>
      </c>
      <c r="B7" s="240" t="str">
        <f>IF(ISNA(VLOOKUP(B6,'（参考）日当・宿泊料'!B:C,2,FALSE)),"？",VLOOKUP(B6,'（参考）日当・宿泊料'!B:C,2,FALSE))</f>
        <v>③</v>
      </c>
      <c r="C7" s="240"/>
      <c r="D7" s="240"/>
      <c r="H7" s="25"/>
      <c r="I7" s="235" t="s">
        <v>50</v>
      </c>
      <c r="J7" s="236"/>
      <c r="K7" s="236"/>
      <c r="L7" s="237" t="s">
        <v>51</v>
      </c>
      <c r="M7" s="238"/>
      <c r="N7" s="239" t="s">
        <v>52</v>
      </c>
      <c r="O7" s="236"/>
      <c r="P7" s="232" t="s">
        <v>53</v>
      </c>
      <c r="Q7" s="232"/>
      <c r="R7" s="233" t="s">
        <v>54</v>
      </c>
      <c r="S7" s="234"/>
      <c r="T7" s="235" t="str">
        <f>I7</f>
        <v>鉄道賃</v>
      </c>
      <c r="U7" s="236"/>
      <c r="V7" s="236"/>
      <c r="W7" s="237" t="str">
        <f>L7</f>
        <v>航空賃</v>
      </c>
      <c r="X7" s="238"/>
      <c r="Y7" s="239" t="s">
        <v>52</v>
      </c>
      <c r="Z7" s="236"/>
      <c r="AA7" s="226" t="str">
        <f>P7</f>
        <v>宿泊料</v>
      </c>
      <c r="AB7" s="227"/>
      <c r="AC7" s="226" t="str">
        <f>R7</f>
        <v>食卓料</v>
      </c>
      <c r="AD7" s="228"/>
    </row>
    <row r="8" spans="1:30" s="10" customFormat="1" ht="45" customHeight="1">
      <c r="A8" s="13" t="s">
        <v>55</v>
      </c>
      <c r="B8" s="16" t="s">
        <v>56</v>
      </c>
      <c r="C8" s="21" t="s">
        <v>9</v>
      </c>
      <c r="D8" s="26" t="s">
        <v>57</v>
      </c>
      <c r="E8" s="31" t="s">
        <v>58</v>
      </c>
      <c r="F8" s="36" t="s">
        <v>59</v>
      </c>
      <c r="G8" s="31" t="s">
        <v>60</v>
      </c>
      <c r="H8" s="40" t="s">
        <v>61</v>
      </c>
      <c r="I8" s="44" t="s">
        <v>62</v>
      </c>
      <c r="J8" s="50" t="s">
        <v>63</v>
      </c>
      <c r="K8" s="55" t="s">
        <v>64</v>
      </c>
      <c r="L8" s="58" t="s">
        <v>62</v>
      </c>
      <c r="M8" s="50" t="s">
        <v>63</v>
      </c>
      <c r="N8" s="50" t="s">
        <v>62</v>
      </c>
      <c r="O8" s="49" t="s">
        <v>63</v>
      </c>
      <c r="P8" s="49" t="s">
        <v>65</v>
      </c>
      <c r="Q8" s="49" t="s">
        <v>66</v>
      </c>
      <c r="R8" s="49" t="s">
        <v>65</v>
      </c>
      <c r="S8" s="69" t="s">
        <v>66</v>
      </c>
      <c r="T8" s="44" t="str">
        <f>I8</f>
        <v>路程</v>
      </c>
      <c r="U8" s="50" t="str">
        <f>J8</f>
        <v>運賃</v>
      </c>
      <c r="V8" s="55" t="str">
        <f>K8</f>
        <v>急行
料金</v>
      </c>
      <c r="W8" s="58" t="str">
        <f>L8</f>
        <v>路程</v>
      </c>
      <c r="X8" s="50" t="str">
        <f>M8</f>
        <v>運賃</v>
      </c>
      <c r="Y8" s="50" t="str">
        <f>N8</f>
        <v>路程</v>
      </c>
      <c r="Z8" s="50" t="str">
        <f>O8</f>
        <v>運賃</v>
      </c>
      <c r="AA8" s="50" t="str">
        <f>P8</f>
        <v>夜数</v>
      </c>
      <c r="AB8" s="50" t="str">
        <f>Q8</f>
        <v>定額</v>
      </c>
      <c r="AC8" s="50" t="str">
        <f>R8</f>
        <v>夜数</v>
      </c>
      <c r="AD8" s="79" t="str">
        <f>S8</f>
        <v>定額</v>
      </c>
    </row>
    <row r="9" spans="1:30" s="10" customFormat="1" ht="14.25">
      <c r="A9" s="14"/>
      <c r="B9" s="17"/>
      <c r="C9" s="22"/>
      <c r="D9" s="27"/>
      <c r="E9" s="32"/>
      <c r="F9" s="37"/>
      <c r="G9" s="32"/>
      <c r="H9" s="41"/>
      <c r="I9" s="45" t="s">
        <v>67</v>
      </c>
      <c r="J9" s="51" t="s">
        <v>68</v>
      </c>
      <c r="K9" s="56" t="s">
        <v>68</v>
      </c>
      <c r="L9" s="59" t="s">
        <v>67</v>
      </c>
      <c r="M9" s="51" t="s">
        <v>68</v>
      </c>
      <c r="N9" s="51" t="s">
        <v>67</v>
      </c>
      <c r="O9" s="63" t="s">
        <v>68</v>
      </c>
      <c r="P9" s="66" t="s">
        <v>69</v>
      </c>
      <c r="Q9" s="66" t="s">
        <v>68</v>
      </c>
      <c r="R9" s="66" t="s">
        <v>69</v>
      </c>
      <c r="S9" s="70" t="s">
        <v>68</v>
      </c>
      <c r="T9" s="45" t="s">
        <v>67</v>
      </c>
      <c r="U9" s="51" t="s">
        <v>68</v>
      </c>
      <c r="V9" s="56" t="s">
        <v>68</v>
      </c>
      <c r="W9" s="59" t="s">
        <v>67</v>
      </c>
      <c r="X9" s="51" t="s">
        <v>68</v>
      </c>
      <c r="Y9" s="51" t="s">
        <v>67</v>
      </c>
      <c r="Z9" s="63" t="s">
        <v>68</v>
      </c>
      <c r="AA9" s="66" t="s">
        <v>69</v>
      </c>
      <c r="AB9" s="66" t="s">
        <v>68</v>
      </c>
      <c r="AC9" s="66" t="s">
        <v>69</v>
      </c>
      <c r="AD9" s="70" t="s">
        <v>68</v>
      </c>
    </row>
    <row r="10" spans="1:30" s="10" customFormat="1" ht="37.5" customHeight="1">
      <c r="A10" s="15"/>
      <c r="B10" s="18"/>
      <c r="C10" s="23" t="s">
        <v>9</v>
      </c>
      <c r="D10" s="28"/>
      <c r="E10" s="33"/>
      <c r="F10" s="33"/>
      <c r="G10" s="33"/>
      <c r="H10" s="42"/>
      <c r="I10" s="46"/>
      <c r="J10" s="52"/>
      <c r="K10" s="52"/>
      <c r="L10" s="52"/>
      <c r="M10" s="52"/>
      <c r="N10" s="61"/>
      <c r="O10" s="64"/>
      <c r="P10" s="67" t="str">
        <f t="shared" ref="P10:P24" si="0">IF(H10="","",IF(K5="",1,""))</f>
        <v/>
      </c>
      <c r="Q10" s="52"/>
      <c r="R10" s="67" t="str">
        <f>IF($K$5=0,"",IF(AND(#REF!="なし",$R$5="なし"),1,""))</f>
        <v/>
      </c>
      <c r="S10" s="71" t="str">
        <f>IF(R10="","",IF(AND(#REF!="なし",$R$5="なし"),VLOOKUP($B$7,'（参考）日当・宿泊料'!C:I,5,FALSE))+IF(AND(#REF!="なし",$R$5="あり"),VLOOKUP($B$7,'（参考）日当・宿泊料'!C:I,6,FALSE))+IF(AND(#REF!="あり",$R$5="なし"),VLOOKUP($B$7,'（参考）日当・宿泊料'!C:I,7,FALSE))+IF(AND(#REF!="あり",$R$5="あり"),0))</f>
        <v/>
      </c>
      <c r="T10" s="72">
        <f t="shared" ref="T10:T24" si="1">I10</f>
        <v>0</v>
      </c>
      <c r="U10" s="67">
        <f t="shared" ref="U10:U24" si="2">J10</f>
        <v>0</v>
      </c>
      <c r="V10" s="67">
        <f t="shared" ref="V10:V24" si="3">K10</f>
        <v>0</v>
      </c>
      <c r="W10" s="67"/>
      <c r="X10" s="67"/>
      <c r="Y10" s="76">
        <f t="shared" ref="Y10:Y24" si="4">N10</f>
        <v>0</v>
      </c>
      <c r="Z10" s="67">
        <f t="shared" ref="Z10:Z24" si="5">O10</f>
        <v>0</v>
      </c>
      <c r="AA10" s="67" t="str">
        <f t="shared" ref="AA10:AA24" si="6">P10</f>
        <v/>
      </c>
      <c r="AB10" s="67" t="str">
        <f>IF(OR(H10="東京都特別区",H10="横浜市",H10="川崎市",H10="相模原市",H10="千葉市",H10="さいたま市",H10="名古屋市",H10="京都市",H10="大阪市",H10="堺市",H10="神戸市",H10="広島市",H10="福岡市"),IF(AA10=1,MIN(Q10,VLOOKUP($B$7,'（参考）日当・宿泊料'!$C:$F,3,FALSE)),""),IF(AA10=1,MIN(Q10,VLOOKUP($B$7,'（参考）日当・宿泊料'!$C:$F,4,FALSE)),""))</f>
        <v/>
      </c>
      <c r="AC10" s="67" t="str">
        <f>IF($V$5=0,"",IF(R10="","",1))</f>
        <v/>
      </c>
      <c r="AD10" s="71" t="str">
        <f>IF(AC10="","",IF(AND(#REF!="なし",$AC$5="なし"),VLOOKUP($B$7,'（参考）日当・宿泊料'!C:I,5,FALSE))+IF(AND(#REF!="なし",$AC$5="あり"),VLOOKUP($B$7,'（参考）日当・宿泊料'!$C:I,6,FALSE))+IF(AND(#REF!="あり",$AC$5="なし"),VLOOKUP($B$7,'（参考）日当・宿泊料'!C:I,7,FALSE))+IF(AND(#REF!="あり",$AC$5="あり"),0))</f>
        <v/>
      </c>
    </row>
    <row r="11" spans="1:30" s="10" customFormat="1" ht="37.5" customHeight="1">
      <c r="A11" s="15"/>
      <c r="B11" s="19"/>
      <c r="C11" s="24" t="s">
        <v>9</v>
      </c>
      <c r="D11" s="29"/>
      <c r="E11" s="34"/>
      <c r="F11" s="34"/>
      <c r="G11" s="34"/>
      <c r="H11" s="42"/>
      <c r="I11" s="47"/>
      <c r="J11" s="53"/>
      <c r="K11" s="53"/>
      <c r="L11" s="53"/>
      <c r="M11" s="53"/>
      <c r="N11" s="62"/>
      <c r="O11" s="53"/>
      <c r="P11" s="67" t="str">
        <f t="shared" si="0"/>
        <v/>
      </c>
      <c r="Q11" s="53"/>
      <c r="R11" s="68" t="str">
        <f t="shared" ref="R11:R24" si="7">IF($V$5=0,"",IF(OR(G11="",P11=""),"",1))</f>
        <v/>
      </c>
      <c r="S11" s="71" t="str">
        <f>IF(R11="","",IF(AND(#REF!="なし",$R$5="なし"),VLOOKUP($B$7,'（参考）日当・宿泊料'!C:I,5,FALSE))+IF(AND(#REF!="なし",$R$5="あり"),VLOOKUP($B$7,'（参考）日当・宿泊料'!C:I,6,FALSE))+IF(AND(#REF!="あり",$R$5="なし"),VLOOKUP($B$7,'（参考）日当・宿泊料'!C:I,7,FALSE))+IF(AND(#REF!="あり",$R$5="あり"),0))</f>
        <v/>
      </c>
      <c r="T11" s="73">
        <f t="shared" si="1"/>
        <v>0</v>
      </c>
      <c r="U11" s="68">
        <f t="shared" si="2"/>
        <v>0</v>
      </c>
      <c r="V11" s="68">
        <f t="shared" si="3"/>
        <v>0</v>
      </c>
      <c r="W11" s="68"/>
      <c r="X11" s="68"/>
      <c r="Y11" s="77">
        <f t="shared" si="4"/>
        <v>0</v>
      </c>
      <c r="Z11" s="68">
        <f t="shared" si="5"/>
        <v>0</v>
      </c>
      <c r="AA11" s="68" t="str">
        <f t="shared" si="6"/>
        <v/>
      </c>
      <c r="AB11" s="68" t="str">
        <f>IF(OR(H11="横浜市",H11="川崎市",H11="相模原市",H11="千葉市",H11="さいたま市",H11="名古屋市",H11="京都市",H11="大阪市",H11="堺市",H11="神戸市",H11="広島市",H11="福岡市"),IF(AA11=1,MIN(Q11,VLOOKUP($B$7,'（参考）日当・宿泊料'!$C:$F,3,FALSE)),""),IF(AA11=1,MIN(Q11,VLOOKUP($B$7,'（参考）日当・宿泊料'!$C:$F,4,FALSE)),""))</f>
        <v/>
      </c>
      <c r="AC11" s="68" t="str">
        <f t="shared" ref="AC11:AC24" si="8">IF($V$5=0,"",IF(OR(R11="",AA11=""),"",1))</f>
        <v/>
      </c>
      <c r="AD11" s="80" t="str">
        <f>IF(AC11="","",IF(AND(#REF!="なし",$AC$5="なし"),VLOOKUP($B$7,'（参考）日当・宿泊料'!C:I,5,FALSE))+IF(AND(#REF!="なし",$AC$5="あり"),VLOOKUP($B$7,'（参考）日当・宿泊料'!C:I,6,FALSE))+IF(AND(#REF!="あり",$AC$5="なし"),VLOOKUP($B$7,'（参考）日当・宿泊料'!C:I,7,FALSE))+IF(AND(#REF!="あり",$AC$5="あり"),0))</f>
        <v/>
      </c>
    </row>
    <row r="12" spans="1:30" s="10" customFormat="1" ht="37.5" customHeight="1">
      <c r="A12" s="15"/>
      <c r="B12" s="19"/>
      <c r="C12" s="24" t="s">
        <v>9</v>
      </c>
      <c r="D12" s="29"/>
      <c r="E12" s="35"/>
      <c r="F12" s="35"/>
      <c r="G12" s="35"/>
      <c r="H12" s="42"/>
      <c r="I12" s="47"/>
      <c r="J12" s="53"/>
      <c r="K12" s="53"/>
      <c r="L12" s="53"/>
      <c r="M12" s="53"/>
      <c r="N12" s="62"/>
      <c r="O12" s="53"/>
      <c r="P12" s="67" t="str">
        <f t="shared" si="0"/>
        <v/>
      </c>
      <c r="Q12" s="53"/>
      <c r="R12" s="68" t="str">
        <f t="shared" si="7"/>
        <v/>
      </c>
      <c r="S12" s="71" t="str">
        <f>IF(R12="","",IF(AND(#REF!="なし",$R$5="なし"),VLOOKUP($B$7,'（参考）日当・宿泊料'!C:I,5,FALSE))+IF(AND(#REF!="なし",$R$5="あり"),VLOOKUP($B$7,'（参考）日当・宿泊料'!C:I,6,FALSE))+IF(AND(#REF!="あり",$R$5="なし"),VLOOKUP($B$7,'（参考）日当・宿泊料'!C:I,7,FALSE))+IF(AND(#REF!="あり",$R$5="あり"),0))</f>
        <v/>
      </c>
      <c r="T12" s="73">
        <f t="shared" si="1"/>
        <v>0</v>
      </c>
      <c r="U12" s="68">
        <f t="shared" si="2"/>
        <v>0</v>
      </c>
      <c r="V12" s="68">
        <f t="shared" si="3"/>
        <v>0</v>
      </c>
      <c r="W12" s="68"/>
      <c r="X12" s="68"/>
      <c r="Y12" s="77">
        <f t="shared" si="4"/>
        <v>0</v>
      </c>
      <c r="Z12" s="68">
        <f t="shared" si="5"/>
        <v>0</v>
      </c>
      <c r="AA12" s="68" t="str">
        <f t="shared" si="6"/>
        <v/>
      </c>
      <c r="AB12" s="68" t="str">
        <f>IF(OR(H12="横浜市",H12="川崎市",H12="相模原市",H12="千葉市",H12="さいたま市",H12="名古屋市",H12="京都市",H12="大阪市",H12="堺市",H12="神戸市",H12="広島市",H12="福岡市"),IF(AA12=1,MIN(Q12,VLOOKUP($B$7,'（参考）日当・宿泊料'!$C:$F,3,FALSE)),""),IF(AA12=1,MIN(Q12,VLOOKUP($B$7,'（参考）日当・宿泊料'!$C:$F,4,FALSE)),""))</f>
        <v/>
      </c>
      <c r="AC12" s="68" t="str">
        <f t="shared" si="8"/>
        <v/>
      </c>
      <c r="AD12" s="80" t="str">
        <f>IF(AC12="","",IF(AND(#REF!="なし",$AC$5="なし"),VLOOKUP($B$7,'（参考）日当・宿泊料'!C:I,5,FALSE))+IF(AND(#REF!="なし",$AC$5="あり"),VLOOKUP($B$7,'（参考）日当・宿泊料'!C:I,6,FALSE))+IF(AND(#REF!="あり",$AC$5="なし"),VLOOKUP($B$7,'（参考）日当・宿泊料'!C:I,7,FALSE))+IF(AND(#REF!="あり",$AC$5="あり"),0))</f>
        <v/>
      </c>
    </row>
    <row r="13" spans="1:30" s="10" customFormat="1" ht="37.5" customHeight="1">
      <c r="A13" s="15"/>
      <c r="B13" s="19"/>
      <c r="C13" s="24" t="s">
        <v>9</v>
      </c>
      <c r="D13" s="29"/>
      <c r="E13" s="35"/>
      <c r="F13" s="35"/>
      <c r="G13" s="35"/>
      <c r="H13" s="42"/>
      <c r="I13" s="47"/>
      <c r="J13" s="53"/>
      <c r="K13" s="53"/>
      <c r="L13" s="53"/>
      <c r="M13" s="53"/>
      <c r="N13" s="62"/>
      <c r="O13" s="53"/>
      <c r="P13" s="67" t="str">
        <f t="shared" si="0"/>
        <v/>
      </c>
      <c r="Q13" s="53"/>
      <c r="R13" s="68" t="str">
        <f t="shared" si="7"/>
        <v/>
      </c>
      <c r="S13" s="71" t="str">
        <f>IF(R13="","",IF(AND(#REF!="なし",$R$5="なし"),VLOOKUP($B$7,'（参考）日当・宿泊料'!C:I,5,FALSE))+IF(AND(#REF!="なし",$R$5="あり"),VLOOKUP($B$7,'（参考）日当・宿泊料'!C:I,6,FALSE))+IF(AND(#REF!="あり",$R$5="なし"),VLOOKUP($B$7,'（参考）日当・宿泊料'!C:I,7,FALSE))+IF(AND(#REF!="あり",$R$5="あり"),0))</f>
        <v/>
      </c>
      <c r="T13" s="73">
        <f t="shared" si="1"/>
        <v>0</v>
      </c>
      <c r="U13" s="68">
        <f t="shared" si="2"/>
        <v>0</v>
      </c>
      <c r="V13" s="68">
        <f t="shared" si="3"/>
        <v>0</v>
      </c>
      <c r="W13" s="68"/>
      <c r="X13" s="68"/>
      <c r="Y13" s="77">
        <f t="shared" si="4"/>
        <v>0</v>
      </c>
      <c r="Z13" s="68">
        <f t="shared" si="5"/>
        <v>0</v>
      </c>
      <c r="AA13" s="68" t="str">
        <f t="shared" si="6"/>
        <v/>
      </c>
      <c r="AB13" s="68" t="str">
        <f>IF(OR(H13="横浜市",H13="川崎市",H13="相模原市",H13="千葉市",H13="さいたま市",H13="名古屋市",H13="京都市",H13="大阪市",H13="堺市",H13="神戸市",H13="広島市",H13="福岡市"),IF(AA13=1,MIN(Q13,VLOOKUP($B$7,'（参考）日当・宿泊料'!$C:$F,3,FALSE)),""),IF(AA13=1,MIN(Q13,VLOOKUP($B$7,'（参考）日当・宿泊料'!$C:$F,4,FALSE)),""))</f>
        <v/>
      </c>
      <c r="AC13" s="68" t="str">
        <f t="shared" si="8"/>
        <v/>
      </c>
      <c r="AD13" s="80" t="str">
        <f>IF(AC13="","",IF(AND(#REF!="なし",$AC$5="なし"),VLOOKUP($B$7,'（参考）日当・宿泊料'!C:I,5,FALSE))+IF(AND(#REF!="なし",$AC$5="あり"),VLOOKUP($B$7,'（参考）日当・宿泊料'!C:I,6,FALSE))+IF(AND(#REF!="あり",$AC$5="なし"),VLOOKUP($B$7,'（参考）日当・宿泊料'!C:I,7,FALSE))+IF(AND(#REF!="あり",$AC$5="あり"),0))</f>
        <v/>
      </c>
    </row>
    <row r="14" spans="1:30" s="10" customFormat="1" ht="37.5" customHeight="1">
      <c r="A14" s="15"/>
      <c r="B14" s="19"/>
      <c r="C14" s="24" t="s">
        <v>9</v>
      </c>
      <c r="D14" s="29"/>
      <c r="E14" s="35"/>
      <c r="F14" s="35"/>
      <c r="G14" s="35"/>
      <c r="H14" s="42"/>
      <c r="I14" s="47"/>
      <c r="J14" s="53"/>
      <c r="K14" s="53"/>
      <c r="L14" s="53"/>
      <c r="M14" s="53"/>
      <c r="N14" s="62"/>
      <c r="O14" s="53"/>
      <c r="P14" s="67" t="str">
        <f t="shared" si="0"/>
        <v/>
      </c>
      <c r="Q14" s="53"/>
      <c r="R14" s="68" t="str">
        <f t="shared" si="7"/>
        <v/>
      </c>
      <c r="S14" s="71" t="str">
        <f>IF(R14="","",IF(AND(#REF!="なし",$R$5="なし"),VLOOKUP($B$7,'（参考）日当・宿泊料'!C:I,5,FALSE))+IF(AND(#REF!="なし",$R$5="あり"),VLOOKUP($B$7,'（参考）日当・宿泊料'!C:I,6,FALSE))+IF(AND(#REF!="あり",$R$5="なし"),VLOOKUP($B$7,'（参考）日当・宿泊料'!C:I,7,FALSE))+IF(AND(#REF!="あり",$R$5="あり"),0))</f>
        <v/>
      </c>
      <c r="T14" s="73">
        <f t="shared" si="1"/>
        <v>0</v>
      </c>
      <c r="U14" s="68">
        <f t="shared" si="2"/>
        <v>0</v>
      </c>
      <c r="V14" s="68">
        <f t="shared" si="3"/>
        <v>0</v>
      </c>
      <c r="W14" s="68"/>
      <c r="X14" s="68"/>
      <c r="Y14" s="77">
        <f t="shared" si="4"/>
        <v>0</v>
      </c>
      <c r="Z14" s="68">
        <f t="shared" si="5"/>
        <v>0</v>
      </c>
      <c r="AA14" s="68" t="str">
        <f t="shared" si="6"/>
        <v/>
      </c>
      <c r="AB14" s="68" t="str">
        <f>IF(OR(H14="横浜市",H14="川崎市",H14="相模原市",H14="千葉市",H14="さいたま市",H14="名古屋市",H14="京都市",H14="大阪市",H14="堺市",H14="神戸市",H14="広島市",H14="福岡市"),IF(AA14=1,MIN(Q14,VLOOKUP($B$7,'（参考）日当・宿泊料'!$C:$F,3,FALSE)),""),IF(AA14=1,MIN(Q14,VLOOKUP($B$7,'（参考）日当・宿泊料'!$C:$F,4,FALSE)),""))</f>
        <v/>
      </c>
      <c r="AC14" s="68" t="str">
        <f t="shared" si="8"/>
        <v/>
      </c>
      <c r="AD14" s="80" t="str">
        <f>IF(AC14="","",IF(AND(#REF!="なし",$AC$5="なし"),VLOOKUP($B$7,'（参考）日当・宿泊料'!C:I,5,FALSE))+IF(AND(#REF!="なし",$AC$5="あり"),VLOOKUP($B$7,'（参考）日当・宿泊料'!C:I,6,FALSE))+IF(AND(#REF!="あり",$AC$5="なし"),VLOOKUP($B$7,'（参考）日当・宿泊料'!C:I,7,FALSE))+IF(AND(#REF!="あり",$AC$5="あり"),0))</f>
        <v/>
      </c>
    </row>
    <row r="15" spans="1:30" s="10" customFormat="1" ht="37.5" customHeight="1">
      <c r="A15" s="15"/>
      <c r="B15" s="19"/>
      <c r="C15" s="24" t="s">
        <v>9</v>
      </c>
      <c r="D15" s="29"/>
      <c r="E15" s="34"/>
      <c r="F15" s="34"/>
      <c r="G15" s="34"/>
      <c r="H15" s="42"/>
      <c r="I15" s="47"/>
      <c r="J15" s="53"/>
      <c r="K15" s="53"/>
      <c r="L15" s="53"/>
      <c r="M15" s="53"/>
      <c r="N15" s="62"/>
      <c r="O15" s="53"/>
      <c r="P15" s="67" t="str">
        <f t="shared" si="0"/>
        <v/>
      </c>
      <c r="Q15" s="53"/>
      <c r="R15" s="68" t="str">
        <f t="shared" si="7"/>
        <v/>
      </c>
      <c r="S15" s="71" t="str">
        <f>IF(R15="","",IF(AND(#REF!="なし",$R$5="なし"),VLOOKUP($B$7,'（参考）日当・宿泊料'!C:I,5,FALSE))+IF(AND(#REF!="なし",$R$5="あり"),VLOOKUP($B$7,'（参考）日当・宿泊料'!C:I,6,FALSE))+IF(AND(#REF!="あり",$R$5="なし"),VLOOKUP($B$7,'（参考）日当・宿泊料'!C:I,7,FALSE))+IF(AND(#REF!="あり",$R$5="あり"),0))</f>
        <v/>
      </c>
      <c r="T15" s="73">
        <f t="shared" si="1"/>
        <v>0</v>
      </c>
      <c r="U15" s="68">
        <f t="shared" si="2"/>
        <v>0</v>
      </c>
      <c r="V15" s="68">
        <f t="shared" si="3"/>
        <v>0</v>
      </c>
      <c r="W15" s="68"/>
      <c r="X15" s="68"/>
      <c r="Y15" s="77">
        <f t="shared" si="4"/>
        <v>0</v>
      </c>
      <c r="Z15" s="68">
        <f t="shared" si="5"/>
        <v>0</v>
      </c>
      <c r="AA15" s="68" t="str">
        <f t="shared" si="6"/>
        <v/>
      </c>
      <c r="AB15" s="68" t="str">
        <f>IF(OR(H15="横浜市",H15="川崎市",H15="相模原市",H15="千葉市",H15="さいたま市",H15="名古屋市",H15="京都市",H15="大阪市",H15="堺市",H15="神戸市",H15="広島市",H15="福岡市"),IF(AA15=1,MIN(Q15,VLOOKUP($B$7,'（参考）日当・宿泊料'!$C:$F,3,FALSE)),""),IF(AA15=1,MIN(Q15,VLOOKUP($B$7,'（参考）日当・宿泊料'!$C:$F,4,FALSE)),""))</f>
        <v/>
      </c>
      <c r="AC15" s="68" t="str">
        <f t="shared" si="8"/>
        <v/>
      </c>
      <c r="AD15" s="80" t="str">
        <f>IF(AC15="","",IF(AND(#REF!="なし",$AC$5="なし"),VLOOKUP($B$7,'（参考）日当・宿泊料'!C:I,5,FALSE))+IF(AND(#REF!="なし",$AC$5="あり"),VLOOKUP($B$7,'（参考）日当・宿泊料'!C:I,6,FALSE))+IF(AND(#REF!="あり",$AC$5="なし"),VLOOKUP($B$7,'（参考）日当・宿泊料'!C:I,7,FALSE))+IF(AND(#REF!="あり",$AC$5="あり"),0))</f>
        <v/>
      </c>
    </row>
    <row r="16" spans="1:30" s="10" customFormat="1" ht="37.5" customHeight="1">
      <c r="A16" s="15"/>
      <c r="B16" s="19"/>
      <c r="C16" s="24" t="s">
        <v>9</v>
      </c>
      <c r="D16" s="29"/>
      <c r="E16" s="35"/>
      <c r="F16" s="35"/>
      <c r="G16" s="35"/>
      <c r="H16" s="42"/>
      <c r="I16" s="47"/>
      <c r="J16" s="53"/>
      <c r="K16" s="53"/>
      <c r="L16" s="53"/>
      <c r="M16" s="53"/>
      <c r="N16" s="62"/>
      <c r="O16" s="53"/>
      <c r="P16" s="67" t="str">
        <f t="shared" si="0"/>
        <v/>
      </c>
      <c r="Q16" s="53"/>
      <c r="R16" s="68" t="str">
        <f t="shared" si="7"/>
        <v/>
      </c>
      <c r="S16" s="71" t="str">
        <f>IF(R16="","",IF(AND(#REF!="なし",$R$5="なし"),VLOOKUP($B$7,'（参考）日当・宿泊料'!C:I,5,FALSE))+IF(AND(#REF!="なし",$R$5="あり"),VLOOKUP($B$7,'（参考）日当・宿泊料'!C:I,6,FALSE))+IF(AND(#REF!="あり",$R$5="なし"),VLOOKUP($B$7,'（参考）日当・宿泊料'!C:I,7,FALSE))+IF(AND(#REF!="あり",$R$5="あり"),0))</f>
        <v/>
      </c>
      <c r="T16" s="73">
        <f t="shared" si="1"/>
        <v>0</v>
      </c>
      <c r="U16" s="68">
        <f t="shared" si="2"/>
        <v>0</v>
      </c>
      <c r="V16" s="68">
        <f t="shared" si="3"/>
        <v>0</v>
      </c>
      <c r="W16" s="68"/>
      <c r="X16" s="68"/>
      <c r="Y16" s="77">
        <f t="shared" si="4"/>
        <v>0</v>
      </c>
      <c r="Z16" s="68">
        <f t="shared" si="5"/>
        <v>0</v>
      </c>
      <c r="AA16" s="68" t="str">
        <f t="shared" si="6"/>
        <v/>
      </c>
      <c r="AB16" s="68" t="str">
        <f>IF(OR(H16="横浜市",H16="川崎市",H16="相模原市",H16="千葉市",H16="さいたま市",H16="名古屋市",H16="京都市",H16="大阪市",H16="堺市",H16="神戸市",H16="広島市",H16="福岡市"),IF(AA16=1,MIN(Q16,VLOOKUP($B$7,'（参考）日当・宿泊料'!$C:$F,3,FALSE)),""),IF(AA16=1,MIN(Q16,VLOOKUP($B$7,'（参考）日当・宿泊料'!$C:$F,4,FALSE)),""))</f>
        <v/>
      </c>
      <c r="AC16" s="68" t="str">
        <f t="shared" si="8"/>
        <v/>
      </c>
      <c r="AD16" s="80" t="str">
        <f>IF(AC16="","",IF(AND(#REF!="なし",$AC$5="なし"),VLOOKUP($B$7,'（参考）日当・宿泊料'!C:I,5,FALSE))+IF(AND(#REF!="なし",$AC$5="あり"),VLOOKUP($B$7,'（参考）日当・宿泊料'!C:I,6,FALSE))+IF(AND(#REF!="あり",$AC$5="なし"),VLOOKUP($B$7,'（参考）日当・宿泊料'!C:I,7,FALSE))+IF(AND(#REF!="あり",$AC$5="あり"),0))</f>
        <v/>
      </c>
    </row>
    <row r="17" spans="1:30" s="10" customFormat="1" ht="37.5" customHeight="1">
      <c r="A17" s="15"/>
      <c r="B17" s="19"/>
      <c r="C17" s="24" t="s">
        <v>9</v>
      </c>
      <c r="D17" s="29"/>
      <c r="E17" s="34"/>
      <c r="F17" s="34"/>
      <c r="G17" s="34"/>
      <c r="H17" s="42"/>
      <c r="I17" s="47"/>
      <c r="J17" s="53"/>
      <c r="K17" s="53"/>
      <c r="L17" s="53"/>
      <c r="M17" s="53"/>
      <c r="N17" s="62"/>
      <c r="O17" s="53"/>
      <c r="P17" s="67" t="str">
        <f t="shared" si="0"/>
        <v/>
      </c>
      <c r="Q17" s="53"/>
      <c r="R17" s="68" t="str">
        <f t="shared" si="7"/>
        <v/>
      </c>
      <c r="S17" s="71" t="str">
        <f>IF(R17="","",IF(AND(#REF!="なし",$R$5="なし"),VLOOKUP($B$7,'（参考）日当・宿泊料'!C:I,5,FALSE))+IF(AND(#REF!="なし",$R$5="あり"),VLOOKUP($B$7,'（参考）日当・宿泊料'!C:I,6,FALSE))+IF(AND(#REF!="あり",$R$5="なし"),VLOOKUP($B$7,'（参考）日当・宿泊料'!C:I,7,FALSE))+IF(AND(#REF!="あり",$R$5="あり"),0))</f>
        <v/>
      </c>
      <c r="T17" s="73">
        <f t="shared" si="1"/>
        <v>0</v>
      </c>
      <c r="U17" s="68">
        <f t="shared" si="2"/>
        <v>0</v>
      </c>
      <c r="V17" s="68">
        <f t="shared" si="3"/>
        <v>0</v>
      </c>
      <c r="W17" s="68"/>
      <c r="X17" s="68"/>
      <c r="Y17" s="77">
        <f t="shared" si="4"/>
        <v>0</v>
      </c>
      <c r="Z17" s="68">
        <f t="shared" si="5"/>
        <v>0</v>
      </c>
      <c r="AA17" s="68" t="str">
        <f t="shared" si="6"/>
        <v/>
      </c>
      <c r="AB17" s="68" t="str">
        <f>IF(OR(H17="横浜市",H17="川崎市",H17="相模原市",H17="千葉市",H17="さいたま市",H17="名古屋市",H17="京都市",H17="大阪市",H17="堺市",H17="神戸市",H17="広島市",H17="福岡市"),IF(AA17=1,MIN(Q17,VLOOKUP($B$7,'（参考）日当・宿泊料'!$C:$F,3,FALSE)),""),IF(AA17=1,MIN(Q17,VLOOKUP($B$7,'（参考）日当・宿泊料'!$C:$F,4,FALSE)),""))</f>
        <v/>
      </c>
      <c r="AC17" s="68" t="str">
        <f t="shared" si="8"/>
        <v/>
      </c>
      <c r="AD17" s="80" t="str">
        <f>IF(AC17="","",IF(AND(#REF!="なし",$AC$5="なし"),VLOOKUP($B$7,'（参考）日当・宿泊料'!C:I,5,FALSE))+IF(AND(#REF!="なし",$AC$5="あり"),VLOOKUP($B$7,'（参考）日当・宿泊料'!C:I,6,FALSE))+IF(AND(#REF!="あり",$AC$5="なし"),VLOOKUP($B$7,'（参考）日当・宿泊料'!C:I,7,FALSE))+IF(AND(#REF!="あり",$AC$5="あり"),0))</f>
        <v/>
      </c>
    </row>
    <row r="18" spans="1:30" s="10" customFormat="1" ht="37.5" customHeight="1">
      <c r="A18" s="15"/>
      <c r="B18" s="19"/>
      <c r="C18" s="24" t="s">
        <v>9</v>
      </c>
      <c r="D18" s="29"/>
      <c r="E18" s="34"/>
      <c r="F18" s="34"/>
      <c r="G18" s="34"/>
      <c r="H18" s="42"/>
      <c r="I18" s="47"/>
      <c r="J18" s="53"/>
      <c r="K18" s="53"/>
      <c r="L18" s="53"/>
      <c r="M18" s="53"/>
      <c r="N18" s="62"/>
      <c r="O18" s="53"/>
      <c r="P18" s="67" t="str">
        <f t="shared" si="0"/>
        <v/>
      </c>
      <c r="Q18" s="53"/>
      <c r="R18" s="68" t="str">
        <f t="shared" si="7"/>
        <v/>
      </c>
      <c r="S18" s="71" t="str">
        <f>IF(R18="","",IF(AND(#REF!="なし",$R$5="なし"),VLOOKUP($B$7,'（参考）日当・宿泊料'!C:I,5,FALSE))+IF(AND(#REF!="なし",$R$5="あり"),VLOOKUP($B$7,'（参考）日当・宿泊料'!C:I,6,FALSE))+IF(AND(#REF!="あり",$R$5="なし"),VLOOKUP($B$7,'（参考）日当・宿泊料'!C:I,7,FALSE))+IF(AND(#REF!="あり",$R$5="あり"),0))</f>
        <v/>
      </c>
      <c r="T18" s="73">
        <f t="shared" si="1"/>
        <v>0</v>
      </c>
      <c r="U18" s="68">
        <f t="shared" si="2"/>
        <v>0</v>
      </c>
      <c r="V18" s="68">
        <f t="shared" si="3"/>
        <v>0</v>
      </c>
      <c r="W18" s="68"/>
      <c r="X18" s="68"/>
      <c r="Y18" s="77">
        <f t="shared" si="4"/>
        <v>0</v>
      </c>
      <c r="Z18" s="68">
        <f t="shared" si="5"/>
        <v>0</v>
      </c>
      <c r="AA18" s="68" t="str">
        <f t="shared" si="6"/>
        <v/>
      </c>
      <c r="AB18" s="68" t="str">
        <f>IF(OR(H18="横浜市",H18="川崎市",H18="相模原市",H18="千葉市",H18="さいたま市",H18="名古屋市",H18="京都市",H18="大阪市",H18="堺市",H18="神戸市",H18="広島市",H18="福岡市"),IF(AA18=1,MIN(Q18,VLOOKUP($B$7,'（参考）日当・宿泊料'!$C:$F,3,FALSE)),""),IF(AA18=1,MIN(Q18,VLOOKUP($B$7,'（参考）日当・宿泊料'!$C:$F,4,FALSE)),""))</f>
        <v/>
      </c>
      <c r="AC18" s="68" t="str">
        <f t="shared" si="8"/>
        <v/>
      </c>
      <c r="AD18" s="80" t="str">
        <f>IF(AC18="","",IF(AND(#REF!="なし",$AC$5="なし"),VLOOKUP($B$7,'（参考）日当・宿泊料'!C:I,5,FALSE))+IF(AND(#REF!="なし",$AC$5="あり"),VLOOKUP($B$7,'（参考）日当・宿泊料'!C:I,6,FALSE))+IF(AND(#REF!="あり",$AC$5="なし"),VLOOKUP($B$7,'（参考）日当・宿泊料'!C:I,7,FALSE))+IF(AND(#REF!="あり",$AC$5="あり"),0))</f>
        <v/>
      </c>
    </row>
    <row r="19" spans="1:30" s="10" customFormat="1" ht="37.5" customHeight="1">
      <c r="A19" s="15"/>
      <c r="B19" s="19"/>
      <c r="C19" s="24" t="s">
        <v>9</v>
      </c>
      <c r="D19" s="29"/>
      <c r="E19" s="34"/>
      <c r="F19" s="34"/>
      <c r="G19" s="34"/>
      <c r="H19" s="42"/>
      <c r="I19" s="47"/>
      <c r="J19" s="53"/>
      <c r="K19" s="53"/>
      <c r="L19" s="53"/>
      <c r="M19" s="53"/>
      <c r="N19" s="62"/>
      <c r="O19" s="53"/>
      <c r="P19" s="67" t="str">
        <f t="shared" si="0"/>
        <v/>
      </c>
      <c r="Q19" s="53"/>
      <c r="R19" s="68" t="str">
        <f t="shared" si="7"/>
        <v/>
      </c>
      <c r="S19" s="71" t="str">
        <f>IF(R19="","",IF(AND(#REF!="なし",$R$5="なし"),VLOOKUP($B$7,'（参考）日当・宿泊料'!C:I,5,FALSE))+IF(AND(#REF!="なし",$R$5="あり"),VLOOKUP($B$7,'（参考）日当・宿泊料'!C:I,6,FALSE))+IF(AND(#REF!="あり",$R$5="なし"),VLOOKUP($B$7,'（参考）日当・宿泊料'!C:I,7,FALSE))+IF(AND(#REF!="あり",$R$5="あり"),0))</f>
        <v/>
      </c>
      <c r="T19" s="73">
        <f t="shared" si="1"/>
        <v>0</v>
      </c>
      <c r="U19" s="68">
        <f t="shared" si="2"/>
        <v>0</v>
      </c>
      <c r="V19" s="68">
        <f t="shared" si="3"/>
        <v>0</v>
      </c>
      <c r="W19" s="68"/>
      <c r="X19" s="68"/>
      <c r="Y19" s="77">
        <f t="shared" si="4"/>
        <v>0</v>
      </c>
      <c r="Z19" s="68">
        <f t="shared" si="5"/>
        <v>0</v>
      </c>
      <c r="AA19" s="68" t="str">
        <f t="shared" si="6"/>
        <v/>
      </c>
      <c r="AB19" s="68" t="str">
        <f>IF(OR(H19="横浜市",H19="川崎市",H19="相模原市",H19="千葉市",H19="さいたま市",H19="名古屋市",H19="京都市",H19="大阪市",H19="堺市",H19="神戸市",H19="広島市",H19="福岡市"),IF(AA19=1,MIN(Q19,VLOOKUP($B$7,'（参考）日当・宿泊料'!$C:$F,3,FALSE)),""),IF(AA19=1,MIN(Q19,VLOOKUP($B$7,'（参考）日当・宿泊料'!$C:$F,4,FALSE)),""))</f>
        <v/>
      </c>
      <c r="AC19" s="68" t="str">
        <f t="shared" si="8"/>
        <v/>
      </c>
      <c r="AD19" s="80" t="str">
        <f>IF(AC19="","",IF(AND(#REF!="なし",$AC$5="なし"),VLOOKUP($B$7,'（参考）日当・宿泊料'!C:I,5,FALSE))+IF(AND(#REF!="なし",$AC$5="あり"),VLOOKUP($B$7,'（参考）日当・宿泊料'!C:I,6,FALSE))+IF(AND(#REF!="あり",$AC$5="なし"),VLOOKUP($B$7,'（参考）日当・宿泊料'!C:I,7,FALSE))+IF(AND(#REF!="あり",$AC$5="あり"),0))</f>
        <v/>
      </c>
    </row>
    <row r="20" spans="1:30" s="10" customFormat="1" ht="37.5" customHeight="1">
      <c r="A20" s="15"/>
      <c r="B20" s="19"/>
      <c r="C20" s="24" t="s">
        <v>9</v>
      </c>
      <c r="D20" s="29"/>
      <c r="E20" s="34"/>
      <c r="F20" s="34"/>
      <c r="G20" s="34"/>
      <c r="H20" s="42"/>
      <c r="I20" s="47"/>
      <c r="J20" s="53"/>
      <c r="K20" s="53"/>
      <c r="L20" s="53"/>
      <c r="M20" s="53"/>
      <c r="N20" s="62"/>
      <c r="O20" s="53"/>
      <c r="P20" s="67" t="str">
        <f t="shared" si="0"/>
        <v/>
      </c>
      <c r="Q20" s="53"/>
      <c r="R20" s="68" t="str">
        <f t="shared" si="7"/>
        <v/>
      </c>
      <c r="S20" s="71" t="str">
        <f>IF(R20="","",IF(AND(#REF!="なし",$R$5="なし"),VLOOKUP($B$7,'（参考）日当・宿泊料'!C:I,5,FALSE))+IF(AND(#REF!="なし",$R$5="あり"),VLOOKUP($B$7,'（参考）日当・宿泊料'!C:I,6,FALSE))+IF(AND(#REF!="あり",$R$5="なし"),VLOOKUP($B$7,'（参考）日当・宿泊料'!C:I,7,FALSE))+IF(AND(#REF!="あり",$R$5="あり"),0))</f>
        <v/>
      </c>
      <c r="T20" s="73">
        <f t="shared" si="1"/>
        <v>0</v>
      </c>
      <c r="U20" s="68">
        <f t="shared" si="2"/>
        <v>0</v>
      </c>
      <c r="V20" s="68">
        <f t="shared" si="3"/>
        <v>0</v>
      </c>
      <c r="W20" s="68"/>
      <c r="X20" s="68"/>
      <c r="Y20" s="77">
        <f t="shared" si="4"/>
        <v>0</v>
      </c>
      <c r="Z20" s="68">
        <f t="shared" si="5"/>
        <v>0</v>
      </c>
      <c r="AA20" s="68" t="str">
        <f t="shared" si="6"/>
        <v/>
      </c>
      <c r="AB20" s="68" t="str">
        <f>IF(OR(H20="横浜市",H20="川崎市",H20="相模原市",H20="千葉市",H20="さいたま市",H20="名古屋市",H20="京都市",H20="大阪市",H20="堺市",H20="神戸市",H20="広島市",H20="福岡市"),IF(AA20=1,MIN(Q20,VLOOKUP($B$7,'（参考）日当・宿泊料'!$C:$F,3,FALSE)),""),IF(AA20=1,MIN(Q20,VLOOKUP($B$7,'（参考）日当・宿泊料'!$C:$F,4,FALSE)),""))</f>
        <v/>
      </c>
      <c r="AC20" s="68" t="str">
        <f t="shared" si="8"/>
        <v/>
      </c>
      <c r="AD20" s="80" t="str">
        <f>IF(AC20="","",IF(AND(#REF!="なし",$AC$5="なし"),VLOOKUP($B$7,'（参考）日当・宿泊料'!C:I,5,FALSE))+IF(AND(#REF!="なし",$AC$5="あり"),VLOOKUP($B$7,'（参考）日当・宿泊料'!C:I,6,FALSE))+IF(AND(#REF!="あり",$AC$5="なし"),VLOOKUP($B$7,'（参考）日当・宿泊料'!C:I,7,FALSE))+IF(AND(#REF!="あり",$AC$5="あり"),0))</f>
        <v/>
      </c>
    </row>
    <row r="21" spans="1:30" s="10" customFormat="1" ht="37.5" customHeight="1">
      <c r="A21" s="15"/>
      <c r="B21" s="19"/>
      <c r="C21" s="24" t="s">
        <v>9</v>
      </c>
      <c r="D21" s="29"/>
      <c r="E21" s="34"/>
      <c r="F21" s="34"/>
      <c r="G21" s="34"/>
      <c r="H21" s="42"/>
      <c r="I21" s="47"/>
      <c r="J21" s="53"/>
      <c r="K21" s="53"/>
      <c r="L21" s="53"/>
      <c r="M21" s="53"/>
      <c r="N21" s="62"/>
      <c r="O21" s="53"/>
      <c r="P21" s="67" t="str">
        <f t="shared" si="0"/>
        <v/>
      </c>
      <c r="Q21" s="53"/>
      <c r="R21" s="68" t="str">
        <f t="shared" si="7"/>
        <v/>
      </c>
      <c r="S21" s="71" t="str">
        <f>IF(R21="","",IF(AND(#REF!="なし",$R$5="なし"),VLOOKUP($B$7,'（参考）日当・宿泊料'!C:I,5,FALSE))+IF(AND(#REF!="なし",$R$5="あり"),VLOOKUP($B$7,'（参考）日当・宿泊料'!C:I,6,FALSE))+IF(AND(#REF!="あり",$R$5="なし"),VLOOKUP($B$7,'（参考）日当・宿泊料'!C:I,7,FALSE))+IF(AND(#REF!="あり",$R$5="あり"),0))</f>
        <v/>
      </c>
      <c r="T21" s="73">
        <f t="shared" si="1"/>
        <v>0</v>
      </c>
      <c r="U21" s="68">
        <f t="shared" si="2"/>
        <v>0</v>
      </c>
      <c r="V21" s="68">
        <f t="shared" si="3"/>
        <v>0</v>
      </c>
      <c r="W21" s="68"/>
      <c r="X21" s="68"/>
      <c r="Y21" s="77">
        <f t="shared" si="4"/>
        <v>0</v>
      </c>
      <c r="Z21" s="68">
        <f t="shared" si="5"/>
        <v>0</v>
      </c>
      <c r="AA21" s="68" t="str">
        <f t="shared" si="6"/>
        <v/>
      </c>
      <c r="AB21" s="68" t="str">
        <f>IF(OR(H21="横浜市",H21="川崎市",H21="相模原市",H21="千葉市",H21="さいたま市",H21="名古屋市",H21="京都市",H21="大阪市",H21="堺市",H21="神戸市",H21="広島市",H21="福岡市"),IF(AA21=1,MIN(Q21,VLOOKUP($B$7,'（参考）日当・宿泊料'!$C:$F,3,FALSE)),""),IF(AA21=1,MIN(Q21,VLOOKUP($B$7,'（参考）日当・宿泊料'!$C:$F,4,FALSE)),""))</f>
        <v/>
      </c>
      <c r="AC21" s="68" t="str">
        <f t="shared" si="8"/>
        <v/>
      </c>
      <c r="AD21" s="80" t="str">
        <f>IF(AC21="","",IF(AND(#REF!="なし",$AC$5="なし"),VLOOKUP($B$7,'（参考）日当・宿泊料'!C:I,5,FALSE))+IF(AND(#REF!="なし",$AC$5="あり"),VLOOKUP($B$7,'（参考）日当・宿泊料'!C:I,6,FALSE))+IF(AND(#REF!="あり",$AC$5="なし"),VLOOKUP($B$7,'（参考）日当・宿泊料'!C:I,7,FALSE))+IF(AND(#REF!="あり",$AC$5="あり"),0))</f>
        <v/>
      </c>
    </row>
    <row r="22" spans="1:30" s="10" customFormat="1" ht="37.5" customHeight="1">
      <c r="A22" s="15"/>
      <c r="B22" s="19"/>
      <c r="C22" s="24" t="s">
        <v>9</v>
      </c>
      <c r="D22" s="29"/>
      <c r="E22" s="34"/>
      <c r="F22" s="34"/>
      <c r="G22" s="34"/>
      <c r="H22" s="42"/>
      <c r="I22" s="47"/>
      <c r="J22" s="53"/>
      <c r="K22" s="53"/>
      <c r="L22" s="53"/>
      <c r="M22" s="53"/>
      <c r="N22" s="62"/>
      <c r="O22" s="53"/>
      <c r="P22" s="67" t="str">
        <f t="shared" si="0"/>
        <v/>
      </c>
      <c r="Q22" s="53"/>
      <c r="R22" s="68" t="str">
        <f t="shared" si="7"/>
        <v/>
      </c>
      <c r="S22" s="71" t="str">
        <f>IF(R22="","",IF(AND(#REF!="なし",$R$5="なし"),VLOOKUP($B$7,'（参考）日当・宿泊料'!C:I,5,FALSE))+IF(AND(#REF!="なし",$R$5="あり"),VLOOKUP($B$7,'（参考）日当・宿泊料'!C:I,6,FALSE))+IF(AND(#REF!="あり",$R$5="なし"),VLOOKUP($B$7,'（参考）日当・宿泊料'!C:I,7,FALSE))+IF(AND(#REF!="あり",$R$5="あり"),0))</f>
        <v/>
      </c>
      <c r="T22" s="73">
        <f t="shared" si="1"/>
        <v>0</v>
      </c>
      <c r="U22" s="68">
        <f t="shared" si="2"/>
        <v>0</v>
      </c>
      <c r="V22" s="68">
        <f t="shared" si="3"/>
        <v>0</v>
      </c>
      <c r="W22" s="68"/>
      <c r="X22" s="68"/>
      <c r="Y22" s="77">
        <f t="shared" si="4"/>
        <v>0</v>
      </c>
      <c r="Z22" s="68">
        <f t="shared" si="5"/>
        <v>0</v>
      </c>
      <c r="AA22" s="68" t="str">
        <f t="shared" si="6"/>
        <v/>
      </c>
      <c r="AB22" s="68" t="str">
        <f>IF(OR(H22="横浜市",H22="川崎市",H22="相模原市",H22="千葉市",H22="さいたま市",H22="名古屋市",H22="京都市",H22="大阪市",H22="堺市",H22="神戸市",H22="広島市",H22="福岡市"),IF(AA22=1,MIN(Q22,VLOOKUP($B$7,'（参考）日当・宿泊料'!$C:$F,3,FALSE)),""),IF(AA22=1,MIN(Q22,VLOOKUP($B$7,'（参考）日当・宿泊料'!$C:$F,4,FALSE)),""))</f>
        <v/>
      </c>
      <c r="AC22" s="68" t="str">
        <f t="shared" si="8"/>
        <v/>
      </c>
      <c r="AD22" s="80" t="str">
        <f>IF(AC22="","",IF(AND(#REF!="なし",$AC$5="なし"),VLOOKUP($B$7,'（参考）日当・宿泊料'!C:I,5,FALSE))+IF(AND(#REF!="なし",$AC$5="あり"),VLOOKUP($B$7,'（参考）日当・宿泊料'!C:I,6,FALSE))+IF(AND(#REF!="あり",$AC$5="なし"),VLOOKUP($B$7,'（参考）日当・宿泊料'!C:I,7,FALSE))+IF(AND(#REF!="あり",$AC$5="あり"),0))</f>
        <v/>
      </c>
    </row>
    <row r="23" spans="1:30" s="10" customFormat="1" ht="37.5" customHeight="1">
      <c r="A23" s="15"/>
      <c r="B23" s="19"/>
      <c r="C23" s="24" t="s">
        <v>9</v>
      </c>
      <c r="D23" s="29"/>
      <c r="E23" s="34"/>
      <c r="F23" s="34"/>
      <c r="G23" s="34"/>
      <c r="H23" s="42"/>
      <c r="I23" s="47"/>
      <c r="J23" s="53"/>
      <c r="K23" s="53"/>
      <c r="L23" s="53"/>
      <c r="M23" s="53"/>
      <c r="N23" s="62"/>
      <c r="O23" s="53"/>
      <c r="P23" s="67" t="str">
        <f t="shared" si="0"/>
        <v/>
      </c>
      <c r="Q23" s="53"/>
      <c r="R23" s="68" t="str">
        <f t="shared" si="7"/>
        <v/>
      </c>
      <c r="S23" s="71" t="str">
        <f>IF(R23="","",IF(AND(#REF!="なし",$R$5="なし"),VLOOKUP($B$7,'（参考）日当・宿泊料'!C:I,5,FALSE))+IF(AND(#REF!="なし",$R$5="あり"),VLOOKUP($B$7,'（参考）日当・宿泊料'!C:I,6,FALSE))+IF(AND(#REF!="あり",$R$5="なし"),VLOOKUP($B$7,'（参考）日当・宿泊料'!C:I,7,FALSE))+IF(AND(#REF!="あり",$R$5="あり"),0))</f>
        <v/>
      </c>
      <c r="T23" s="73">
        <f t="shared" si="1"/>
        <v>0</v>
      </c>
      <c r="U23" s="68">
        <f t="shared" si="2"/>
        <v>0</v>
      </c>
      <c r="V23" s="68">
        <f t="shared" si="3"/>
        <v>0</v>
      </c>
      <c r="W23" s="68"/>
      <c r="X23" s="68"/>
      <c r="Y23" s="77">
        <f t="shared" si="4"/>
        <v>0</v>
      </c>
      <c r="Z23" s="68">
        <f t="shared" si="5"/>
        <v>0</v>
      </c>
      <c r="AA23" s="68" t="str">
        <f t="shared" si="6"/>
        <v/>
      </c>
      <c r="AB23" s="68" t="str">
        <f>IF(OR(H23="横浜市",H23="川崎市",H23="相模原市",H23="千葉市",H23="さいたま市",H23="名古屋市",H23="京都市",H23="大阪市",H23="堺市",H23="神戸市",H23="広島市",H23="福岡市"),IF(AA23=1,MIN(Q23,VLOOKUP($B$7,'（参考）日当・宿泊料'!$C:$F,3,FALSE)),""),IF(AA23=1,MIN(Q23,VLOOKUP($B$7,'（参考）日当・宿泊料'!$C:$F,4,FALSE)),""))</f>
        <v/>
      </c>
      <c r="AC23" s="68" t="str">
        <f t="shared" si="8"/>
        <v/>
      </c>
      <c r="AD23" s="80" t="str">
        <f>IF(AC23="","",IF(AND(#REF!="なし",$AC$5="なし"),VLOOKUP($B$7,'（参考）日当・宿泊料'!C:I,5,FALSE))+IF(AND(#REF!="なし",$AC$5="あり"),VLOOKUP($B$7,'（参考）日当・宿泊料'!C:I,6,FALSE))+IF(AND(#REF!="あり",$AC$5="なし"),VLOOKUP($B$7,'（参考）日当・宿泊料'!C:I,7,FALSE))+IF(AND(#REF!="あり",$AC$5="あり"),0))</f>
        <v/>
      </c>
    </row>
    <row r="24" spans="1:30" s="10" customFormat="1" ht="37.5" customHeight="1" thickBot="1">
      <c r="A24" s="15"/>
      <c r="B24" s="19"/>
      <c r="C24" s="24" t="s">
        <v>9</v>
      </c>
      <c r="D24" s="29"/>
      <c r="E24" s="34"/>
      <c r="F24" s="34"/>
      <c r="G24" s="34"/>
      <c r="H24" s="42"/>
      <c r="I24" s="47"/>
      <c r="J24" s="53"/>
      <c r="K24" s="53"/>
      <c r="L24" s="53"/>
      <c r="M24" s="53"/>
      <c r="N24" s="62"/>
      <c r="O24" s="53"/>
      <c r="P24" s="67" t="str">
        <f t="shared" si="0"/>
        <v/>
      </c>
      <c r="Q24" s="53"/>
      <c r="R24" s="68" t="str">
        <f t="shared" si="7"/>
        <v/>
      </c>
      <c r="S24" s="71" t="str">
        <f>IF(R24="","",IF(AND(#REF!="なし",$R$5="なし"),VLOOKUP($B$7,'（参考）日当・宿泊料'!C:I,5,FALSE))+IF(AND(#REF!="なし",$R$5="あり"),VLOOKUP($B$7,'（参考）日当・宿泊料'!C:I,6,FALSE))+IF(AND(#REF!="あり",$R$5="なし"),VLOOKUP($B$7,'（参考）日当・宿泊料'!C:I,7,FALSE))+IF(AND(#REF!="あり",$R$5="あり"),0))</f>
        <v/>
      </c>
      <c r="T24" s="73">
        <f t="shared" si="1"/>
        <v>0</v>
      </c>
      <c r="U24" s="68">
        <f t="shared" si="2"/>
        <v>0</v>
      </c>
      <c r="V24" s="68">
        <f t="shared" si="3"/>
        <v>0</v>
      </c>
      <c r="W24" s="68"/>
      <c r="X24" s="68"/>
      <c r="Y24" s="77">
        <f t="shared" si="4"/>
        <v>0</v>
      </c>
      <c r="Z24" s="68">
        <f t="shared" si="5"/>
        <v>0</v>
      </c>
      <c r="AA24" s="68" t="str">
        <f t="shared" si="6"/>
        <v/>
      </c>
      <c r="AB24" s="68" t="str">
        <f>IF(OR(H24="横浜市",H24="川崎市",H24="相模原市",H24="千葉市",H24="さいたま市",H24="名古屋市",H24="京都市",H24="大阪市",H24="堺市",H24="神戸市",H24="広島市",H24="福岡市"),IF(AA24=1,MIN(Q24,VLOOKUP($B$7,'（参考）日当・宿泊料'!$C:$F,3,FALSE)),""),IF(AA24=1,MIN(Q24,VLOOKUP($B$7,'（参考）日当・宿泊料'!$C:$F,4,FALSE)),""))</f>
        <v/>
      </c>
      <c r="AC24" s="68" t="str">
        <f t="shared" si="8"/>
        <v/>
      </c>
      <c r="AD24" s="80" t="str">
        <f>IF(AC24="","",IF(AND(#REF!="なし",$AC$5="なし"),VLOOKUP($B$7,'（参考）日当・宿泊料'!C:I,5,FALSE))+IF(AND(#REF!="なし",$AC$5="あり"),VLOOKUP($B$7,'（参考）日当・宿泊料'!C:I,6,FALSE))+IF(AND(#REF!="あり",$AC$5="なし"),VLOOKUP($B$7,'（参考）日当・宿泊料'!C:I,7,FALSE))+IF(AND(#REF!="あり",$AC$5="あり"),0))</f>
        <v/>
      </c>
    </row>
    <row r="25" spans="1:30" s="10" customFormat="1" ht="37.5" customHeight="1" thickBot="1">
      <c r="A25" s="229" t="s">
        <v>70</v>
      </c>
      <c r="B25" s="230"/>
      <c r="C25" s="230"/>
      <c r="D25" s="230"/>
      <c r="E25" s="230"/>
      <c r="F25" s="230"/>
      <c r="G25" s="230"/>
      <c r="H25" s="230"/>
      <c r="I25" s="48">
        <f t="shared" ref="I25:Z25" si="9">SUM(I10:I24)</f>
        <v>0</v>
      </c>
      <c r="J25" s="54">
        <f t="shared" si="9"/>
        <v>0</v>
      </c>
      <c r="K25" s="57">
        <f t="shared" si="9"/>
        <v>0</v>
      </c>
      <c r="L25" s="60">
        <f t="shared" si="9"/>
        <v>0</v>
      </c>
      <c r="M25" s="54">
        <f t="shared" si="9"/>
        <v>0</v>
      </c>
      <c r="N25" s="60">
        <f t="shared" si="9"/>
        <v>0</v>
      </c>
      <c r="O25" s="54">
        <f t="shared" si="9"/>
        <v>0</v>
      </c>
      <c r="P25" s="54">
        <f t="shared" si="9"/>
        <v>0</v>
      </c>
      <c r="Q25" s="54">
        <f t="shared" si="9"/>
        <v>0</v>
      </c>
      <c r="R25" s="54">
        <f t="shared" si="9"/>
        <v>0</v>
      </c>
      <c r="S25" s="54">
        <f t="shared" si="9"/>
        <v>0</v>
      </c>
      <c r="T25" s="74">
        <f t="shared" si="9"/>
        <v>0</v>
      </c>
      <c r="U25" s="75">
        <f t="shared" si="9"/>
        <v>0</v>
      </c>
      <c r="V25" s="75">
        <f t="shared" si="9"/>
        <v>0</v>
      </c>
      <c r="W25" s="75">
        <f t="shared" si="9"/>
        <v>0</v>
      </c>
      <c r="X25" s="75">
        <f t="shared" si="9"/>
        <v>0</v>
      </c>
      <c r="Y25" s="78">
        <f t="shared" si="9"/>
        <v>0</v>
      </c>
      <c r="Z25" s="75">
        <f t="shared" si="9"/>
        <v>0</v>
      </c>
      <c r="AA25" s="75">
        <f>SUM(AA10:AA24)</f>
        <v>0</v>
      </c>
      <c r="AB25" s="75">
        <f>SUM(AB10:AB24)</f>
        <v>0</v>
      </c>
      <c r="AC25" s="75">
        <f>SUM(AC10:AC24)</f>
        <v>0</v>
      </c>
      <c r="AD25" s="81">
        <f>SUM(AD10:AD24)</f>
        <v>0</v>
      </c>
    </row>
    <row r="26" spans="1:30" s="10" customFormat="1" ht="37.5" customHeight="1" thickBot="1">
      <c r="O26" s="65"/>
      <c r="P26" s="65"/>
      <c r="Q26" s="65"/>
      <c r="R26" s="65"/>
      <c r="S26" s="65"/>
      <c r="T26" s="65"/>
      <c r="U26" s="65"/>
      <c r="V26" s="65"/>
      <c r="W26" s="65"/>
      <c r="X26" s="65"/>
      <c r="Y26" s="65"/>
      <c r="Z26" s="65"/>
      <c r="AA26" s="65"/>
      <c r="AB26" s="65"/>
      <c r="AC26" s="65"/>
      <c r="AD26" s="65"/>
    </row>
    <row r="27" spans="1:30" s="10" customFormat="1" ht="37.5" customHeight="1" thickBot="1">
      <c r="C27" s="25"/>
      <c r="H27" s="43"/>
      <c r="I27" s="231" t="s">
        <v>35</v>
      </c>
      <c r="J27" s="222"/>
      <c r="K27" s="222"/>
      <c r="L27" s="222"/>
      <c r="M27" s="222"/>
      <c r="N27" s="222"/>
      <c r="O27" s="223">
        <f>SUM(K5,K6,R6,J25,K25,M25,O25,Q25,S25)</f>
        <v>0</v>
      </c>
      <c r="P27" s="224"/>
      <c r="Q27" s="224"/>
      <c r="R27" s="224"/>
      <c r="S27" s="225"/>
      <c r="T27" s="221" t="s">
        <v>71</v>
      </c>
      <c r="U27" s="222"/>
      <c r="V27" s="222"/>
      <c r="W27" s="222"/>
      <c r="X27" s="222"/>
      <c r="Y27" s="222"/>
      <c r="Z27" s="223">
        <f>SUM(V6,AC6,U25,V25,X25,Z25,AB25,AD25)</f>
        <v>0</v>
      </c>
      <c r="AA27" s="224"/>
      <c r="AB27" s="224"/>
      <c r="AC27" s="224"/>
      <c r="AD27" s="225"/>
    </row>
    <row r="28" spans="1:30" s="10" customFormat="1" ht="37.5" customHeight="1" thickBot="1">
      <c r="A28" s="219" t="s">
        <v>72</v>
      </c>
      <c r="B28" s="219"/>
      <c r="C28" s="219"/>
      <c r="D28" s="219"/>
      <c r="E28" s="219"/>
      <c r="F28" s="219"/>
      <c r="G28" s="219"/>
      <c r="H28" s="219"/>
      <c r="I28" s="220"/>
      <c r="J28" s="220"/>
      <c r="K28" s="220"/>
      <c r="L28" s="220"/>
      <c r="M28" s="220"/>
      <c r="N28" s="220"/>
      <c r="O28" s="20"/>
      <c r="P28" s="20"/>
      <c r="Q28" s="20"/>
      <c r="R28" s="20"/>
      <c r="S28" s="20"/>
      <c r="T28" s="221" t="s">
        <v>73</v>
      </c>
      <c r="U28" s="222"/>
      <c r="V28" s="222"/>
      <c r="W28" s="222"/>
      <c r="X28" s="222"/>
      <c r="Y28" s="222"/>
      <c r="Z28" s="223">
        <f>O27-Z27</f>
        <v>0</v>
      </c>
      <c r="AA28" s="224"/>
      <c r="AB28" s="224"/>
      <c r="AC28" s="224"/>
      <c r="AD28" s="225"/>
    </row>
  </sheetData>
  <mergeCells count="46">
    <mergeCell ref="B5:D5"/>
    <mergeCell ref="I5:J5"/>
    <mergeCell ref="K5:M5"/>
    <mergeCell ref="N5:O5"/>
    <mergeCell ref="A1:AD1"/>
    <mergeCell ref="A3:AD3"/>
    <mergeCell ref="I4:S4"/>
    <mergeCell ref="T4:AD4"/>
    <mergeCell ref="A2:AD2"/>
    <mergeCell ref="B6:D6"/>
    <mergeCell ref="I6:J6"/>
    <mergeCell ref="K6:M6"/>
    <mergeCell ref="N6:O6"/>
    <mergeCell ref="P6:Q6"/>
    <mergeCell ref="I7:K7"/>
    <mergeCell ref="L7:M7"/>
    <mergeCell ref="N7:O7"/>
    <mergeCell ref="AA5:AB5"/>
    <mergeCell ref="AC5:AD5"/>
    <mergeCell ref="R6:S6"/>
    <mergeCell ref="T6:U6"/>
    <mergeCell ref="V6:X6"/>
    <mergeCell ref="Y6:Z6"/>
    <mergeCell ref="AA6:AB6"/>
    <mergeCell ref="AC6:AD6"/>
    <mergeCell ref="P5:Q5"/>
    <mergeCell ref="R5:S5"/>
    <mergeCell ref="T5:U5"/>
    <mergeCell ref="V5:X5"/>
    <mergeCell ref="Y5:Z5"/>
    <mergeCell ref="A28:N28"/>
    <mergeCell ref="T28:Y28"/>
    <mergeCell ref="Z28:AD28"/>
    <mergeCell ref="AA7:AB7"/>
    <mergeCell ref="AC7:AD7"/>
    <mergeCell ref="A25:H25"/>
    <mergeCell ref="I27:N27"/>
    <mergeCell ref="O27:S27"/>
    <mergeCell ref="T27:Y27"/>
    <mergeCell ref="Z27:AD27"/>
    <mergeCell ref="P7:Q7"/>
    <mergeCell ref="R7:S7"/>
    <mergeCell ref="T7:V7"/>
    <mergeCell ref="W7:X7"/>
    <mergeCell ref="Y7:Z7"/>
    <mergeCell ref="B7:D7"/>
  </mergeCells>
  <phoneticPr fontId="3"/>
  <dataValidations count="1">
    <dataValidation type="list" allowBlank="1" showInputMessage="1" showErrorMessage="1" sqref="R5:S5">
      <formula1>"あり,なし"</formula1>
    </dataValidation>
  </dataValidations>
  <printOptions horizontalCentered="1"/>
  <pageMargins left="0.74803149606299213" right="0.47244094488188976" top="0.6692913385826772" bottom="0.35433070866141736" header="0.39370078740157483" footer="0.27559055118110237"/>
  <pageSetup paperSize="9" scale="56"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'（参考）日当・宿泊料'!$J$2:$J$15</xm:f>
          </x14:formula1>
          <xm:sqref>H10:H24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D28"/>
  <sheetViews>
    <sheetView showZeros="0" view="pageBreakPreview" zoomScale="69" zoomScaleSheetLayoutView="69" workbookViewId="0">
      <pane xSplit="8" ySplit="9" topLeftCell="I22" activePane="bottomRight" state="frozen"/>
      <selection pane="topRight"/>
      <selection pane="bottomLeft"/>
      <selection pane="bottomRight" activeCell="O27" sqref="O27:S27"/>
    </sheetView>
  </sheetViews>
  <sheetFormatPr defaultColWidth="2.625" defaultRowHeight="37.5" customHeight="1"/>
  <cols>
    <col min="1" max="1" width="8.75" style="8" customWidth="1"/>
    <col min="2" max="2" width="7.625" style="8" customWidth="1"/>
    <col min="3" max="3" width="4.25" style="9" bestFit="1" customWidth="1"/>
    <col min="4" max="4" width="7.625" style="8" customWidth="1"/>
    <col min="5" max="7" width="12.375" style="8" customWidth="1"/>
    <col min="8" max="8" width="7.375" style="9" customWidth="1"/>
    <col min="9" max="30" width="7.375" style="8" customWidth="1"/>
    <col min="31" max="16384" width="2.625" style="8"/>
  </cols>
  <sheetData>
    <row r="1" spans="1:30" s="10" customFormat="1" ht="14.25">
      <c r="A1" s="258" t="s">
        <v>40</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row>
    <row r="2" spans="1:30" s="95" customFormat="1" ht="15" customHeight="1">
      <c r="A2" s="218" t="s">
        <v>1</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row>
    <row r="3" spans="1:30" ht="60.75" customHeight="1" thickBot="1">
      <c r="A3" s="214" t="s">
        <v>74</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row>
    <row r="4" spans="1:30" s="10" customFormat="1" ht="37.5" customHeight="1">
      <c r="A4" s="11"/>
      <c r="B4" s="11"/>
      <c r="C4" s="20"/>
      <c r="D4" s="11"/>
      <c r="E4" s="11"/>
      <c r="F4" s="11"/>
      <c r="G4" s="11"/>
      <c r="H4" s="38"/>
      <c r="I4" s="259" t="s">
        <v>42</v>
      </c>
      <c r="J4" s="260"/>
      <c r="K4" s="260"/>
      <c r="L4" s="260"/>
      <c r="M4" s="260"/>
      <c r="N4" s="260"/>
      <c r="O4" s="260"/>
      <c r="P4" s="260"/>
      <c r="Q4" s="260"/>
      <c r="R4" s="260"/>
      <c r="S4" s="261"/>
      <c r="T4" s="259" t="s">
        <v>43</v>
      </c>
      <c r="U4" s="260"/>
      <c r="V4" s="260"/>
      <c r="W4" s="260"/>
      <c r="X4" s="260"/>
      <c r="Y4" s="260"/>
      <c r="Z4" s="260"/>
      <c r="AA4" s="260"/>
      <c r="AB4" s="260"/>
      <c r="AC4" s="260"/>
      <c r="AD4" s="261"/>
    </row>
    <row r="5" spans="1:30" s="10" customFormat="1" ht="37.5" customHeight="1">
      <c r="A5" s="12" t="s">
        <v>44</v>
      </c>
      <c r="B5" s="240" t="str">
        <f>'出張等計画書（公共交通機関使用の場合）'!Q23</f>
        <v>B</v>
      </c>
      <c r="C5" s="240"/>
      <c r="D5" s="240"/>
      <c r="E5" s="11"/>
      <c r="F5" s="11"/>
      <c r="G5" s="11"/>
      <c r="H5" s="38"/>
      <c r="I5" s="255" t="s">
        <v>45</v>
      </c>
      <c r="J5" s="242"/>
      <c r="K5" s="257"/>
      <c r="L5" s="257"/>
      <c r="M5" s="257"/>
      <c r="N5" s="241" t="s">
        <v>46</v>
      </c>
      <c r="O5" s="242"/>
      <c r="P5" s="241" t="s">
        <v>47</v>
      </c>
      <c r="Q5" s="242"/>
      <c r="R5" s="253"/>
      <c r="S5" s="254"/>
      <c r="T5" s="255" t="str">
        <f>I5</f>
        <v>パック料金</v>
      </c>
      <c r="U5" s="242"/>
      <c r="V5" s="251">
        <f>K5</f>
        <v>0</v>
      </c>
      <c r="W5" s="251"/>
      <c r="X5" s="251"/>
      <c r="Y5" s="241" t="s">
        <v>46</v>
      </c>
      <c r="Z5" s="242"/>
      <c r="AA5" s="241" t="s">
        <v>47</v>
      </c>
      <c r="AB5" s="242"/>
      <c r="AC5" s="243">
        <f>R5</f>
        <v>0</v>
      </c>
      <c r="AD5" s="244"/>
    </row>
    <row r="6" spans="1:30" s="10" customFormat="1" ht="37.5" customHeight="1">
      <c r="A6" s="12" t="s">
        <v>48</v>
      </c>
      <c r="B6" s="240" t="str">
        <f>'出張等計画書（公共交通機関使用の場合）'!I23</f>
        <v>各種療法士</v>
      </c>
      <c r="C6" s="240"/>
      <c r="D6" s="240"/>
      <c r="E6" s="30"/>
      <c r="F6" s="30"/>
      <c r="G6" s="30"/>
      <c r="H6" s="39"/>
      <c r="I6" s="247"/>
      <c r="J6" s="242"/>
      <c r="K6" s="248"/>
      <c r="L6" s="249"/>
      <c r="M6" s="250"/>
      <c r="N6" s="245"/>
      <c r="O6" s="256"/>
      <c r="P6" s="245"/>
      <c r="Q6" s="256"/>
      <c r="R6" s="245"/>
      <c r="S6" s="246"/>
      <c r="T6" s="247"/>
      <c r="U6" s="242"/>
      <c r="V6" s="248"/>
      <c r="W6" s="249"/>
      <c r="X6" s="249"/>
      <c r="Y6" s="248"/>
      <c r="Z6" s="250"/>
      <c r="AA6" s="242">
        <f>P6</f>
        <v>0</v>
      </c>
      <c r="AB6" s="242"/>
      <c r="AC6" s="251">
        <f>R6</f>
        <v>0</v>
      </c>
      <c r="AD6" s="252"/>
    </row>
    <row r="7" spans="1:30" s="10" customFormat="1" ht="37.5" customHeight="1" thickBot="1">
      <c r="A7" s="12" t="s">
        <v>49</v>
      </c>
      <c r="B7" s="240" t="str">
        <f>IF(ISNA(VLOOKUP(B6,'（参考）日当・宿泊料'!B:C,2,FALSE)),"？",VLOOKUP(B6,'（参考）日当・宿泊料'!B:C,2,FALSE))</f>
        <v>③</v>
      </c>
      <c r="C7" s="240"/>
      <c r="D7" s="240"/>
      <c r="H7" s="25"/>
      <c r="I7" s="235" t="s">
        <v>50</v>
      </c>
      <c r="J7" s="236"/>
      <c r="K7" s="236"/>
      <c r="L7" s="237" t="s">
        <v>51</v>
      </c>
      <c r="M7" s="238"/>
      <c r="N7" s="239" t="s">
        <v>52</v>
      </c>
      <c r="O7" s="236"/>
      <c r="P7" s="232" t="s">
        <v>53</v>
      </c>
      <c r="Q7" s="232"/>
      <c r="R7" s="233" t="s">
        <v>54</v>
      </c>
      <c r="S7" s="234"/>
      <c r="T7" s="235" t="str">
        <f>I7</f>
        <v>鉄道賃</v>
      </c>
      <c r="U7" s="236"/>
      <c r="V7" s="236"/>
      <c r="W7" s="237" t="str">
        <f>L7</f>
        <v>航空賃</v>
      </c>
      <c r="X7" s="238"/>
      <c r="Y7" s="239" t="s">
        <v>52</v>
      </c>
      <c r="Z7" s="236"/>
      <c r="AA7" s="226" t="str">
        <f>P7</f>
        <v>宿泊料</v>
      </c>
      <c r="AB7" s="227"/>
      <c r="AC7" s="226" t="str">
        <f>R7</f>
        <v>食卓料</v>
      </c>
      <c r="AD7" s="228"/>
    </row>
    <row r="8" spans="1:30" s="10" customFormat="1" ht="45" customHeight="1">
      <c r="A8" s="13" t="s">
        <v>55</v>
      </c>
      <c r="B8" s="16" t="s">
        <v>56</v>
      </c>
      <c r="C8" s="21" t="s">
        <v>9</v>
      </c>
      <c r="D8" s="26" t="s">
        <v>57</v>
      </c>
      <c r="E8" s="31" t="s">
        <v>58</v>
      </c>
      <c r="F8" s="36" t="s">
        <v>59</v>
      </c>
      <c r="G8" s="31" t="s">
        <v>60</v>
      </c>
      <c r="H8" s="40" t="s">
        <v>61</v>
      </c>
      <c r="I8" s="44" t="s">
        <v>62</v>
      </c>
      <c r="J8" s="50" t="s">
        <v>63</v>
      </c>
      <c r="K8" s="55" t="s">
        <v>64</v>
      </c>
      <c r="L8" s="58" t="s">
        <v>62</v>
      </c>
      <c r="M8" s="50" t="s">
        <v>63</v>
      </c>
      <c r="N8" s="50" t="s">
        <v>62</v>
      </c>
      <c r="O8" s="49" t="s">
        <v>63</v>
      </c>
      <c r="P8" s="49" t="s">
        <v>65</v>
      </c>
      <c r="Q8" s="49" t="s">
        <v>66</v>
      </c>
      <c r="R8" s="49" t="s">
        <v>65</v>
      </c>
      <c r="S8" s="69" t="s">
        <v>66</v>
      </c>
      <c r="T8" s="44" t="str">
        <f>I8</f>
        <v>路程</v>
      </c>
      <c r="U8" s="50" t="str">
        <f>J8</f>
        <v>運賃</v>
      </c>
      <c r="V8" s="55" t="str">
        <f>K8</f>
        <v>急行
料金</v>
      </c>
      <c r="W8" s="58" t="str">
        <f>L8</f>
        <v>路程</v>
      </c>
      <c r="X8" s="50" t="str">
        <f>M8</f>
        <v>運賃</v>
      </c>
      <c r="Y8" s="50" t="str">
        <f>N8</f>
        <v>路程</v>
      </c>
      <c r="Z8" s="50" t="str">
        <f>O8</f>
        <v>運賃</v>
      </c>
      <c r="AA8" s="50" t="str">
        <f>P8</f>
        <v>夜数</v>
      </c>
      <c r="AB8" s="50" t="str">
        <f>Q8</f>
        <v>定額</v>
      </c>
      <c r="AC8" s="50" t="str">
        <f>R8</f>
        <v>夜数</v>
      </c>
      <c r="AD8" s="79" t="str">
        <f>S8</f>
        <v>定額</v>
      </c>
    </row>
    <row r="9" spans="1:30" s="10" customFormat="1" ht="14.25">
      <c r="A9" s="14"/>
      <c r="B9" s="17"/>
      <c r="C9" s="22"/>
      <c r="D9" s="27"/>
      <c r="E9" s="32"/>
      <c r="F9" s="37"/>
      <c r="G9" s="32"/>
      <c r="H9" s="41"/>
      <c r="I9" s="45" t="s">
        <v>67</v>
      </c>
      <c r="J9" s="51" t="s">
        <v>68</v>
      </c>
      <c r="K9" s="56" t="s">
        <v>68</v>
      </c>
      <c r="L9" s="59" t="s">
        <v>67</v>
      </c>
      <c r="M9" s="51" t="s">
        <v>68</v>
      </c>
      <c r="N9" s="51" t="s">
        <v>67</v>
      </c>
      <c r="O9" s="63" t="s">
        <v>68</v>
      </c>
      <c r="P9" s="66" t="s">
        <v>69</v>
      </c>
      <c r="Q9" s="66" t="s">
        <v>68</v>
      </c>
      <c r="R9" s="66" t="s">
        <v>69</v>
      </c>
      <c r="S9" s="70" t="s">
        <v>68</v>
      </c>
      <c r="T9" s="45" t="s">
        <v>67</v>
      </c>
      <c r="U9" s="51" t="s">
        <v>68</v>
      </c>
      <c r="V9" s="56" t="s">
        <v>68</v>
      </c>
      <c r="W9" s="59" t="s">
        <v>67</v>
      </c>
      <c r="X9" s="51" t="s">
        <v>68</v>
      </c>
      <c r="Y9" s="51" t="s">
        <v>67</v>
      </c>
      <c r="Z9" s="63" t="s">
        <v>68</v>
      </c>
      <c r="AA9" s="66" t="s">
        <v>69</v>
      </c>
      <c r="AB9" s="66" t="s">
        <v>68</v>
      </c>
      <c r="AC9" s="66" t="s">
        <v>69</v>
      </c>
      <c r="AD9" s="70" t="s">
        <v>68</v>
      </c>
    </row>
    <row r="10" spans="1:30" s="10" customFormat="1" ht="37.5" customHeight="1">
      <c r="A10" s="15"/>
      <c r="B10" s="18"/>
      <c r="C10" s="23" t="s">
        <v>9</v>
      </c>
      <c r="D10" s="28"/>
      <c r="E10" s="33"/>
      <c r="F10" s="33"/>
      <c r="G10" s="33"/>
      <c r="H10" s="42"/>
      <c r="I10" s="46"/>
      <c r="J10" s="52"/>
      <c r="K10" s="52"/>
      <c r="L10" s="52"/>
      <c r="M10" s="52"/>
      <c r="N10" s="61"/>
      <c r="O10" s="64"/>
      <c r="P10" s="67" t="str">
        <f t="shared" ref="P10:P24" si="0">IF(H10="","",IF(K5="",1,""))</f>
        <v/>
      </c>
      <c r="Q10" s="52"/>
      <c r="R10" s="67" t="str">
        <f>IF($K$5=0,"",IF(AND(#REF!="なし",$R$5="なし"),1,""))</f>
        <v/>
      </c>
      <c r="S10" s="71" t="str">
        <f>IF(R10="","",IF(AND(#REF!="なし",$R$5="なし"),VLOOKUP($B$7,'（参考）日当・宿泊料'!C:I,5,FALSE))+IF(AND(#REF!="なし",$R$5="あり"),VLOOKUP($B$7,'（参考）日当・宿泊料'!C:I,6,FALSE))+IF(AND(#REF!="あり",$R$5="なし"),VLOOKUP($B$7,'（参考）日当・宿泊料'!C:I,7,FALSE))+IF(AND(#REF!="あり",$R$5="あり"),0))</f>
        <v/>
      </c>
      <c r="T10" s="72">
        <f t="shared" ref="T10:T24" si="1">I10</f>
        <v>0</v>
      </c>
      <c r="U10" s="67">
        <f t="shared" ref="U10:U24" si="2">J10</f>
        <v>0</v>
      </c>
      <c r="V10" s="67">
        <f t="shared" ref="V10:V24" si="3">K10</f>
        <v>0</v>
      </c>
      <c r="W10" s="67"/>
      <c r="X10" s="67"/>
      <c r="Y10" s="76">
        <f t="shared" ref="Y10:Y24" si="4">N10</f>
        <v>0</v>
      </c>
      <c r="Z10" s="67">
        <f t="shared" ref="Z10:Z24" si="5">O10</f>
        <v>0</v>
      </c>
      <c r="AA10" s="67" t="str">
        <f t="shared" ref="AA10:AA24" si="6">P10</f>
        <v/>
      </c>
      <c r="AB10" s="67" t="str">
        <f>IF(OR(H10="東京都特別区",H10="横浜市",H10="川崎市",H10="相模原市",H10="千葉市",H10="さいたま市",H10="名古屋市",H10="京都市",H10="大阪市",H10="堺市",H10="神戸市",H10="広島市",H10="福岡市"),IF(AA10=1,MIN(Q10,VLOOKUP($B$7,'（参考）日当・宿泊料'!$C:$F,3,FALSE)),""),IF(AA10=1,MIN(Q10,VLOOKUP($B$7,'（参考）日当・宿泊料'!$C:$F,4,FALSE)),""))</f>
        <v/>
      </c>
      <c r="AC10" s="67" t="str">
        <f>IF($V$5=0,"",IF(R10="","",1))</f>
        <v/>
      </c>
      <c r="AD10" s="71" t="str">
        <f>IF(AC10="","",IF(AND(#REF!="なし",$AC$5="なし"),VLOOKUP($B$7,'（参考）日当・宿泊料'!C:I,5,FALSE))+IF(AND(#REF!="なし",$AC$5="あり"),VLOOKUP($B$7,'（参考）日当・宿泊料'!$C:I,6,FALSE))+IF(AND(#REF!="あり",$AC$5="なし"),VLOOKUP($B$7,'（参考）日当・宿泊料'!C:I,7,FALSE))+IF(AND(#REF!="あり",$AC$5="あり"),0))</f>
        <v/>
      </c>
    </row>
    <row r="11" spans="1:30" s="10" customFormat="1" ht="37.5" customHeight="1">
      <c r="A11" s="15"/>
      <c r="B11" s="19"/>
      <c r="C11" s="24" t="s">
        <v>9</v>
      </c>
      <c r="D11" s="29"/>
      <c r="E11" s="34"/>
      <c r="F11" s="34"/>
      <c r="G11" s="34"/>
      <c r="H11" s="42"/>
      <c r="I11" s="47"/>
      <c r="J11" s="53"/>
      <c r="K11" s="53"/>
      <c r="L11" s="53"/>
      <c r="M11" s="53"/>
      <c r="N11" s="62"/>
      <c r="O11" s="53"/>
      <c r="P11" s="67" t="str">
        <f t="shared" si="0"/>
        <v/>
      </c>
      <c r="Q11" s="53"/>
      <c r="R11" s="68" t="str">
        <f t="shared" ref="R11:R24" si="7">IF($V$5=0,"",IF(OR(G11="",P11=""),"",1))</f>
        <v/>
      </c>
      <c r="S11" s="71" t="str">
        <f>IF(R11="","",IF(AND(#REF!="なし",$R$5="なし"),VLOOKUP($B$7,'（参考）日当・宿泊料'!C:I,5,FALSE))+IF(AND(#REF!="なし",$R$5="あり"),VLOOKUP($B$7,'（参考）日当・宿泊料'!C:I,6,FALSE))+IF(AND(#REF!="あり",$R$5="なし"),VLOOKUP($B$7,'（参考）日当・宿泊料'!C:I,7,FALSE))+IF(AND(#REF!="あり",$R$5="あり"),0))</f>
        <v/>
      </c>
      <c r="T11" s="73">
        <f t="shared" si="1"/>
        <v>0</v>
      </c>
      <c r="U11" s="68">
        <f t="shared" si="2"/>
        <v>0</v>
      </c>
      <c r="V11" s="68">
        <f t="shared" si="3"/>
        <v>0</v>
      </c>
      <c r="W11" s="68"/>
      <c r="X11" s="68"/>
      <c r="Y11" s="77">
        <f t="shared" si="4"/>
        <v>0</v>
      </c>
      <c r="Z11" s="68">
        <f t="shared" si="5"/>
        <v>0</v>
      </c>
      <c r="AA11" s="68" t="str">
        <f t="shared" si="6"/>
        <v/>
      </c>
      <c r="AB11" s="68" t="str">
        <f>IF(OR(H11="横浜市",H11="川崎市",H11="相模原市",H11="千葉市",H11="さいたま市",H11="名古屋市",H11="京都市",H11="大阪市",H11="堺市",H11="神戸市",H11="広島市",H11="福岡市"),IF(AA11=1,MIN(Q11,VLOOKUP($B$7,'（参考）日当・宿泊料'!$C:$F,3,FALSE)),""),IF(AA11=1,MIN(Q11,VLOOKUP($B$7,'（参考）日当・宿泊料'!$C:$F,4,FALSE)),""))</f>
        <v/>
      </c>
      <c r="AC11" s="68" t="str">
        <f t="shared" ref="AC11:AC24" si="8">IF($V$5=0,"",IF(OR(R11="",AA11=""),"",1))</f>
        <v/>
      </c>
      <c r="AD11" s="80" t="str">
        <f>IF(AC11="","",IF(AND(#REF!="なし",$AC$5="なし"),VLOOKUP($B$7,'（参考）日当・宿泊料'!C:I,5,FALSE))+IF(AND(#REF!="なし",$AC$5="あり"),VLOOKUP($B$7,'（参考）日当・宿泊料'!C:I,6,FALSE))+IF(AND(#REF!="あり",$AC$5="なし"),VLOOKUP($B$7,'（参考）日当・宿泊料'!C:I,7,FALSE))+IF(AND(#REF!="あり",$AC$5="あり"),0))</f>
        <v/>
      </c>
    </row>
    <row r="12" spans="1:30" s="10" customFormat="1" ht="37.5" customHeight="1">
      <c r="A12" s="15"/>
      <c r="B12" s="19"/>
      <c r="C12" s="24" t="s">
        <v>9</v>
      </c>
      <c r="D12" s="29"/>
      <c r="E12" s="35"/>
      <c r="F12" s="35"/>
      <c r="G12" s="35"/>
      <c r="H12" s="42"/>
      <c r="I12" s="47"/>
      <c r="J12" s="53"/>
      <c r="K12" s="53"/>
      <c r="L12" s="53"/>
      <c r="M12" s="53"/>
      <c r="N12" s="62"/>
      <c r="O12" s="53"/>
      <c r="P12" s="67" t="str">
        <f t="shared" si="0"/>
        <v/>
      </c>
      <c r="Q12" s="53"/>
      <c r="R12" s="68" t="str">
        <f t="shared" si="7"/>
        <v/>
      </c>
      <c r="S12" s="71" t="str">
        <f>IF(R12="","",IF(AND(#REF!="なし",$R$5="なし"),VLOOKUP($B$7,'（参考）日当・宿泊料'!C:I,5,FALSE))+IF(AND(#REF!="なし",$R$5="あり"),VLOOKUP($B$7,'（参考）日当・宿泊料'!C:I,6,FALSE))+IF(AND(#REF!="あり",$R$5="なし"),VLOOKUP($B$7,'（参考）日当・宿泊料'!C:I,7,FALSE))+IF(AND(#REF!="あり",$R$5="あり"),0))</f>
        <v/>
      </c>
      <c r="T12" s="73">
        <f t="shared" si="1"/>
        <v>0</v>
      </c>
      <c r="U12" s="68">
        <f t="shared" si="2"/>
        <v>0</v>
      </c>
      <c r="V12" s="68">
        <f t="shared" si="3"/>
        <v>0</v>
      </c>
      <c r="W12" s="68"/>
      <c r="X12" s="68"/>
      <c r="Y12" s="77">
        <f t="shared" si="4"/>
        <v>0</v>
      </c>
      <c r="Z12" s="68">
        <f t="shared" si="5"/>
        <v>0</v>
      </c>
      <c r="AA12" s="68" t="str">
        <f t="shared" si="6"/>
        <v/>
      </c>
      <c r="AB12" s="68" t="str">
        <f>IF(OR(H12="横浜市",H12="川崎市",H12="相模原市",H12="千葉市",H12="さいたま市",H12="名古屋市",H12="京都市",H12="大阪市",H12="堺市",H12="神戸市",H12="広島市",H12="福岡市"),IF(AA12=1,MIN(Q12,VLOOKUP($B$7,'（参考）日当・宿泊料'!$C:$F,3,FALSE)),""),IF(AA12=1,MIN(Q12,VLOOKUP($B$7,'（参考）日当・宿泊料'!$C:$F,4,FALSE)),""))</f>
        <v/>
      </c>
      <c r="AC12" s="68" t="str">
        <f t="shared" si="8"/>
        <v/>
      </c>
      <c r="AD12" s="80" t="str">
        <f>IF(AC12="","",IF(AND(#REF!="なし",$AC$5="なし"),VLOOKUP($B$7,'（参考）日当・宿泊料'!C:I,5,FALSE))+IF(AND(#REF!="なし",$AC$5="あり"),VLOOKUP($B$7,'（参考）日当・宿泊料'!C:I,6,FALSE))+IF(AND(#REF!="あり",$AC$5="なし"),VLOOKUP($B$7,'（参考）日当・宿泊料'!C:I,7,FALSE))+IF(AND(#REF!="あり",$AC$5="あり"),0))</f>
        <v/>
      </c>
    </row>
    <row r="13" spans="1:30" s="10" customFormat="1" ht="37.5" customHeight="1">
      <c r="A13" s="15"/>
      <c r="B13" s="19"/>
      <c r="C13" s="24" t="s">
        <v>9</v>
      </c>
      <c r="D13" s="29"/>
      <c r="E13" s="35"/>
      <c r="F13" s="35"/>
      <c r="G13" s="35"/>
      <c r="H13" s="42"/>
      <c r="I13" s="47"/>
      <c r="J13" s="53"/>
      <c r="K13" s="53"/>
      <c r="L13" s="53"/>
      <c r="M13" s="53"/>
      <c r="N13" s="62"/>
      <c r="O13" s="53"/>
      <c r="P13" s="67" t="str">
        <f t="shared" si="0"/>
        <v/>
      </c>
      <c r="Q13" s="53"/>
      <c r="R13" s="68" t="str">
        <f t="shared" si="7"/>
        <v/>
      </c>
      <c r="S13" s="71" t="str">
        <f>IF(R13="","",IF(AND(#REF!="なし",$R$5="なし"),VLOOKUP($B$7,'（参考）日当・宿泊料'!C:I,5,FALSE))+IF(AND(#REF!="なし",$R$5="あり"),VLOOKUP($B$7,'（参考）日当・宿泊料'!C:I,6,FALSE))+IF(AND(#REF!="あり",$R$5="なし"),VLOOKUP($B$7,'（参考）日当・宿泊料'!C:I,7,FALSE))+IF(AND(#REF!="あり",$R$5="あり"),0))</f>
        <v/>
      </c>
      <c r="T13" s="73">
        <f t="shared" si="1"/>
        <v>0</v>
      </c>
      <c r="U13" s="68">
        <f t="shared" si="2"/>
        <v>0</v>
      </c>
      <c r="V13" s="68">
        <f t="shared" si="3"/>
        <v>0</v>
      </c>
      <c r="W13" s="68"/>
      <c r="X13" s="68"/>
      <c r="Y13" s="77">
        <f t="shared" si="4"/>
        <v>0</v>
      </c>
      <c r="Z13" s="68">
        <f t="shared" si="5"/>
        <v>0</v>
      </c>
      <c r="AA13" s="68" t="str">
        <f t="shared" si="6"/>
        <v/>
      </c>
      <c r="AB13" s="68" t="str">
        <f>IF(OR(H13="横浜市",H13="川崎市",H13="相模原市",H13="千葉市",H13="さいたま市",H13="名古屋市",H13="京都市",H13="大阪市",H13="堺市",H13="神戸市",H13="広島市",H13="福岡市"),IF(AA13=1,MIN(Q13,VLOOKUP($B$7,'（参考）日当・宿泊料'!$C:$F,3,FALSE)),""),IF(AA13=1,MIN(Q13,VLOOKUP($B$7,'（参考）日当・宿泊料'!$C:$F,4,FALSE)),""))</f>
        <v/>
      </c>
      <c r="AC13" s="68" t="str">
        <f t="shared" si="8"/>
        <v/>
      </c>
      <c r="AD13" s="80" t="str">
        <f>IF(AC13="","",IF(AND(#REF!="なし",$AC$5="なし"),VLOOKUP($B$7,'（参考）日当・宿泊料'!C:I,5,FALSE))+IF(AND(#REF!="なし",$AC$5="あり"),VLOOKUP($B$7,'（参考）日当・宿泊料'!C:I,6,FALSE))+IF(AND(#REF!="あり",$AC$5="なし"),VLOOKUP($B$7,'（参考）日当・宿泊料'!C:I,7,FALSE))+IF(AND(#REF!="あり",$AC$5="あり"),0))</f>
        <v/>
      </c>
    </row>
    <row r="14" spans="1:30" s="10" customFormat="1" ht="37.5" customHeight="1">
      <c r="A14" s="15"/>
      <c r="B14" s="19"/>
      <c r="C14" s="24" t="s">
        <v>9</v>
      </c>
      <c r="D14" s="29"/>
      <c r="E14" s="35"/>
      <c r="F14" s="35"/>
      <c r="G14" s="35"/>
      <c r="H14" s="42"/>
      <c r="I14" s="47"/>
      <c r="J14" s="53"/>
      <c r="K14" s="53"/>
      <c r="L14" s="53"/>
      <c r="M14" s="53"/>
      <c r="N14" s="62"/>
      <c r="O14" s="53"/>
      <c r="P14" s="67" t="str">
        <f t="shared" si="0"/>
        <v/>
      </c>
      <c r="Q14" s="53"/>
      <c r="R14" s="68" t="str">
        <f t="shared" si="7"/>
        <v/>
      </c>
      <c r="S14" s="71" t="str">
        <f>IF(R14="","",IF(AND(#REF!="なし",$R$5="なし"),VLOOKUP($B$7,'（参考）日当・宿泊料'!C:I,5,FALSE))+IF(AND(#REF!="なし",$R$5="あり"),VLOOKUP($B$7,'（参考）日当・宿泊料'!C:I,6,FALSE))+IF(AND(#REF!="あり",$R$5="なし"),VLOOKUP($B$7,'（参考）日当・宿泊料'!C:I,7,FALSE))+IF(AND(#REF!="あり",$R$5="あり"),0))</f>
        <v/>
      </c>
      <c r="T14" s="73">
        <f t="shared" si="1"/>
        <v>0</v>
      </c>
      <c r="U14" s="68">
        <f t="shared" si="2"/>
        <v>0</v>
      </c>
      <c r="V14" s="68">
        <f t="shared" si="3"/>
        <v>0</v>
      </c>
      <c r="W14" s="68"/>
      <c r="X14" s="68"/>
      <c r="Y14" s="77">
        <f t="shared" si="4"/>
        <v>0</v>
      </c>
      <c r="Z14" s="68">
        <f t="shared" si="5"/>
        <v>0</v>
      </c>
      <c r="AA14" s="68" t="str">
        <f t="shared" si="6"/>
        <v/>
      </c>
      <c r="AB14" s="68" t="str">
        <f>IF(OR(H14="横浜市",H14="川崎市",H14="相模原市",H14="千葉市",H14="さいたま市",H14="名古屋市",H14="京都市",H14="大阪市",H14="堺市",H14="神戸市",H14="広島市",H14="福岡市"),IF(AA14=1,MIN(Q14,VLOOKUP($B$7,'（参考）日当・宿泊料'!$C:$F,3,FALSE)),""),IF(AA14=1,MIN(Q14,VLOOKUP($B$7,'（参考）日当・宿泊料'!$C:$F,4,FALSE)),""))</f>
        <v/>
      </c>
      <c r="AC14" s="68" t="str">
        <f t="shared" si="8"/>
        <v/>
      </c>
      <c r="AD14" s="80" t="str">
        <f>IF(AC14="","",IF(AND(#REF!="なし",$AC$5="なし"),VLOOKUP($B$7,'（参考）日当・宿泊料'!C:I,5,FALSE))+IF(AND(#REF!="なし",$AC$5="あり"),VLOOKUP($B$7,'（参考）日当・宿泊料'!C:I,6,FALSE))+IF(AND(#REF!="あり",$AC$5="なし"),VLOOKUP($B$7,'（参考）日当・宿泊料'!C:I,7,FALSE))+IF(AND(#REF!="あり",$AC$5="あり"),0))</f>
        <v/>
      </c>
    </row>
    <row r="15" spans="1:30" s="10" customFormat="1" ht="37.5" customHeight="1">
      <c r="A15" s="15"/>
      <c r="B15" s="19"/>
      <c r="C15" s="24" t="s">
        <v>9</v>
      </c>
      <c r="D15" s="29"/>
      <c r="E15" s="34"/>
      <c r="F15" s="34"/>
      <c r="G15" s="34"/>
      <c r="H15" s="42"/>
      <c r="I15" s="47"/>
      <c r="J15" s="53"/>
      <c r="K15" s="53"/>
      <c r="L15" s="53"/>
      <c r="M15" s="53"/>
      <c r="N15" s="62"/>
      <c r="O15" s="53"/>
      <c r="P15" s="67" t="str">
        <f t="shared" si="0"/>
        <v/>
      </c>
      <c r="Q15" s="53"/>
      <c r="R15" s="68" t="str">
        <f t="shared" si="7"/>
        <v/>
      </c>
      <c r="S15" s="71" t="str">
        <f>IF(R15="","",IF(AND(#REF!="なし",$R$5="なし"),VLOOKUP($B$7,'（参考）日当・宿泊料'!C:I,5,FALSE))+IF(AND(#REF!="なし",$R$5="あり"),VLOOKUP($B$7,'（参考）日当・宿泊料'!C:I,6,FALSE))+IF(AND(#REF!="あり",$R$5="なし"),VLOOKUP($B$7,'（参考）日当・宿泊料'!C:I,7,FALSE))+IF(AND(#REF!="あり",$R$5="あり"),0))</f>
        <v/>
      </c>
      <c r="T15" s="73">
        <f t="shared" si="1"/>
        <v>0</v>
      </c>
      <c r="U15" s="68">
        <f t="shared" si="2"/>
        <v>0</v>
      </c>
      <c r="V15" s="68">
        <f t="shared" si="3"/>
        <v>0</v>
      </c>
      <c r="W15" s="68"/>
      <c r="X15" s="68"/>
      <c r="Y15" s="77">
        <f t="shared" si="4"/>
        <v>0</v>
      </c>
      <c r="Z15" s="68">
        <f t="shared" si="5"/>
        <v>0</v>
      </c>
      <c r="AA15" s="68" t="str">
        <f t="shared" si="6"/>
        <v/>
      </c>
      <c r="AB15" s="68" t="str">
        <f>IF(OR(H15="横浜市",H15="川崎市",H15="相模原市",H15="千葉市",H15="さいたま市",H15="名古屋市",H15="京都市",H15="大阪市",H15="堺市",H15="神戸市",H15="広島市",H15="福岡市"),IF(AA15=1,MIN(Q15,VLOOKUP($B$7,'（参考）日当・宿泊料'!$C:$F,3,FALSE)),""),IF(AA15=1,MIN(Q15,VLOOKUP($B$7,'（参考）日当・宿泊料'!$C:$F,4,FALSE)),""))</f>
        <v/>
      </c>
      <c r="AC15" s="68" t="str">
        <f t="shared" si="8"/>
        <v/>
      </c>
      <c r="AD15" s="80" t="str">
        <f>IF(AC15="","",IF(AND(#REF!="なし",$AC$5="なし"),VLOOKUP($B$7,'（参考）日当・宿泊料'!C:I,5,FALSE))+IF(AND(#REF!="なし",$AC$5="あり"),VLOOKUP($B$7,'（参考）日当・宿泊料'!C:I,6,FALSE))+IF(AND(#REF!="あり",$AC$5="なし"),VLOOKUP($B$7,'（参考）日当・宿泊料'!C:I,7,FALSE))+IF(AND(#REF!="あり",$AC$5="あり"),0))</f>
        <v/>
      </c>
    </row>
    <row r="16" spans="1:30" s="10" customFormat="1" ht="37.5" customHeight="1">
      <c r="A16" s="15"/>
      <c r="B16" s="19"/>
      <c r="C16" s="24" t="s">
        <v>9</v>
      </c>
      <c r="D16" s="29"/>
      <c r="E16" s="35"/>
      <c r="F16" s="35"/>
      <c r="G16" s="35"/>
      <c r="H16" s="42"/>
      <c r="I16" s="47"/>
      <c r="J16" s="53"/>
      <c r="K16" s="53"/>
      <c r="L16" s="53"/>
      <c r="M16" s="53"/>
      <c r="N16" s="62"/>
      <c r="O16" s="53"/>
      <c r="P16" s="67" t="str">
        <f t="shared" si="0"/>
        <v/>
      </c>
      <c r="Q16" s="53"/>
      <c r="R16" s="68" t="str">
        <f t="shared" si="7"/>
        <v/>
      </c>
      <c r="S16" s="71" t="str">
        <f>IF(R16="","",IF(AND(#REF!="なし",$R$5="なし"),VLOOKUP($B$7,'（参考）日当・宿泊料'!C:I,5,FALSE))+IF(AND(#REF!="なし",$R$5="あり"),VLOOKUP($B$7,'（参考）日当・宿泊料'!C:I,6,FALSE))+IF(AND(#REF!="あり",$R$5="なし"),VLOOKUP($B$7,'（参考）日当・宿泊料'!C:I,7,FALSE))+IF(AND(#REF!="あり",$R$5="あり"),0))</f>
        <v/>
      </c>
      <c r="T16" s="73">
        <f t="shared" si="1"/>
        <v>0</v>
      </c>
      <c r="U16" s="68">
        <f t="shared" si="2"/>
        <v>0</v>
      </c>
      <c r="V16" s="68">
        <f t="shared" si="3"/>
        <v>0</v>
      </c>
      <c r="W16" s="68"/>
      <c r="X16" s="68"/>
      <c r="Y16" s="77">
        <f t="shared" si="4"/>
        <v>0</v>
      </c>
      <c r="Z16" s="68">
        <f t="shared" si="5"/>
        <v>0</v>
      </c>
      <c r="AA16" s="68" t="str">
        <f t="shared" si="6"/>
        <v/>
      </c>
      <c r="AB16" s="68" t="str">
        <f>IF(OR(H16="横浜市",H16="川崎市",H16="相模原市",H16="千葉市",H16="さいたま市",H16="名古屋市",H16="京都市",H16="大阪市",H16="堺市",H16="神戸市",H16="広島市",H16="福岡市"),IF(AA16=1,MIN(Q16,VLOOKUP($B$7,'（参考）日当・宿泊料'!$C:$F,3,FALSE)),""),IF(AA16=1,MIN(Q16,VLOOKUP($B$7,'（参考）日当・宿泊料'!$C:$F,4,FALSE)),""))</f>
        <v/>
      </c>
      <c r="AC16" s="68" t="str">
        <f t="shared" si="8"/>
        <v/>
      </c>
      <c r="AD16" s="80" t="str">
        <f>IF(AC16="","",IF(AND(#REF!="なし",$AC$5="なし"),VLOOKUP($B$7,'（参考）日当・宿泊料'!C:I,5,FALSE))+IF(AND(#REF!="なし",$AC$5="あり"),VLOOKUP($B$7,'（参考）日当・宿泊料'!C:I,6,FALSE))+IF(AND(#REF!="あり",$AC$5="なし"),VLOOKUP($B$7,'（参考）日当・宿泊料'!C:I,7,FALSE))+IF(AND(#REF!="あり",$AC$5="あり"),0))</f>
        <v/>
      </c>
    </row>
    <row r="17" spans="1:30" s="10" customFormat="1" ht="37.5" customHeight="1">
      <c r="A17" s="15"/>
      <c r="B17" s="19"/>
      <c r="C17" s="24" t="s">
        <v>9</v>
      </c>
      <c r="D17" s="29"/>
      <c r="E17" s="34"/>
      <c r="F17" s="34"/>
      <c r="G17" s="34"/>
      <c r="H17" s="42"/>
      <c r="I17" s="47"/>
      <c r="J17" s="53"/>
      <c r="K17" s="53"/>
      <c r="L17" s="53"/>
      <c r="M17" s="53"/>
      <c r="N17" s="62"/>
      <c r="O17" s="53"/>
      <c r="P17" s="67" t="str">
        <f t="shared" si="0"/>
        <v/>
      </c>
      <c r="Q17" s="53"/>
      <c r="R17" s="68" t="str">
        <f t="shared" si="7"/>
        <v/>
      </c>
      <c r="S17" s="71" t="str">
        <f>IF(R17="","",IF(AND(#REF!="なし",$R$5="なし"),VLOOKUP($B$7,'（参考）日当・宿泊料'!C:I,5,FALSE))+IF(AND(#REF!="なし",$R$5="あり"),VLOOKUP($B$7,'（参考）日当・宿泊料'!C:I,6,FALSE))+IF(AND(#REF!="あり",$R$5="なし"),VLOOKUP($B$7,'（参考）日当・宿泊料'!C:I,7,FALSE))+IF(AND(#REF!="あり",$R$5="あり"),0))</f>
        <v/>
      </c>
      <c r="T17" s="73">
        <f t="shared" si="1"/>
        <v>0</v>
      </c>
      <c r="U17" s="68">
        <f t="shared" si="2"/>
        <v>0</v>
      </c>
      <c r="V17" s="68">
        <f t="shared" si="3"/>
        <v>0</v>
      </c>
      <c r="W17" s="68"/>
      <c r="X17" s="68"/>
      <c r="Y17" s="77">
        <f t="shared" si="4"/>
        <v>0</v>
      </c>
      <c r="Z17" s="68">
        <f t="shared" si="5"/>
        <v>0</v>
      </c>
      <c r="AA17" s="68" t="str">
        <f t="shared" si="6"/>
        <v/>
      </c>
      <c r="AB17" s="68" t="str">
        <f>IF(OR(H17="横浜市",H17="川崎市",H17="相模原市",H17="千葉市",H17="さいたま市",H17="名古屋市",H17="京都市",H17="大阪市",H17="堺市",H17="神戸市",H17="広島市",H17="福岡市"),IF(AA17=1,MIN(Q17,VLOOKUP($B$7,'（参考）日当・宿泊料'!$C:$F,3,FALSE)),""),IF(AA17=1,MIN(Q17,VLOOKUP($B$7,'（参考）日当・宿泊料'!$C:$F,4,FALSE)),""))</f>
        <v/>
      </c>
      <c r="AC17" s="68" t="str">
        <f t="shared" si="8"/>
        <v/>
      </c>
      <c r="AD17" s="80" t="str">
        <f>IF(AC17="","",IF(AND(#REF!="なし",$AC$5="なし"),VLOOKUP($B$7,'（参考）日当・宿泊料'!C:I,5,FALSE))+IF(AND(#REF!="なし",$AC$5="あり"),VLOOKUP($B$7,'（参考）日当・宿泊料'!C:I,6,FALSE))+IF(AND(#REF!="あり",$AC$5="なし"),VLOOKUP($B$7,'（参考）日当・宿泊料'!C:I,7,FALSE))+IF(AND(#REF!="あり",$AC$5="あり"),0))</f>
        <v/>
      </c>
    </row>
    <row r="18" spans="1:30" s="10" customFormat="1" ht="37.5" customHeight="1">
      <c r="A18" s="15"/>
      <c r="B18" s="19"/>
      <c r="C18" s="24" t="s">
        <v>9</v>
      </c>
      <c r="D18" s="29"/>
      <c r="E18" s="34"/>
      <c r="F18" s="34"/>
      <c r="G18" s="34"/>
      <c r="H18" s="42"/>
      <c r="I18" s="47"/>
      <c r="J18" s="53"/>
      <c r="K18" s="53"/>
      <c r="L18" s="53"/>
      <c r="M18" s="53"/>
      <c r="N18" s="62"/>
      <c r="O18" s="53"/>
      <c r="P18" s="67" t="str">
        <f t="shared" si="0"/>
        <v/>
      </c>
      <c r="Q18" s="53"/>
      <c r="R18" s="68" t="str">
        <f t="shared" si="7"/>
        <v/>
      </c>
      <c r="S18" s="71" t="str">
        <f>IF(R18="","",IF(AND(#REF!="なし",$R$5="なし"),VLOOKUP($B$7,'（参考）日当・宿泊料'!C:I,5,FALSE))+IF(AND(#REF!="なし",$R$5="あり"),VLOOKUP($B$7,'（参考）日当・宿泊料'!C:I,6,FALSE))+IF(AND(#REF!="あり",$R$5="なし"),VLOOKUP($B$7,'（参考）日当・宿泊料'!C:I,7,FALSE))+IF(AND(#REF!="あり",$R$5="あり"),0))</f>
        <v/>
      </c>
      <c r="T18" s="73">
        <f t="shared" si="1"/>
        <v>0</v>
      </c>
      <c r="U18" s="68">
        <f t="shared" si="2"/>
        <v>0</v>
      </c>
      <c r="V18" s="68">
        <f t="shared" si="3"/>
        <v>0</v>
      </c>
      <c r="W18" s="68"/>
      <c r="X18" s="68"/>
      <c r="Y18" s="77">
        <f t="shared" si="4"/>
        <v>0</v>
      </c>
      <c r="Z18" s="68">
        <f t="shared" si="5"/>
        <v>0</v>
      </c>
      <c r="AA18" s="68" t="str">
        <f t="shared" si="6"/>
        <v/>
      </c>
      <c r="AB18" s="68" t="str">
        <f>IF(OR(H18="横浜市",H18="川崎市",H18="相模原市",H18="千葉市",H18="さいたま市",H18="名古屋市",H18="京都市",H18="大阪市",H18="堺市",H18="神戸市",H18="広島市",H18="福岡市"),IF(AA18=1,MIN(Q18,VLOOKUP($B$7,'（参考）日当・宿泊料'!$C:$F,3,FALSE)),""),IF(AA18=1,MIN(Q18,VLOOKUP($B$7,'（参考）日当・宿泊料'!$C:$F,4,FALSE)),""))</f>
        <v/>
      </c>
      <c r="AC18" s="68" t="str">
        <f t="shared" si="8"/>
        <v/>
      </c>
      <c r="AD18" s="80" t="str">
        <f>IF(AC18="","",IF(AND(#REF!="なし",$AC$5="なし"),VLOOKUP($B$7,'（参考）日当・宿泊料'!C:I,5,FALSE))+IF(AND(#REF!="なし",$AC$5="あり"),VLOOKUP($B$7,'（参考）日当・宿泊料'!C:I,6,FALSE))+IF(AND(#REF!="あり",$AC$5="なし"),VLOOKUP($B$7,'（参考）日当・宿泊料'!C:I,7,FALSE))+IF(AND(#REF!="あり",$AC$5="あり"),0))</f>
        <v/>
      </c>
    </row>
    <row r="19" spans="1:30" s="10" customFormat="1" ht="37.5" customHeight="1">
      <c r="A19" s="15"/>
      <c r="B19" s="19"/>
      <c r="C19" s="24" t="s">
        <v>9</v>
      </c>
      <c r="D19" s="29"/>
      <c r="E19" s="34"/>
      <c r="F19" s="34"/>
      <c r="G19" s="34"/>
      <c r="H19" s="42"/>
      <c r="I19" s="47"/>
      <c r="J19" s="53"/>
      <c r="K19" s="53"/>
      <c r="L19" s="53"/>
      <c r="M19" s="53"/>
      <c r="N19" s="62"/>
      <c r="O19" s="53"/>
      <c r="P19" s="67" t="str">
        <f t="shared" si="0"/>
        <v/>
      </c>
      <c r="Q19" s="53"/>
      <c r="R19" s="68" t="str">
        <f t="shared" si="7"/>
        <v/>
      </c>
      <c r="S19" s="71" t="str">
        <f>IF(R19="","",IF(AND(#REF!="なし",$R$5="なし"),VLOOKUP($B$7,'（参考）日当・宿泊料'!C:I,5,FALSE))+IF(AND(#REF!="なし",$R$5="あり"),VLOOKUP($B$7,'（参考）日当・宿泊料'!C:I,6,FALSE))+IF(AND(#REF!="あり",$R$5="なし"),VLOOKUP($B$7,'（参考）日当・宿泊料'!C:I,7,FALSE))+IF(AND(#REF!="あり",$R$5="あり"),0))</f>
        <v/>
      </c>
      <c r="T19" s="73">
        <f t="shared" si="1"/>
        <v>0</v>
      </c>
      <c r="U19" s="68">
        <f t="shared" si="2"/>
        <v>0</v>
      </c>
      <c r="V19" s="68">
        <f t="shared" si="3"/>
        <v>0</v>
      </c>
      <c r="W19" s="68"/>
      <c r="X19" s="68"/>
      <c r="Y19" s="77">
        <f t="shared" si="4"/>
        <v>0</v>
      </c>
      <c r="Z19" s="68">
        <f t="shared" si="5"/>
        <v>0</v>
      </c>
      <c r="AA19" s="68" t="str">
        <f t="shared" si="6"/>
        <v/>
      </c>
      <c r="AB19" s="68" t="str">
        <f>IF(OR(H19="横浜市",H19="川崎市",H19="相模原市",H19="千葉市",H19="さいたま市",H19="名古屋市",H19="京都市",H19="大阪市",H19="堺市",H19="神戸市",H19="広島市",H19="福岡市"),IF(AA19=1,MIN(Q19,VLOOKUP($B$7,'（参考）日当・宿泊料'!$C:$F,3,FALSE)),""),IF(AA19=1,MIN(Q19,VLOOKUP($B$7,'（参考）日当・宿泊料'!$C:$F,4,FALSE)),""))</f>
        <v/>
      </c>
      <c r="AC19" s="68" t="str">
        <f t="shared" si="8"/>
        <v/>
      </c>
      <c r="AD19" s="80" t="str">
        <f>IF(AC19="","",IF(AND(#REF!="なし",$AC$5="なし"),VLOOKUP($B$7,'（参考）日当・宿泊料'!C:I,5,FALSE))+IF(AND(#REF!="なし",$AC$5="あり"),VLOOKUP($B$7,'（参考）日当・宿泊料'!C:I,6,FALSE))+IF(AND(#REF!="あり",$AC$5="なし"),VLOOKUP($B$7,'（参考）日当・宿泊料'!C:I,7,FALSE))+IF(AND(#REF!="あり",$AC$5="あり"),0))</f>
        <v/>
      </c>
    </row>
    <row r="20" spans="1:30" s="10" customFormat="1" ht="37.5" customHeight="1">
      <c r="A20" s="15"/>
      <c r="B20" s="19"/>
      <c r="C20" s="24" t="s">
        <v>9</v>
      </c>
      <c r="D20" s="29"/>
      <c r="E20" s="34"/>
      <c r="F20" s="34"/>
      <c r="G20" s="34"/>
      <c r="H20" s="42"/>
      <c r="I20" s="47"/>
      <c r="J20" s="53"/>
      <c r="K20" s="53"/>
      <c r="L20" s="53"/>
      <c r="M20" s="53"/>
      <c r="N20" s="62"/>
      <c r="O20" s="53"/>
      <c r="P20" s="67" t="str">
        <f t="shared" si="0"/>
        <v/>
      </c>
      <c r="Q20" s="53"/>
      <c r="R20" s="68" t="str">
        <f t="shared" si="7"/>
        <v/>
      </c>
      <c r="S20" s="71" t="str">
        <f>IF(R20="","",IF(AND(#REF!="なし",$R$5="なし"),VLOOKUP($B$7,'（参考）日当・宿泊料'!C:I,5,FALSE))+IF(AND(#REF!="なし",$R$5="あり"),VLOOKUP($B$7,'（参考）日当・宿泊料'!C:I,6,FALSE))+IF(AND(#REF!="あり",$R$5="なし"),VLOOKUP($B$7,'（参考）日当・宿泊料'!C:I,7,FALSE))+IF(AND(#REF!="あり",$R$5="あり"),0))</f>
        <v/>
      </c>
      <c r="T20" s="73">
        <f t="shared" si="1"/>
        <v>0</v>
      </c>
      <c r="U20" s="68">
        <f t="shared" si="2"/>
        <v>0</v>
      </c>
      <c r="V20" s="68">
        <f t="shared" si="3"/>
        <v>0</v>
      </c>
      <c r="W20" s="68"/>
      <c r="X20" s="68"/>
      <c r="Y20" s="77">
        <f t="shared" si="4"/>
        <v>0</v>
      </c>
      <c r="Z20" s="68">
        <f t="shared" si="5"/>
        <v>0</v>
      </c>
      <c r="AA20" s="68" t="str">
        <f t="shared" si="6"/>
        <v/>
      </c>
      <c r="AB20" s="68" t="str">
        <f>IF(OR(H20="横浜市",H20="川崎市",H20="相模原市",H20="千葉市",H20="さいたま市",H20="名古屋市",H20="京都市",H20="大阪市",H20="堺市",H20="神戸市",H20="広島市",H20="福岡市"),IF(AA20=1,MIN(Q20,VLOOKUP($B$7,'（参考）日当・宿泊料'!$C:$F,3,FALSE)),""),IF(AA20=1,MIN(Q20,VLOOKUP($B$7,'（参考）日当・宿泊料'!$C:$F,4,FALSE)),""))</f>
        <v/>
      </c>
      <c r="AC20" s="68" t="str">
        <f t="shared" si="8"/>
        <v/>
      </c>
      <c r="AD20" s="80" t="str">
        <f>IF(AC20="","",IF(AND(#REF!="なし",$AC$5="なし"),VLOOKUP($B$7,'（参考）日当・宿泊料'!C:I,5,FALSE))+IF(AND(#REF!="なし",$AC$5="あり"),VLOOKUP($B$7,'（参考）日当・宿泊料'!C:I,6,FALSE))+IF(AND(#REF!="あり",$AC$5="なし"),VLOOKUP($B$7,'（参考）日当・宿泊料'!C:I,7,FALSE))+IF(AND(#REF!="あり",$AC$5="あり"),0))</f>
        <v/>
      </c>
    </row>
    <row r="21" spans="1:30" s="10" customFormat="1" ht="37.5" customHeight="1">
      <c r="A21" s="15"/>
      <c r="B21" s="19"/>
      <c r="C21" s="24" t="s">
        <v>9</v>
      </c>
      <c r="D21" s="29"/>
      <c r="E21" s="34"/>
      <c r="F21" s="34"/>
      <c r="G21" s="34"/>
      <c r="H21" s="42"/>
      <c r="I21" s="47"/>
      <c r="J21" s="53"/>
      <c r="K21" s="53"/>
      <c r="L21" s="53"/>
      <c r="M21" s="53"/>
      <c r="N21" s="62"/>
      <c r="O21" s="53"/>
      <c r="P21" s="67" t="str">
        <f t="shared" si="0"/>
        <v/>
      </c>
      <c r="Q21" s="53"/>
      <c r="R21" s="68" t="str">
        <f t="shared" si="7"/>
        <v/>
      </c>
      <c r="S21" s="71" t="str">
        <f>IF(R21="","",IF(AND(#REF!="なし",$R$5="なし"),VLOOKUP($B$7,'（参考）日当・宿泊料'!C:I,5,FALSE))+IF(AND(#REF!="なし",$R$5="あり"),VLOOKUP($B$7,'（参考）日当・宿泊料'!C:I,6,FALSE))+IF(AND(#REF!="あり",$R$5="なし"),VLOOKUP($B$7,'（参考）日当・宿泊料'!C:I,7,FALSE))+IF(AND(#REF!="あり",$R$5="あり"),0))</f>
        <v/>
      </c>
      <c r="T21" s="73">
        <f t="shared" si="1"/>
        <v>0</v>
      </c>
      <c r="U21" s="68">
        <f t="shared" si="2"/>
        <v>0</v>
      </c>
      <c r="V21" s="68">
        <f t="shared" si="3"/>
        <v>0</v>
      </c>
      <c r="W21" s="68"/>
      <c r="X21" s="68"/>
      <c r="Y21" s="77">
        <f t="shared" si="4"/>
        <v>0</v>
      </c>
      <c r="Z21" s="68">
        <f t="shared" si="5"/>
        <v>0</v>
      </c>
      <c r="AA21" s="68" t="str">
        <f t="shared" si="6"/>
        <v/>
      </c>
      <c r="AB21" s="68" t="str">
        <f>IF(OR(H21="横浜市",H21="川崎市",H21="相模原市",H21="千葉市",H21="さいたま市",H21="名古屋市",H21="京都市",H21="大阪市",H21="堺市",H21="神戸市",H21="広島市",H21="福岡市"),IF(AA21=1,MIN(Q21,VLOOKUP($B$7,'（参考）日当・宿泊料'!$C:$F,3,FALSE)),""),IF(AA21=1,MIN(Q21,VLOOKUP($B$7,'（参考）日当・宿泊料'!$C:$F,4,FALSE)),""))</f>
        <v/>
      </c>
      <c r="AC21" s="68" t="str">
        <f t="shared" si="8"/>
        <v/>
      </c>
      <c r="AD21" s="80" t="str">
        <f>IF(AC21="","",IF(AND(#REF!="なし",$AC$5="なし"),VLOOKUP($B$7,'（参考）日当・宿泊料'!C:I,5,FALSE))+IF(AND(#REF!="なし",$AC$5="あり"),VLOOKUP($B$7,'（参考）日当・宿泊料'!C:I,6,FALSE))+IF(AND(#REF!="あり",$AC$5="なし"),VLOOKUP($B$7,'（参考）日当・宿泊料'!C:I,7,FALSE))+IF(AND(#REF!="あり",$AC$5="あり"),0))</f>
        <v/>
      </c>
    </row>
    <row r="22" spans="1:30" s="10" customFormat="1" ht="37.5" customHeight="1">
      <c r="A22" s="15"/>
      <c r="B22" s="19"/>
      <c r="C22" s="24" t="s">
        <v>9</v>
      </c>
      <c r="D22" s="29"/>
      <c r="E22" s="34"/>
      <c r="F22" s="34"/>
      <c r="G22" s="34"/>
      <c r="H22" s="42"/>
      <c r="I22" s="47"/>
      <c r="J22" s="53"/>
      <c r="K22" s="53"/>
      <c r="L22" s="53"/>
      <c r="M22" s="53"/>
      <c r="N22" s="62"/>
      <c r="O22" s="53"/>
      <c r="P22" s="67" t="str">
        <f t="shared" si="0"/>
        <v/>
      </c>
      <c r="Q22" s="53"/>
      <c r="R22" s="68" t="str">
        <f t="shared" si="7"/>
        <v/>
      </c>
      <c r="S22" s="71" t="str">
        <f>IF(R22="","",IF(AND(#REF!="なし",$R$5="なし"),VLOOKUP($B$7,'（参考）日当・宿泊料'!C:I,5,FALSE))+IF(AND(#REF!="なし",$R$5="あり"),VLOOKUP($B$7,'（参考）日当・宿泊料'!C:I,6,FALSE))+IF(AND(#REF!="あり",$R$5="なし"),VLOOKUP($B$7,'（参考）日当・宿泊料'!C:I,7,FALSE))+IF(AND(#REF!="あり",$R$5="あり"),0))</f>
        <v/>
      </c>
      <c r="T22" s="73">
        <f t="shared" si="1"/>
        <v>0</v>
      </c>
      <c r="U22" s="68">
        <f t="shared" si="2"/>
        <v>0</v>
      </c>
      <c r="V22" s="68">
        <f t="shared" si="3"/>
        <v>0</v>
      </c>
      <c r="W22" s="68"/>
      <c r="X22" s="68"/>
      <c r="Y22" s="77">
        <f t="shared" si="4"/>
        <v>0</v>
      </c>
      <c r="Z22" s="68">
        <f t="shared" si="5"/>
        <v>0</v>
      </c>
      <c r="AA22" s="68" t="str">
        <f t="shared" si="6"/>
        <v/>
      </c>
      <c r="AB22" s="68" t="str">
        <f>IF(OR(H22="横浜市",H22="川崎市",H22="相模原市",H22="千葉市",H22="さいたま市",H22="名古屋市",H22="京都市",H22="大阪市",H22="堺市",H22="神戸市",H22="広島市",H22="福岡市"),IF(AA22=1,MIN(Q22,VLOOKUP($B$7,'（参考）日当・宿泊料'!$C:$F,3,FALSE)),""),IF(AA22=1,MIN(Q22,VLOOKUP($B$7,'（参考）日当・宿泊料'!$C:$F,4,FALSE)),""))</f>
        <v/>
      </c>
      <c r="AC22" s="68" t="str">
        <f t="shared" si="8"/>
        <v/>
      </c>
      <c r="AD22" s="80" t="str">
        <f>IF(AC22="","",IF(AND(#REF!="なし",$AC$5="なし"),VLOOKUP($B$7,'（参考）日当・宿泊料'!C:I,5,FALSE))+IF(AND(#REF!="なし",$AC$5="あり"),VLOOKUP($B$7,'（参考）日当・宿泊料'!C:I,6,FALSE))+IF(AND(#REF!="あり",$AC$5="なし"),VLOOKUP($B$7,'（参考）日当・宿泊料'!C:I,7,FALSE))+IF(AND(#REF!="あり",$AC$5="あり"),0))</f>
        <v/>
      </c>
    </row>
    <row r="23" spans="1:30" s="10" customFormat="1" ht="37.5" customHeight="1">
      <c r="A23" s="15"/>
      <c r="B23" s="19"/>
      <c r="C23" s="24" t="s">
        <v>9</v>
      </c>
      <c r="D23" s="29"/>
      <c r="E23" s="34"/>
      <c r="F23" s="34"/>
      <c r="G23" s="34"/>
      <c r="H23" s="42"/>
      <c r="I23" s="47"/>
      <c r="J23" s="53"/>
      <c r="K23" s="53"/>
      <c r="L23" s="53"/>
      <c r="M23" s="53"/>
      <c r="N23" s="62"/>
      <c r="O23" s="53"/>
      <c r="P23" s="67" t="str">
        <f t="shared" si="0"/>
        <v/>
      </c>
      <c r="Q23" s="53"/>
      <c r="R23" s="68" t="str">
        <f t="shared" si="7"/>
        <v/>
      </c>
      <c r="S23" s="71" t="str">
        <f>IF(R23="","",IF(AND(#REF!="なし",$R$5="なし"),VLOOKUP($B$7,'（参考）日当・宿泊料'!C:I,5,FALSE))+IF(AND(#REF!="なし",$R$5="あり"),VLOOKUP($B$7,'（参考）日当・宿泊料'!C:I,6,FALSE))+IF(AND(#REF!="あり",$R$5="なし"),VLOOKUP($B$7,'（参考）日当・宿泊料'!C:I,7,FALSE))+IF(AND(#REF!="あり",$R$5="あり"),0))</f>
        <v/>
      </c>
      <c r="T23" s="73">
        <f t="shared" si="1"/>
        <v>0</v>
      </c>
      <c r="U23" s="68">
        <f t="shared" si="2"/>
        <v>0</v>
      </c>
      <c r="V23" s="68">
        <f t="shared" si="3"/>
        <v>0</v>
      </c>
      <c r="W23" s="68"/>
      <c r="X23" s="68"/>
      <c r="Y23" s="77">
        <f t="shared" si="4"/>
        <v>0</v>
      </c>
      <c r="Z23" s="68">
        <f t="shared" si="5"/>
        <v>0</v>
      </c>
      <c r="AA23" s="68" t="str">
        <f t="shared" si="6"/>
        <v/>
      </c>
      <c r="AB23" s="68" t="str">
        <f>IF(OR(H23="横浜市",H23="川崎市",H23="相模原市",H23="千葉市",H23="さいたま市",H23="名古屋市",H23="京都市",H23="大阪市",H23="堺市",H23="神戸市",H23="広島市",H23="福岡市"),IF(AA23=1,MIN(Q23,VLOOKUP($B$7,'（参考）日当・宿泊料'!$C:$F,3,FALSE)),""),IF(AA23=1,MIN(Q23,VLOOKUP($B$7,'（参考）日当・宿泊料'!$C:$F,4,FALSE)),""))</f>
        <v/>
      </c>
      <c r="AC23" s="68" t="str">
        <f t="shared" si="8"/>
        <v/>
      </c>
      <c r="AD23" s="80" t="str">
        <f>IF(AC23="","",IF(AND(#REF!="なし",$AC$5="なし"),VLOOKUP($B$7,'（参考）日当・宿泊料'!C:I,5,FALSE))+IF(AND(#REF!="なし",$AC$5="あり"),VLOOKUP($B$7,'（参考）日当・宿泊料'!C:I,6,FALSE))+IF(AND(#REF!="あり",$AC$5="なし"),VLOOKUP($B$7,'（参考）日当・宿泊料'!C:I,7,FALSE))+IF(AND(#REF!="あり",$AC$5="あり"),0))</f>
        <v/>
      </c>
    </row>
    <row r="24" spans="1:30" s="10" customFormat="1" ht="37.5" customHeight="1" thickBot="1">
      <c r="A24" s="15"/>
      <c r="B24" s="19"/>
      <c r="C24" s="24" t="s">
        <v>9</v>
      </c>
      <c r="D24" s="29"/>
      <c r="E24" s="34"/>
      <c r="F24" s="34"/>
      <c r="G24" s="34"/>
      <c r="H24" s="42"/>
      <c r="I24" s="47"/>
      <c r="J24" s="53"/>
      <c r="K24" s="53"/>
      <c r="L24" s="53"/>
      <c r="M24" s="53"/>
      <c r="N24" s="62"/>
      <c r="O24" s="53"/>
      <c r="P24" s="67" t="str">
        <f t="shared" si="0"/>
        <v/>
      </c>
      <c r="Q24" s="53"/>
      <c r="R24" s="68" t="str">
        <f t="shared" si="7"/>
        <v/>
      </c>
      <c r="S24" s="71" t="str">
        <f>IF(R24="","",IF(AND(#REF!="なし",$R$5="なし"),VLOOKUP($B$7,'（参考）日当・宿泊料'!C:I,5,FALSE))+IF(AND(#REF!="なし",$R$5="あり"),VLOOKUP($B$7,'（参考）日当・宿泊料'!C:I,6,FALSE))+IF(AND(#REF!="あり",$R$5="なし"),VLOOKUP($B$7,'（参考）日当・宿泊料'!C:I,7,FALSE))+IF(AND(#REF!="あり",$R$5="あり"),0))</f>
        <v/>
      </c>
      <c r="T24" s="73">
        <f t="shared" si="1"/>
        <v>0</v>
      </c>
      <c r="U24" s="68">
        <f t="shared" si="2"/>
        <v>0</v>
      </c>
      <c r="V24" s="68">
        <f t="shared" si="3"/>
        <v>0</v>
      </c>
      <c r="W24" s="68"/>
      <c r="X24" s="68"/>
      <c r="Y24" s="77">
        <f t="shared" si="4"/>
        <v>0</v>
      </c>
      <c r="Z24" s="68">
        <f t="shared" si="5"/>
        <v>0</v>
      </c>
      <c r="AA24" s="68" t="str">
        <f t="shared" si="6"/>
        <v/>
      </c>
      <c r="AB24" s="68" t="str">
        <f>IF(OR(H24="横浜市",H24="川崎市",H24="相模原市",H24="千葉市",H24="さいたま市",H24="名古屋市",H24="京都市",H24="大阪市",H24="堺市",H24="神戸市",H24="広島市",H24="福岡市"),IF(AA24=1,MIN(Q24,VLOOKUP($B$7,'（参考）日当・宿泊料'!$C:$F,3,FALSE)),""),IF(AA24=1,MIN(Q24,VLOOKUP($B$7,'（参考）日当・宿泊料'!$C:$F,4,FALSE)),""))</f>
        <v/>
      </c>
      <c r="AC24" s="68" t="str">
        <f t="shared" si="8"/>
        <v/>
      </c>
      <c r="AD24" s="80" t="str">
        <f>IF(AC24="","",IF(AND(#REF!="なし",$AC$5="なし"),VLOOKUP($B$7,'（参考）日当・宿泊料'!C:I,5,FALSE))+IF(AND(#REF!="なし",$AC$5="あり"),VLOOKUP($B$7,'（参考）日当・宿泊料'!C:I,6,FALSE))+IF(AND(#REF!="あり",$AC$5="なし"),VLOOKUP($B$7,'（参考）日当・宿泊料'!C:I,7,FALSE))+IF(AND(#REF!="あり",$AC$5="あり"),0))</f>
        <v/>
      </c>
    </row>
    <row r="25" spans="1:30" s="10" customFormat="1" ht="37.5" customHeight="1" thickBot="1">
      <c r="A25" s="229" t="s">
        <v>70</v>
      </c>
      <c r="B25" s="230"/>
      <c r="C25" s="230"/>
      <c r="D25" s="230"/>
      <c r="E25" s="230"/>
      <c r="F25" s="230"/>
      <c r="G25" s="230"/>
      <c r="H25" s="230"/>
      <c r="I25" s="48">
        <f t="shared" ref="I25:Z25" si="9">SUM(I10:I24)</f>
        <v>0</v>
      </c>
      <c r="J25" s="54">
        <f t="shared" si="9"/>
        <v>0</v>
      </c>
      <c r="K25" s="57">
        <f t="shared" si="9"/>
        <v>0</v>
      </c>
      <c r="L25" s="60">
        <f t="shared" si="9"/>
        <v>0</v>
      </c>
      <c r="M25" s="54">
        <f t="shared" si="9"/>
        <v>0</v>
      </c>
      <c r="N25" s="60">
        <f t="shared" si="9"/>
        <v>0</v>
      </c>
      <c r="O25" s="54">
        <f t="shared" si="9"/>
        <v>0</v>
      </c>
      <c r="P25" s="54">
        <f t="shared" si="9"/>
        <v>0</v>
      </c>
      <c r="Q25" s="54">
        <f t="shared" si="9"/>
        <v>0</v>
      </c>
      <c r="R25" s="54">
        <f t="shared" si="9"/>
        <v>0</v>
      </c>
      <c r="S25" s="54">
        <f t="shared" si="9"/>
        <v>0</v>
      </c>
      <c r="T25" s="74">
        <f t="shared" si="9"/>
        <v>0</v>
      </c>
      <c r="U25" s="75">
        <f t="shared" si="9"/>
        <v>0</v>
      </c>
      <c r="V25" s="75">
        <f t="shared" si="9"/>
        <v>0</v>
      </c>
      <c r="W25" s="75">
        <f t="shared" si="9"/>
        <v>0</v>
      </c>
      <c r="X25" s="75">
        <f t="shared" si="9"/>
        <v>0</v>
      </c>
      <c r="Y25" s="78">
        <f t="shared" si="9"/>
        <v>0</v>
      </c>
      <c r="Z25" s="75">
        <f t="shared" si="9"/>
        <v>0</v>
      </c>
      <c r="AA25" s="75">
        <f>SUM(AA10:AA24)</f>
        <v>0</v>
      </c>
      <c r="AB25" s="75">
        <f>SUM(AB10:AB24)</f>
        <v>0</v>
      </c>
      <c r="AC25" s="75">
        <f>SUM(AC10:AC24)</f>
        <v>0</v>
      </c>
      <c r="AD25" s="81">
        <f>SUM(AD10:AD24)</f>
        <v>0</v>
      </c>
    </row>
    <row r="26" spans="1:30" s="10" customFormat="1" ht="37.5" customHeight="1" thickBot="1">
      <c r="O26" s="65"/>
      <c r="P26" s="65"/>
      <c r="Q26" s="65"/>
      <c r="R26" s="65"/>
      <c r="S26" s="65"/>
      <c r="T26" s="65"/>
      <c r="U26" s="65"/>
      <c r="V26" s="65"/>
      <c r="W26" s="65"/>
      <c r="X26" s="65"/>
      <c r="Y26" s="65"/>
      <c r="Z26" s="65"/>
      <c r="AA26" s="65"/>
      <c r="AB26" s="65"/>
      <c r="AC26" s="65"/>
      <c r="AD26" s="65"/>
    </row>
    <row r="27" spans="1:30" s="10" customFormat="1" ht="37.5" customHeight="1" thickBot="1">
      <c r="C27" s="25"/>
      <c r="H27" s="43"/>
      <c r="I27" s="231" t="s">
        <v>35</v>
      </c>
      <c r="J27" s="222"/>
      <c r="K27" s="222"/>
      <c r="L27" s="222"/>
      <c r="M27" s="222"/>
      <c r="N27" s="222"/>
      <c r="O27" s="223">
        <f>SUM(K5,K6,R6,J25,K25,M25,O25,Q25,S25)</f>
        <v>0</v>
      </c>
      <c r="P27" s="224"/>
      <c r="Q27" s="224"/>
      <c r="R27" s="224"/>
      <c r="S27" s="225"/>
      <c r="T27" s="221" t="s">
        <v>71</v>
      </c>
      <c r="U27" s="222"/>
      <c r="V27" s="222"/>
      <c r="W27" s="222"/>
      <c r="X27" s="222"/>
      <c r="Y27" s="222"/>
      <c r="Z27" s="223">
        <f>SUM(V6,AC6,U25,V25,X25,Z25,AB25,AD25)</f>
        <v>0</v>
      </c>
      <c r="AA27" s="224"/>
      <c r="AB27" s="224"/>
      <c r="AC27" s="224"/>
      <c r="AD27" s="225"/>
    </row>
    <row r="28" spans="1:30" s="10" customFormat="1" ht="37.5" customHeight="1" thickBot="1">
      <c r="A28" s="219" t="s">
        <v>72</v>
      </c>
      <c r="B28" s="219"/>
      <c r="C28" s="219"/>
      <c r="D28" s="219"/>
      <c r="E28" s="219"/>
      <c r="F28" s="219"/>
      <c r="G28" s="219"/>
      <c r="H28" s="219"/>
      <c r="I28" s="220"/>
      <c r="J28" s="220"/>
      <c r="K28" s="220"/>
      <c r="L28" s="220"/>
      <c r="M28" s="220"/>
      <c r="N28" s="220"/>
      <c r="O28" s="20"/>
      <c r="P28" s="20"/>
      <c r="Q28" s="20"/>
      <c r="R28" s="20"/>
      <c r="S28" s="20"/>
      <c r="T28" s="221" t="s">
        <v>157</v>
      </c>
      <c r="U28" s="222"/>
      <c r="V28" s="222"/>
      <c r="W28" s="222"/>
      <c r="X28" s="222"/>
      <c r="Y28" s="222"/>
      <c r="Z28" s="223">
        <f>O27-Z27</f>
        <v>0</v>
      </c>
      <c r="AA28" s="224"/>
      <c r="AB28" s="224"/>
      <c r="AC28" s="224"/>
      <c r="AD28" s="225"/>
    </row>
  </sheetData>
  <mergeCells count="46">
    <mergeCell ref="B5:D5"/>
    <mergeCell ref="I5:J5"/>
    <mergeCell ref="K5:M5"/>
    <mergeCell ref="N5:O5"/>
    <mergeCell ref="A1:AD1"/>
    <mergeCell ref="A3:AD3"/>
    <mergeCell ref="I4:S4"/>
    <mergeCell ref="T4:AD4"/>
    <mergeCell ref="A2:AD2"/>
    <mergeCell ref="B6:D6"/>
    <mergeCell ref="I6:J6"/>
    <mergeCell ref="K6:M6"/>
    <mergeCell ref="N6:O6"/>
    <mergeCell ref="P6:Q6"/>
    <mergeCell ref="I7:K7"/>
    <mergeCell ref="L7:M7"/>
    <mergeCell ref="N7:O7"/>
    <mergeCell ref="AA5:AB5"/>
    <mergeCell ref="AC5:AD5"/>
    <mergeCell ref="R6:S6"/>
    <mergeCell ref="T6:U6"/>
    <mergeCell ref="V6:X6"/>
    <mergeCell ref="Y6:Z6"/>
    <mergeCell ref="AA6:AB6"/>
    <mergeCell ref="AC6:AD6"/>
    <mergeCell ref="P5:Q5"/>
    <mergeCell ref="R5:S5"/>
    <mergeCell ref="T5:U5"/>
    <mergeCell ref="V5:X5"/>
    <mergeCell ref="Y5:Z5"/>
    <mergeCell ref="A28:N28"/>
    <mergeCell ref="T28:Y28"/>
    <mergeCell ref="Z28:AD28"/>
    <mergeCell ref="AA7:AB7"/>
    <mergeCell ref="AC7:AD7"/>
    <mergeCell ref="A25:H25"/>
    <mergeCell ref="I27:N27"/>
    <mergeCell ref="O27:S27"/>
    <mergeCell ref="T27:Y27"/>
    <mergeCell ref="Z27:AD27"/>
    <mergeCell ref="P7:Q7"/>
    <mergeCell ref="R7:S7"/>
    <mergeCell ref="T7:V7"/>
    <mergeCell ref="W7:X7"/>
    <mergeCell ref="Y7:Z7"/>
    <mergeCell ref="B7:D7"/>
  </mergeCells>
  <phoneticPr fontId="3"/>
  <dataValidations count="1">
    <dataValidation type="list" allowBlank="1" showInputMessage="1" showErrorMessage="1" sqref="R5:S5">
      <formula1>"あり,なし"</formula1>
    </dataValidation>
  </dataValidations>
  <printOptions horizontalCentered="1"/>
  <pageMargins left="0.74803149606299213" right="0.47244094488188976" top="0.6692913385826772" bottom="0.35433070866141736" header="0.39370078740157483" footer="0.27559055118110237"/>
  <pageSetup paperSize="9" scale="56"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'（参考）日当・宿泊料'!$J$2:$J$15</xm:f>
          </x14:formula1>
          <xm:sqref>H10:H24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D28"/>
  <sheetViews>
    <sheetView showZeros="0" view="pageBreakPreview" zoomScale="73" zoomScaleSheetLayoutView="73" workbookViewId="0">
      <pane xSplit="8" ySplit="9" topLeftCell="I19" activePane="bottomRight" state="frozen"/>
      <selection pane="topRight"/>
      <selection pane="bottomLeft"/>
      <selection pane="bottomRight" activeCell="O27" sqref="O27:S27"/>
    </sheetView>
  </sheetViews>
  <sheetFormatPr defaultColWidth="2.625" defaultRowHeight="37.5" customHeight="1"/>
  <cols>
    <col min="1" max="1" width="8.75" style="8" customWidth="1"/>
    <col min="2" max="2" width="7.625" style="8" customWidth="1"/>
    <col min="3" max="3" width="4.25" style="9" bestFit="1" customWidth="1"/>
    <col min="4" max="4" width="7.625" style="8" customWidth="1"/>
    <col min="5" max="7" width="12.375" style="8" customWidth="1"/>
    <col min="8" max="8" width="7.375" style="9" customWidth="1"/>
    <col min="9" max="30" width="7.375" style="8" customWidth="1"/>
    <col min="31" max="16384" width="2.625" style="8"/>
  </cols>
  <sheetData>
    <row r="1" spans="1:30" s="10" customFormat="1" ht="14.25">
      <c r="A1" s="258" t="s">
        <v>40</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row>
    <row r="2" spans="1:30" s="95" customFormat="1" ht="15" customHeight="1">
      <c r="A2" s="218" t="s">
        <v>1</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row>
    <row r="3" spans="1:30" ht="60.75" customHeight="1" thickBot="1">
      <c r="A3" s="214" t="s">
        <v>74</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row>
    <row r="4" spans="1:30" s="10" customFormat="1" ht="37.5" customHeight="1">
      <c r="A4" s="11"/>
      <c r="B4" s="11"/>
      <c r="C4" s="20"/>
      <c r="D4" s="11"/>
      <c r="E4" s="11"/>
      <c r="F4" s="11"/>
      <c r="G4" s="11"/>
      <c r="H4" s="38"/>
      <c r="I4" s="259" t="s">
        <v>42</v>
      </c>
      <c r="J4" s="260"/>
      <c r="K4" s="260"/>
      <c r="L4" s="260"/>
      <c r="M4" s="260"/>
      <c r="N4" s="260"/>
      <c r="O4" s="260"/>
      <c r="P4" s="260"/>
      <c r="Q4" s="260"/>
      <c r="R4" s="260"/>
      <c r="S4" s="261"/>
      <c r="T4" s="259" t="s">
        <v>43</v>
      </c>
      <c r="U4" s="260"/>
      <c r="V4" s="260"/>
      <c r="W4" s="260"/>
      <c r="X4" s="260"/>
      <c r="Y4" s="260"/>
      <c r="Z4" s="260"/>
      <c r="AA4" s="260"/>
      <c r="AB4" s="260"/>
      <c r="AC4" s="260"/>
      <c r="AD4" s="261"/>
    </row>
    <row r="5" spans="1:30" s="10" customFormat="1" ht="37.5" customHeight="1">
      <c r="A5" s="12" t="s">
        <v>44</v>
      </c>
      <c r="B5" s="240" t="str">
        <f>'出張等計画書（公共交通機関使用の場合）'!Q23</f>
        <v>B</v>
      </c>
      <c r="C5" s="240"/>
      <c r="D5" s="240"/>
      <c r="E5" s="11"/>
      <c r="F5" s="11"/>
      <c r="G5" s="11"/>
      <c r="H5" s="38"/>
      <c r="I5" s="255" t="s">
        <v>45</v>
      </c>
      <c r="J5" s="242"/>
      <c r="K5" s="257"/>
      <c r="L5" s="257"/>
      <c r="M5" s="257"/>
      <c r="N5" s="241" t="s">
        <v>46</v>
      </c>
      <c r="O5" s="242"/>
      <c r="P5" s="241" t="s">
        <v>47</v>
      </c>
      <c r="Q5" s="242"/>
      <c r="R5" s="253"/>
      <c r="S5" s="254"/>
      <c r="T5" s="255" t="str">
        <f>I5</f>
        <v>パック料金</v>
      </c>
      <c r="U5" s="242"/>
      <c r="V5" s="251">
        <f>K5</f>
        <v>0</v>
      </c>
      <c r="W5" s="251"/>
      <c r="X5" s="251"/>
      <c r="Y5" s="241" t="s">
        <v>46</v>
      </c>
      <c r="Z5" s="242"/>
      <c r="AA5" s="241" t="s">
        <v>47</v>
      </c>
      <c r="AB5" s="242"/>
      <c r="AC5" s="243">
        <f>R5</f>
        <v>0</v>
      </c>
      <c r="AD5" s="244"/>
    </row>
    <row r="6" spans="1:30" s="10" customFormat="1" ht="37.5" customHeight="1">
      <c r="A6" s="12" t="s">
        <v>48</v>
      </c>
      <c r="B6" s="240" t="str">
        <f>'出張等計画書（公共交通機関使用の場合）'!I23</f>
        <v>各種療法士</v>
      </c>
      <c r="C6" s="240"/>
      <c r="D6" s="240"/>
      <c r="E6" s="30"/>
      <c r="F6" s="30"/>
      <c r="G6" s="30"/>
      <c r="H6" s="39"/>
      <c r="I6" s="247"/>
      <c r="J6" s="242"/>
      <c r="K6" s="248"/>
      <c r="L6" s="249"/>
      <c r="M6" s="250"/>
      <c r="N6" s="245"/>
      <c r="O6" s="256"/>
      <c r="P6" s="245"/>
      <c r="Q6" s="256"/>
      <c r="R6" s="245"/>
      <c r="S6" s="246"/>
      <c r="T6" s="247"/>
      <c r="U6" s="242"/>
      <c r="V6" s="248"/>
      <c r="W6" s="249"/>
      <c r="X6" s="249"/>
      <c r="Y6" s="248"/>
      <c r="Z6" s="250"/>
      <c r="AA6" s="242">
        <f>P6</f>
        <v>0</v>
      </c>
      <c r="AB6" s="242"/>
      <c r="AC6" s="251">
        <f>R6</f>
        <v>0</v>
      </c>
      <c r="AD6" s="252"/>
    </row>
    <row r="7" spans="1:30" s="10" customFormat="1" ht="37.5" customHeight="1" thickBot="1">
      <c r="A7" s="12" t="s">
        <v>49</v>
      </c>
      <c r="B7" s="240" t="str">
        <f>IF(ISNA(VLOOKUP(B6,'（参考）日当・宿泊料'!B:C,2,FALSE)),"？",VLOOKUP(B6,'（参考）日当・宿泊料'!B:C,2,FALSE))</f>
        <v>③</v>
      </c>
      <c r="C7" s="240"/>
      <c r="D7" s="240"/>
      <c r="H7" s="25"/>
      <c r="I7" s="235" t="s">
        <v>50</v>
      </c>
      <c r="J7" s="236"/>
      <c r="K7" s="236"/>
      <c r="L7" s="237" t="s">
        <v>51</v>
      </c>
      <c r="M7" s="238"/>
      <c r="N7" s="239" t="s">
        <v>52</v>
      </c>
      <c r="O7" s="236"/>
      <c r="P7" s="232" t="s">
        <v>53</v>
      </c>
      <c r="Q7" s="232"/>
      <c r="R7" s="233" t="s">
        <v>54</v>
      </c>
      <c r="S7" s="234"/>
      <c r="T7" s="235" t="str">
        <f>I7</f>
        <v>鉄道賃</v>
      </c>
      <c r="U7" s="236"/>
      <c r="V7" s="236"/>
      <c r="W7" s="237" t="str">
        <f>L7</f>
        <v>航空賃</v>
      </c>
      <c r="X7" s="238"/>
      <c r="Y7" s="239" t="s">
        <v>52</v>
      </c>
      <c r="Z7" s="236"/>
      <c r="AA7" s="226" t="str">
        <f>P7</f>
        <v>宿泊料</v>
      </c>
      <c r="AB7" s="227"/>
      <c r="AC7" s="226" t="str">
        <f>R7</f>
        <v>食卓料</v>
      </c>
      <c r="AD7" s="228"/>
    </row>
    <row r="8" spans="1:30" s="10" customFormat="1" ht="45" customHeight="1">
      <c r="A8" s="13" t="s">
        <v>55</v>
      </c>
      <c r="B8" s="16" t="s">
        <v>56</v>
      </c>
      <c r="C8" s="21" t="s">
        <v>9</v>
      </c>
      <c r="D8" s="26" t="s">
        <v>57</v>
      </c>
      <c r="E8" s="31" t="s">
        <v>58</v>
      </c>
      <c r="F8" s="36" t="s">
        <v>59</v>
      </c>
      <c r="G8" s="31" t="s">
        <v>60</v>
      </c>
      <c r="H8" s="40" t="s">
        <v>61</v>
      </c>
      <c r="I8" s="44" t="s">
        <v>62</v>
      </c>
      <c r="J8" s="50" t="s">
        <v>63</v>
      </c>
      <c r="K8" s="55" t="s">
        <v>64</v>
      </c>
      <c r="L8" s="58" t="s">
        <v>62</v>
      </c>
      <c r="M8" s="50" t="s">
        <v>63</v>
      </c>
      <c r="N8" s="50" t="s">
        <v>62</v>
      </c>
      <c r="O8" s="49" t="s">
        <v>63</v>
      </c>
      <c r="P8" s="49" t="s">
        <v>65</v>
      </c>
      <c r="Q8" s="49" t="s">
        <v>66</v>
      </c>
      <c r="R8" s="49" t="s">
        <v>65</v>
      </c>
      <c r="S8" s="69" t="s">
        <v>66</v>
      </c>
      <c r="T8" s="44" t="str">
        <f>I8</f>
        <v>路程</v>
      </c>
      <c r="U8" s="50" t="str">
        <f>J8</f>
        <v>運賃</v>
      </c>
      <c r="V8" s="55" t="str">
        <f>K8</f>
        <v>急行
料金</v>
      </c>
      <c r="W8" s="58" t="str">
        <f>L8</f>
        <v>路程</v>
      </c>
      <c r="X8" s="50" t="str">
        <f>M8</f>
        <v>運賃</v>
      </c>
      <c r="Y8" s="50" t="str">
        <f>N8</f>
        <v>路程</v>
      </c>
      <c r="Z8" s="50" t="str">
        <f>O8</f>
        <v>運賃</v>
      </c>
      <c r="AA8" s="50" t="str">
        <f>P8</f>
        <v>夜数</v>
      </c>
      <c r="AB8" s="50" t="str">
        <f>Q8</f>
        <v>定額</v>
      </c>
      <c r="AC8" s="50" t="str">
        <f>R8</f>
        <v>夜数</v>
      </c>
      <c r="AD8" s="79" t="str">
        <f>S8</f>
        <v>定額</v>
      </c>
    </row>
    <row r="9" spans="1:30" s="10" customFormat="1" ht="14.25">
      <c r="A9" s="14"/>
      <c r="B9" s="17"/>
      <c r="C9" s="22"/>
      <c r="D9" s="27"/>
      <c r="E9" s="32"/>
      <c r="F9" s="37"/>
      <c r="G9" s="32"/>
      <c r="H9" s="41"/>
      <c r="I9" s="45" t="s">
        <v>67</v>
      </c>
      <c r="J9" s="51" t="s">
        <v>68</v>
      </c>
      <c r="K9" s="56" t="s">
        <v>68</v>
      </c>
      <c r="L9" s="59" t="s">
        <v>67</v>
      </c>
      <c r="M9" s="51" t="s">
        <v>68</v>
      </c>
      <c r="N9" s="51" t="s">
        <v>67</v>
      </c>
      <c r="O9" s="63" t="s">
        <v>68</v>
      </c>
      <c r="P9" s="66" t="s">
        <v>69</v>
      </c>
      <c r="Q9" s="66" t="s">
        <v>68</v>
      </c>
      <c r="R9" s="66" t="s">
        <v>69</v>
      </c>
      <c r="S9" s="70" t="s">
        <v>68</v>
      </c>
      <c r="T9" s="45" t="s">
        <v>67</v>
      </c>
      <c r="U9" s="51" t="s">
        <v>68</v>
      </c>
      <c r="V9" s="56" t="s">
        <v>68</v>
      </c>
      <c r="W9" s="59" t="s">
        <v>67</v>
      </c>
      <c r="X9" s="51" t="s">
        <v>68</v>
      </c>
      <c r="Y9" s="51" t="s">
        <v>67</v>
      </c>
      <c r="Z9" s="63" t="s">
        <v>68</v>
      </c>
      <c r="AA9" s="66" t="s">
        <v>69</v>
      </c>
      <c r="AB9" s="66" t="s">
        <v>68</v>
      </c>
      <c r="AC9" s="66" t="s">
        <v>69</v>
      </c>
      <c r="AD9" s="70" t="s">
        <v>68</v>
      </c>
    </row>
    <row r="10" spans="1:30" s="10" customFormat="1" ht="37.5" customHeight="1">
      <c r="A10" s="15"/>
      <c r="B10" s="18"/>
      <c r="C10" s="23" t="s">
        <v>9</v>
      </c>
      <c r="D10" s="28"/>
      <c r="E10" s="33"/>
      <c r="F10" s="33"/>
      <c r="G10" s="33"/>
      <c r="H10" s="42"/>
      <c r="I10" s="46"/>
      <c r="J10" s="52"/>
      <c r="K10" s="52"/>
      <c r="L10" s="52"/>
      <c r="M10" s="52"/>
      <c r="N10" s="61"/>
      <c r="O10" s="64"/>
      <c r="P10" s="67" t="str">
        <f t="shared" ref="P10:P24" si="0">IF(H10="","",IF(K5="",1,""))</f>
        <v/>
      </c>
      <c r="Q10" s="52"/>
      <c r="R10" s="67" t="str">
        <f>IF($K$5=0,"",IF(AND(#REF!="なし",$R$5="なし"),1,""))</f>
        <v/>
      </c>
      <c r="S10" s="71" t="str">
        <f>IF(R10="","",IF(AND(#REF!="なし",$R$5="なし"),VLOOKUP($B$7,'（参考）日当・宿泊料'!C:I,5,FALSE))+IF(AND(#REF!="なし",$R$5="あり"),VLOOKUP($B$7,'（参考）日当・宿泊料'!C:I,6,FALSE))+IF(AND(#REF!="あり",$R$5="なし"),VLOOKUP($B$7,'（参考）日当・宿泊料'!C:I,7,FALSE))+IF(AND(#REF!="あり",$R$5="あり"),0))</f>
        <v/>
      </c>
      <c r="T10" s="72">
        <f t="shared" ref="T10:T24" si="1">I10</f>
        <v>0</v>
      </c>
      <c r="U10" s="67">
        <f t="shared" ref="U10:U24" si="2">J10</f>
        <v>0</v>
      </c>
      <c r="V10" s="67">
        <f t="shared" ref="V10:V24" si="3">K10</f>
        <v>0</v>
      </c>
      <c r="W10" s="67"/>
      <c r="X10" s="67"/>
      <c r="Y10" s="76">
        <f t="shared" ref="Y10:Y24" si="4">N10</f>
        <v>0</v>
      </c>
      <c r="Z10" s="67">
        <f t="shared" ref="Z10:Z24" si="5">O10</f>
        <v>0</v>
      </c>
      <c r="AA10" s="67" t="str">
        <f t="shared" ref="AA10:AA24" si="6">P10</f>
        <v/>
      </c>
      <c r="AB10" s="67" t="str">
        <f>IF(OR(H10="東京都特別区",H10="横浜市",H10="川崎市",H10="相模原市",H10="千葉市",H10="さいたま市",H10="名古屋市",H10="京都市",H10="大阪市",H10="堺市",H10="神戸市",H10="広島市",H10="福岡市"),IF(AA10=1,MIN(Q10,VLOOKUP($B$7,'（参考）日当・宿泊料'!$C:$F,3,FALSE)),""),IF(AA10=1,MIN(Q10,VLOOKUP($B$7,'（参考）日当・宿泊料'!$C:$F,4,FALSE)),""))</f>
        <v/>
      </c>
      <c r="AC10" s="67" t="str">
        <f>IF($V$5=0,"",IF(R10="","",1))</f>
        <v/>
      </c>
      <c r="AD10" s="71" t="str">
        <f>IF(AC10="","",IF(AND(#REF!="なし",$AC$5="なし"),VLOOKUP($B$7,'（参考）日当・宿泊料'!C:I,5,FALSE))+IF(AND(#REF!="なし",$AC$5="あり"),VLOOKUP($B$7,'（参考）日当・宿泊料'!$C:I,6,FALSE))+IF(AND(#REF!="あり",$AC$5="なし"),VLOOKUP($B$7,'（参考）日当・宿泊料'!C:I,7,FALSE))+IF(AND(#REF!="あり",$AC$5="あり"),0))</f>
        <v/>
      </c>
    </row>
    <row r="11" spans="1:30" s="10" customFormat="1" ht="37.5" customHeight="1">
      <c r="A11" s="15"/>
      <c r="B11" s="19"/>
      <c r="C11" s="24" t="s">
        <v>9</v>
      </c>
      <c r="D11" s="29"/>
      <c r="E11" s="34"/>
      <c r="F11" s="34"/>
      <c r="G11" s="34"/>
      <c r="H11" s="42"/>
      <c r="I11" s="47"/>
      <c r="J11" s="53"/>
      <c r="K11" s="53"/>
      <c r="L11" s="53"/>
      <c r="M11" s="53"/>
      <c r="N11" s="62"/>
      <c r="O11" s="53"/>
      <c r="P11" s="67" t="str">
        <f t="shared" si="0"/>
        <v/>
      </c>
      <c r="Q11" s="53"/>
      <c r="R11" s="68" t="str">
        <f t="shared" ref="R11:R24" si="7">IF($V$5=0,"",IF(OR(G11="",P11=""),"",1))</f>
        <v/>
      </c>
      <c r="S11" s="71" t="str">
        <f>IF(R11="","",IF(AND(#REF!="なし",$R$5="なし"),VLOOKUP($B$7,'（参考）日当・宿泊料'!C:I,5,FALSE))+IF(AND(#REF!="なし",$R$5="あり"),VLOOKUP($B$7,'（参考）日当・宿泊料'!C:I,6,FALSE))+IF(AND(#REF!="あり",$R$5="なし"),VLOOKUP($B$7,'（参考）日当・宿泊料'!C:I,7,FALSE))+IF(AND(#REF!="あり",$R$5="あり"),0))</f>
        <v/>
      </c>
      <c r="T11" s="73">
        <f t="shared" si="1"/>
        <v>0</v>
      </c>
      <c r="U11" s="68">
        <f t="shared" si="2"/>
        <v>0</v>
      </c>
      <c r="V11" s="68">
        <f t="shared" si="3"/>
        <v>0</v>
      </c>
      <c r="W11" s="68"/>
      <c r="X11" s="68"/>
      <c r="Y11" s="77">
        <f t="shared" si="4"/>
        <v>0</v>
      </c>
      <c r="Z11" s="68">
        <f t="shared" si="5"/>
        <v>0</v>
      </c>
      <c r="AA11" s="68" t="str">
        <f t="shared" si="6"/>
        <v/>
      </c>
      <c r="AB11" s="68" t="str">
        <f>IF(OR(H11="横浜市",H11="川崎市",H11="相模原市",H11="千葉市",H11="さいたま市",H11="名古屋市",H11="京都市",H11="大阪市",H11="堺市",H11="神戸市",H11="広島市",H11="福岡市"),IF(AA11=1,MIN(Q11,VLOOKUP($B$7,'（参考）日当・宿泊料'!$C:$F,3,FALSE)),""),IF(AA11=1,MIN(Q11,VLOOKUP($B$7,'（参考）日当・宿泊料'!$C:$F,4,FALSE)),""))</f>
        <v/>
      </c>
      <c r="AC11" s="68" t="str">
        <f t="shared" ref="AC11:AC24" si="8">IF($V$5=0,"",IF(OR(R11="",AA11=""),"",1))</f>
        <v/>
      </c>
      <c r="AD11" s="80" t="str">
        <f>IF(AC11="","",IF(AND(#REF!="なし",$AC$5="なし"),VLOOKUP($B$7,'（参考）日当・宿泊料'!C:I,5,FALSE))+IF(AND(#REF!="なし",$AC$5="あり"),VLOOKUP($B$7,'（参考）日当・宿泊料'!C:I,6,FALSE))+IF(AND(#REF!="あり",$AC$5="なし"),VLOOKUP($B$7,'（参考）日当・宿泊料'!C:I,7,FALSE))+IF(AND(#REF!="あり",$AC$5="あり"),0))</f>
        <v/>
      </c>
    </row>
    <row r="12" spans="1:30" s="10" customFormat="1" ht="37.5" customHeight="1">
      <c r="A12" s="15"/>
      <c r="B12" s="19"/>
      <c r="C12" s="24" t="s">
        <v>9</v>
      </c>
      <c r="D12" s="29"/>
      <c r="E12" s="35"/>
      <c r="F12" s="35"/>
      <c r="G12" s="35"/>
      <c r="H12" s="42"/>
      <c r="I12" s="47"/>
      <c r="J12" s="53"/>
      <c r="K12" s="53"/>
      <c r="L12" s="53"/>
      <c r="M12" s="53"/>
      <c r="N12" s="62"/>
      <c r="O12" s="53"/>
      <c r="P12" s="67" t="str">
        <f t="shared" si="0"/>
        <v/>
      </c>
      <c r="Q12" s="53"/>
      <c r="R12" s="68" t="str">
        <f t="shared" si="7"/>
        <v/>
      </c>
      <c r="S12" s="71" t="str">
        <f>IF(R12="","",IF(AND(#REF!="なし",$R$5="なし"),VLOOKUP($B$7,'（参考）日当・宿泊料'!C:I,5,FALSE))+IF(AND(#REF!="なし",$R$5="あり"),VLOOKUP($B$7,'（参考）日当・宿泊料'!C:I,6,FALSE))+IF(AND(#REF!="あり",$R$5="なし"),VLOOKUP($B$7,'（参考）日当・宿泊料'!C:I,7,FALSE))+IF(AND(#REF!="あり",$R$5="あり"),0))</f>
        <v/>
      </c>
      <c r="T12" s="73">
        <f t="shared" si="1"/>
        <v>0</v>
      </c>
      <c r="U12" s="68">
        <f t="shared" si="2"/>
        <v>0</v>
      </c>
      <c r="V12" s="68">
        <f t="shared" si="3"/>
        <v>0</v>
      </c>
      <c r="W12" s="68"/>
      <c r="X12" s="68"/>
      <c r="Y12" s="77">
        <f t="shared" si="4"/>
        <v>0</v>
      </c>
      <c r="Z12" s="68">
        <f t="shared" si="5"/>
        <v>0</v>
      </c>
      <c r="AA12" s="68" t="str">
        <f t="shared" si="6"/>
        <v/>
      </c>
      <c r="AB12" s="68" t="str">
        <f>IF(OR(H12="横浜市",H12="川崎市",H12="相模原市",H12="千葉市",H12="さいたま市",H12="名古屋市",H12="京都市",H12="大阪市",H12="堺市",H12="神戸市",H12="広島市",H12="福岡市"),IF(AA12=1,MIN(Q12,VLOOKUP($B$7,'（参考）日当・宿泊料'!$C:$F,3,FALSE)),""),IF(AA12=1,MIN(Q12,VLOOKUP($B$7,'（参考）日当・宿泊料'!$C:$F,4,FALSE)),""))</f>
        <v/>
      </c>
      <c r="AC12" s="68" t="str">
        <f t="shared" si="8"/>
        <v/>
      </c>
      <c r="AD12" s="80" t="str">
        <f>IF(AC12="","",IF(AND(#REF!="なし",$AC$5="なし"),VLOOKUP($B$7,'（参考）日当・宿泊料'!C:I,5,FALSE))+IF(AND(#REF!="なし",$AC$5="あり"),VLOOKUP($B$7,'（参考）日当・宿泊料'!C:I,6,FALSE))+IF(AND(#REF!="あり",$AC$5="なし"),VLOOKUP($B$7,'（参考）日当・宿泊料'!C:I,7,FALSE))+IF(AND(#REF!="あり",$AC$5="あり"),0))</f>
        <v/>
      </c>
    </row>
    <row r="13" spans="1:30" s="10" customFormat="1" ht="37.5" customHeight="1">
      <c r="A13" s="15"/>
      <c r="B13" s="19"/>
      <c r="C13" s="24" t="s">
        <v>9</v>
      </c>
      <c r="D13" s="29"/>
      <c r="E13" s="35"/>
      <c r="F13" s="35"/>
      <c r="G13" s="35"/>
      <c r="H13" s="42"/>
      <c r="I13" s="47"/>
      <c r="J13" s="53"/>
      <c r="K13" s="53"/>
      <c r="L13" s="53"/>
      <c r="M13" s="53"/>
      <c r="N13" s="62"/>
      <c r="O13" s="53"/>
      <c r="P13" s="67" t="str">
        <f t="shared" si="0"/>
        <v/>
      </c>
      <c r="Q13" s="53"/>
      <c r="R13" s="68" t="str">
        <f t="shared" si="7"/>
        <v/>
      </c>
      <c r="S13" s="71" t="str">
        <f>IF(R13="","",IF(AND(#REF!="なし",$R$5="なし"),VLOOKUP($B$7,'（参考）日当・宿泊料'!C:I,5,FALSE))+IF(AND(#REF!="なし",$R$5="あり"),VLOOKUP($B$7,'（参考）日当・宿泊料'!C:I,6,FALSE))+IF(AND(#REF!="あり",$R$5="なし"),VLOOKUP($B$7,'（参考）日当・宿泊料'!C:I,7,FALSE))+IF(AND(#REF!="あり",$R$5="あり"),0))</f>
        <v/>
      </c>
      <c r="T13" s="73">
        <f t="shared" si="1"/>
        <v>0</v>
      </c>
      <c r="U13" s="68">
        <f t="shared" si="2"/>
        <v>0</v>
      </c>
      <c r="V13" s="68">
        <f t="shared" si="3"/>
        <v>0</v>
      </c>
      <c r="W13" s="68"/>
      <c r="X13" s="68"/>
      <c r="Y13" s="77">
        <f t="shared" si="4"/>
        <v>0</v>
      </c>
      <c r="Z13" s="68">
        <f t="shared" si="5"/>
        <v>0</v>
      </c>
      <c r="AA13" s="68" t="str">
        <f t="shared" si="6"/>
        <v/>
      </c>
      <c r="AB13" s="68" t="str">
        <f>IF(OR(H13="横浜市",H13="川崎市",H13="相模原市",H13="千葉市",H13="さいたま市",H13="名古屋市",H13="京都市",H13="大阪市",H13="堺市",H13="神戸市",H13="広島市",H13="福岡市"),IF(AA13=1,MIN(Q13,VLOOKUP($B$7,'（参考）日当・宿泊料'!$C:$F,3,FALSE)),""),IF(AA13=1,MIN(Q13,VLOOKUP($B$7,'（参考）日当・宿泊料'!$C:$F,4,FALSE)),""))</f>
        <v/>
      </c>
      <c r="AC13" s="68" t="str">
        <f t="shared" si="8"/>
        <v/>
      </c>
      <c r="AD13" s="80" t="str">
        <f>IF(AC13="","",IF(AND(#REF!="なし",$AC$5="なし"),VLOOKUP($B$7,'（参考）日当・宿泊料'!C:I,5,FALSE))+IF(AND(#REF!="なし",$AC$5="あり"),VLOOKUP($B$7,'（参考）日当・宿泊料'!C:I,6,FALSE))+IF(AND(#REF!="あり",$AC$5="なし"),VLOOKUP($B$7,'（参考）日当・宿泊料'!C:I,7,FALSE))+IF(AND(#REF!="あり",$AC$5="あり"),0))</f>
        <v/>
      </c>
    </row>
    <row r="14" spans="1:30" s="10" customFormat="1" ht="37.5" customHeight="1">
      <c r="A14" s="15"/>
      <c r="B14" s="19"/>
      <c r="C14" s="24" t="s">
        <v>9</v>
      </c>
      <c r="D14" s="29"/>
      <c r="E14" s="35"/>
      <c r="F14" s="35"/>
      <c r="G14" s="35"/>
      <c r="H14" s="42"/>
      <c r="I14" s="47"/>
      <c r="J14" s="53"/>
      <c r="K14" s="53"/>
      <c r="L14" s="53"/>
      <c r="M14" s="53"/>
      <c r="N14" s="62"/>
      <c r="O14" s="53"/>
      <c r="P14" s="67" t="str">
        <f t="shared" si="0"/>
        <v/>
      </c>
      <c r="Q14" s="53"/>
      <c r="R14" s="68" t="str">
        <f t="shared" si="7"/>
        <v/>
      </c>
      <c r="S14" s="71" t="str">
        <f>IF(R14="","",IF(AND(#REF!="なし",$R$5="なし"),VLOOKUP($B$7,'（参考）日当・宿泊料'!C:I,5,FALSE))+IF(AND(#REF!="なし",$R$5="あり"),VLOOKUP($B$7,'（参考）日当・宿泊料'!C:I,6,FALSE))+IF(AND(#REF!="あり",$R$5="なし"),VLOOKUP($B$7,'（参考）日当・宿泊料'!C:I,7,FALSE))+IF(AND(#REF!="あり",$R$5="あり"),0))</f>
        <v/>
      </c>
      <c r="T14" s="73">
        <f t="shared" si="1"/>
        <v>0</v>
      </c>
      <c r="U14" s="68">
        <f t="shared" si="2"/>
        <v>0</v>
      </c>
      <c r="V14" s="68">
        <f t="shared" si="3"/>
        <v>0</v>
      </c>
      <c r="W14" s="68"/>
      <c r="X14" s="68"/>
      <c r="Y14" s="77">
        <f t="shared" si="4"/>
        <v>0</v>
      </c>
      <c r="Z14" s="68">
        <f t="shared" si="5"/>
        <v>0</v>
      </c>
      <c r="AA14" s="68" t="str">
        <f t="shared" si="6"/>
        <v/>
      </c>
      <c r="AB14" s="68" t="str">
        <f>IF(OR(H14="横浜市",H14="川崎市",H14="相模原市",H14="千葉市",H14="さいたま市",H14="名古屋市",H14="京都市",H14="大阪市",H14="堺市",H14="神戸市",H14="広島市",H14="福岡市"),IF(AA14=1,MIN(Q14,VLOOKUP($B$7,'（参考）日当・宿泊料'!$C:$F,3,FALSE)),""),IF(AA14=1,MIN(Q14,VLOOKUP($B$7,'（参考）日当・宿泊料'!$C:$F,4,FALSE)),""))</f>
        <v/>
      </c>
      <c r="AC14" s="68" t="str">
        <f t="shared" si="8"/>
        <v/>
      </c>
      <c r="AD14" s="80" t="str">
        <f>IF(AC14="","",IF(AND(#REF!="なし",$AC$5="なし"),VLOOKUP($B$7,'（参考）日当・宿泊料'!C:I,5,FALSE))+IF(AND(#REF!="なし",$AC$5="あり"),VLOOKUP($B$7,'（参考）日当・宿泊料'!C:I,6,FALSE))+IF(AND(#REF!="あり",$AC$5="なし"),VLOOKUP($B$7,'（参考）日当・宿泊料'!C:I,7,FALSE))+IF(AND(#REF!="あり",$AC$5="あり"),0))</f>
        <v/>
      </c>
    </row>
    <row r="15" spans="1:30" s="10" customFormat="1" ht="37.5" customHeight="1">
      <c r="A15" s="15"/>
      <c r="B15" s="19"/>
      <c r="C15" s="24" t="s">
        <v>9</v>
      </c>
      <c r="D15" s="29"/>
      <c r="E15" s="34"/>
      <c r="F15" s="34"/>
      <c r="G15" s="34"/>
      <c r="H15" s="42"/>
      <c r="I15" s="47"/>
      <c r="J15" s="53"/>
      <c r="K15" s="53"/>
      <c r="L15" s="53"/>
      <c r="M15" s="53"/>
      <c r="N15" s="62"/>
      <c r="O15" s="53"/>
      <c r="P15" s="67" t="str">
        <f t="shared" si="0"/>
        <v/>
      </c>
      <c r="Q15" s="53"/>
      <c r="R15" s="68" t="str">
        <f t="shared" si="7"/>
        <v/>
      </c>
      <c r="S15" s="71" t="str">
        <f>IF(R15="","",IF(AND(#REF!="なし",$R$5="なし"),VLOOKUP($B$7,'（参考）日当・宿泊料'!C:I,5,FALSE))+IF(AND(#REF!="なし",$R$5="あり"),VLOOKUP($B$7,'（参考）日当・宿泊料'!C:I,6,FALSE))+IF(AND(#REF!="あり",$R$5="なし"),VLOOKUP($B$7,'（参考）日当・宿泊料'!C:I,7,FALSE))+IF(AND(#REF!="あり",$R$5="あり"),0))</f>
        <v/>
      </c>
      <c r="T15" s="73">
        <f t="shared" si="1"/>
        <v>0</v>
      </c>
      <c r="U15" s="68">
        <f t="shared" si="2"/>
        <v>0</v>
      </c>
      <c r="V15" s="68">
        <f t="shared" si="3"/>
        <v>0</v>
      </c>
      <c r="W15" s="68"/>
      <c r="X15" s="68"/>
      <c r="Y15" s="77">
        <f t="shared" si="4"/>
        <v>0</v>
      </c>
      <c r="Z15" s="68">
        <f t="shared" si="5"/>
        <v>0</v>
      </c>
      <c r="AA15" s="68" t="str">
        <f t="shared" si="6"/>
        <v/>
      </c>
      <c r="AB15" s="68" t="str">
        <f>IF(OR(H15="横浜市",H15="川崎市",H15="相模原市",H15="千葉市",H15="さいたま市",H15="名古屋市",H15="京都市",H15="大阪市",H15="堺市",H15="神戸市",H15="広島市",H15="福岡市"),IF(AA15=1,MIN(Q15,VLOOKUP($B$7,'（参考）日当・宿泊料'!$C:$F,3,FALSE)),""),IF(AA15=1,MIN(Q15,VLOOKUP($B$7,'（参考）日当・宿泊料'!$C:$F,4,FALSE)),""))</f>
        <v/>
      </c>
      <c r="AC15" s="68" t="str">
        <f t="shared" si="8"/>
        <v/>
      </c>
      <c r="AD15" s="80" t="str">
        <f>IF(AC15="","",IF(AND(#REF!="なし",$AC$5="なし"),VLOOKUP($B$7,'（参考）日当・宿泊料'!C:I,5,FALSE))+IF(AND(#REF!="なし",$AC$5="あり"),VLOOKUP($B$7,'（参考）日当・宿泊料'!C:I,6,FALSE))+IF(AND(#REF!="あり",$AC$5="なし"),VLOOKUP($B$7,'（参考）日当・宿泊料'!C:I,7,FALSE))+IF(AND(#REF!="あり",$AC$5="あり"),0))</f>
        <v/>
      </c>
    </row>
    <row r="16" spans="1:30" s="10" customFormat="1" ht="37.5" customHeight="1">
      <c r="A16" s="15"/>
      <c r="B16" s="19"/>
      <c r="C16" s="24" t="s">
        <v>9</v>
      </c>
      <c r="D16" s="29"/>
      <c r="E16" s="35"/>
      <c r="F16" s="35"/>
      <c r="G16" s="35"/>
      <c r="H16" s="42"/>
      <c r="I16" s="47"/>
      <c r="J16" s="53"/>
      <c r="K16" s="53"/>
      <c r="L16" s="53"/>
      <c r="M16" s="53"/>
      <c r="N16" s="62"/>
      <c r="O16" s="53"/>
      <c r="P16" s="67" t="str">
        <f t="shared" si="0"/>
        <v/>
      </c>
      <c r="Q16" s="53"/>
      <c r="R16" s="68" t="str">
        <f t="shared" si="7"/>
        <v/>
      </c>
      <c r="S16" s="71" t="str">
        <f>IF(R16="","",IF(AND(#REF!="なし",$R$5="なし"),VLOOKUP($B$7,'（参考）日当・宿泊料'!C:I,5,FALSE))+IF(AND(#REF!="なし",$R$5="あり"),VLOOKUP($B$7,'（参考）日当・宿泊料'!C:I,6,FALSE))+IF(AND(#REF!="あり",$R$5="なし"),VLOOKUP($B$7,'（参考）日当・宿泊料'!C:I,7,FALSE))+IF(AND(#REF!="あり",$R$5="あり"),0))</f>
        <v/>
      </c>
      <c r="T16" s="73">
        <f t="shared" si="1"/>
        <v>0</v>
      </c>
      <c r="U16" s="68">
        <f t="shared" si="2"/>
        <v>0</v>
      </c>
      <c r="V16" s="68">
        <f t="shared" si="3"/>
        <v>0</v>
      </c>
      <c r="W16" s="68"/>
      <c r="X16" s="68"/>
      <c r="Y16" s="77">
        <f t="shared" si="4"/>
        <v>0</v>
      </c>
      <c r="Z16" s="68">
        <f t="shared" si="5"/>
        <v>0</v>
      </c>
      <c r="AA16" s="68" t="str">
        <f t="shared" si="6"/>
        <v/>
      </c>
      <c r="AB16" s="68" t="str">
        <f>IF(OR(H16="横浜市",H16="川崎市",H16="相模原市",H16="千葉市",H16="さいたま市",H16="名古屋市",H16="京都市",H16="大阪市",H16="堺市",H16="神戸市",H16="広島市",H16="福岡市"),IF(AA16=1,MIN(Q16,VLOOKUP($B$7,'（参考）日当・宿泊料'!$C:$F,3,FALSE)),""),IF(AA16=1,MIN(Q16,VLOOKUP($B$7,'（参考）日当・宿泊料'!$C:$F,4,FALSE)),""))</f>
        <v/>
      </c>
      <c r="AC16" s="68" t="str">
        <f t="shared" si="8"/>
        <v/>
      </c>
      <c r="AD16" s="80" t="str">
        <f>IF(AC16="","",IF(AND(#REF!="なし",$AC$5="なし"),VLOOKUP($B$7,'（参考）日当・宿泊料'!C:I,5,FALSE))+IF(AND(#REF!="なし",$AC$5="あり"),VLOOKUP($B$7,'（参考）日当・宿泊料'!C:I,6,FALSE))+IF(AND(#REF!="あり",$AC$5="なし"),VLOOKUP($B$7,'（参考）日当・宿泊料'!C:I,7,FALSE))+IF(AND(#REF!="あり",$AC$5="あり"),0))</f>
        <v/>
      </c>
    </row>
    <row r="17" spans="1:30" s="10" customFormat="1" ht="37.5" customHeight="1">
      <c r="A17" s="15"/>
      <c r="B17" s="19"/>
      <c r="C17" s="24" t="s">
        <v>9</v>
      </c>
      <c r="D17" s="29"/>
      <c r="E17" s="34"/>
      <c r="F17" s="34"/>
      <c r="G17" s="34"/>
      <c r="H17" s="42"/>
      <c r="I17" s="47"/>
      <c r="J17" s="53"/>
      <c r="K17" s="53"/>
      <c r="L17" s="53"/>
      <c r="M17" s="53"/>
      <c r="N17" s="62"/>
      <c r="O17" s="53"/>
      <c r="P17" s="67" t="str">
        <f t="shared" si="0"/>
        <v/>
      </c>
      <c r="Q17" s="53"/>
      <c r="R17" s="68" t="str">
        <f t="shared" si="7"/>
        <v/>
      </c>
      <c r="S17" s="71" t="str">
        <f>IF(R17="","",IF(AND(#REF!="なし",$R$5="なし"),VLOOKUP($B$7,'（参考）日当・宿泊料'!C:I,5,FALSE))+IF(AND(#REF!="なし",$R$5="あり"),VLOOKUP($B$7,'（参考）日当・宿泊料'!C:I,6,FALSE))+IF(AND(#REF!="あり",$R$5="なし"),VLOOKUP($B$7,'（参考）日当・宿泊料'!C:I,7,FALSE))+IF(AND(#REF!="あり",$R$5="あり"),0))</f>
        <v/>
      </c>
      <c r="T17" s="73">
        <f t="shared" si="1"/>
        <v>0</v>
      </c>
      <c r="U17" s="68">
        <f t="shared" si="2"/>
        <v>0</v>
      </c>
      <c r="V17" s="68">
        <f t="shared" si="3"/>
        <v>0</v>
      </c>
      <c r="W17" s="68"/>
      <c r="X17" s="68"/>
      <c r="Y17" s="77">
        <f t="shared" si="4"/>
        <v>0</v>
      </c>
      <c r="Z17" s="68">
        <f t="shared" si="5"/>
        <v>0</v>
      </c>
      <c r="AA17" s="68" t="str">
        <f t="shared" si="6"/>
        <v/>
      </c>
      <c r="AB17" s="68" t="str">
        <f>IF(OR(H17="横浜市",H17="川崎市",H17="相模原市",H17="千葉市",H17="さいたま市",H17="名古屋市",H17="京都市",H17="大阪市",H17="堺市",H17="神戸市",H17="広島市",H17="福岡市"),IF(AA17=1,MIN(Q17,VLOOKUP($B$7,'（参考）日当・宿泊料'!$C:$F,3,FALSE)),""),IF(AA17=1,MIN(Q17,VLOOKUP($B$7,'（参考）日当・宿泊料'!$C:$F,4,FALSE)),""))</f>
        <v/>
      </c>
      <c r="AC17" s="68" t="str">
        <f t="shared" si="8"/>
        <v/>
      </c>
      <c r="AD17" s="80" t="str">
        <f>IF(AC17="","",IF(AND(#REF!="なし",$AC$5="なし"),VLOOKUP($B$7,'（参考）日当・宿泊料'!C:I,5,FALSE))+IF(AND(#REF!="なし",$AC$5="あり"),VLOOKUP($B$7,'（参考）日当・宿泊料'!C:I,6,FALSE))+IF(AND(#REF!="あり",$AC$5="なし"),VLOOKUP($B$7,'（参考）日当・宿泊料'!C:I,7,FALSE))+IF(AND(#REF!="あり",$AC$5="あり"),0))</f>
        <v/>
      </c>
    </row>
    <row r="18" spans="1:30" s="10" customFormat="1" ht="37.5" customHeight="1">
      <c r="A18" s="15"/>
      <c r="B18" s="19"/>
      <c r="C18" s="24" t="s">
        <v>9</v>
      </c>
      <c r="D18" s="29"/>
      <c r="E18" s="34"/>
      <c r="F18" s="34"/>
      <c r="G18" s="34"/>
      <c r="H18" s="42"/>
      <c r="I18" s="47"/>
      <c r="J18" s="53"/>
      <c r="K18" s="53"/>
      <c r="L18" s="53"/>
      <c r="M18" s="53"/>
      <c r="N18" s="62"/>
      <c r="O18" s="53"/>
      <c r="P18" s="67" t="str">
        <f t="shared" si="0"/>
        <v/>
      </c>
      <c r="Q18" s="53"/>
      <c r="R18" s="68" t="str">
        <f t="shared" si="7"/>
        <v/>
      </c>
      <c r="S18" s="71" t="str">
        <f>IF(R18="","",IF(AND(#REF!="なし",$R$5="なし"),VLOOKUP($B$7,'（参考）日当・宿泊料'!C:I,5,FALSE))+IF(AND(#REF!="なし",$R$5="あり"),VLOOKUP($B$7,'（参考）日当・宿泊料'!C:I,6,FALSE))+IF(AND(#REF!="あり",$R$5="なし"),VLOOKUP($B$7,'（参考）日当・宿泊料'!C:I,7,FALSE))+IF(AND(#REF!="あり",$R$5="あり"),0))</f>
        <v/>
      </c>
      <c r="T18" s="73">
        <f t="shared" si="1"/>
        <v>0</v>
      </c>
      <c r="U18" s="68">
        <f t="shared" si="2"/>
        <v>0</v>
      </c>
      <c r="V18" s="68">
        <f t="shared" si="3"/>
        <v>0</v>
      </c>
      <c r="W18" s="68"/>
      <c r="X18" s="68"/>
      <c r="Y18" s="77">
        <f t="shared" si="4"/>
        <v>0</v>
      </c>
      <c r="Z18" s="68">
        <f t="shared" si="5"/>
        <v>0</v>
      </c>
      <c r="AA18" s="68" t="str">
        <f t="shared" si="6"/>
        <v/>
      </c>
      <c r="AB18" s="68" t="str">
        <f>IF(OR(H18="横浜市",H18="川崎市",H18="相模原市",H18="千葉市",H18="さいたま市",H18="名古屋市",H18="京都市",H18="大阪市",H18="堺市",H18="神戸市",H18="広島市",H18="福岡市"),IF(AA18=1,MIN(Q18,VLOOKUP($B$7,'（参考）日当・宿泊料'!$C:$F,3,FALSE)),""),IF(AA18=1,MIN(Q18,VLOOKUP($B$7,'（参考）日当・宿泊料'!$C:$F,4,FALSE)),""))</f>
        <v/>
      </c>
      <c r="AC18" s="68" t="str">
        <f t="shared" si="8"/>
        <v/>
      </c>
      <c r="AD18" s="80" t="str">
        <f>IF(AC18="","",IF(AND(#REF!="なし",$AC$5="なし"),VLOOKUP($B$7,'（参考）日当・宿泊料'!C:I,5,FALSE))+IF(AND(#REF!="なし",$AC$5="あり"),VLOOKUP($B$7,'（参考）日当・宿泊料'!C:I,6,FALSE))+IF(AND(#REF!="あり",$AC$5="なし"),VLOOKUP($B$7,'（参考）日当・宿泊料'!C:I,7,FALSE))+IF(AND(#REF!="あり",$AC$5="あり"),0))</f>
        <v/>
      </c>
    </row>
    <row r="19" spans="1:30" s="10" customFormat="1" ht="37.5" customHeight="1">
      <c r="A19" s="15"/>
      <c r="B19" s="19"/>
      <c r="C19" s="24" t="s">
        <v>9</v>
      </c>
      <c r="D19" s="29"/>
      <c r="E19" s="34"/>
      <c r="F19" s="34"/>
      <c r="G19" s="34"/>
      <c r="H19" s="42"/>
      <c r="I19" s="47"/>
      <c r="J19" s="53"/>
      <c r="K19" s="53"/>
      <c r="L19" s="53"/>
      <c r="M19" s="53"/>
      <c r="N19" s="62"/>
      <c r="O19" s="53"/>
      <c r="P19" s="67" t="str">
        <f t="shared" si="0"/>
        <v/>
      </c>
      <c r="Q19" s="53"/>
      <c r="R19" s="68" t="str">
        <f t="shared" si="7"/>
        <v/>
      </c>
      <c r="S19" s="71" t="str">
        <f>IF(R19="","",IF(AND(#REF!="なし",$R$5="なし"),VLOOKUP($B$7,'（参考）日当・宿泊料'!C:I,5,FALSE))+IF(AND(#REF!="なし",$R$5="あり"),VLOOKUP($B$7,'（参考）日当・宿泊料'!C:I,6,FALSE))+IF(AND(#REF!="あり",$R$5="なし"),VLOOKUP($B$7,'（参考）日当・宿泊料'!C:I,7,FALSE))+IF(AND(#REF!="あり",$R$5="あり"),0))</f>
        <v/>
      </c>
      <c r="T19" s="73">
        <f t="shared" si="1"/>
        <v>0</v>
      </c>
      <c r="U19" s="68">
        <f t="shared" si="2"/>
        <v>0</v>
      </c>
      <c r="V19" s="68">
        <f t="shared" si="3"/>
        <v>0</v>
      </c>
      <c r="W19" s="68"/>
      <c r="X19" s="68"/>
      <c r="Y19" s="77">
        <f t="shared" si="4"/>
        <v>0</v>
      </c>
      <c r="Z19" s="68">
        <f t="shared" si="5"/>
        <v>0</v>
      </c>
      <c r="AA19" s="68" t="str">
        <f t="shared" si="6"/>
        <v/>
      </c>
      <c r="AB19" s="68" t="str">
        <f>IF(OR(H19="横浜市",H19="川崎市",H19="相模原市",H19="千葉市",H19="さいたま市",H19="名古屋市",H19="京都市",H19="大阪市",H19="堺市",H19="神戸市",H19="広島市",H19="福岡市"),IF(AA19=1,MIN(Q19,VLOOKUP($B$7,'（参考）日当・宿泊料'!$C:$F,3,FALSE)),""),IF(AA19=1,MIN(Q19,VLOOKUP($B$7,'（参考）日当・宿泊料'!$C:$F,4,FALSE)),""))</f>
        <v/>
      </c>
      <c r="AC19" s="68" t="str">
        <f t="shared" si="8"/>
        <v/>
      </c>
      <c r="AD19" s="80" t="str">
        <f>IF(AC19="","",IF(AND(#REF!="なし",$AC$5="なし"),VLOOKUP($B$7,'（参考）日当・宿泊料'!C:I,5,FALSE))+IF(AND(#REF!="なし",$AC$5="あり"),VLOOKUP($B$7,'（参考）日当・宿泊料'!C:I,6,FALSE))+IF(AND(#REF!="あり",$AC$5="なし"),VLOOKUP($B$7,'（参考）日当・宿泊料'!C:I,7,FALSE))+IF(AND(#REF!="あり",$AC$5="あり"),0))</f>
        <v/>
      </c>
    </row>
    <row r="20" spans="1:30" s="10" customFormat="1" ht="37.5" customHeight="1">
      <c r="A20" s="15"/>
      <c r="B20" s="19"/>
      <c r="C20" s="24" t="s">
        <v>9</v>
      </c>
      <c r="D20" s="29"/>
      <c r="E20" s="34"/>
      <c r="F20" s="34"/>
      <c r="G20" s="34"/>
      <c r="H20" s="42"/>
      <c r="I20" s="47"/>
      <c r="J20" s="53"/>
      <c r="K20" s="53"/>
      <c r="L20" s="53"/>
      <c r="M20" s="53"/>
      <c r="N20" s="62"/>
      <c r="O20" s="53"/>
      <c r="P20" s="67" t="str">
        <f t="shared" si="0"/>
        <v/>
      </c>
      <c r="Q20" s="53"/>
      <c r="R20" s="68" t="str">
        <f t="shared" si="7"/>
        <v/>
      </c>
      <c r="S20" s="71" t="str">
        <f>IF(R20="","",IF(AND(#REF!="なし",$R$5="なし"),VLOOKUP($B$7,'（参考）日当・宿泊料'!C:I,5,FALSE))+IF(AND(#REF!="なし",$R$5="あり"),VLOOKUP($B$7,'（参考）日当・宿泊料'!C:I,6,FALSE))+IF(AND(#REF!="あり",$R$5="なし"),VLOOKUP($B$7,'（参考）日当・宿泊料'!C:I,7,FALSE))+IF(AND(#REF!="あり",$R$5="あり"),0))</f>
        <v/>
      </c>
      <c r="T20" s="73">
        <f t="shared" si="1"/>
        <v>0</v>
      </c>
      <c r="U20" s="68">
        <f t="shared" si="2"/>
        <v>0</v>
      </c>
      <c r="V20" s="68">
        <f t="shared" si="3"/>
        <v>0</v>
      </c>
      <c r="W20" s="68"/>
      <c r="X20" s="68"/>
      <c r="Y20" s="77">
        <f t="shared" si="4"/>
        <v>0</v>
      </c>
      <c r="Z20" s="68">
        <f t="shared" si="5"/>
        <v>0</v>
      </c>
      <c r="AA20" s="68" t="str">
        <f t="shared" si="6"/>
        <v/>
      </c>
      <c r="AB20" s="68" t="str">
        <f>IF(OR(H20="横浜市",H20="川崎市",H20="相模原市",H20="千葉市",H20="さいたま市",H20="名古屋市",H20="京都市",H20="大阪市",H20="堺市",H20="神戸市",H20="広島市",H20="福岡市"),IF(AA20=1,MIN(Q20,VLOOKUP($B$7,'（参考）日当・宿泊料'!$C:$F,3,FALSE)),""),IF(AA20=1,MIN(Q20,VLOOKUP($B$7,'（参考）日当・宿泊料'!$C:$F,4,FALSE)),""))</f>
        <v/>
      </c>
      <c r="AC20" s="68" t="str">
        <f t="shared" si="8"/>
        <v/>
      </c>
      <c r="AD20" s="80" t="str">
        <f>IF(AC20="","",IF(AND(#REF!="なし",$AC$5="なし"),VLOOKUP($B$7,'（参考）日当・宿泊料'!C:I,5,FALSE))+IF(AND(#REF!="なし",$AC$5="あり"),VLOOKUP($B$7,'（参考）日当・宿泊料'!C:I,6,FALSE))+IF(AND(#REF!="あり",$AC$5="なし"),VLOOKUP($B$7,'（参考）日当・宿泊料'!C:I,7,FALSE))+IF(AND(#REF!="あり",$AC$5="あり"),0))</f>
        <v/>
      </c>
    </row>
    <row r="21" spans="1:30" s="10" customFormat="1" ht="37.5" customHeight="1">
      <c r="A21" s="15"/>
      <c r="B21" s="19"/>
      <c r="C21" s="24" t="s">
        <v>9</v>
      </c>
      <c r="D21" s="29"/>
      <c r="E21" s="34"/>
      <c r="F21" s="34"/>
      <c r="G21" s="34"/>
      <c r="H21" s="42"/>
      <c r="I21" s="47"/>
      <c r="J21" s="53"/>
      <c r="K21" s="53"/>
      <c r="L21" s="53"/>
      <c r="M21" s="53"/>
      <c r="N21" s="62"/>
      <c r="O21" s="53"/>
      <c r="P21" s="67" t="str">
        <f t="shared" si="0"/>
        <v/>
      </c>
      <c r="Q21" s="53"/>
      <c r="R21" s="68" t="str">
        <f t="shared" si="7"/>
        <v/>
      </c>
      <c r="S21" s="71" t="str">
        <f>IF(R21="","",IF(AND(#REF!="なし",$R$5="なし"),VLOOKUP($B$7,'（参考）日当・宿泊料'!C:I,5,FALSE))+IF(AND(#REF!="なし",$R$5="あり"),VLOOKUP($B$7,'（参考）日当・宿泊料'!C:I,6,FALSE))+IF(AND(#REF!="あり",$R$5="なし"),VLOOKUP($B$7,'（参考）日当・宿泊料'!C:I,7,FALSE))+IF(AND(#REF!="あり",$R$5="あり"),0))</f>
        <v/>
      </c>
      <c r="T21" s="73">
        <f t="shared" si="1"/>
        <v>0</v>
      </c>
      <c r="U21" s="68">
        <f t="shared" si="2"/>
        <v>0</v>
      </c>
      <c r="V21" s="68">
        <f t="shared" si="3"/>
        <v>0</v>
      </c>
      <c r="W21" s="68"/>
      <c r="X21" s="68"/>
      <c r="Y21" s="77">
        <f t="shared" si="4"/>
        <v>0</v>
      </c>
      <c r="Z21" s="68">
        <f t="shared" si="5"/>
        <v>0</v>
      </c>
      <c r="AA21" s="68" t="str">
        <f t="shared" si="6"/>
        <v/>
      </c>
      <c r="AB21" s="68" t="str">
        <f>IF(OR(H21="横浜市",H21="川崎市",H21="相模原市",H21="千葉市",H21="さいたま市",H21="名古屋市",H21="京都市",H21="大阪市",H21="堺市",H21="神戸市",H21="広島市",H21="福岡市"),IF(AA21=1,MIN(Q21,VLOOKUP($B$7,'（参考）日当・宿泊料'!$C:$F,3,FALSE)),""),IF(AA21=1,MIN(Q21,VLOOKUP($B$7,'（参考）日当・宿泊料'!$C:$F,4,FALSE)),""))</f>
        <v/>
      </c>
      <c r="AC21" s="68" t="str">
        <f t="shared" si="8"/>
        <v/>
      </c>
      <c r="AD21" s="80" t="str">
        <f>IF(AC21="","",IF(AND(#REF!="なし",$AC$5="なし"),VLOOKUP($B$7,'（参考）日当・宿泊料'!C:I,5,FALSE))+IF(AND(#REF!="なし",$AC$5="あり"),VLOOKUP($B$7,'（参考）日当・宿泊料'!C:I,6,FALSE))+IF(AND(#REF!="あり",$AC$5="なし"),VLOOKUP($B$7,'（参考）日当・宿泊料'!C:I,7,FALSE))+IF(AND(#REF!="あり",$AC$5="あり"),0))</f>
        <v/>
      </c>
    </row>
    <row r="22" spans="1:30" s="10" customFormat="1" ht="37.5" customHeight="1">
      <c r="A22" s="15"/>
      <c r="B22" s="19"/>
      <c r="C22" s="24" t="s">
        <v>9</v>
      </c>
      <c r="D22" s="29"/>
      <c r="E22" s="34"/>
      <c r="F22" s="34"/>
      <c r="G22" s="34"/>
      <c r="H22" s="42"/>
      <c r="I22" s="47"/>
      <c r="J22" s="53"/>
      <c r="K22" s="53"/>
      <c r="L22" s="53"/>
      <c r="M22" s="53"/>
      <c r="N22" s="62"/>
      <c r="O22" s="53"/>
      <c r="P22" s="67" t="str">
        <f t="shared" si="0"/>
        <v/>
      </c>
      <c r="Q22" s="53"/>
      <c r="R22" s="68" t="str">
        <f t="shared" si="7"/>
        <v/>
      </c>
      <c r="S22" s="71" t="str">
        <f>IF(R22="","",IF(AND(#REF!="なし",$R$5="なし"),VLOOKUP($B$7,'（参考）日当・宿泊料'!C:I,5,FALSE))+IF(AND(#REF!="なし",$R$5="あり"),VLOOKUP($B$7,'（参考）日当・宿泊料'!C:I,6,FALSE))+IF(AND(#REF!="あり",$R$5="なし"),VLOOKUP($B$7,'（参考）日当・宿泊料'!C:I,7,FALSE))+IF(AND(#REF!="あり",$R$5="あり"),0))</f>
        <v/>
      </c>
      <c r="T22" s="73">
        <f t="shared" si="1"/>
        <v>0</v>
      </c>
      <c r="U22" s="68">
        <f t="shared" si="2"/>
        <v>0</v>
      </c>
      <c r="V22" s="68">
        <f t="shared" si="3"/>
        <v>0</v>
      </c>
      <c r="W22" s="68"/>
      <c r="X22" s="68"/>
      <c r="Y22" s="77">
        <f t="shared" si="4"/>
        <v>0</v>
      </c>
      <c r="Z22" s="68">
        <f t="shared" si="5"/>
        <v>0</v>
      </c>
      <c r="AA22" s="68" t="str">
        <f t="shared" si="6"/>
        <v/>
      </c>
      <c r="AB22" s="68" t="str">
        <f>IF(OR(H22="横浜市",H22="川崎市",H22="相模原市",H22="千葉市",H22="さいたま市",H22="名古屋市",H22="京都市",H22="大阪市",H22="堺市",H22="神戸市",H22="広島市",H22="福岡市"),IF(AA22=1,MIN(Q22,VLOOKUP($B$7,'（参考）日当・宿泊料'!$C:$F,3,FALSE)),""),IF(AA22=1,MIN(Q22,VLOOKUP($B$7,'（参考）日当・宿泊料'!$C:$F,4,FALSE)),""))</f>
        <v/>
      </c>
      <c r="AC22" s="68" t="str">
        <f t="shared" si="8"/>
        <v/>
      </c>
      <c r="AD22" s="80" t="str">
        <f>IF(AC22="","",IF(AND(#REF!="なし",$AC$5="なし"),VLOOKUP($B$7,'（参考）日当・宿泊料'!C:I,5,FALSE))+IF(AND(#REF!="なし",$AC$5="あり"),VLOOKUP($B$7,'（参考）日当・宿泊料'!C:I,6,FALSE))+IF(AND(#REF!="あり",$AC$5="なし"),VLOOKUP($B$7,'（参考）日当・宿泊料'!C:I,7,FALSE))+IF(AND(#REF!="あり",$AC$5="あり"),0))</f>
        <v/>
      </c>
    </row>
    <row r="23" spans="1:30" s="10" customFormat="1" ht="37.5" customHeight="1">
      <c r="A23" s="15"/>
      <c r="B23" s="19"/>
      <c r="C23" s="24" t="s">
        <v>9</v>
      </c>
      <c r="D23" s="29"/>
      <c r="E23" s="34"/>
      <c r="F23" s="34"/>
      <c r="G23" s="34"/>
      <c r="H23" s="42"/>
      <c r="I23" s="47"/>
      <c r="J23" s="53"/>
      <c r="K23" s="53"/>
      <c r="L23" s="53"/>
      <c r="M23" s="53"/>
      <c r="N23" s="62"/>
      <c r="O23" s="53"/>
      <c r="P23" s="67" t="str">
        <f t="shared" si="0"/>
        <v/>
      </c>
      <c r="Q23" s="53"/>
      <c r="R23" s="68" t="str">
        <f t="shared" si="7"/>
        <v/>
      </c>
      <c r="S23" s="71" t="str">
        <f>IF(R23="","",IF(AND(#REF!="なし",$R$5="なし"),VLOOKUP($B$7,'（参考）日当・宿泊料'!C:I,5,FALSE))+IF(AND(#REF!="なし",$R$5="あり"),VLOOKUP($B$7,'（参考）日当・宿泊料'!C:I,6,FALSE))+IF(AND(#REF!="あり",$R$5="なし"),VLOOKUP($B$7,'（参考）日当・宿泊料'!C:I,7,FALSE))+IF(AND(#REF!="あり",$R$5="あり"),0))</f>
        <v/>
      </c>
      <c r="T23" s="73">
        <f t="shared" si="1"/>
        <v>0</v>
      </c>
      <c r="U23" s="68">
        <f t="shared" si="2"/>
        <v>0</v>
      </c>
      <c r="V23" s="68">
        <f t="shared" si="3"/>
        <v>0</v>
      </c>
      <c r="W23" s="68"/>
      <c r="X23" s="68"/>
      <c r="Y23" s="77">
        <f t="shared" si="4"/>
        <v>0</v>
      </c>
      <c r="Z23" s="68">
        <f t="shared" si="5"/>
        <v>0</v>
      </c>
      <c r="AA23" s="68" t="str">
        <f t="shared" si="6"/>
        <v/>
      </c>
      <c r="AB23" s="68" t="str">
        <f>IF(OR(H23="横浜市",H23="川崎市",H23="相模原市",H23="千葉市",H23="さいたま市",H23="名古屋市",H23="京都市",H23="大阪市",H23="堺市",H23="神戸市",H23="広島市",H23="福岡市"),IF(AA23=1,MIN(Q23,VLOOKUP($B$7,'（参考）日当・宿泊料'!$C:$F,3,FALSE)),""),IF(AA23=1,MIN(Q23,VLOOKUP($B$7,'（参考）日当・宿泊料'!$C:$F,4,FALSE)),""))</f>
        <v/>
      </c>
      <c r="AC23" s="68" t="str">
        <f t="shared" si="8"/>
        <v/>
      </c>
      <c r="AD23" s="80" t="str">
        <f>IF(AC23="","",IF(AND(#REF!="なし",$AC$5="なし"),VLOOKUP($B$7,'（参考）日当・宿泊料'!C:I,5,FALSE))+IF(AND(#REF!="なし",$AC$5="あり"),VLOOKUP($B$7,'（参考）日当・宿泊料'!C:I,6,FALSE))+IF(AND(#REF!="あり",$AC$5="なし"),VLOOKUP($B$7,'（参考）日当・宿泊料'!C:I,7,FALSE))+IF(AND(#REF!="あり",$AC$5="あり"),0))</f>
        <v/>
      </c>
    </row>
    <row r="24" spans="1:30" s="10" customFormat="1" ht="37.5" customHeight="1" thickBot="1">
      <c r="A24" s="15"/>
      <c r="B24" s="19"/>
      <c r="C24" s="24" t="s">
        <v>9</v>
      </c>
      <c r="D24" s="29"/>
      <c r="E24" s="34"/>
      <c r="F24" s="34"/>
      <c r="G24" s="34"/>
      <c r="H24" s="42"/>
      <c r="I24" s="47"/>
      <c r="J24" s="53"/>
      <c r="K24" s="53"/>
      <c r="L24" s="53"/>
      <c r="M24" s="53"/>
      <c r="N24" s="62"/>
      <c r="O24" s="53"/>
      <c r="P24" s="67" t="str">
        <f t="shared" si="0"/>
        <v/>
      </c>
      <c r="Q24" s="53"/>
      <c r="R24" s="68" t="str">
        <f t="shared" si="7"/>
        <v/>
      </c>
      <c r="S24" s="71" t="str">
        <f>IF(R24="","",IF(AND(#REF!="なし",$R$5="なし"),VLOOKUP($B$7,'（参考）日当・宿泊料'!C:I,5,FALSE))+IF(AND(#REF!="なし",$R$5="あり"),VLOOKUP($B$7,'（参考）日当・宿泊料'!C:I,6,FALSE))+IF(AND(#REF!="あり",$R$5="なし"),VLOOKUP($B$7,'（参考）日当・宿泊料'!C:I,7,FALSE))+IF(AND(#REF!="あり",$R$5="あり"),0))</f>
        <v/>
      </c>
      <c r="T24" s="73">
        <f t="shared" si="1"/>
        <v>0</v>
      </c>
      <c r="U24" s="68">
        <f t="shared" si="2"/>
        <v>0</v>
      </c>
      <c r="V24" s="68">
        <f t="shared" si="3"/>
        <v>0</v>
      </c>
      <c r="W24" s="68"/>
      <c r="X24" s="68"/>
      <c r="Y24" s="77">
        <f t="shared" si="4"/>
        <v>0</v>
      </c>
      <c r="Z24" s="68">
        <f t="shared" si="5"/>
        <v>0</v>
      </c>
      <c r="AA24" s="68" t="str">
        <f t="shared" si="6"/>
        <v/>
      </c>
      <c r="AB24" s="68" t="str">
        <f>IF(OR(H24="横浜市",H24="川崎市",H24="相模原市",H24="千葉市",H24="さいたま市",H24="名古屋市",H24="京都市",H24="大阪市",H24="堺市",H24="神戸市",H24="広島市",H24="福岡市"),IF(AA24=1,MIN(Q24,VLOOKUP($B$7,'（参考）日当・宿泊料'!$C:$F,3,FALSE)),""),IF(AA24=1,MIN(Q24,VLOOKUP($B$7,'（参考）日当・宿泊料'!$C:$F,4,FALSE)),""))</f>
        <v/>
      </c>
      <c r="AC24" s="68" t="str">
        <f t="shared" si="8"/>
        <v/>
      </c>
      <c r="AD24" s="80" t="str">
        <f>IF(AC24="","",IF(AND(#REF!="なし",$AC$5="なし"),VLOOKUP($B$7,'（参考）日当・宿泊料'!C:I,5,FALSE))+IF(AND(#REF!="なし",$AC$5="あり"),VLOOKUP($B$7,'（参考）日当・宿泊料'!C:I,6,FALSE))+IF(AND(#REF!="あり",$AC$5="なし"),VLOOKUP($B$7,'（参考）日当・宿泊料'!C:I,7,FALSE))+IF(AND(#REF!="あり",$AC$5="あり"),0))</f>
        <v/>
      </c>
    </row>
    <row r="25" spans="1:30" s="10" customFormat="1" ht="37.5" customHeight="1" thickBot="1">
      <c r="A25" s="229" t="s">
        <v>70</v>
      </c>
      <c r="B25" s="230"/>
      <c r="C25" s="230"/>
      <c r="D25" s="230"/>
      <c r="E25" s="230"/>
      <c r="F25" s="230"/>
      <c r="G25" s="230"/>
      <c r="H25" s="230"/>
      <c r="I25" s="48">
        <f t="shared" ref="I25:Z25" si="9">SUM(I10:I24)</f>
        <v>0</v>
      </c>
      <c r="J25" s="54">
        <f t="shared" si="9"/>
        <v>0</v>
      </c>
      <c r="K25" s="57">
        <f t="shared" si="9"/>
        <v>0</v>
      </c>
      <c r="L25" s="60">
        <f t="shared" si="9"/>
        <v>0</v>
      </c>
      <c r="M25" s="54">
        <f t="shared" si="9"/>
        <v>0</v>
      </c>
      <c r="N25" s="60">
        <f t="shared" si="9"/>
        <v>0</v>
      </c>
      <c r="O25" s="54">
        <f t="shared" si="9"/>
        <v>0</v>
      </c>
      <c r="P25" s="54">
        <f t="shared" si="9"/>
        <v>0</v>
      </c>
      <c r="Q25" s="54">
        <f t="shared" si="9"/>
        <v>0</v>
      </c>
      <c r="R25" s="54">
        <f t="shared" si="9"/>
        <v>0</v>
      </c>
      <c r="S25" s="54">
        <f t="shared" si="9"/>
        <v>0</v>
      </c>
      <c r="T25" s="74">
        <f t="shared" si="9"/>
        <v>0</v>
      </c>
      <c r="U25" s="75">
        <f t="shared" si="9"/>
        <v>0</v>
      </c>
      <c r="V25" s="75">
        <f t="shared" si="9"/>
        <v>0</v>
      </c>
      <c r="W25" s="75">
        <f t="shared" si="9"/>
        <v>0</v>
      </c>
      <c r="X25" s="75">
        <f t="shared" si="9"/>
        <v>0</v>
      </c>
      <c r="Y25" s="78">
        <f t="shared" si="9"/>
        <v>0</v>
      </c>
      <c r="Z25" s="75">
        <f t="shared" si="9"/>
        <v>0</v>
      </c>
      <c r="AA25" s="75">
        <f>SUM(AA10:AA24)</f>
        <v>0</v>
      </c>
      <c r="AB25" s="75">
        <f>SUM(AB10:AB24)</f>
        <v>0</v>
      </c>
      <c r="AC25" s="75">
        <f>SUM(AC10:AC24)</f>
        <v>0</v>
      </c>
      <c r="AD25" s="81">
        <f>SUM(AD10:AD24)</f>
        <v>0</v>
      </c>
    </row>
    <row r="26" spans="1:30" s="10" customFormat="1" ht="37.5" customHeight="1" thickBot="1">
      <c r="O26" s="65"/>
      <c r="P26" s="65"/>
      <c r="Q26" s="65"/>
      <c r="R26" s="65"/>
      <c r="S26" s="65"/>
      <c r="T26" s="65"/>
      <c r="U26" s="65"/>
      <c r="V26" s="65"/>
      <c r="W26" s="65"/>
      <c r="X26" s="65"/>
      <c r="Y26" s="65"/>
      <c r="Z26" s="65"/>
      <c r="AA26" s="65"/>
      <c r="AB26" s="65"/>
      <c r="AC26" s="65"/>
      <c r="AD26" s="65"/>
    </row>
    <row r="27" spans="1:30" s="10" customFormat="1" ht="37.5" customHeight="1" thickBot="1">
      <c r="C27" s="25"/>
      <c r="H27" s="43"/>
      <c r="I27" s="231" t="s">
        <v>35</v>
      </c>
      <c r="J27" s="222"/>
      <c r="K27" s="222"/>
      <c r="L27" s="222"/>
      <c r="M27" s="222"/>
      <c r="N27" s="222"/>
      <c r="O27" s="223">
        <f>SUM(K5,K6,R6,J25,K25,M25,O25,Q25,S25)</f>
        <v>0</v>
      </c>
      <c r="P27" s="224"/>
      <c r="Q27" s="224"/>
      <c r="R27" s="224"/>
      <c r="S27" s="225"/>
      <c r="T27" s="221" t="s">
        <v>71</v>
      </c>
      <c r="U27" s="222"/>
      <c r="V27" s="222"/>
      <c r="W27" s="222"/>
      <c r="X27" s="222"/>
      <c r="Y27" s="222"/>
      <c r="Z27" s="223">
        <f>SUM(V6,AC6,U25,V25,X25,Z25,AB25,AD25)</f>
        <v>0</v>
      </c>
      <c r="AA27" s="224"/>
      <c r="AB27" s="224"/>
      <c r="AC27" s="224"/>
      <c r="AD27" s="225"/>
    </row>
    <row r="28" spans="1:30" s="10" customFormat="1" ht="37.5" customHeight="1" thickBot="1">
      <c r="A28" s="219" t="s">
        <v>72</v>
      </c>
      <c r="B28" s="219"/>
      <c r="C28" s="219"/>
      <c r="D28" s="219"/>
      <c r="E28" s="219"/>
      <c r="F28" s="219"/>
      <c r="G28" s="219"/>
      <c r="H28" s="219"/>
      <c r="I28" s="220"/>
      <c r="J28" s="220"/>
      <c r="K28" s="220"/>
      <c r="L28" s="220"/>
      <c r="M28" s="220"/>
      <c r="N28" s="220"/>
      <c r="O28" s="20"/>
      <c r="P28" s="20"/>
      <c r="Q28" s="20"/>
      <c r="R28" s="20"/>
      <c r="S28" s="20"/>
      <c r="T28" s="221" t="s">
        <v>73</v>
      </c>
      <c r="U28" s="222"/>
      <c r="V28" s="222"/>
      <c r="W28" s="222"/>
      <c r="X28" s="222"/>
      <c r="Y28" s="222"/>
      <c r="Z28" s="223">
        <f>O27-Z27</f>
        <v>0</v>
      </c>
      <c r="AA28" s="224"/>
      <c r="AB28" s="224"/>
      <c r="AC28" s="224"/>
      <c r="AD28" s="225"/>
    </row>
  </sheetData>
  <mergeCells count="46">
    <mergeCell ref="B5:D5"/>
    <mergeCell ref="I5:J5"/>
    <mergeCell ref="K5:M5"/>
    <mergeCell ref="N5:O5"/>
    <mergeCell ref="A1:AD1"/>
    <mergeCell ref="A3:AD3"/>
    <mergeCell ref="I4:S4"/>
    <mergeCell ref="T4:AD4"/>
    <mergeCell ref="A2:AD2"/>
    <mergeCell ref="B6:D6"/>
    <mergeCell ref="I6:J6"/>
    <mergeCell ref="K6:M6"/>
    <mergeCell ref="N6:O6"/>
    <mergeCell ref="P6:Q6"/>
    <mergeCell ref="I7:K7"/>
    <mergeCell ref="L7:M7"/>
    <mergeCell ref="N7:O7"/>
    <mergeCell ref="AA5:AB5"/>
    <mergeCell ref="AC5:AD5"/>
    <mergeCell ref="R6:S6"/>
    <mergeCell ref="T6:U6"/>
    <mergeCell ref="V6:X6"/>
    <mergeCell ref="Y6:Z6"/>
    <mergeCell ref="AA6:AB6"/>
    <mergeCell ref="AC6:AD6"/>
    <mergeCell ref="P5:Q5"/>
    <mergeCell ref="R5:S5"/>
    <mergeCell ref="T5:U5"/>
    <mergeCell ref="V5:X5"/>
    <mergeCell ref="Y5:Z5"/>
    <mergeCell ref="A28:N28"/>
    <mergeCell ref="T28:Y28"/>
    <mergeCell ref="Z28:AD28"/>
    <mergeCell ref="AA7:AB7"/>
    <mergeCell ref="AC7:AD7"/>
    <mergeCell ref="A25:H25"/>
    <mergeCell ref="I27:N27"/>
    <mergeCell ref="O27:S27"/>
    <mergeCell ref="T27:Y27"/>
    <mergeCell ref="Z27:AD27"/>
    <mergeCell ref="P7:Q7"/>
    <mergeCell ref="R7:S7"/>
    <mergeCell ref="T7:V7"/>
    <mergeCell ref="W7:X7"/>
    <mergeCell ref="Y7:Z7"/>
    <mergeCell ref="B7:D7"/>
  </mergeCells>
  <phoneticPr fontId="3"/>
  <dataValidations count="1">
    <dataValidation type="list" allowBlank="1" showInputMessage="1" showErrorMessage="1" sqref="R5:S5">
      <formula1>"あり,なし"</formula1>
    </dataValidation>
  </dataValidations>
  <printOptions horizontalCentered="1"/>
  <pageMargins left="0.74803149606299213" right="0.47244094488188976" top="0.6692913385826772" bottom="0.35433070866141736" header="0.39370078740157483" footer="0.27559055118110237"/>
  <pageSetup paperSize="9" scale="56"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'（参考）日当・宿泊料'!$J$2:$J$15</xm:f>
          </x14:formula1>
          <xm:sqref>H10:H24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50"/>
  <sheetViews>
    <sheetView showZeros="0" view="pageBreakPreview" topLeftCell="A19" zoomScaleSheetLayoutView="100" workbookViewId="0">
      <selection activeCell="Z22" sqref="Z22"/>
    </sheetView>
  </sheetViews>
  <sheetFormatPr defaultColWidth="2.375" defaultRowHeight="15" customHeight="1"/>
  <cols>
    <col min="1" max="16384" width="2.375" style="1"/>
  </cols>
  <sheetData>
    <row r="1" spans="1:35" ht="15" customHeight="1">
      <c r="A1" s="213" t="s">
        <v>0</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row>
    <row r="2" spans="1:35" s="95" customFormat="1" ht="15" customHeight="1">
      <c r="A2" s="218" t="s">
        <v>1</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row>
    <row r="3" spans="1:35" ht="15" customHeight="1">
      <c r="B3" s="3"/>
    </row>
    <row r="4" spans="1:35" ht="15" customHeight="1">
      <c r="B4" s="3"/>
    </row>
    <row r="5" spans="1:35" ht="15" customHeight="1">
      <c r="B5" s="3"/>
    </row>
    <row r="6" spans="1:35" ht="22.5" customHeight="1">
      <c r="A6" s="215" t="s">
        <v>75</v>
      </c>
      <c r="B6" s="215"/>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row>
    <row r="7" spans="1:35" ht="15" customHeight="1">
      <c r="A7" s="216" t="s">
        <v>76</v>
      </c>
      <c r="B7" s="216"/>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row>
    <row r="8" spans="1:35" ht="15" customHeight="1">
      <c r="A8" s="94"/>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row>
    <row r="9" spans="1:35" ht="15" customHeight="1">
      <c r="A9" s="2"/>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row>
    <row r="10" spans="1:35" ht="15" customHeight="1">
      <c r="A10" s="2"/>
      <c r="B10" s="97"/>
      <c r="C10" s="97"/>
      <c r="D10" s="97"/>
      <c r="E10" s="97"/>
      <c r="F10" s="97"/>
      <c r="G10" s="97"/>
      <c r="H10" s="97"/>
      <c r="I10" s="97"/>
      <c r="J10" s="97"/>
      <c r="K10" s="97"/>
      <c r="L10" s="97"/>
      <c r="M10" s="97"/>
      <c r="N10" s="97"/>
      <c r="O10" s="97"/>
      <c r="P10" s="97"/>
      <c r="Q10" s="97"/>
      <c r="R10" s="97"/>
      <c r="S10" s="97"/>
      <c r="T10" s="262" t="s">
        <v>4</v>
      </c>
      <c r="U10" s="262"/>
      <c r="V10" s="262"/>
      <c r="W10" s="97"/>
      <c r="X10" s="97"/>
      <c r="Y10" s="97"/>
      <c r="Z10" s="97"/>
      <c r="AA10" s="97"/>
      <c r="AB10" s="97"/>
      <c r="AC10" s="97"/>
      <c r="AD10" s="97"/>
      <c r="AE10" s="97"/>
      <c r="AF10" s="97"/>
      <c r="AG10" s="97"/>
      <c r="AH10" s="97"/>
      <c r="AI10" s="97"/>
    </row>
    <row r="11" spans="1:35" ht="15" customHeight="1">
      <c r="B11" s="98"/>
      <c r="C11" s="98"/>
      <c r="D11" s="98"/>
      <c r="E11" s="98"/>
      <c r="F11" s="98"/>
      <c r="G11" s="98"/>
      <c r="H11" s="98"/>
      <c r="I11" s="98"/>
      <c r="J11" s="98"/>
      <c r="K11" s="98"/>
      <c r="L11" s="98"/>
      <c r="M11" s="98"/>
      <c r="N11" s="98"/>
      <c r="O11" s="98"/>
      <c r="P11" s="98"/>
      <c r="Q11" s="98"/>
      <c r="R11" s="98"/>
      <c r="S11" s="98"/>
      <c r="T11" s="98"/>
      <c r="U11" s="208" t="s">
        <v>77</v>
      </c>
      <c r="V11" s="208"/>
      <c r="W11" s="208"/>
      <c r="X11" s="208"/>
      <c r="Y11" s="208"/>
      <c r="Z11" s="208"/>
      <c r="AA11" s="208"/>
      <c r="AB11" s="208"/>
      <c r="AC11" s="208"/>
      <c r="AD11" s="208"/>
      <c r="AE11" s="208"/>
      <c r="AF11" s="208"/>
      <c r="AG11" s="208"/>
      <c r="AH11" s="208"/>
      <c r="AI11" s="98"/>
    </row>
    <row r="12" spans="1:35" ht="15" customHeight="1">
      <c r="B12" s="99"/>
      <c r="C12" s="100"/>
      <c r="D12" s="100"/>
      <c r="E12" s="100"/>
      <c r="F12" s="100"/>
      <c r="G12" s="100"/>
      <c r="H12" s="100"/>
      <c r="I12" s="100"/>
      <c r="J12" s="100"/>
      <c r="K12" s="100"/>
      <c r="L12" s="100"/>
      <c r="M12" s="100"/>
      <c r="N12" s="100"/>
      <c r="O12" s="100"/>
      <c r="P12" s="100"/>
      <c r="Q12" s="100"/>
      <c r="R12" s="100"/>
      <c r="S12" s="100"/>
      <c r="T12" s="100"/>
      <c r="U12" s="208"/>
      <c r="V12" s="208"/>
      <c r="W12" s="208"/>
      <c r="X12" s="208"/>
      <c r="Y12" s="208"/>
      <c r="Z12" s="208"/>
      <c r="AA12" s="208"/>
      <c r="AB12" s="208"/>
      <c r="AC12" s="208"/>
      <c r="AD12" s="208"/>
      <c r="AE12" s="208"/>
      <c r="AF12" s="208"/>
      <c r="AG12" s="208"/>
      <c r="AH12" s="208"/>
      <c r="AI12" s="100"/>
    </row>
    <row r="13" spans="1:35" ht="15" customHeight="1">
      <c r="B13" s="99"/>
      <c r="C13" s="100"/>
      <c r="D13" s="100"/>
      <c r="E13" s="100"/>
      <c r="F13" s="100"/>
      <c r="G13" s="100"/>
      <c r="H13" s="100"/>
      <c r="I13" s="100"/>
      <c r="J13" s="100"/>
      <c r="K13" s="100"/>
      <c r="L13" s="100"/>
      <c r="M13" s="100"/>
      <c r="N13" s="100"/>
      <c r="O13" s="100"/>
      <c r="P13" s="100"/>
      <c r="Q13" s="100"/>
      <c r="R13" s="100"/>
      <c r="S13" s="100"/>
      <c r="T13" s="100"/>
      <c r="U13" s="208" t="s">
        <v>6</v>
      </c>
      <c r="V13" s="208"/>
      <c r="W13" s="208"/>
      <c r="X13" s="208"/>
      <c r="Y13" s="208"/>
      <c r="Z13" s="208"/>
      <c r="AA13" s="208"/>
      <c r="AB13" s="208"/>
      <c r="AC13" s="208"/>
      <c r="AD13" s="208"/>
      <c r="AE13" s="208"/>
      <c r="AF13" s="208"/>
      <c r="AG13" s="208"/>
      <c r="AH13" s="208"/>
      <c r="AI13" s="100"/>
    </row>
    <row r="14" spans="1:35" ht="15" customHeight="1">
      <c r="B14" s="99"/>
      <c r="C14" s="100"/>
      <c r="D14" s="100"/>
      <c r="E14" s="100"/>
      <c r="F14" s="100"/>
      <c r="G14" s="100"/>
      <c r="H14" s="100"/>
      <c r="I14" s="100"/>
      <c r="J14" s="100"/>
      <c r="K14" s="100"/>
      <c r="L14" s="100"/>
      <c r="M14" s="100"/>
      <c r="N14" s="100"/>
      <c r="O14" s="100"/>
      <c r="P14" s="100"/>
      <c r="Q14" s="100"/>
      <c r="R14" s="100"/>
      <c r="S14" s="100"/>
      <c r="T14" s="100"/>
      <c r="U14" s="101"/>
      <c r="V14" s="101"/>
      <c r="W14" s="101"/>
      <c r="X14" s="101"/>
      <c r="Y14" s="101"/>
      <c r="Z14" s="101"/>
      <c r="AA14" s="101"/>
      <c r="AB14" s="101"/>
      <c r="AC14" s="101"/>
      <c r="AD14" s="101"/>
      <c r="AE14" s="101"/>
      <c r="AF14" s="101"/>
      <c r="AG14" s="101"/>
      <c r="AH14" s="101"/>
      <c r="AI14" s="101"/>
    </row>
    <row r="15" spans="1:35" ht="15" customHeight="1">
      <c r="B15" s="99"/>
      <c r="C15" s="100"/>
      <c r="D15" s="100"/>
      <c r="E15" s="100"/>
      <c r="F15" s="100"/>
      <c r="G15" s="100"/>
      <c r="H15" s="100"/>
      <c r="I15" s="100"/>
      <c r="J15" s="100"/>
      <c r="K15" s="100"/>
      <c r="L15" s="100"/>
      <c r="M15" s="100"/>
      <c r="N15" s="100"/>
      <c r="O15" s="100"/>
      <c r="P15" s="100"/>
      <c r="Q15" s="100"/>
      <c r="R15" s="100"/>
      <c r="S15" s="100"/>
      <c r="T15" s="100"/>
      <c r="U15" s="100"/>
      <c r="V15" s="100"/>
      <c r="W15" s="100"/>
      <c r="X15" s="98"/>
      <c r="Y15" s="98"/>
      <c r="Z15" s="98"/>
      <c r="AA15" s="98"/>
      <c r="AB15" s="98"/>
      <c r="AC15" s="98"/>
      <c r="AD15" s="98"/>
      <c r="AE15" s="98"/>
      <c r="AF15" s="98"/>
      <c r="AG15" s="98"/>
      <c r="AH15" s="98"/>
      <c r="AI15" s="98"/>
    </row>
    <row r="16" spans="1:35" ht="15" customHeight="1">
      <c r="B16" s="99"/>
      <c r="C16" s="100"/>
      <c r="D16" s="100"/>
      <c r="E16" s="100"/>
      <c r="F16" s="100"/>
      <c r="G16" s="100"/>
      <c r="H16" s="100"/>
      <c r="I16" s="100"/>
      <c r="J16" s="100"/>
      <c r="K16" s="100"/>
      <c r="L16" s="100"/>
      <c r="M16" s="100"/>
      <c r="N16" s="100"/>
      <c r="O16" s="100"/>
      <c r="P16" s="100"/>
      <c r="Q16" s="100"/>
      <c r="R16" s="100"/>
      <c r="S16" s="100"/>
      <c r="T16" s="100"/>
      <c r="U16" s="100"/>
      <c r="V16" s="100"/>
      <c r="W16" s="100"/>
      <c r="X16" s="98"/>
      <c r="Y16" s="98"/>
      <c r="Z16" s="98"/>
      <c r="AA16" s="98"/>
      <c r="AB16" s="98"/>
      <c r="AC16" s="98"/>
      <c r="AD16" s="98"/>
      <c r="AE16" s="98"/>
      <c r="AF16" s="98"/>
      <c r="AG16" s="98"/>
      <c r="AH16" s="98"/>
      <c r="AI16" s="98"/>
    </row>
    <row r="17" spans="2:35" ht="15" customHeight="1">
      <c r="B17" s="204" t="s">
        <v>78</v>
      </c>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row>
    <row r="18" spans="2:35" ht="15" customHeight="1">
      <c r="C18" s="204" t="s">
        <v>8</v>
      </c>
      <c r="D18" s="204"/>
      <c r="E18" s="204"/>
      <c r="F18" s="204"/>
      <c r="G18" s="204"/>
      <c r="H18" s="210">
        <v>44808</v>
      </c>
      <c r="I18" s="210"/>
      <c r="J18" s="210"/>
      <c r="K18" s="210"/>
      <c r="L18" s="210"/>
      <c r="M18" s="210"/>
      <c r="N18" s="210"/>
      <c r="O18" s="210"/>
      <c r="P18" s="211">
        <v>0.54166666666666652</v>
      </c>
      <c r="Q18" s="212"/>
      <c r="R18" s="212"/>
      <c r="S18" s="212"/>
      <c r="T18" s="1" t="s">
        <v>9</v>
      </c>
      <c r="U18" s="211">
        <v>0.70833333333333337</v>
      </c>
      <c r="V18" s="212"/>
      <c r="W18" s="212"/>
      <c r="X18" s="212"/>
    </row>
    <row r="19" spans="2:35" ht="15" customHeight="1">
      <c r="B19" s="3" t="s">
        <v>10</v>
      </c>
      <c r="H19" s="210">
        <v>44809</v>
      </c>
      <c r="I19" s="210"/>
      <c r="J19" s="210"/>
      <c r="K19" s="210"/>
      <c r="L19" s="210"/>
      <c r="M19" s="210"/>
      <c r="N19" s="210"/>
      <c r="O19" s="210"/>
      <c r="P19" s="211">
        <v>0.35416666666666669</v>
      </c>
      <c r="Q19" s="212"/>
      <c r="R19" s="212"/>
      <c r="S19" s="212"/>
      <c r="T19" s="1" t="s">
        <v>9</v>
      </c>
      <c r="U19" s="211">
        <v>0.5</v>
      </c>
      <c r="V19" s="212"/>
      <c r="W19" s="212"/>
      <c r="X19" s="212"/>
    </row>
    <row r="20" spans="2:35" ht="15" customHeight="1">
      <c r="B20" s="3"/>
      <c r="C20" s="204" t="s">
        <v>11</v>
      </c>
      <c r="D20" s="204"/>
      <c r="E20" s="204"/>
      <c r="F20" s="204"/>
      <c r="G20" s="204"/>
      <c r="H20" s="209" t="s">
        <v>12</v>
      </c>
      <c r="I20" s="209"/>
      <c r="J20" s="209"/>
      <c r="K20" s="209"/>
      <c r="L20" s="209"/>
      <c r="M20" s="209"/>
      <c r="N20" s="208" t="s">
        <v>13</v>
      </c>
      <c r="O20" s="208"/>
      <c r="P20" s="208"/>
      <c r="Q20" s="208"/>
      <c r="R20" s="208"/>
      <c r="S20" s="208"/>
      <c r="T20" s="208"/>
      <c r="U20" s="208"/>
      <c r="V20" s="208"/>
      <c r="W20" s="208"/>
      <c r="X20" s="208"/>
      <c r="Y20" s="208"/>
      <c r="Z20" s="208"/>
      <c r="AA20" s="208"/>
      <c r="AB20" s="208"/>
      <c r="AC20" s="208"/>
      <c r="AD20" s="208"/>
      <c r="AE20" s="208"/>
      <c r="AF20" s="208"/>
      <c r="AG20" s="208"/>
      <c r="AH20" s="208"/>
    </row>
    <row r="21" spans="2:35" ht="15" customHeight="1">
      <c r="B21" s="3"/>
      <c r="H21" s="209" t="s">
        <v>14</v>
      </c>
      <c r="I21" s="209"/>
      <c r="J21" s="209"/>
      <c r="K21" s="209"/>
      <c r="L21" s="209"/>
      <c r="M21" s="209"/>
      <c r="N21" s="208" t="s">
        <v>79</v>
      </c>
      <c r="O21" s="208"/>
      <c r="P21" s="208"/>
      <c r="Q21" s="208"/>
      <c r="R21" s="208"/>
      <c r="S21" s="208"/>
      <c r="T21" s="208"/>
      <c r="U21" s="208"/>
      <c r="V21" s="208"/>
      <c r="W21" s="208"/>
      <c r="X21" s="208"/>
      <c r="Y21" s="208"/>
      <c r="Z21" s="208"/>
      <c r="AA21" s="208"/>
      <c r="AB21" s="208"/>
      <c r="AC21" s="208"/>
      <c r="AD21" s="208"/>
      <c r="AE21" s="208"/>
      <c r="AF21" s="208"/>
      <c r="AG21" s="208"/>
      <c r="AH21" s="208"/>
    </row>
    <row r="22" spans="2:35" ht="15" customHeight="1">
      <c r="B22" s="3"/>
      <c r="C22" s="204" t="s">
        <v>80</v>
      </c>
      <c r="D22" s="204"/>
      <c r="E22" s="204"/>
      <c r="F22" s="204"/>
      <c r="G22" s="204"/>
      <c r="H22" s="204"/>
      <c r="I22" s="204"/>
      <c r="J22" s="204"/>
      <c r="K22" s="204"/>
      <c r="L22" s="204"/>
      <c r="M22" s="204"/>
    </row>
    <row r="23" spans="2:35" ht="15" customHeight="1">
      <c r="B23" s="3"/>
      <c r="F23" s="206" t="s">
        <v>17</v>
      </c>
      <c r="G23" s="206"/>
      <c r="H23" s="206"/>
      <c r="I23" s="207" t="s">
        <v>18</v>
      </c>
      <c r="J23" s="207"/>
      <c r="K23" s="207"/>
      <c r="L23" s="207"/>
      <c r="M23" s="207"/>
      <c r="N23" s="206" t="s">
        <v>19</v>
      </c>
      <c r="O23" s="206"/>
      <c r="P23" s="206"/>
      <c r="Q23" s="208" t="s">
        <v>20</v>
      </c>
      <c r="R23" s="208"/>
      <c r="S23" s="208"/>
      <c r="T23" s="208"/>
      <c r="U23" s="208"/>
      <c r="V23" s="208"/>
    </row>
    <row r="24" spans="2:35" ht="15" customHeight="1">
      <c r="B24" s="3"/>
      <c r="F24" s="206" t="s">
        <v>21</v>
      </c>
      <c r="G24" s="206"/>
      <c r="H24" s="206"/>
      <c r="I24" s="207" t="s">
        <v>18</v>
      </c>
      <c r="J24" s="207"/>
      <c r="K24" s="207"/>
      <c r="L24" s="207"/>
      <c r="M24" s="207"/>
      <c r="N24" s="206" t="s">
        <v>22</v>
      </c>
      <c r="O24" s="206"/>
      <c r="P24" s="206"/>
      <c r="Q24" s="208" t="s">
        <v>23</v>
      </c>
      <c r="R24" s="208"/>
      <c r="S24" s="208"/>
      <c r="T24" s="208"/>
      <c r="U24" s="208"/>
      <c r="V24" s="208"/>
    </row>
    <row r="25" spans="2:35" ht="15" customHeight="1">
      <c r="B25" s="3"/>
      <c r="F25" s="206" t="s">
        <v>21</v>
      </c>
      <c r="G25" s="206"/>
      <c r="H25" s="206"/>
      <c r="I25" s="207"/>
      <c r="J25" s="207"/>
      <c r="K25" s="207"/>
      <c r="L25" s="207"/>
      <c r="M25" s="207"/>
      <c r="N25" s="206" t="s">
        <v>22</v>
      </c>
      <c r="O25" s="206"/>
      <c r="P25" s="206"/>
      <c r="Q25" s="208" t="s">
        <v>83</v>
      </c>
      <c r="R25" s="208"/>
      <c r="S25" s="208"/>
      <c r="T25" s="208"/>
      <c r="U25" s="208"/>
      <c r="V25" s="208"/>
    </row>
    <row r="26" spans="2:35" customFormat="1" ht="15" customHeight="1"/>
    <row r="27" spans="2:35" ht="15" customHeight="1">
      <c r="B27" s="3"/>
      <c r="C27" s="204" t="s">
        <v>24</v>
      </c>
      <c r="D27" s="204"/>
      <c r="E27" s="204"/>
      <c r="F27" s="204"/>
      <c r="G27" s="204"/>
      <c r="H27" s="204"/>
      <c r="I27" s="204"/>
      <c r="J27" s="204"/>
      <c r="K27" s="204"/>
      <c r="L27" s="204"/>
      <c r="M27" s="204"/>
    </row>
    <row r="28" spans="2:35" ht="15" customHeight="1">
      <c r="D28" s="205" t="s">
        <v>84</v>
      </c>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7"/>
    </row>
    <row r="29" spans="2:35" ht="15" customHeight="1">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7"/>
    </row>
    <row r="30" spans="2:35" ht="15" customHeight="1">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7"/>
    </row>
    <row r="31" spans="2:35" customFormat="1" ht="15" customHeight="1"/>
    <row r="32" spans="2:35" ht="15" customHeight="1">
      <c r="B32" s="3"/>
      <c r="C32" s="1" t="s">
        <v>85</v>
      </c>
    </row>
    <row r="33" spans="2:35" ht="15" customHeight="1">
      <c r="D33" s="205" t="s">
        <v>27</v>
      </c>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7"/>
    </row>
    <row r="34" spans="2:35" ht="15" customHeight="1">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7"/>
    </row>
    <row r="35" spans="2:35" ht="15" customHeight="1">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7"/>
    </row>
    <row r="36" spans="2:35" ht="15" customHeight="1">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7"/>
    </row>
    <row r="37" spans="2:35" ht="15" customHeight="1">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7"/>
    </row>
    <row r="38" spans="2:35" ht="15" customHeight="1">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7"/>
    </row>
    <row r="39" spans="2:35" ht="15" customHeight="1">
      <c r="D39" s="205"/>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7"/>
    </row>
    <row r="40" spans="2:35" customFormat="1" ht="15" customHeight="1"/>
    <row r="41" spans="2:35" ht="15" customHeight="1">
      <c r="B41" s="204" t="s">
        <v>86</v>
      </c>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row>
    <row r="42" spans="2:35" ht="15" customHeight="1">
      <c r="C42" s="197" t="s">
        <v>29</v>
      </c>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I42" s="7"/>
    </row>
    <row r="43" spans="2:35" ht="15" customHeight="1">
      <c r="AH43" s="5"/>
      <c r="AI43" s="7"/>
    </row>
    <row r="44" spans="2:35" ht="15" customHeight="1">
      <c r="B44" s="204" t="s">
        <v>87</v>
      </c>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row>
    <row r="45" spans="2:35" ht="15" customHeight="1">
      <c r="C45" s="203" t="s">
        <v>31</v>
      </c>
      <c r="D45" s="203"/>
      <c r="E45" s="203"/>
      <c r="F45" s="203"/>
      <c r="G45" s="203"/>
      <c r="H45" s="203"/>
      <c r="I45" s="203"/>
      <c r="J45" s="196">
        <f>M46</f>
        <v>43512</v>
      </c>
      <c r="K45" s="196"/>
      <c r="L45" s="196"/>
      <c r="M45" s="196"/>
      <c r="N45" s="195" t="s">
        <v>32</v>
      </c>
      <c r="O45" s="195"/>
      <c r="P45" s="195"/>
      <c r="Q45" s="195"/>
      <c r="R45" s="195"/>
      <c r="S45" s="195"/>
      <c r="T45" s="195"/>
      <c r="U45" s="195"/>
      <c r="V45" s="202">
        <f>V46</f>
        <v>43512</v>
      </c>
      <c r="W45" s="202"/>
      <c r="X45" s="202"/>
      <c r="Y45" s="202"/>
      <c r="Z45" s="195" t="s">
        <v>33</v>
      </c>
      <c r="AA45" s="195"/>
      <c r="AB45" s="195"/>
      <c r="AC45" s="195"/>
      <c r="AD45" s="195"/>
      <c r="AE45" s="202">
        <f>AE46</f>
        <v>0</v>
      </c>
      <c r="AF45" s="202"/>
      <c r="AG45" s="202"/>
      <c r="AH45" s="202"/>
    </row>
    <row r="46" spans="2:35" ht="15" customHeight="1">
      <c r="C46" s="6"/>
      <c r="D46" s="200" t="s">
        <v>34</v>
      </c>
      <c r="E46" s="200"/>
      <c r="F46" s="200"/>
      <c r="G46" s="201" t="s">
        <v>35</v>
      </c>
      <c r="H46" s="201"/>
      <c r="I46" s="201"/>
      <c r="J46" s="201"/>
      <c r="K46" s="201"/>
      <c r="L46" s="201"/>
      <c r="M46" s="196">
        <f>SUM('行程表及び請求書A（車使用の場合）'!$N$18,'行程表及び請求書B（車使用の場合）'!$N$18,'行程表及び請求書C（車使用の場合）'!$N$18)</f>
        <v>43512</v>
      </c>
      <c r="N46" s="196"/>
      <c r="O46" s="196"/>
      <c r="P46" s="201" t="s">
        <v>36</v>
      </c>
      <c r="Q46" s="201"/>
      <c r="R46" s="201"/>
      <c r="S46" s="201"/>
      <c r="T46" s="201"/>
      <c r="U46" s="201"/>
      <c r="V46" s="196">
        <f>SUM('行程表及び請求書A（車使用の場合）'!$Q$18,'行程表及び請求書B（車使用の場合）'!$Q$18,'行程表及び請求書C（車使用の場合）'!$Q$18)</f>
        <v>43512</v>
      </c>
      <c r="W46" s="196"/>
      <c r="X46" s="196"/>
      <c r="Z46" s="195" t="s">
        <v>33</v>
      </c>
      <c r="AA46" s="195"/>
      <c r="AB46" s="195"/>
      <c r="AC46" s="195"/>
      <c r="AD46" s="195"/>
      <c r="AE46" s="196">
        <f>M46-V46</f>
        <v>0</v>
      </c>
      <c r="AF46" s="196"/>
      <c r="AG46" s="196"/>
    </row>
    <row r="47" spans="2:35" ht="15" customHeight="1">
      <c r="D47" s="197" t="s">
        <v>37</v>
      </c>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7"/>
    </row>
    <row r="48" spans="2:35" ht="15" customHeight="1">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row>
    <row r="49" spans="1:35" ht="15" customHeight="1">
      <c r="A49" s="198" t="s">
        <v>38</v>
      </c>
      <c r="B49" s="198"/>
      <c r="C49" s="199" t="s">
        <v>39</v>
      </c>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row>
    <row r="50" spans="1:35" ht="15" customHeight="1">
      <c r="C50" s="199"/>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row>
  </sheetData>
  <mergeCells count="56">
    <mergeCell ref="AE46:AG46"/>
    <mergeCell ref="D47:AH47"/>
    <mergeCell ref="A49:B49"/>
    <mergeCell ref="C49:AI50"/>
    <mergeCell ref="D46:F46"/>
    <mergeCell ref="G46:L46"/>
    <mergeCell ref="M46:O46"/>
    <mergeCell ref="P46:U46"/>
    <mergeCell ref="V46:X46"/>
    <mergeCell ref="Z46:AD46"/>
    <mergeCell ref="AE45:AH45"/>
    <mergeCell ref="C27:M27"/>
    <mergeCell ref="D28:AH30"/>
    <mergeCell ref="D33:AH39"/>
    <mergeCell ref="B41:AI41"/>
    <mergeCell ref="C42:AG42"/>
    <mergeCell ref="B44:AI44"/>
    <mergeCell ref="C45:I45"/>
    <mergeCell ref="J45:M45"/>
    <mergeCell ref="N45:U45"/>
    <mergeCell ref="V45:Y45"/>
    <mergeCell ref="Z45:AD45"/>
    <mergeCell ref="F24:H24"/>
    <mergeCell ref="I24:M24"/>
    <mergeCell ref="N24:P24"/>
    <mergeCell ref="Q24:V24"/>
    <mergeCell ref="F25:H25"/>
    <mergeCell ref="I25:M25"/>
    <mergeCell ref="N25:P25"/>
    <mergeCell ref="Q25:V25"/>
    <mergeCell ref="H21:M21"/>
    <mergeCell ref="N21:AH21"/>
    <mergeCell ref="C22:M22"/>
    <mergeCell ref="F23:H23"/>
    <mergeCell ref="I23:M23"/>
    <mergeCell ref="N23:P23"/>
    <mergeCell ref="Q23:V23"/>
    <mergeCell ref="H19:O19"/>
    <mergeCell ref="P19:S19"/>
    <mergeCell ref="U19:X19"/>
    <mergeCell ref="C20:G20"/>
    <mergeCell ref="H20:M20"/>
    <mergeCell ref="N20:AH20"/>
    <mergeCell ref="U12:AH12"/>
    <mergeCell ref="U13:AH13"/>
    <mergeCell ref="B17:AI17"/>
    <mergeCell ref="C18:G18"/>
    <mergeCell ref="H18:O18"/>
    <mergeCell ref="P18:S18"/>
    <mergeCell ref="U18:X18"/>
    <mergeCell ref="U11:AH11"/>
    <mergeCell ref="A1:AI1"/>
    <mergeCell ref="A2:AI2"/>
    <mergeCell ref="A6:AI6"/>
    <mergeCell ref="A7:AI7"/>
    <mergeCell ref="T10:V10"/>
  </mergeCells>
  <phoneticPr fontId="17"/>
  <pageMargins left="0.70866141732283472" right="0.70866141732283472" top="0.74803149606299213"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'（参考）日当・宿泊料'!$B$3:$B$25</xm:f>
          </x14:formula1>
          <xm:sqref>I23:M25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E60"/>
  <sheetViews>
    <sheetView showZeros="0" view="pageBreakPreview" topLeftCell="A7" zoomScale="91" zoomScaleNormal="70" zoomScaleSheetLayoutView="91" workbookViewId="0">
      <selection activeCell="O19" sqref="O19:P19"/>
    </sheetView>
  </sheetViews>
  <sheetFormatPr defaultColWidth="2.625" defaultRowHeight="37.5" customHeight="1"/>
  <cols>
    <col min="1" max="1" width="7.875" style="8" bestFit="1" customWidth="1"/>
    <col min="2" max="2" width="7.75" style="8" bestFit="1" customWidth="1"/>
    <col min="3" max="3" width="4.25" style="9" bestFit="1" customWidth="1"/>
    <col min="4" max="4" width="7.75" style="8" bestFit="1" customWidth="1"/>
    <col min="5" max="5" width="12.375" style="8" customWidth="1"/>
    <col min="6" max="6" width="18.75" style="8" customWidth="1"/>
    <col min="7" max="7" width="12.375" style="8" customWidth="1"/>
    <col min="8" max="8" width="18.75" style="8" customWidth="1"/>
    <col min="9" max="9" width="8.875" style="8" customWidth="1"/>
    <col min="10" max="10" width="8.875" style="9" customWidth="1"/>
    <col min="11" max="11" width="12.375" style="9" customWidth="1"/>
    <col min="12" max="17" width="10" style="8" customWidth="1"/>
    <col min="18" max="16384" width="2.625" style="8"/>
  </cols>
  <sheetData>
    <row r="1" spans="1:31" ht="17.25">
      <c r="A1" s="213" t="s">
        <v>40</v>
      </c>
      <c r="B1" s="213"/>
      <c r="C1" s="213"/>
      <c r="D1" s="213"/>
      <c r="E1" s="213"/>
      <c r="F1" s="213"/>
      <c r="G1" s="213"/>
      <c r="H1" s="213"/>
      <c r="I1" s="213"/>
      <c r="J1" s="213"/>
      <c r="K1" s="213"/>
      <c r="L1" s="213"/>
      <c r="M1" s="213"/>
      <c r="N1" s="213"/>
      <c r="O1" s="213"/>
      <c r="P1" s="213"/>
      <c r="Q1" s="213"/>
    </row>
    <row r="2" spans="1:31" s="95" customFormat="1" ht="15" customHeight="1">
      <c r="A2" s="218" t="s">
        <v>1</v>
      </c>
      <c r="B2" s="218"/>
      <c r="C2" s="218"/>
      <c r="D2" s="218"/>
      <c r="E2" s="218"/>
      <c r="F2" s="218"/>
      <c r="G2" s="218"/>
      <c r="H2" s="218"/>
      <c r="I2" s="218"/>
      <c r="J2" s="218"/>
      <c r="K2" s="218"/>
      <c r="L2" s="218"/>
      <c r="M2" s="218"/>
      <c r="N2" s="218"/>
      <c r="O2" s="218"/>
      <c r="P2" s="218"/>
      <c r="Q2" s="218"/>
      <c r="R2" s="156"/>
      <c r="S2" s="156"/>
      <c r="T2" s="156"/>
      <c r="U2" s="156"/>
      <c r="V2" s="156"/>
      <c r="W2" s="156"/>
      <c r="X2" s="156"/>
      <c r="Y2" s="156"/>
      <c r="Z2" s="156"/>
      <c r="AA2" s="156"/>
      <c r="AB2" s="156"/>
      <c r="AC2" s="156"/>
      <c r="AD2" s="156"/>
      <c r="AE2" s="156"/>
    </row>
    <row r="3" spans="1:31" ht="45" customHeight="1" thickBot="1">
      <c r="A3" s="263" t="s">
        <v>88</v>
      </c>
      <c r="B3" s="215"/>
      <c r="C3" s="215"/>
      <c r="D3" s="215"/>
      <c r="E3" s="215"/>
      <c r="F3" s="215"/>
      <c r="G3" s="215"/>
      <c r="H3" s="215"/>
      <c r="I3" s="215"/>
      <c r="J3" s="215"/>
      <c r="K3" s="215"/>
      <c r="L3" s="215"/>
      <c r="M3" s="215"/>
      <c r="N3" s="215"/>
      <c r="O3" s="215"/>
      <c r="P3" s="215"/>
      <c r="Q3" s="215"/>
    </row>
    <row r="4" spans="1:31" s="10" customFormat="1" ht="36.75" customHeight="1">
      <c r="A4" s="102" t="s">
        <v>44</v>
      </c>
      <c r="B4" s="264" t="str">
        <f>'出張等計画書（車使用の場合）'!Q23</f>
        <v>A</v>
      </c>
      <c r="C4" s="264"/>
      <c r="D4" s="264"/>
      <c r="E4" s="103"/>
      <c r="F4" s="103"/>
      <c r="G4" s="103"/>
      <c r="H4" s="103"/>
      <c r="I4" s="103"/>
      <c r="J4" s="104"/>
      <c r="K4" s="158"/>
      <c r="L4" s="265" t="s">
        <v>89</v>
      </c>
      <c r="M4" s="265"/>
      <c r="N4" s="266"/>
      <c r="O4" s="265" t="s">
        <v>90</v>
      </c>
      <c r="P4" s="267"/>
      <c r="Q4" s="268"/>
    </row>
    <row r="5" spans="1:31" s="10" customFormat="1" ht="36.75" customHeight="1">
      <c r="A5" s="102" t="s">
        <v>48</v>
      </c>
      <c r="B5" s="264" t="str">
        <f>'出張等計画書（車使用の場合）'!I23</f>
        <v>各種療法士</v>
      </c>
      <c r="C5" s="264"/>
      <c r="D5" s="264"/>
      <c r="E5" s="105"/>
      <c r="F5" s="105"/>
      <c r="G5" s="105"/>
      <c r="H5" s="105"/>
      <c r="I5" s="105"/>
      <c r="J5" s="106"/>
      <c r="K5" s="159"/>
      <c r="L5" s="157"/>
      <c r="M5" s="273">
        <f>IF(J16&lt;8,"",J16*37)</f>
        <v>10582</v>
      </c>
      <c r="N5" s="274"/>
      <c r="O5" s="157"/>
      <c r="P5" s="273">
        <f>M5</f>
        <v>10582</v>
      </c>
      <c r="Q5" s="274"/>
    </row>
    <row r="6" spans="1:31" s="10" customFormat="1" ht="36.75" customHeight="1" thickBot="1">
      <c r="A6" s="102" t="s">
        <v>49</v>
      </c>
      <c r="B6" s="269" t="str">
        <f>IF(ISNA(VLOOKUP(B5,'（参考）日当・宿泊料'!B:C,2,FALSE)),"？",VLOOKUP(B5,'（参考）日当・宿泊料'!B:C,2,FALSE))</f>
        <v>③</v>
      </c>
      <c r="C6" s="269"/>
      <c r="D6" s="269"/>
      <c r="E6" s="105"/>
      <c r="F6" s="105"/>
      <c r="G6" s="105"/>
      <c r="H6" s="105"/>
      <c r="I6" s="105"/>
      <c r="J6" s="106"/>
      <c r="K6" s="160"/>
      <c r="L6" s="270" t="s">
        <v>53</v>
      </c>
      <c r="M6" s="271"/>
      <c r="N6" s="107" t="s">
        <v>91</v>
      </c>
      <c r="O6" s="272" t="s">
        <v>53</v>
      </c>
      <c r="P6" s="271"/>
      <c r="Q6" s="107" t="s">
        <v>91</v>
      </c>
    </row>
    <row r="7" spans="1:31" s="10" customFormat="1" ht="36.75" customHeight="1">
      <c r="A7" s="108" t="s">
        <v>55</v>
      </c>
      <c r="B7" s="109" t="s">
        <v>56</v>
      </c>
      <c r="C7" s="110" t="s">
        <v>9</v>
      </c>
      <c r="D7" s="111" t="s">
        <v>57</v>
      </c>
      <c r="E7" s="112" t="s">
        <v>58</v>
      </c>
      <c r="F7" s="112" t="s">
        <v>92</v>
      </c>
      <c r="G7" s="113" t="s">
        <v>93</v>
      </c>
      <c r="H7" s="112" t="s">
        <v>92</v>
      </c>
      <c r="I7" s="112" t="s">
        <v>61</v>
      </c>
      <c r="J7" s="114" t="s">
        <v>62</v>
      </c>
      <c r="K7" s="114" t="s">
        <v>94</v>
      </c>
      <c r="L7" s="115" t="s">
        <v>95</v>
      </c>
      <c r="M7" s="115" t="s">
        <v>66</v>
      </c>
      <c r="N7" s="116" t="s">
        <v>96</v>
      </c>
      <c r="O7" s="115" t="s">
        <v>95</v>
      </c>
      <c r="P7" s="115" t="s">
        <v>66</v>
      </c>
      <c r="Q7" s="117" t="s">
        <v>96</v>
      </c>
    </row>
    <row r="8" spans="1:31" s="129" customFormat="1" ht="14.25">
      <c r="A8" s="118"/>
      <c r="B8" s="119"/>
      <c r="C8" s="120"/>
      <c r="D8" s="121"/>
      <c r="E8" s="122"/>
      <c r="F8" s="122"/>
      <c r="G8" s="123"/>
      <c r="H8" s="122"/>
      <c r="I8" s="122"/>
      <c r="J8" s="124" t="s">
        <v>67</v>
      </c>
      <c r="K8" s="119"/>
      <c r="L8" s="125" t="s">
        <v>69</v>
      </c>
      <c r="M8" s="126" t="s">
        <v>68</v>
      </c>
      <c r="N8" s="127" t="s">
        <v>68</v>
      </c>
      <c r="O8" s="125" t="s">
        <v>69</v>
      </c>
      <c r="P8" s="126" t="s">
        <v>68</v>
      </c>
      <c r="Q8" s="128" t="s">
        <v>68</v>
      </c>
    </row>
    <row r="9" spans="1:31" s="10" customFormat="1" ht="45" customHeight="1">
      <c r="A9" s="163">
        <v>43560</v>
      </c>
      <c r="B9" s="164">
        <v>0.41666666666666657</v>
      </c>
      <c r="C9" s="165" t="s">
        <v>9</v>
      </c>
      <c r="D9" s="166">
        <v>0.43125000000000002</v>
      </c>
      <c r="E9" s="167" t="s">
        <v>97</v>
      </c>
      <c r="F9" s="167" t="s">
        <v>98</v>
      </c>
      <c r="G9" s="167" t="s">
        <v>99</v>
      </c>
      <c r="H9" s="167" t="s">
        <v>100</v>
      </c>
      <c r="I9" s="167" t="s">
        <v>101</v>
      </c>
      <c r="J9" s="180">
        <v>143.30000000000001</v>
      </c>
      <c r="K9" s="181" t="s">
        <v>102</v>
      </c>
      <c r="L9" s="182">
        <f t="shared" ref="L9:L15" si="0">IF(I9="","",1)</f>
        <v>1</v>
      </c>
      <c r="M9" s="182">
        <v>10000</v>
      </c>
      <c r="N9" s="183">
        <v>2930</v>
      </c>
      <c r="O9" s="131">
        <f>L9</f>
        <v>1</v>
      </c>
      <c r="P9" s="131">
        <f>M9</f>
        <v>10000</v>
      </c>
      <c r="Q9" s="130">
        <f>N9</f>
        <v>2930</v>
      </c>
    </row>
    <row r="10" spans="1:31" s="10" customFormat="1" ht="45" customHeight="1">
      <c r="A10" s="163">
        <v>43561</v>
      </c>
      <c r="B10" s="168">
        <v>0.5</v>
      </c>
      <c r="C10" s="169" t="s">
        <v>9</v>
      </c>
      <c r="D10" s="170">
        <v>0.51458333333333328</v>
      </c>
      <c r="E10" s="171" t="str">
        <f>IF(G9="","",G9)</f>
        <v>東北療護センター</v>
      </c>
      <c r="F10" s="171" t="str">
        <f>IF(H9="","",H9)</f>
        <v>宮城県仙台市太白区長町南４丁目２０−６</v>
      </c>
      <c r="G10" s="171" t="s">
        <v>97</v>
      </c>
      <c r="H10" s="171" t="s">
        <v>103</v>
      </c>
      <c r="I10" s="171"/>
      <c r="J10" s="184">
        <v>143.30000000000001</v>
      </c>
      <c r="K10" s="185" t="s">
        <v>102</v>
      </c>
      <c r="L10" s="186" t="str">
        <f t="shared" si="0"/>
        <v/>
      </c>
      <c r="M10" s="186"/>
      <c r="N10" s="187"/>
      <c r="O10" s="133" t="str">
        <f t="shared" ref="O10:O15" si="1">L10</f>
        <v/>
      </c>
      <c r="P10" s="131">
        <f t="shared" ref="P10:P15" si="2">M10</f>
        <v>0</v>
      </c>
      <c r="Q10" s="132">
        <f t="shared" ref="Q10:Q15" si="3">N10</f>
        <v>0</v>
      </c>
    </row>
    <row r="11" spans="1:31" s="10" customFormat="1" ht="45" customHeight="1">
      <c r="A11" s="172"/>
      <c r="B11" s="168"/>
      <c r="C11" s="169" t="s">
        <v>9</v>
      </c>
      <c r="D11" s="170"/>
      <c r="E11" s="171"/>
      <c r="F11" s="171"/>
      <c r="G11" s="173"/>
      <c r="H11" s="173"/>
      <c r="I11" s="173"/>
      <c r="J11" s="184"/>
      <c r="K11" s="185"/>
      <c r="L11" s="186" t="str">
        <f t="shared" si="0"/>
        <v/>
      </c>
      <c r="M11" s="186"/>
      <c r="N11" s="187"/>
      <c r="O11" s="133" t="str">
        <f t="shared" si="1"/>
        <v/>
      </c>
      <c r="P11" s="131">
        <f t="shared" si="2"/>
        <v>0</v>
      </c>
      <c r="Q11" s="132">
        <f t="shared" si="3"/>
        <v>0</v>
      </c>
    </row>
    <row r="12" spans="1:31" s="10" customFormat="1" ht="45" customHeight="1">
      <c r="A12" s="172"/>
      <c r="B12" s="168"/>
      <c r="C12" s="169" t="s">
        <v>9</v>
      </c>
      <c r="D12" s="170"/>
      <c r="E12" s="171"/>
      <c r="F12" s="171"/>
      <c r="G12" s="173"/>
      <c r="H12" s="173"/>
      <c r="I12" s="173"/>
      <c r="J12" s="184"/>
      <c r="K12" s="185"/>
      <c r="L12" s="186" t="str">
        <f t="shared" si="0"/>
        <v/>
      </c>
      <c r="M12" s="186"/>
      <c r="N12" s="187"/>
      <c r="O12" s="133" t="str">
        <f t="shared" si="1"/>
        <v/>
      </c>
      <c r="P12" s="131">
        <f t="shared" si="2"/>
        <v>0</v>
      </c>
      <c r="Q12" s="132">
        <f t="shared" si="3"/>
        <v>0</v>
      </c>
    </row>
    <row r="13" spans="1:31" s="10" customFormat="1" ht="45" customHeight="1">
      <c r="A13" s="172"/>
      <c r="B13" s="174"/>
      <c r="C13" s="175" t="s">
        <v>9</v>
      </c>
      <c r="D13" s="176"/>
      <c r="E13" s="177"/>
      <c r="F13" s="177"/>
      <c r="G13" s="178"/>
      <c r="H13" s="178"/>
      <c r="I13" s="178"/>
      <c r="J13" s="188"/>
      <c r="K13" s="189"/>
      <c r="L13" s="190" t="str">
        <f t="shared" si="0"/>
        <v/>
      </c>
      <c r="M13" s="190"/>
      <c r="N13" s="191"/>
      <c r="O13" s="135" t="str">
        <f t="shared" si="1"/>
        <v/>
      </c>
      <c r="P13" s="131">
        <f t="shared" si="2"/>
        <v>0</v>
      </c>
      <c r="Q13" s="134">
        <f t="shared" si="3"/>
        <v>0</v>
      </c>
    </row>
    <row r="14" spans="1:31" s="10" customFormat="1" ht="45" customHeight="1">
      <c r="A14" s="179"/>
      <c r="B14" s="168"/>
      <c r="C14" s="169" t="s">
        <v>9</v>
      </c>
      <c r="D14" s="170"/>
      <c r="E14" s="171"/>
      <c r="F14" s="171"/>
      <c r="G14" s="173"/>
      <c r="H14" s="173"/>
      <c r="I14" s="173"/>
      <c r="J14" s="184"/>
      <c r="K14" s="185"/>
      <c r="L14" s="186" t="str">
        <f t="shared" si="0"/>
        <v/>
      </c>
      <c r="M14" s="186"/>
      <c r="N14" s="187"/>
      <c r="O14" s="133" t="str">
        <f t="shared" si="1"/>
        <v/>
      </c>
      <c r="P14" s="131">
        <f t="shared" si="2"/>
        <v>0</v>
      </c>
      <c r="Q14" s="132">
        <f t="shared" si="3"/>
        <v>0</v>
      </c>
    </row>
    <row r="15" spans="1:31" s="10" customFormat="1" ht="45" customHeight="1" thickBot="1">
      <c r="A15" s="179"/>
      <c r="B15" s="168"/>
      <c r="C15" s="169" t="s">
        <v>9</v>
      </c>
      <c r="D15" s="170"/>
      <c r="E15" s="171"/>
      <c r="F15" s="171"/>
      <c r="G15" s="171"/>
      <c r="H15" s="171"/>
      <c r="I15" s="171"/>
      <c r="J15" s="184"/>
      <c r="K15" s="185"/>
      <c r="L15" s="192" t="str">
        <f t="shared" si="0"/>
        <v/>
      </c>
      <c r="M15" s="192"/>
      <c r="N15" s="193"/>
      <c r="O15" s="137" t="str">
        <f t="shared" si="1"/>
        <v/>
      </c>
      <c r="P15" s="131">
        <f t="shared" si="2"/>
        <v>0</v>
      </c>
      <c r="Q15" s="136">
        <f t="shared" si="3"/>
        <v>0</v>
      </c>
    </row>
    <row r="16" spans="1:31" s="10" customFormat="1" ht="37.5" customHeight="1" thickBot="1">
      <c r="A16" s="280" t="s">
        <v>70</v>
      </c>
      <c r="B16" s="281"/>
      <c r="C16" s="281"/>
      <c r="D16" s="281"/>
      <c r="E16" s="281"/>
      <c r="F16" s="281"/>
      <c r="G16" s="281"/>
      <c r="H16" s="282"/>
      <c r="I16" s="138"/>
      <c r="J16" s="139">
        <f>TRUNC(SUM(J9:J15),-0.1)</f>
        <v>286</v>
      </c>
      <c r="K16" s="140"/>
      <c r="L16" s="141">
        <f t="shared" ref="L16:Q16" si="4">SUM(L9:L15)</f>
        <v>1</v>
      </c>
      <c r="M16" s="141">
        <f t="shared" si="4"/>
        <v>10000</v>
      </c>
      <c r="N16" s="142">
        <f t="shared" si="4"/>
        <v>2930</v>
      </c>
      <c r="O16" s="142">
        <f t="shared" si="4"/>
        <v>1</v>
      </c>
      <c r="P16" s="141">
        <f t="shared" si="4"/>
        <v>10000</v>
      </c>
      <c r="Q16" s="143">
        <f t="shared" si="4"/>
        <v>2930</v>
      </c>
    </row>
    <row r="17" spans="1:17" s="10" customFormat="1" ht="15" thickBot="1">
      <c r="A17" s="283" t="s">
        <v>104</v>
      </c>
      <c r="B17" s="283"/>
      <c r="C17" s="283"/>
      <c r="D17" s="283"/>
      <c r="E17" s="283"/>
      <c r="F17" s="283"/>
      <c r="G17" s="283"/>
      <c r="H17" s="283"/>
      <c r="I17" s="283"/>
      <c r="J17" s="283"/>
      <c r="K17" s="283"/>
      <c r="L17" s="144"/>
      <c r="M17" s="144"/>
      <c r="N17" s="144"/>
      <c r="O17" s="144"/>
      <c r="P17" s="144"/>
      <c r="Q17" s="144"/>
    </row>
    <row r="18" spans="1:17" s="10" customFormat="1" ht="41.25" customHeight="1" thickBot="1">
      <c r="A18" s="105"/>
      <c r="B18" s="105"/>
      <c r="C18" s="106"/>
      <c r="D18" s="105"/>
      <c r="E18" s="105"/>
      <c r="F18" s="105"/>
      <c r="G18" s="105"/>
      <c r="H18" s="105"/>
      <c r="I18" s="105"/>
      <c r="J18" s="106"/>
      <c r="K18" s="159"/>
      <c r="L18" s="284" t="s">
        <v>156</v>
      </c>
      <c r="M18" s="284"/>
      <c r="N18" s="145">
        <f>SUM(M5,M16,N16)</f>
        <v>23512</v>
      </c>
      <c r="O18" s="284" t="s">
        <v>159</v>
      </c>
      <c r="P18" s="284"/>
      <c r="Q18" s="145">
        <f>SUM(P5,P16,Q16)</f>
        <v>23512</v>
      </c>
    </row>
    <row r="19" spans="1:17" s="10" customFormat="1" ht="41.25" customHeight="1" thickBot="1">
      <c r="A19" s="105"/>
      <c r="B19" s="105"/>
      <c r="C19" s="106"/>
      <c r="D19" s="105"/>
      <c r="E19" s="105"/>
      <c r="F19" s="105"/>
      <c r="G19" s="105"/>
      <c r="H19" s="105"/>
      <c r="I19" s="105"/>
      <c r="J19" s="106"/>
      <c r="K19" s="106"/>
      <c r="L19" s="146"/>
      <c r="M19" s="146"/>
      <c r="N19" s="161"/>
      <c r="O19" s="284" t="s">
        <v>158</v>
      </c>
      <c r="P19" s="284"/>
      <c r="Q19" s="145">
        <f>IF(N18-Q18&lt;0,"-",N18-Q18)</f>
        <v>0</v>
      </c>
    </row>
    <row r="20" spans="1:17" s="10" customFormat="1" ht="14.25" customHeight="1" thickBot="1">
      <c r="A20" s="105"/>
      <c r="B20" s="105"/>
      <c r="C20" s="106"/>
      <c r="D20" s="105"/>
      <c r="E20" s="105"/>
      <c r="F20" s="105"/>
      <c r="G20" s="105"/>
      <c r="H20" s="105"/>
      <c r="I20" s="105"/>
      <c r="J20" s="106"/>
      <c r="K20" s="106"/>
      <c r="L20" s="146"/>
      <c r="M20" s="146"/>
      <c r="N20" s="146"/>
      <c r="O20" s="104"/>
      <c r="P20" s="104"/>
      <c r="Q20" s="147"/>
    </row>
    <row r="21" spans="1:17" s="10" customFormat="1" ht="14.25">
      <c r="A21" s="285" t="s">
        <v>105</v>
      </c>
      <c r="B21" s="286"/>
      <c r="C21" s="286"/>
      <c r="D21" s="286"/>
      <c r="E21" s="286"/>
      <c r="F21" s="286"/>
      <c r="G21" s="286"/>
      <c r="H21" s="286"/>
      <c r="I21" s="286"/>
      <c r="J21" s="286"/>
      <c r="K21" s="287"/>
      <c r="L21" s="286"/>
      <c r="M21" s="286"/>
      <c r="N21" s="286"/>
      <c r="O21" s="286"/>
      <c r="P21" s="286"/>
      <c r="Q21" s="287"/>
    </row>
    <row r="22" spans="1:17" s="10" customFormat="1" ht="37.5" customHeight="1">
      <c r="A22" s="235"/>
      <c r="B22" s="236"/>
      <c r="C22" s="236"/>
      <c r="D22" s="236"/>
      <c r="E22" s="236"/>
      <c r="F22" s="236"/>
      <c r="G22" s="236"/>
      <c r="H22" s="236"/>
      <c r="I22" s="236"/>
      <c r="J22" s="236"/>
      <c r="K22" s="275"/>
      <c r="L22" s="236"/>
      <c r="M22" s="236"/>
      <c r="N22" s="236"/>
      <c r="O22" s="236"/>
      <c r="P22" s="236"/>
      <c r="Q22" s="275"/>
    </row>
    <row r="23" spans="1:17" s="10" customFormat="1" ht="37.5" customHeight="1">
      <c r="A23" s="235"/>
      <c r="B23" s="236"/>
      <c r="C23" s="236"/>
      <c r="D23" s="236"/>
      <c r="E23" s="236"/>
      <c r="F23" s="236"/>
      <c r="G23" s="236"/>
      <c r="H23" s="236"/>
      <c r="I23" s="236"/>
      <c r="J23" s="236"/>
      <c r="K23" s="275"/>
      <c r="L23" s="236"/>
      <c r="M23" s="236"/>
      <c r="N23" s="236"/>
      <c r="O23" s="236"/>
      <c r="P23" s="236"/>
      <c r="Q23" s="275"/>
    </row>
    <row r="24" spans="1:17" s="10" customFormat="1" ht="37.5" customHeight="1">
      <c r="A24" s="235"/>
      <c r="B24" s="236"/>
      <c r="C24" s="236"/>
      <c r="D24" s="236"/>
      <c r="E24" s="236"/>
      <c r="F24" s="236"/>
      <c r="G24" s="236"/>
      <c r="H24" s="236"/>
      <c r="I24" s="236"/>
      <c r="J24" s="236"/>
      <c r="K24" s="275"/>
      <c r="L24" s="236"/>
      <c r="M24" s="236"/>
      <c r="N24" s="236"/>
      <c r="O24" s="236"/>
      <c r="P24" s="236"/>
      <c r="Q24" s="275"/>
    </row>
    <row r="25" spans="1:17" s="10" customFormat="1" ht="37.5" customHeight="1">
      <c r="A25" s="235"/>
      <c r="B25" s="236"/>
      <c r="C25" s="236"/>
      <c r="D25" s="236"/>
      <c r="E25" s="236"/>
      <c r="F25" s="236"/>
      <c r="G25" s="236"/>
      <c r="H25" s="236"/>
      <c r="I25" s="236"/>
      <c r="J25" s="236"/>
      <c r="K25" s="275"/>
      <c r="L25" s="236"/>
      <c r="M25" s="236"/>
      <c r="N25" s="236"/>
      <c r="O25" s="236"/>
      <c r="P25" s="236"/>
      <c r="Q25" s="275"/>
    </row>
    <row r="26" spans="1:17" s="10" customFormat="1" ht="37.5" customHeight="1">
      <c r="A26" s="235"/>
      <c r="B26" s="236"/>
      <c r="C26" s="236"/>
      <c r="D26" s="236"/>
      <c r="E26" s="236"/>
      <c r="F26" s="236"/>
      <c r="G26" s="236"/>
      <c r="H26" s="236"/>
      <c r="I26" s="236"/>
      <c r="J26" s="236"/>
      <c r="K26" s="275"/>
      <c r="L26" s="236"/>
      <c r="M26" s="236"/>
      <c r="N26" s="236"/>
      <c r="O26" s="236"/>
      <c r="P26" s="236"/>
      <c r="Q26" s="275"/>
    </row>
    <row r="27" spans="1:17" s="10" customFormat="1" ht="37.5" customHeight="1">
      <c r="A27" s="235"/>
      <c r="B27" s="236"/>
      <c r="C27" s="236"/>
      <c r="D27" s="236"/>
      <c r="E27" s="236"/>
      <c r="F27" s="236"/>
      <c r="G27" s="236"/>
      <c r="H27" s="236"/>
      <c r="I27" s="236"/>
      <c r="J27" s="236"/>
      <c r="K27" s="275"/>
      <c r="L27" s="236"/>
      <c r="M27" s="236"/>
      <c r="N27" s="236"/>
      <c r="O27" s="236"/>
      <c r="P27" s="236"/>
      <c r="Q27" s="275"/>
    </row>
    <row r="28" spans="1:17" s="10" customFormat="1" ht="37.5" customHeight="1">
      <c r="A28" s="235"/>
      <c r="B28" s="236"/>
      <c r="C28" s="236"/>
      <c r="D28" s="236"/>
      <c r="E28" s="236"/>
      <c r="F28" s="236"/>
      <c r="G28" s="236"/>
      <c r="H28" s="236"/>
      <c r="I28" s="236"/>
      <c r="J28" s="236"/>
      <c r="K28" s="275"/>
      <c r="L28" s="236"/>
      <c r="M28" s="236"/>
      <c r="N28" s="236"/>
      <c r="O28" s="236"/>
      <c r="P28" s="236"/>
      <c r="Q28" s="275"/>
    </row>
    <row r="29" spans="1:17" s="10" customFormat="1" ht="37.5" customHeight="1">
      <c r="A29" s="235"/>
      <c r="B29" s="236"/>
      <c r="C29" s="236"/>
      <c r="D29" s="236"/>
      <c r="E29" s="236"/>
      <c r="F29" s="236"/>
      <c r="G29" s="236"/>
      <c r="H29" s="236"/>
      <c r="I29" s="236"/>
      <c r="J29" s="236"/>
      <c r="K29" s="275"/>
      <c r="L29" s="236"/>
      <c r="M29" s="236"/>
      <c r="N29" s="236"/>
      <c r="O29" s="236"/>
      <c r="P29" s="236"/>
      <c r="Q29" s="275"/>
    </row>
    <row r="30" spans="1:17" s="10" customFormat="1" ht="37.5" customHeight="1">
      <c r="A30" s="235"/>
      <c r="B30" s="236"/>
      <c r="C30" s="236"/>
      <c r="D30" s="236"/>
      <c r="E30" s="236"/>
      <c r="F30" s="236"/>
      <c r="G30" s="236"/>
      <c r="H30" s="236"/>
      <c r="I30" s="236"/>
      <c r="J30" s="236"/>
      <c r="K30" s="275"/>
      <c r="L30" s="236"/>
      <c r="M30" s="236"/>
      <c r="N30" s="236"/>
      <c r="O30" s="236"/>
      <c r="P30" s="236"/>
      <c r="Q30" s="275"/>
    </row>
    <row r="31" spans="1:17" s="10" customFormat="1" ht="37.5" customHeight="1">
      <c r="A31" s="235"/>
      <c r="B31" s="236"/>
      <c r="C31" s="236"/>
      <c r="D31" s="236"/>
      <c r="E31" s="236"/>
      <c r="F31" s="236"/>
      <c r="G31" s="236"/>
      <c r="H31" s="236"/>
      <c r="I31" s="236"/>
      <c r="J31" s="236"/>
      <c r="K31" s="275"/>
      <c r="L31" s="236"/>
      <c r="M31" s="236"/>
      <c r="N31" s="236"/>
      <c r="O31" s="236"/>
      <c r="P31" s="236"/>
      <c r="Q31" s="275"/>
    </row>
    <row r="32" spans="1:17" s="10" customFormat="1" ht="37.5" customHeight="1">
      <c r="A32" s="235"/>
      <c r="B32" s="236"/>
      <c r="C32" s="236"/>
      <c r="D32" s="236"/>
      <c r="E32" s="236"/>
      <c r="F32" s="236"/>
      <c r="G32" s="236"/>
      <c r="H32" s="236"/>
      <c r="I32" s="236"/>
      <c r="J32" s="236"/>
      <c r="K32" s="275"/>
      <c r="L32" s="236"/>
      <c r="M32" s="236"/>
      <c r="N32" s="236"/>
      <c r="O32" s="236"/>
      <c r="P32" s="236"/>
      <c r="Q32" s="275"/>
    </row>
    <row r="33" spans="1:17" s="10" customFormat="1" ht="37.5" customHeight="1">
      <c r="A33" s="235"/>
      <c r="B33" s="236"/>
      <c r="C33" s="236"/>
      <c r="D33" s="236"/>
      <c r="E33" s="236"/>
      <c r="F33" s="236"/>
      <c r="G33" s="236"/>
      <c r="H33" s="236"/>
      <c r="I33" s="236"/>
      <c r="J33" s="236"/>
      <c r="K33" s="275"/>
      <c r="L33" s="236"/>
      <c r="M33" s="236"/>
      <c r="N33" s="236"/>
      <c r="O33" s="236"/>
      <c r="P33" s="236"/>
      <c r="Q33" s="275"/>
    </row>
    <row r="34" spans="1:17" s="10" customFormat="1" ht="37.5" customHeight="1">
      <c r="A34" s="235"/>
      <c r="B34" s="236"/>
      <c r="C34" s="236"/>
      <c r="D34" s="236"/>
      <c r="E34" s="236"/>
      <c r="F34" s="236"/>
      <c r="G34" s="236"/>
      <c r="H34" s="236"/>
      <c r="I34" s="236"/>
      <c r="J34" s="236"/>
      <c r="K34" s="275"/>
      <c r="L34" s="236"/>
      <c r="M34" s="236"/>
      <c r="N34" s="236"/>
      <c r="O34" s="236"/>
      <c r="P34" s="236"/>
      <c r="Q34" s="275"/>
    </row>
    <row r="35" spans="1:17" s="10" customFormat="1" ht="37.5" customHeight="1">
      <c r="A35" s="235"/>
      <c r="B35" s="236"/>
      <c r="C35" s="236"/>
      <c r="D35" s="236"/>
      <c r="E35" s="236"/>
      <c r="F35" s="236"/>
      <c r="G35" s="236"/>
      <c r="H35" s="236"/>
      <c r="I35" s="236"/>
      <c r="J35" s="236"/>
      <c r="K35" s="275"/>
      <c r="L35" s="236"/>
      <c r="M35" s="236"/>
      <c r="N35" s="236"/>
      <c r="O35" s="236"/>
      <c r="P35" s="236"/>
      <c r="Q35" s="275"/>
    </row>
    <row r="36" spans="1:17" s="10" customFormat="1" ht="37.5" customHeight="1">
      <c r="A36" s="235"/>
      <c r="B36" s="236"/>
      <c r="C36" s="236"/>
      <c r="D36" s="236"/>
      <c r="E36" s="236"/>
      <c r="F36" s="236"/>
      <c r="G36" s="236"/>
      <c r="H36" s="236"/>
      <c r="I36" s="236"/>
      <c r="J36" s="236"/>
      <c r="K36" s="275"/>
      <c r="L36" s="236"/>
      <c r="M36" s="236"/>
      <c r="N36" s="236"/>
      <c r="O36" s="236"/>
      <c r="P36" s="236"/>
      <c r="Q36" s="275"/>
    </row>
    <row r="37" spans="1:17" s="10" customFormat="1" ht="37.5" customHeight="1">
      <c r="A37" s="235"/>
      <c r="B37" s="236"/>
      <c r="C37" s="236"/>
      <c r="D37" s="236"/>
      <c r="E37" s="236"/>
      <c r="F37" s="236"/>
      <c r="G37" s="236"/>
      <c r="H37" s="236"/>
      <c r="I37" s="236"/>
      <c r="J37" s="236"/>
      <c r="K37" s="275"/>
      <c r="L37" s="236"/>
      <c r="M37" s="236"/>
      <c r="N37" s="236"/>
      <c r="O37" s="236"/>
      <c r="P37" s="236"/>
      <c r="Q37" s="275"/>
    </row>
    <row r="38" spans="1:17" s="10" customFormat="1" ht="37.5" customHeight="1">
      <c r="A38" s="235"/>
      <c r="B38" s="236"/>
      <c r="C38" s="236"/>
      <c r="D38" s="236"/>
      <c r="E38" s="236"/>
      <c r="F38" s="236"/>
      <c r="G38" s="236"/>
      <c r="H38" s="236"/>
      <c r="I38" s="236"/>
      <c r="J38" s="236"/>
      <c r="K38" s="275"/>
      <c r="L38" s="236"/>
      <c r="M38" s="236"/>
      <c r="N38" s="236"/>
      <c r="O38" s="236"/>
      <c r="P38" s="236"/>
      <c r="Q38" s="275"/>
    </row>
    <row r="39" spans="1:17" s="10" customFormat="1" ht="37.5" customHeight="1">
      <c r="A39" s="235"/>
      <c r="B39" s="236"/>
      <c r="C39" s="236"/>
      <c r="D39" s="236"/>
      <c r="E39" s="236"/>
      <c r="F39" s="236"/>
      <c r="G39" s="236"/>
      <c r="H39" s="236"/>
      <c r="I39" s="236"/>
      <c r="J39" s="236"/>
      <c r="K39" s="275"/>
      <c r="L39" s="236"/>
      <c r="M39" s="236"/>
      <c r="N39" s="236"/>
      <c r="O39" s="236"/>
      <c r="P39" s="236"/>
      <c r="Q39" s="275"/>
    </row>
    <row r="40" spans="1:17" s="10" customFormat="1" ht="37.5" customHeight="1">
      <c r="A40" s="235"/>
      <c r="B40" s="236"/>
      <c r="C40" s="236"/>
      <c r="D40" s="236"/>
      <c r="E40" s="236"/>
      <c r="F40" s="236"/>
      <c r="G40" s="236"/>
      <c r="H40" s="236"/>
      <c r="I40" s="236"/>
      <c r="J40" s="236"/>
      <c r="K40" s="275"/>
      <c r="L40" s="236"/>
      <c r="M40" s="236"/>
      <c r="N40" s="236"/>
      <c r="O40" s="236"/>
      <c r="P40" s="236"/>
      <c r="Q40" s="275"/>
    </row>
    <row r="41" spans="1:17" s="10" customFormat="1" ht="37.5" customHeight="1">
      <c r="A41" s="235"/>
      <c r="B41" s="236"/>
      <c r="C41" s="236"/>
      <c r="D41" s="236"/>
      <c r="E41" s="236"/>
      <c r="F41" s="236"/>
      <c r="G41" s="236"/>
      <c r="H41" s="236"/>
      <c r="I41" s="236"/>
      <c r="J41" s="236"/>
      <c r="K41" s="275"/>
      <c r="L41" s="236"/>
      <c r="M41" s="236"/>
      <c r="N41" s="236"/>
      <c r="O41" s="236"/>
      <c r="P41" s="236"/>
      <c r="Q41" s="275"/>
    </row>
    <row r="42" spans="1:17" s="10" customFormat="1" ht="37.5" customHeight="1">
      <c r="A42" s="235"/>
      <c r="B42" s="236"/>
      <c r="C42" s="236"/>
      <c r="D42" s="236"/>
      <c r="E42" s="236"/>
      <c r="F42" s="236"/>
      <c r="G42" s="236"/>
      <c r="H42" s="236"/>
      <c r="I42" s="236"/>
      <c r="J42" s="236"/>
      <c r="K42" s="275"/>
      <c r="L42" s="236"/>
      <c r="M42" s="236"/>
      <c r="N42" s="236"/>
      <c r="O42" s="236"/>
      <c r="P42" s="236"/>
      <c r="Q42" s="275"/>
    </row>
    <row r="43" spans="1:17" s="10" customFormat="1" ht="37.5" customHeight="1">
      <c r="A43" s="235"/>
      <c r="B43" s="236"/>
      <c r="C43" s="236"/>
      <c r="D43" s="236"/>
      <c r="E43" s="236"/>
      <c r="F43" s="236"/>
      <c r="G43" s="236"/>
      <c r="H43" s="236"/>
      <c r="I43" s="236"/>
      <c r="J43" s="236"/>
      <c r="K43" s="275"/>
      <c r="L43" s="236"/>
      <c r="M43" s="236"/>
      <c r="N43" s="236"/>
      <c r="O43" s="236"/>
      <c r="P43" s="236"/>
      <c r="Q43" s="275"/>
    </row>
    <row r="44" spans="1:17" s="10" customFormat="1" ht="37.5" customHeight="1">
      <c r="A44" s="235"/>
      <c r="B44" s="236"/>
      <c r="C44" s="236"/>
      <c r="D44" s="236"/>
      <c r="E44" s="236"/>
      <c r="F44" s="236"/>
      <c r="G44" s="236"/>
      <c r="H44" s="236"/>
      <c r="I44" s="236"/>
      <c r="J44" s="236"/>
      <c r="K44" s="275"/>
      <c r="L44" s="236"/>
      <c r="M44" s="236"/>
      <c r="N44" s="236"/>
      <c r="O44" s="236"/>
      <c r="P44" s="236"/>
      <c r="Q44" s="275"/>
    </row>
    <row r="45" spans="1:17" s="10" customFormat="1" ht="37.5" customHeight="1">
      <c r="A45" s="235"/>
      <c r="B45" s="236"/>
      <c r="C45" s="236"/>
      <c r="D45" s="236"/>
      <c r="E45" s="236"/>
      <c r="F45" s="236"/>
      <c r="G45" s="236"/>
      <c r="H45" s="236"/>
      <c r="I45" s="236"/>
      <c r="J45" s="236"/>
      <c r="K45" s="275"/>
      <c r="L45" s="236"/>
      <c r="M45" s="236"/>
      <c r="N45" s="236"/>
      <c r="O45" s="236"/>
      <c r="P45" s="236"/>
      <c r="Q45" s="275"/>
    </row>
    <row r="46" spans="1:17" s="10" customFormat="1" ht="37.5" customHeight="1">
      <c r="A46" s="235"/>
      <c r="B46" s="236"/>
      <c r="C46" s="236"/>
      <c r="D46" s="236"/>
      <c r="E46" s="236"/>
      <c r="F46" s="236"/>
      <c r="G46" s="236"/>
      <c r="H46" s="236"/>
      <c r="I46" s="236"/>
      <c r="J46" s="236"/>
      <c r="K46" s="275"/>
      <c r="L46" s="236"/>
      <c r="M46" s="236"/>
      <c r="N46" s="236"/>
      <c r="O46" s="236"/>
      <c r="P46" s="236"/>
      <c r="Q46" s="275"/>
    </row>
    <row r="47" spans="1:17" s="10" customFormat="1" ht="37.5" customHeight="1">
      <c r="A47" s="235"/>
      <c r="B47" s="236"/>
      <c r="C47" s="236"/>
      <c r="D47" s="236"/>
      <c r="E47" s="236"/>
      <c r="F47" s="236"/>
      <c r="G47" s="236"/>
      <c r="H47" s="236"/>
      <c r="I47" s="236"/>
      <c r="J47" s="236"/>
      <c r="K47" s="275"/>
      <c r="L47" s="236"/>
      <c r="M47" s="236"/>
      <c r="N47" s="236"/>
      <c r="O47" s="236"/>
      <c r="P47" s="236"/>
      <c r="Q47" s="275"/>
    </row>
    <row r="48" spans="1:17" s="10" customFormat="1" ht="37.5" customHeight="1">
      <c r="A48" s="235"/>
      <c r="B48" s="236"/>
      <c r="C48" s="236"/>
      <c r="D48" s="236"/>
      <c r="E48" s="236"/>
      <c r="F48" s="236"/>
      <c r="G48" s="236"/>
      <c r="H48" s="236"/>
      <c r="I48" s="236"/>
      <c r="J48" s="236"/>
      <c r="K48" s="275"/>
      <c r="L48" s="236"/>
      <c r="M48" s="236"/>
      <c r="N48" s="236"/>
      <c r="O48" s="236"/>
      <c r="P48" s="236"/>
      <c r="Q48" s="275"/>
    </row>
    <row r="49" spans="1:17" s="10" customFormat="1" ht="37.5" customHeight="1">
      <c r="A49" s="235"/>
      <c r="B49" s="236"/>
      <c r="C49" s="236"/>
      <c r="D49" s="236"/>
      <c r="E49" s="236"/>
      <c r="F49" s="236"/>
      <c r="G49" s="236"/>
      <c r="H49" s="236"/>
      <c r="I49" s="236"/>
      <c r="J49" s="236"/>
      <c r="K49" s="275"/>
      <c r="L49" s="236"/>
      <c r="M49" s="236"/>
      <c r="N49" s="236"/>
      <c r="O49" s="236"/>
      <c r="P49" s="236"/>
      <c r="Q49" s="275"/>
    </row>
    <row r="50" spans="1:17" s="10" customFormat="1" ht="37.5" customHeight="1">
      <c r="A50" s="235"/>
      <c r="B50" s="236"/>
      <c r="C50" s="236"/>
      <c r="D50" s="236"/>
      <c r="E50" s="236"/>
      <c r="F50" s="236"/>
      <c r="G50" s="236"/>
      <c r="H50" s="236"/>
      <c r="I50" s="236"/>
      <c r="J50" s="236"/>
      <c r="K50" s="275"/>
      <c r="L50" s="236"/>
      <c r="M50" s="236"/>
      <c r="N50" s="236"/>
      <c r="O50" s="236"/>
      <c r="P50" s="236"/>
      <c r="Q50" s="275"/>
    </row>
    <row r="51" spans="1:17" s="10" customFormat="1" ht="37.5" customHeight="1" thickBot="1">
      <c r="A51" s="276"/>
      <c r="B51" s="277"/>
      <c r="C51" s="277"/>
      <c r="D51" s="277"/>
      <c r="E51" s="277"/>
      <c r="F51" s="277"/>
      <c r="G51" s="277"/>
      <c r="H51" s="277"/>
      <c r="I51" s="277"/>
      <c r="J51" s="277"/>
      <c r="K51" s="278"/>
      <c r="L51" s="277"/>
      <c r="M51" s="277"/>
      <c r="N51" s="277"/>
      <c r="O51" s="277"/>
      <c r="P51" s="277"/>
      <c r="Q51" s="278"/>
    </row>
    <row r="52" spans="1:17" ht="37.5" customHeight="1">
      <c r="A52" s="279" t="s">
        <v>72</v>
      </c>
      <c r="B52" s="279"/>
      <c r="C52" s="279"/>
      <c r="D52" s="279"/>
      <c r="E52" s="279"/>
      <c r="F52" s="279"/>
      <c r="G52" s="279"/>
      <c r="H52" s="279"/>
      <c r="I52" s="279"/>
      <c r="J52" s="279"/>
      <c r="K52" s="279"/>
    </row>
    <row r="54" spans="1:17" ht="37.5" customHeight="1">
      <c r="H54" s="148"/>
    </row>
    <row r="55" spans="1:17" ht="37.5" customHeight="1">
      <c r="H55"/>
    </row>
    <row r="56" spans="1:17" ht="37.5" customHeight="1">
      <c r="H56"/>
    </row>
    <row r="57" spans="1:17" ht="37.5" customHeight="1">
      <c r="H57"/>
    </row>
    <row r="58" spans="1:17" ht="37.5" customHeight="1">
      <c r="H58"/>
    </row>
    <row r="59" spans="1:17" ht="37.5" customHeight="1">
      <c r="H59"/>
    </row>
    <row r="60" spans="1:17" ht="37.5" customHeight="1">
      <c r="H60"/>
    </row>
  </sheetData>
  <mergeCells count="22">
    <mergeCell ref="A22:K51"/>
    <mergeCell ref="L22:Q51"/>
    <mergeCell ref="A52:K52"/>
    <mergeCell ref="A16:H16"/>
    <mergeCell ref="A17:K17"/>
    <mergeCell ref="L18:M18"/>
    <mergeCell ref="O18:P18"/>
    <mergeCell ref="O19:P19"/>
    <mergeCell ref="A21:K21"/>
    <mergeCell ref="L21:Q21"/>
    <mergeCell ref="B6:D6"/>
    <mergeCell ref="L6:M6"/>
    <mergeCell ref="O6:P6"/>
    <mergeCell ref="B5:D5"/>
    <mergeCell ref="M5:N5"/>
    <mergeCell ref="P5:Q5"/>
    <mergeCell ref="A1:Q1"/>
    <mergeCell ref="A3:Q3"/>
    <mergeCell ref="B4:D4"/>
    <mergeCell ref="A2:Q2"/>
    <mergeCell ref="L4:N4"/>
    <mergeCell ref="O4:Q4"/>
  </mergeCells>
  <phoneticPr fontId="17"/>
  <printOptions horizontalCentered="1"/>
  <pageMargins left="0.74803149606299213" right="0.47244094488188976" top="0.6692913385826772" bottom="0.35433070866141736" header="0.39370078740157483" footer="0.27559055118110237"/>
  <pageSetup paperSize="9" scale="45"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E60"/>
  <sheetViews>
    <sheetView showZeros="0" view="pageBreakPreview" zoomScale="70" zoomScaleSheetLayoutView="70" workbookViewId="0">
      <selection activeCell="M5" sqref="M5:N5"/>
    </sheetView>
  </sheetViews>
  <sheetFormatPr defaultColWidth="2.625" defaultRowHeight="37.5" customHeight="1"/>
  <cols>
    <col min="1" max="1" width="7.875" style="8" bestFit="1" customWidth="1"/>
    <col min="2" max="2" width="7.75" style="8" bestFit="1" customWidth="1"/>
    <col min="3" max="3" width="4.25" style="9" bestFit="1" customWidth="1"/>
    <col min="4" max="4" width="7.75" style="8" bestFit="1" customWidth="1"/>
    <col min="5" max="5" width="12.375" style="8" customWidth="1"/>
    <col min="6" max="6" width="18.75" style="8" customWidth="1"/>
    <col min="7" max="7" width="12.375" style="8" customWidth="1"/>
    <col min="8" max="8" width="18.75" style="8" customWidth="1"/>
    <col min="9" max="9" width="8.875" style="8" customWidth="1"/>
    <col min="10" max="10" width="8.875" style="9" customWidth="1"/>
    <col min="11" max="11" width="12.375" style="9" customWidth="1"/>
    <col min="12" max="17" width="10" style="8" customWidth="1"/>
    <col min="18" max="16384" width="2.625" style="8"/>
  </cols>
  <sheetData>
    <row r="1" spans="1:31" ht="17.25">
      <c r="A1" s="213" t="s">
        <v>40</v>
      </c>
      <c r="B1" s="213"/>
      <c r="C1" s="213"/>
      <c r="D1" s="213"/>
      <c r="E1" s="213"/>
      <c r="F1" s="213"/>
      <c r="G1" s="213"/>
      <c r="H1" s="213"/>
      <c r="I1" s="213"/>
      <c r="J1" s="213"/>
      <c r="K1" s="213"/>
      <c r="L1" s="213"/>
      <c r="M1" s="213"/>
      <c r="N1" s="213"/>
      <c r="O1" s="213"/>
      <c r="P1" s="213"/>
      <c r="Q1" s="213"/>
    </row>
    <row r="2" spans="1:31" s="95" customFormat="1" ht="15" customHeight="1">
      <c r="A2" s="218" t="s">
        <v>1</v>
      </c>
      <c r="B2" s="218"/>
      <c r="C2" s="218"/>
      <c r="D2" s="218"/>
      <c r="E2" s="218"/>
      <c r="F2" s="218"/>
      <c r="G2" s="218"/>
      <c r="H2" s="218"/>
      <c r="I2" s="218"/>
      <c r="J2" s="218"/>
      <c r="K2" s="218"/>
      <c r="L2" s="218"/>
      <c r="M2" s="218"/>
      <c r="N2" s="218"/>
      <c r="O2" s="218"/>
      <c r="P2" s="218"/>
      <c r="Q2" s="218"/>
      <c r="R2" s="156"/>
      <c r="S2" s="156"/>
      <c r="T2" s="156"/>
      <c r="U2" s="156"/>
      <c r="V2" s="156"/>
      <c r="W2" s="156"/>
      <c r="X2" s="156"/>
      <c r="Y2" s="156"/>
      <c r="Z2" s="156"/>
      <c r="AA2" s="156"/>
      <c r="AB2" s="156"/>
      <c r="AC2" s="156"/>
      <c r="AD2" s="156"/>
      <c r="AE2" s="156"/>
    </row>
    <row r="3" spans="1:31" ht="45" customHeight="1" thickBot="1">
      <c r="A3" s="263" t="s">
        <v>88</v>
      </c>
      <c r="B3" s="215"/>
      <c r="C3" s="215"/>
      <c r="D3" s="215"/>
      <c r="E3" s="215"/>
      <c r="F3" s="215"/>
      <c r="G3" s="215"/>
      <c r="H3" s="215"/>
      <c r="I3" s="215"/>
      <c r="J3" s="215"/>
      <c r="K3" s="215"/>
      <c r="L3" s="215"/>
      <c r="M3" s="215"/>
      <c r="N3" s="215"/>
      <c r="O3" s="215"/>
      <c r="P3" s="215"/>
      <c r="Q3" s="215"/>
    </row>
    <row r="4" spans="1:31" s="10" customFormat="1" ht="36.75" customHeight="1">
      <c r="A4" s="102" t="s">
        <v>44</v>
      </c>
      <c r="B4" s="264" t="str">
        <f>'出張等計画書（車使用の場合）'!Q24</f>
        <v>B</v>
      </c>
      <c r="C4" s="264"/>
      <c r="D4" s="264"/>
      <c r="E4" s="103"/>
      <c r="F4" s="103"/>
      <c r="G4" s="103"/>
      <c r="H4" s="103"/>
      <c r="I4" s="103"/>
      <c r="J4" s="104"/>
      <c r="K4" s="158"/>
      <c r="L4" s="265" t="s">
        <v>89</v>
      </c>
      <c r="M4" s="265"/>
      <c r="N4" s="266"/>
      <c r="O4" s="265" t="s">
        <v>90</v>
      </c>
      <c r="P4" s="267"/>
      <c r="Q4" s="268"/>
    </row>
    <row r="5" spans="1:31" s="10" customFormat="1" ht="36.75" customHeight="1">
      <c r="A5" s="102" t="s">
        <v>48</v>
      </c>
      <c r="B5" s="264" t="str">
        <f>'出張等計画書（車使用の場合）'!I24</f>
        <v>各種療法士</v>
      </c>
      <c r="C5" s="264"/>
      <c r="D5" s="264"/>
      <c r="E5" s="105"/>
      <c r="F5" s="105"/>
      <c r="G5" s="105"/>
      <c r="H5" s="105"/>
      <c r="I5" s="105"/>
      <c r="J5" s="106"/>
      <c r="K5" s="159"/>
      <c r="L5" s="162"/>
      <c r="M5" s="273" t="str">
        <f>IF(J9&lt;8,"",J16*37)</f>
        <v/>
      </c>
      <c r="N5" s="274"/>
      <c r="O5" s="157"/>
      <c r="P5" s="273" t="str">
        <f>M5</f>
        <v/>
      </c>
      <c r="Q5" s="274"/>
    </row>
    <row r="6" spans="1:31" s="10" customFormat="1" ht="36.75" customHeight="1" thickBot="1">
      <c r="A6" s="102" t="s">
        <v>49</v>
      </c>
      <c r="B6" s="269" t="str">
        <f>IF(ISNA(VLOOKUP(B5,'（参考）日当・宿泊料'!B:C,2,FALSE)),"？",VLOOKUP(B5,'（参考）日当・宿泊料'!B:C,2,FALSE))</f>
        <v>③</v>
      </c>
      <c r="C6" s="269"/>
      <c r="D6" s="269"/>
      <c r="E6" s="105"/>
      <c r="F6" s="105"/>
      <c r="G6" s="105"/>
      <c r="H6" s="105"/>
      <c r="I6" s="105"/>
      <c r="J6" s="106"/>
      <c r="K6" s="160"/>
      <c r="L6" s="270" t="s">
        <v>53</v>
      </c>
      <c r="M6" s="271"/>
      <c r="N6" s="107" t="s">
        <v>91</v>
      </c>
      <c r="O6" s="272" t="s">
        <v>53</v>
      </c>
      <c r="P6" s="271"/>
      <c r="Q6" s="107" t="s">
        <v>91</v>
      </c>
    </row>
    <row r="7" spans="1:31" s="10" customFormat="1" ht="36.75" customHeight="1">
      <c r="A7" s="108" t="s">
        <v>55</v>
      </c>
      <c r="B7" s="109" t="s">
        <v>56</v>
      </c>
      <c r="C7" s="110" t="s">
        <v>9</v>
      </c>
      <c r="D7" s="111" t="s">
        <v>57</v>
      </c>
      <c r="E7" s="112" t="s">
        <v>58</v>
      </c>
      <c r="F7" s="112" t="s">
        <v>92</v>
      </c>
      <c r="G7" s="113" t="s">
        <v>93</v>
      </c>
      <c r="H7" s="112" t="s">
        <v>92</v>
      </c>
      <c r="I7" s="112" t="s">
        <v>61</v>
      </c>
      <c r="J7" s="114" t="s">
        <v>62</v>
      </c>
      <c r="K7" s="114" t="s">
        <v>94</v>
      </c>
      <c r="L7" s="115" t="s">
        <v>95</v>
      </c>
      <c r="M7" s="115" t="s">
        <v>66</v>
      </c>
      <c r="N7" s="116" t="s">
        <v>96</v>
      </c>
      <c r="O7" s="115" t="s">
        <v>95</v>
      </c>
      <c r="P7" s="115" t="s">
        <v>66</v>
      </c>
      <c r="Q7" s="117" t="s">
        <v>96</v>
      </c>
      <c r="R7" s="149"/>
    </row>
    <row r="8" spans="1:31" s="10" customFormat="1" ht="14.25">
      <c r="A8" s="118"/>
      <c r="B8" s="119"/>
      <c r="C8" s="120"/>
      <c r="D8" s="121"/>
      <c r="E8" s="122"/>
      <c r="F8" s="122"/>
      <c r="G8" s="123"/>
      <c r="H8" s="122"/>
      <c r="I8" s="122"/>
      <c r="J8" s="124" t="s">
        <v>67</v>
      </c>
      <c r="K8" s="119"/>
      <c r="L8" s="125" t="s">
        <v>69</v>
      </c>
      <c r="M8" s="126" t="s">
        <v>68</v>
      </c>
      <c r="N8" s="127" t="s">
        <v>68</v>
      </c>
      <c r="O8" s="125" t="s">
        <v>69</v>
      </c>
      <c r="P8" s="126" t="s">
        <v>68</v>
      </c>
      <c r="Q8" s="128" t="s">
        <v>68</v>
      </c>
    </row>
    <row r="9" spans="1:31" s="10" customFormat="1" ht="45" customHeight="1">
      <c r="A9" s="194">
        <v>43560</v>
      </c>
      <c r="B9" s="164">
        <v>0.41666666666666657</v>
      </c>
      <c r="C9" s="165" t="s">
        <v>9</v>
      </c>
      <c r="D9" s="166">
        <v>0.43125000000000002</v>
      </c>
      <c r="E9" s="167" t="s">
        <v>97</v>
      </c>
      <c r="F9" s="167" t="s">
        <v>98</v>
      </c>
      <c r="G9" s="167" t="s">
        <v>99</v>
      </c>
      <c r="H9" s="167" t="s">
        <v>100</v>
      </c>
      <c r="I9" s="167" t="s">
        <v>101</v>
      </c>
      <c r="J9" s="181"/>
      <c r="K9" s="181" t="s">
        <v>102</v>
      </c>
      <c r="L9" s="182">
        <f t="shared" ref="L9:L15" si="0">IF(I9="","",1)</f>
        <v>1</v>
      </c>
      <c r="M9" s="182">
        <v>10000</v>
      </c>
      <c r="N9" s="183"/>
      <c r="O9" s="131">
        <f>L9</f>
        <v>1</v>
      </c>
      <c r="P9" s="131">
        <f>M9</f>
        <v>10000</v>
      </c>
      <c r="Q9" s="130">
        <f>N9</f>
        <v>0</v>
      </c>
    </row>
    <row r="10" spans="1:31" s="10" customFormat="1" ht="45" customHeight="1">
      <c r="A10" s="194">
        <v>43561</v>
      </c>
      <c r="B10" s="168">
        <v>0.5</v>
      </c>
      <c r="C10" s="169" t="s">
        <v>9</v>
      </c>
      <c r="D10" s="170">
        <v>0.51458333333333328</v>
      </c>
      <c r="E10" s="171" t="str">
        <f>IF(G9="","",G9)</f>
        <v>東北療護センター</v>
      </c>
      <c r="F10" s="171" t="str">
        <f>IF(H9="","",H9)</f>
        <v>宮城県仙台市太白区長町南４丁目２０−６</v>
      </c>
      <c r="G10" s="171" t="s">
        <v>97</v>
      </c>
      <c r="H10" s="171" t="s">
        <v>103</v>
      </c>
      <c r="I10" s="171"/>
      <c r="J10" s="185"/>
      <c r="K10" s="185" t="s">
        <v>102</v>
      </c>
      <c r="L10" s="186" t="str">
        <f t="shared" si="0"/>
        <v/>
      </c>
      <c r="M10" s="186"/>
      <c r="N10" s="187"/>
      <c r="O10" s="133" t="str">
        <f t="shared" ref="O10:O15" si="1">L10</f>
        <v/>
      </c>
      <c r="P10" s="131">
        <f t="shared" ref="P10:P15" si="2">M10</f>
        <v>0</v>
      </c>
      <c r="Q10" s="132">
        <f t="shared" ref="Q10:Q15" si="3">N10</f>
        <v>0</v>
      </c>
    </row>
    <row r="11" spans="1:31" s="10" customFormat="1" ht="45" customHeight="1">
      <c r="A11" s="179"/>
      <c r="B11" s="168"/>
      <c r="C11" s="169" t="s">
        <v>9</v>
      </c>
      <c r="D11" s="170"/>
      <c r="E11" s="171"/>
      <c r="F11" s="171"/>
      <c r="G11" s="173"/>
      <c r="H11" s="173"/>
      <c r="I11" s="173"/>
      <c r="J11" s="185"/>
      <c r="K11" s="185"/>
      <c r="L11" s="186" t="str">
        <f t="shared" si="0"/>
        <v/>
      </c>
      <c r="M11" s="186"/>
      <c r="N11" s="187"/>
      <c r="O11" s="133" t="str">
        <f t="shared" si="1"/>
        <v/>
      </c>
      <c r="P11" s="131">
        <f t="shared" si="2"/>
        <v>0</v>
      </c>
      <c r="Q11" s="132">
        <f t="shared" si="3"/>
        <v>0</v>
      </c>
    </row>
    <row r="12" spans="1:31" s="10" customFormat="1" ht="45" customHeight="1">
      <c r="A12" s="179"/>
      <c r="B12" s="168"/>
      <c r="C12" s="169" t="s">
        <v>9</v>
      </c>
      <c r="D12" s="170"/>
      <c r="E12" s="171"/>
      <c r="F12" s="171"/>
      <c r="G12" s="173"/>
      <c r="H12" s="173"/>
      <c r="I12" s="173"/>
      <c r="J12" s="185"/>
      <c r="K12" s="185"/>
      <c r="L12" s="186" t="str">
        <f t="shared" si="0"/>
        <v/>
      </c>
      <c r="M12" s="186"/>
      <c r="N12" s="187"/>
      <c r="O12" s="133" t="str">
        <f t="shared" si="1"/>
        <v/>
      </c>
      <c r="P12" s="131">
        <f t="shared" si="2"/>
        <v>0</v>
      </c>
      <c r="Q12" s="132">
        <f t="shared" si="3"/>
        <v>0</v>
      </c>
    </row>
    <row r="13" spans="1:31" s="10" customFormat="1" ht="45" customHeight="1">
      <c r="A13" s="179"/>
      <c r="B13" s="168"/>
      <c r="C13" s="169" t="s">
        <v>9</v>
      </c>
      <c r="D13" s="170"/>
      <c r="E13" s="171"/>
      <c r="F13" s="171"/>
      <c r="G13" s="173"/>
      <c r="H13" s="173"/>
      <c r="I13" s="173"/>
      <c r="J13" s="185"/>
      <c r="K13" s="185"/>
      <c r="L13" s="186" t="str">
        <f t="shared" si="0"/>
        <v/>
      </c>
      <c r="M13" s="186"/>
      <c r="N13" s="187"/>
      <c r="O13" s="133" t="str">
        <f t="shared" si="1"/>
        <v/>
      </c>
      <c r="P13" s="131">
        <f t="shared" si="2"/>
        <v>0</v>
      </c>
      <c r="Q13" s="132">
        <f t="shared" si="3"/>
        <v>0</v>
      </c>
    </row>
    <row r="14" spans="1:31" s="10" customFormat="1" ht="45" customHeight="1">
      <c r="A14" s="179"/>
      <c r="B14" s="168"/>
      <c r="C14" s="169" t="s">
        <v>9</v>
      </c>
      <c r="D14" s="170"/>
      <c r="E14" s="171"/>
      <c r="F14" s="171"/>
      <c r="G14" s="173"/>
      <c r="H14" s="173"/>
      <c r="I14" s="173"/>
      <c r="J14" s="185"/>
      <c r="K14" s="185"/>
      <c r="L14" s="186" t="str">
        <f t="shared" si="0"/>
        <v/>
      </c>
      <c r="M14" s="186"/>
      <c r="N14" s="187"/>
      <c r="O14" s="133" t="str">
        <f t="shared" si="1"/>
        <v/>
      </c>
      <c r="P14" s="131">
        <f t="shared" si="2"/>
        <v>0</v>
      </c>
      <c r="Q14" s="132">
        <f t="shared" si="3"/>
        <v>0</v>
      </c>
    </row>
    <row r="15" spans="1:31" s="10" customFormat="1" ht="45" customHeight="1" thickBot="1">
      <c r="A15" s="179"/>
      <c r="B15" s="168"/>
      <c r="C15" s="169" t="s">
        <v>9</v>
      </c>
      <c r="D15" s="170"/>
      <c r="E15" s="171"/>
      <c r="F15" s="171"/>
      <c r="G15" s="171"/>
      <c r="H15" s="171"/>
      <c r="I15" s="171"/>
      <c r="J15" s="185"/>
      <c r="K15" s="185"/>
      <c r="L15" s="192" t="str">
        <f t="shared" si="0"/>
        <v/>
      </c>
      <c r="M15" s="192"/>
      <c r="N15" s="193"/>
      <c r="O15" s="137" t="str">
        <f t="shared" si="1"/>
        <v/>
      </c>
      <c r="P15" s="131">
        <f t="shared" si="2"/>
        <v>0</v>
      </c>
      <c r="Q15" s="136">
        <f t="shared" si="3"/>
        <v>0</v>
      </c>
    </row>
    <row r="16" spans="1:31" s="10" customFormat="1" ht="37.5" customHeight="1" thickBot="1">
      <c r="A16" s="280" t="s">
        <v>70</v>
      </c>
      <c r="B16" s="281"/>
      <c r="C16" s="281"/>
      <c r="D16" s="281"/>
      <c r="E16" s="281"/>
      <c r="F16" s="281"/>
      <c r="G16" s="281"/>
      <c r="H16" s="282"/>
      <c r="I16" s="138"/>
      <c r="J16" s="150">
        <f>TRUNC(SUM(J9:J15),-0.1)</f>
        <v>0</v>
      </c>
      <c r="K16" s="140"/>
      <c r="L16" s="141">
        <f t="shared" ref="L16:Q16" si="4">SUM(L9:L15)</f>
        <v>1</v>
      </c>
      <c r="M16" s="141">
        <f t="shared" si="4"/>
        <v>10000</v>
      </c>
      <c r="N16" s="151">
        <f t="shared" si="4"/>
        <v>0</v>
      </c>
      <c r="O16" s="142">
        <f t="shared" si="4"/>
        <v>1</v>
      </c>
      <c r="P16" s="141">
        <f t="shared" si="4"/>
        <v>10000</v>
      </c>
      <c r="Q16" s="151">
        <f t="shared" si="4"/>
        <v>0</v>
      </c>
    </row>
    <row r="17" spans="1:17" s="10" customFormat="1" ht="15" thickBot="1">
      <c r="A17" s="283" t="s">
        <v>104</v>
      </c>
      <c r="B17" s="283"/>
      <c r="C17" s="283"/>
      <c r="D17" s="283"/>
      <c r="E17" s="283"/>
      <c r="F17" s="283"/>
      <c r="G17" s="283"/>
      <c r="H17" s="283"/>
      <c r="I17" s="283"/>
      <c r="J17" s="283"/>
      <c r="K17" s="283"/>
      <c r="L17" s="144"/>
      <c r="M17" s="144"/>
      <c r="N17" s="144"/>
      <c r="O17" s="144"/>
      <c r="P17" s="144"/>
      <c r="Q17" s="144"/>
    </row>
    <row r="18" spans="1:17" s="10" customFormat="1" ht="41.25" customHeight="1" thickBot="1">
      <c r="A18" s="105"/>
      <c r="B18" s="105"/>
      <c r="C18" s="106"/>
      <c r="D18" s="105"/>
      <c r="E18" s="105"/>
      <c r="F18" s="105"/>
      <c r="G18" s="105"/>
      <c r="H18" s="105"/>
      <c r="I18" s="105"/>
      <c r="J18" s="106"/>
      <c r="K18" s="159"/>
      <c r="L18" s="284" t="s">
        <v>156</v>
      </c>
      <c r="M18" s="295"/>
      <c r="N18" s="152">
        <f>SUM(M5,M16,N16)</f>
        <v>10000</v>
      </c>
      <c r="O18" s="284" t="s">
        <v>159</v>
      </c>
      <c r="P18" s="284"/>
      <c r="Q18" s="153">
        <f>SUM(P5,P16,Q16)</f>
        <v>10000</v>
      </c>
    </row>
    <row r="19" spans="1:17" s="10" customFormat="1" ht="41.25" customHeight="1" thickBot="1">
      <c r="A19" s="105"/>
      <c r="B19" s="105"/>
      <c r="C19" s="106"/>
      <c r="D19" s="105"/>
      <c r="E19" s="105"/>
      <c r="F19" s="105"/>
      <c r="G19" s="105"/>
      <c r="H19" s="105"/>
      <c r="I19" s="105"/>
      <c r="J19" s="106"/>
      <c r="K19" s="106"/>
      <c r="L19" s="146"/>
      <c r="M19" s="146"/>
      <c r="N19" s="161"/>
      <c r="O19" s="284" t="s">
        <v>158</v>
      </c>
      <c r="P19" s="284"/>
      <c r="Q19" s="145">
        <f>IF(N18-Q18&lt;0,"-",N18-Q18)</f>
        <v>0</v>
      </c>
    </row>
    <row r="20" spans="1:17" s="10" customFormat="1" ht="14.25" customHeight="1" thickBot="1">
      <c r="A20" s="105"/>
      <c r="B20" s="105"/>
      <c r="C20" s="106"/>
      <c r="D20" s="105"/>
      <c r="E20" s="105"/>
      <c r="F20" s="105"/>
      <c r="G20" s="105"/>
      <c r="H20" s="105"/>
      <c r="I20" s="105"/>
      <c r="J20" s="106"/>
      <c r="K20" s="106"/>
      <c r="L20" s="146"/>
      <c r="M20" s="146"/>
      <c r="N20" s="146"/>
      <c r="O20" s="104"/>
      <c r="P20" s="104"/>
      <c r="Q20" s="147"/>
    </row>
    <row r="21" spans="1:17" s="10" customFormat="1" ht="14.25">
      <c r="A21" s="285" t="s">
        <v>105</v>
      </c>
      <c r="B21" s="286"/>
      <c r="C21" s="286"/>
      <c r="D21" s="286"/>
      <c r="E21" s="286"/>
      <c r="F21" s="286"/>
      <c r="G21" s="286"/>
      <c r="H21" s="286"/>
      <c r="I21" s="286"/>
      <c r="J21" s="286"/>
      <c r="K21" s="287"/>
      <c r="L21" s="286"/>
      <c r="M21" s="286"/>
      <c r="N21" s="286"/>
      <c r="O21" s="286"/>
      <c r="P21" s="286"/>
      <c r="Q21" s="287"/>
    </row>
    <row r="22" spans="1:17" s="10" customFormat="1" ht="37.5" customHeight="1">
      <c r="A22" s="288" t="s">
        <v>106</v>
      </c>
      <c r="B22" s="289"/>
      <c r="C22" s="289"/>
      <c r="D22" s="289"/>
      <c r="E22" s="289"/>
      <c r="F22" s="289"/>
      <c r="G22" s="289"/>
      <c r="H22" s="289"/>
      <c r="I22" s="289"/>
      <c r="J22" s="289"/>
      <c r="K22" s="290"/>
      <c r="L22" s="289"/>
      <c r="M22" s="289"/>
      <c r="N22" s="289"/>
      <c r="O22" s="289"/>
      <c r="P22" s="289"/>
      <c r="Q22" s="290"/>
    </row>
    <row r="23" spans="1:17" s="10" customFormat="1" ht="37.5" customHeight="1">
      <c r="A23" s="288"/>
      <c r="B23" s="289"/>
      <c r="C23" s="289"/>
      <c r="D23" s="289"/>
      <c r="E23" s="289"/>
      <c r="F23" s="289"/>
      <c r="G23" s="289"/>
      <c r="H23" s="289"/>
      <c r="I23" s="289"/>
      <c r="J23" s="289"/>
      <c r="K23" s="290"/>
      <c r="L23" s="289"/>
      <c r="M23" s="289"/>
      <c r="N23" s="289"/>
      <c r="O23" s="289"/>
      <c r="P23" s="289"/>
      <c r="Q23" s="290"/>
    </row>
    <row r="24" spans="1:17" s="10" customFormat="1" ht="37.5" customHeight="1">
      <c r="A24" s="288"/>
      <c r="B24" s="289"/>
      <c r="C24" s="289"/>
      <c r="D24" s="289"/>
      <c r="E24" s="289"/>
      <c r="F24" s="289"/>
      <c r="G24" s="289"/>
      <c r="H24" s="289"/>
      <c r="I24" s="289"/>
      <c r="J24" s="289"/>
      <c r="K24" s="290"/>
      <c r="L24" s="289"/>
      <c r="M24" s="289"/>
      <c r="N24" s="289"/>
      <c r="O24" s="289"/>
      <c r="P24" s="289"/>
      <c r="Q24" s="290"/>
    </row>
    <row r="25" spans="1:17" s="10" customFormat="1" ht="37.5" customHeight="1">
      <c r="A25" s="288"/>
      <c r="B25" s="289"/>
      <c r="C25" s="289"/>
      <c r="D25" s="289"/>
      <c r="E25" s="289"/>
      <c r="F25" s="289"/>
      <c r="G25" s="289"/>
      <c r="H25" s="289"/>
      <c r="I25" s="289"/>
      <c r="J25" s="289"/>
      <c r="K25" s="290"/>
      <c r="L25" s="289"/>
      <c r="M25" s="289"/>
      <c r="N25" s="289"/>
      <c r="O25" s="289"/>
      <c r="P25" s="289"/>
      <c r="Q25" s="290"/>
    </row>
    <row r="26" spans="1:17" s="10" customFormat="1" ht="37.5" customHeight="1">
      <c r="A26" s="288"/>
      <c r="B26" s="289"/>
      <c r="C26" s="289"/>
      <c r="D26" s="289"/>
      <c r="E26" s="289"/>
      <c r="F26" s="289"/>
      <c r="G26" s="289"/>
      <c r="H26" s="289"/>
      <c r="I26" s="289"/>
      <c r="J26" s="289"/>
      <c r="K26" s="290"/>
      <c r="L26" s="289"/>
      <c r="M26" s="289"/>
      <c r="N26" s="289"/>
      <c r="O26" s="289"/>
      <c r="P26" s="289"/>
      <c r="Q26" s="290"/>
    </row>
    <row r="27" spans="1:17" s="10" customFormat="1" ht="37.5" customHeight="1">
      <c r="A27" s="288"/>
      <c r="B27" s="289"/>
      <c r="C27" s="289"/>
      <c r="D27" s="289"/>
      <c r="E27" s="289"/>
      <c r="F27" s="289"/>
      <c r="G27" s="289"/>
      <c r="H27" s="289"/>
      <c r="I27" s="289"/>
      <c r="J27" s="289"/>
      <c r="K27" s="290"/>
      <c r="L27" s="289"/>
      <c r="M27" s="289"/>
      <c r="N27" s="289"/>
      <c r="O27" s="289"/>
      <c r="P27" s="289"/>
      <c r="Q27" s="290"/>
    </row>
    <row r="28" spans="1:17" s="10" customFormat="1" ht="37.5" customHeight="1">
      <c r="A28" s="288"/>
      <c r="B28" s="289"/>
      <c r="C28" s="289"/>
      <c r="D28" s="289"/>
      <c r="E28" s="289"/>
      <c r="F28" s="289"/>
      <c r="G28" s="289"/>
      <c r="H28" s="289"/>
      <c r="I28" s="289"/>
      <c r="J28" s="289"/>
      <c r="K28" s="290"/>
      <c r="L28" s="289"/>
      <c r="M28" s="289"/>
      <c r="N28" s="289"/>
      <c r="O28" s="289"/>
      <c r="P28" s="289"/>
      <c r="Q28" s="290"/>
    </row>
    <row r="29" spans="1:17" s="10" customFormat="1" ht="37.5" customHeight="1">
      <c r="A29" s="288"/>
      <c r="B29" s="289"/>
      <c r="C29" s="289"/>
      <c r="D29" s="289"/>
      <c r="E29" s="289"/>
      <c r="F29" s="289"/>
      <c r="G29" s="289"/>
      <c r="H29" s="289"/>
      <c r="I29" s="289"/>
      <c r="J29" s="289"/>
      <c r="K29" s="290"/>
      <c r="L29" s="289"/>
      <c r="M29" s="289"/>
      <c r="N29" s="289"/>
      <c r="O29" s="289"/>
      <c r="P29" s="289"/>
      <c r="Q29" s="290"/>
    </row>
    <row r="30" spans="1:17" s="10" customFormat="1" ht="37.5" customHeight="1">
      <c r="A30" s="288"/>
      <c r="B30" s="289"/>
      <c r="C30" s="289"/>
      <c r="D30" s="289"/>
      <c r="E30" s="289"/>
      <c r="F30" s="289"/>
      <c r="G30" s="289"/>
      <c r="H30" s="289"/>
      <c r="I30" s="289"/>
      <c r="J30" s="289"/>
      <c r="K30" s="290"/>
      <c r="L30" s="289"/>
      <c r="M30" s="289"/>
      <c r="N30" s="289"/>
      <c r="O30" s="289"/>
      <c r="P30" s="289"/>
      <c r="Q30" s="290"/>
    </row>
    <row r="31" spans="1:17" s="10" customFormat="1" ht="37.5" customHeight="1">
      <c r="A31" s="288"/>
      <c r="B31" s="289"/>
      <c r="C31" s="289"/>
      <c r="D31" s="289"/>
      <c r="E31" s="289"/>
      <c r="F31" s="289"/>
      <c r="G31" s="289"/>
      <c r="H31" s="289"/>
      <c r="I31" s="289"/>
      <c r="J31" s="289"/>
      <c r="K31" s="290"/>
      <c r="L31" s="289"/>
      <c r="M31" s="289"/>
      <c r="N31" s="289"/>
      <c r="O31" s="289"/>
      <c r="P31" s="289"/>
      <c r="Q31" s="290"/>
    </row>
    <row r="32" spans="1:17" s="10" customFormat="1" ht="37.5" customHeight="1">
      <c r="A32" s="288"/>
      <c r="B32" s="289"/>
      <c r="C32" s="289"/>
      <c r="D32" s="289"/>
      <c r="E32" s="289"/>
      <c r="F32" s="289"/>
      <c r="G32" s="289"/>
      <c r="H32" s="289"/>
      <c r="I32" s="289"/>
      <c r="J32" s="289"/>
      <c r="K32" s="290"/>
      <c r="L32" s="289"/>
      <c r="M32" s="289"/>
      <c r="N32" s="289"/>
      <c r="O32" s="289"/>
      <c r="P32" s="289"/>
      <c r="Q32" s="290"/>
    </row>
    <row r="33" spans="1:17" s="10" customFormat="1" ht="37.5" customHeight="1">
      <c r="A33" s="288"/>
      <c r="B33" s="289"/>
      <c r="C33" s="289"/>
      <c r="D33" s="289"/>
      <c r="E33" s="289"/>
      <c r="F33" s="289"/>
      <c r="G33" s="289"/>
      <c r="H33" s="289"/>
      <c r="I33" s="289"/>
      <c r="J33" s="289"/>
      <c r="K33" s="290"/>
      <c r="L33" s="289"/>
      <c r="M33" s="289"/>
      <c r="N33" s="289"/>
      <c r="O33" s="289"/>
      <c r="P33" s="289"/>
      <c r="Q33" s="290"/>
    </row>
    <row r="34" spans="1:17" s="10" customFormat="1" ht="37.5" customHeight="1">
      <c r="A34" s="288"/>
      <c r="B34" s="289"/>
      <c r="C34" s="289"/>
      <c r="D34" s="289"/>
      <c r="E34" s="289"/>
      <c r="F34" s="289"/>
      <c r="G34" s="289"/>
      <c r="H34" s="289"/>
      <c r="I34" s="289"/>
      <c r="J34" s="289"/>
      <c r="K34" s="290"/>
      <c r="L34" s="289"/>
      <c r="M34" s="289"/>
      <c r="N34" s="289"/>
      <c r="O34" s="289"/>
      <c r="P34" s="289"/>
      <c r="Q34" s="290"/>
    </row>
    <row r="35" spans="1:17" s="10" customFormat="1" ht="37.5" customHeight="1">
      <c r="A35" s="288"/>
      <c r="B35" s="289"/>
      <c r="C35" s="289"/>
      <c r="D35" s="289"/>
      <c r="E35" s="289"/>
      <c r="F35" s="289"/>
      <c r="G35" s="289"/>
      <c r="H35" s="289"/>
      <c r="I35" s="289"/>
      <c r="J35" s="289"/>
      <c r="K35" s="290"/>
      <c r="L35" s="289"/>
      <c r="M35" s="289"/>
      <c r="N35" s="289"/>
      <c r="O35" s="289"/>
      <c r="P35" s="289"/>
      <c r="Q35" s="290"/>
    </row>
    <row r="36" spans="1:17" s="10" customFormat="1" ht="37.5" customHeight="1">
      <c r="A36" s="288"/>
      <c r="B36" s="289"/>
      <c r="C36" s="289"/>
      <c r="D36" s="289"/>
      <c r="E36" s="289"/>
      <c r="F36" s="289"/>
      <c r="G36" s="289"/>
      <c r="H36" s="289"/>
      <c r="I36" s="289"/>
      <c r="J36" s="289"/>
      <c r="K36" s="290"/>
      <c r="L36" s="289"/>
      <c r="M36" s="289"/>
      <c r="N36" s="289"/>
      <c r="O36" s="289"/>
      <c r="P36" s="289"/>
      <c r="Q36" s="290"/>
    </row>
    <row r="37" spans="1:17" s="10" customFormat="1" ht="37.5" customHeight="1">
      <c r="A37" s="288"/>
      <c r="B37" s="289"/>
      <c r="C37" s="289"/>
      <c r="D37" s="289"/>
      <c r="E37" s="289"/>
      <c r="F37" s="289"/>
      <c r="G37" s="289"/>
      <c r="H37" s="289"/>
      <c r="I37" s="289"/>
      <c r="J37" s="289"/>
      <c r="K37" s="290"/>
      <c r="L37" s="289"/>
      <c r="M37" s="289"/>
      <c r="N37" s="289"/>
      <c r="O37" s="289"/>
      <c r="P37" s="289"/>
      <c r="Q37" s="290"/>
    </row>
    <row r="38" spans="1:17" s="10" customFormat="1" ht="37.5" customHeight="1">
      <c r="A38" s="288"/>
      <c r="B38" s="289"/>
      <c r="C38" s="289"/>
      <c r="D38" s="289"/>
      <c r="E38" s="289"/>
      <c r="F38" s="289"/>
      <c r="G38" s="289"/>
      <c r="H38" s="289"/>
      <c r="I38" s="289"/>
      <c r="J38" s="289"/>
      <c r="K38" s="290"/>
      <c r="L38" s="289"/>
      <c r="M38" s="289"/>
      <c r="N38" s="289"/>
      <c r="O38" s="289"/>
      <c r="P38" s="289"/>
      <c r="Q38" s="290"/>
    </row>
    <row r="39" spans="1:17" s="10" customFormat="1" ht="37.5" customHeight="1">
      <c r="A39" s="288"/>
      <c r="B39" s="289"/>
      <c r="C39" s="289"/>
      <c r="D39" s="289"/>
      <c r="E39" s="289"/>
      <c r="F39" s="289"/>
      <c r="G39" s="289"/>
      <c r="H39" s="289"/>
      <c r="I39" s="289"/>
      <c r="J39" s="289"/>
      <c r="K39" s="290"/>
      <c r="L39" s="289"/>
      <c r="M39" s="289"/>
      <c r="N39" s="289"/>
      <c r="O39" s="289"/>
      <c r="P39" s="289"/>
      <c r="Q39" s="290"/>
    </row>
    <row r="40" spans="1:17" s="10" customFormat="1" ht="37.5" customHeight="1">
      <c r="A40" s="288"/>
      <c r="B40" s="289"/>
      <c r="C40" s="289"/>
      <c r="D40" s="289"/>
      <c r="E40" s="289"/>
      <c r="F40" s="289"/>
      <c r="G40" s="289"/>
      <c r="H40" s="289"/>
      <c r="I40" s="289"/>
      <c r="J40" s="289"/>
      <c r="K40" s="290"/>
      <c r="L40" s="289"/>
      <c r="M40" s="289"/>
      <c r="N40" s="289"/>
      <c r="O40" s="289"/>
      <c r="P40" s="289"/>
      <c r="Q40" s="290"/>
    </row>
    <row r="41" spans="1:17" s="10" customFormat="1" ht="37.5" customHeight="1">
      <c r="A41" s="288"/>
      <c r="B41" s="289"/>
      <c r="C41" s="289"/>
      <c r="D41" s="289"/>
      <c r="E41" s="289"/>
      <c r="F41" s="289"/>
      <c r="G41" s="289"/>
      <c r="H41" s="289"/>
      <c r="I41" s="289"/>
      <c r="J41" s="289"/>
      <c r="K41" s="290"/>
      <c r="L41" s="289"/>
      <c r="M41" s="289"/>
      <c r="N41" s="289"/>
      <c r="O41" s="289"/>
      <c r="P41" s="289"/>
      <c r="Q41" s="290"/>
    </row>
    <row r="42" spans="1:17" s="10" customFormat="1" ht="37.5" customHeight="1">
      <c r="A42" s="288"/>
      <c r="B42" s="289"/>
      <c r="C42" s="289"/>
      <c r="D42" s="289"/>
      <c r="E42" s="289"/>
      <c r="F42" s="289"/>
      <c r="G42" s="289"/>
      <c r="H42" s="289"/>
      <c r="I42" s="289"/>
      <c r="J42" s="289"/>
      <c r="K42" s="290"/>
      <c r="L42" s="289"/>
      <c r="M42" s="289"/>
      <c r="N42" s="289"/>
      <c r="O42" s="289"/>
      <c r="P42" s="289"/>
      <c r="Q42" s="290"/>
    </row>
    <row r="43" spans="1:17" s="10" customFormat="1" ht="37.5" customHeight="1">
      <c r="A43" s="288"/>
      <c r="B43" s="289"/>
      <c r="C43" s="289"/>
      <c r="D43" s="289"/>
      <c r="E43" s="289"/>
      <c r="F43" s="289"/>
      <c r="G43" s="289"/>
      <c r="H43" s="289"/>
      <c r="I43" s="289"/>
      <c r="J43" s="289"/>
      <c r="K43" s="290"/>
      <c r="L43" s="289"/>
      <c r="M43" s="289"/>
      <c r="N43" s="289"/>
      <c r="O43" s="289"/>
      <c r="P43" s="289"/>
      <c r="Q43" s="290"/>
    </row>
    <row r="44" spans="1:17" s="10" customFormat="1" ht="37.5" customHeight="1">
      <c r="A44" s="288"/>
      <c r="B44" s="289"/>
      <c r="C44" s="289"/>
      <c r="D44" s="289"/>
      <c r="E44" s="289"/>
      <c r="F44" s="289"/>
      <c r="G44" s="289"/>
      <c r="H44" s="289"/>
      <c r="I44" s="289"/>
      <c r="J44" s="289"/>
      <c r="K44" s="290"/>
      <c r="L44" s="289"/>
      <c r="M44" s="289"/>
      <c r="N44" s="289"/>
      <c r="O44" s="289"/>
      <c r="P44" s="289"/>
      <c r="Q44" s="290"/>
    </row>
    <row r="45" spans="1:17" s="10" customFormat="1" ht="37.5" customHeight="1">
      <c r="A45" s="288"/>
      <c r="B45" s="289"/>
      <c r="C45" s="289"/>
      <c r="D45" s="289"/>
      <c r="E45" s="289"/>
      <c r="F45" s="289"/>
      <c r="G45" s="289"/>
      <c r="H45" s="289"/>
      <c r="I45" s="289"/>
      <c r="J45" s="289"/>
      <c r="K45" s="290"/>
      <c r="L45" s="289"/>
      <c r="M45" s="289"/>
      <c r="N45" s="289"/>
      <c r="O45" s="289"/>
      <c r="P45" s="289"/>
      <c r="Q45" s="290"/>
    </row>
    <row r="46" spans="1:17" s="10" customFormat="1" ht="37.5" customHeight="1">
      <c r="A46" s="288"/>
      <c r="B46" s="289"/>
      <c r="C46" s="289"/>
      <c r="D46" s="289"/>
      <c r="E46" s="289"/>
      <c r="F46" s="289"/>
      <c r="G46" s="289"/>
      <c r="H46" s="289"/>
      <c r="I46" s="289"/>
      <c r="J46" s="289"/>
      <c r="K46" s="290"/>
      <c r="L46" s="289"/>
      <c r="M46" s="289"/>
      <c r="N46" s="289"/>
      <c r="O46" s="289"/>
      <c r="P46" s="289"/>
      <c r="Q46" s="290"/>
    </row>
    <row r="47" spans="1:17" s="10" customFormat="1" ht="37.5" customHeight="1">
      <c r="A47" s="288"/>
      <c r="B47" s="289"/>
      <c r="C47" s="289"/>
      <c r="D47" s="289"/>
      <c r="E47" s="289"/>
      <c r="F47" s="289"/>
      <c r="G47" s="289"/>
      <c r="H47" s="289"/>
      <c r="I47" s="289"/>
      <c r="J47" s="289"/>
      <c r="K47" s="290"/>
      <c r="L47" s="289"/>
      <c r="M47" s="289"/>
      <c r="N47" s="289"/>
      <c r="O47" s="289"/>
      <c r="P47" s="289"/>
      <c r="Q47" s="290"/>
    </row>
    <row r="48" spans="1:17" s="10" customFormat="1" ht="37.5" customHeight="1">
      <c r="A48" s="288"/>
      <c r="B48" s="289"/>
      <c r="C48" s="289"/>
      <c r="D48" s="289"/>
      <c r="E48" s="289"/>
      <c r="F48" s="289"/>
      <c r="G48" s="289"/>
      <c r="H48" s="289"/>
      <c r="I48" s="289"/>
      <c r="J48" s="289"/>
      <c r="K48" s="290"/>
      <c r="L48" s="289"/>
      <c r="M48" s="289"/>
      <c r="N48" s="289"/>
      <c r="O48" s="289"/>
      <c r="P48" s="289"/>
      <c r="Q48" s="290"/>
    </row>
    <row r="49" spans="1:17" s="10" customFormat="1" ht="37.5" customHeight="1">
      <c r="A49" s="288"/>
      <c r="B49" s="289"/>
      <c r="C49" s="289"/>
      <c r="D49" s="289"/>
      <c r="E49" s="289"/>
      <c r="F49" s="289"/>
      <c r="G49" s="289"/>
      <c r="H49" s="289"/>
      <c r="I49" s="289"/>
      <c r="J49" s="289"/>
      <c r="K49" s="290"/>
      <c r="L49" s="289"/>
      <c r="M49" s="289"/>
      <c r="N49" s="289"/>
      <c r="O49" s="289"/>
      <c r="P49" s="289"/>
      <c r="Q49" s="290"/>
    </row>
    <row r="50" spans="1:17" s="10" customFormat="1" ht="37.5" customHeight="1">
      <c r="A50" s="288"/>
      <c r="B50" s="289"/>
      <c r="C50" s="289"/>
      <c r="D50" s="289"/>
      <c r="E50" s="289"/>
      <c r="F50" s="289"/>
      <c r="G50" s="289"/>
      <c r="H50" s="289"/>
      <c r="I50" s="289"/>
      <c r="J50" s="289"/>
      <c r="K50" s="290"/>
      <c r="L50" s="289"/>
      <c r="M50" s="289"/>
      <c r="N50" s="289"/>
      <c r="O50" s="289"/>
      <c r="P50" s="289"/>
      <c r="Q50" s="290"/>
    </row>
    <row r="51" spans="1:17" s="10" customFormat="1" ht="37.5" customHeight="1" thickBot="1">
      <c r="A51" s="291"/>
      <c r="B51" s="292"/>
      <c r="C51" s="292"/>
      <c r="D51" s="292"/>
      <c r="E51" s="292"/>
      <c r="F51" s="292"/>
      <c r="G51" s="292"/>
      <c r="H51" s="292"/>
      <c r="I51" s="292"/>
      <c r="J51" s="292"/>
      <c r="K51" s="293"/>
      <c r="L51" s="292"/>
      <c r="M51" s="292"/>
      <c r="N51" s="292"/>
      <c r="O51" s="292"/>
      <c r="P51" s="292"/>
      <c r="Q51" s="293"/>
    </row>
    <row r="52" spans="1:17" ht="37.5" customHeight="1">
      <c r="A52" s="294" t="s">
        <v>72</v>
      </c>
      <c r="B52" s="294"/>
      <c r="C52" s="294"/>
      <c r="D52" s="294"/>
      <c r="E52" s="294"/>
      <c r="F52" s="294"/>
      <c r="G52" s="294"/>
      <c r="H52" s="294"/>
      <c r="I52" s="294"/>
      <c r="J52" s="294"/>
      <c r="K52" s="294"/>
      <c r="L52" s="154"/>
      <c r="M52" s="154"/>
      <c r="N52" s="154"/>
      <c r="O52" s="154"/>
      <c r="P52" s="154"/>
      <c r="Q52" s="154"/>
    </row>
    <row r="53" spans="1:17" ht="37.5" customHeight="1">
      <c r="A53" s="154"/>
      <c r="B53" s="154"/>
      <c r="C53" s="155"/>
      <c r="D53" s="154"/>
      <c r="E53" s="154"/>
      <c r="F53" s="154"/>
      <c r="G53" s="154"/>
      <c r="H53" s="154"/>
      <c r="I53" s="154"/>
      <c r="J53" s="155"/>
      <c r="K53" s="155"/>
      <c r="L53" s="154"/>
      <c r="M53" s="154"/>
      <c r="N53" s="154"/>
      <c r="O53" s="154"/>
      <c r="P53" s="154"/>
      <c r="Q53" s="154"/>
    </row>
    <row r="54" spans="1:17" ht="37.5" customHeight="1">
      <c r="H54" s="148"/>
    </row>
    <row r="55" spans="1:17" ht="37.5" customHeight="1">
      <c r="H55"/>
    </row>
    <row r="56" spans="1:17" ht="37.5" customHeight="1">
      <c r="H56"/>
    </row>
    <row r="57" spans="1:17" ht="37.5" customHeight="1">
      <c r="H57"/>
    </row>
    <row r="58" spans="1:17" ht="37.5" customHeight="1">
      <c r="H58"/>
    </row>
    <row r="59" spans="1:17" ht="37.5" customHeight="1">
      <c r="H59"/>
    </row>
    <row r="60" spans="1:17" ht="37.5" customHeight="1">
      <c r="H60"/>
    </row>
  </sheetData>
  <mergeCells count="22">
    <mergeCell ref="A22:K51"/>
    <mergeCell ref="L22:Q51"/>
    <mergeCell ref="A52:K52"/>
    <mergeCell ref="A16:H16"/>
    <mergeCell ref="A17:K17"/>
    <mergeCell ref="L18:M18"/>
    <mergeCell ref="O18:P18"/>
    <mergeCell ref="O19:P19"/>
    <mergeCell ref="A21:K21"/>
    <mergeCell ref="L21:Q21"/>
    <mergeCell ref="B6:D6"/>
    <mergeCell ref="L6:M6"/>
    <mergeCell ref="O6:P6"/>
    <mergeCell ref="B5:D5"/>
    <mergeCell ref="M5:N5"/>
    <mergeCell ref="P5:Q5"/>
    <mergeCell ref="A1:Q1"/>
    <mergeCell ref="A3:Q3"/>
    <mergeCell ref="B4:D4"/>
    <mergeCell ref="O4:Q4"/>
    <mergeCell ref="A2:Q2"/>
    <mergeCell ref="L4:N4"/>
  </mergeCells>
  <phoneticPr fontId="17"/>
  <printOptions horizontalCentered="1"/>
  <pageMargins left="0.74803149606299213" right="0.47244094488188976" top="0.6692913385826772" bottom="0.35433070866141736" header="0.39370078740157483" footer="0.27559055118110237"/>
  <pageSetup paperSize="9" scale="45"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E60"/>
  <sheetViews>
    <sheetView showZeros="0" tabSelected="1" view="pageBreakPreview" zoomScale="70" zoomScaleSheetLayoutView="70" workbookViewId="0">
      <selection activeCell="H13" sqref="H13"/>
    </sheetView>
  </sheetViews>
  <sheetFormatPr defaultColWidth="2.625" defaultRowHeight="37.5" customHeight="1"/>
  <cols>
    <col min="1" max="1" width="7.875" style="8" bestFit="1" customWidth="1"/>
    <col min="2" max="2" width="7.75" style="8" bestFit="1" customWidth="1"/>
    <col min="3" max="3" width="4.25" style="9" bestFit="1" customWidth="1"/>
    <col min="4" max="4" width="7.75" style="8" bestFit="1" customWidth="1"/>
    <col min="5" max="5" width="12.375" style="8" customWidth="1"/>
    <col min="6" max="6" width="18.75" style="8" customWidth="1"/>
    <col min="7" max="7" width="12.375" style="8" customWidth="1"/>
    <col min="8" max="8" width="18.75" style="8" customWidth="1"/>
    <col min="9" max="9" width="8.875" style="8" customWidth="1"/>
    <col min="10" max="10" width="8.875" style="9" customWidth="1"/>
    <col min="11" max="11" width="12.375" style="9" customWidth="1"/>
    <col min="12" max="17" width="10" style="8" customWidth="1"/>
    <col min="18" max="16384" width="2.625" style="8"/>
  </cols>
  <sheetData>
    <row r="1" spans="1:31" ht="17.25">
      <c r="A1" s="213" t="s">
        <v>40</v>
      </c>
      <c r="B1" s="213"/>
      <c r="C1" s="213"/>
      <c r="D1" s="213"/>
      <c r="E1" s="213"/>
      <c r="F1" s="213"/>
      <c r="G1" s="213"/>
      <c r="H1" s="213"/>
      <c r="I1" s="213"/>
      <c r="J1" s="213"/>
      <c r="K1" s="213"/>
      <c r="L1" s="213"/>
      <c r="M1" s="213"/>
      <c r="N1" s="213"/>
      <c r="O1" s="213"/>
      <c r="P1" s="213"/>
      <c r="Q1" s="213"/>
    </row>
    <row r="2" spans="1:31" s="95" customFormat="1" ht="15" customHeight="1">
      <c r="A2" s="218" t="s">
        <v>1</v>
      </c>
      <c r="B2" s="218"/>
      <c r="C2" s="218"/>
      <c r="D2" s="218"/>
      <c r="E2" s="218"/>
      <c r="F2" s="218"/>
      <c r="G2" s="218"/>
      <c r="H2" s="218"/>
      <c r="I2" s="218"/>
      <c r="J2" s="218"/>
      <c r="K2" s="218"/>
      <c r="L2" s="218"/>
      <c r="M2" s="218"/>
      <c r="N2" s="218"/>
      <c r="O2" s="218"/>
      <c r="P2" s="218"/>
      <c r="Q2" s="218"/>
      <c r="R2" s="156"/>
      <c r="S2" s="156"/>
      <c r="T2" s="156"/>
      <c r="U2" s="156"/>
      <c r="V2" s="156"/>
      <c r="W2" s="156"/>
      <c r="X2" s="156"/>
      <c r="Y2" s="156"/>
      <c r="Z2" s="156"/>
      <c r="AA2" s="156"/>
      <c r="AB2" s="156"/>
      <c r="AC2" s="156"/>
      <c r="AD2" s="156"/>
      <c r="AE2" s="156"/>
    </row>
    <row r="3" spans="1:31" ht="45" customHeight="1" thickBot="1">
      <c r="A3" s="263" t="s">
        <v>88</v>
      </c>
      <c r="B3" s="215"/>
      <c r="C3" s="215"/>
      <c r="D3" s="215"/>
      <c r="E3" s="215"/>
      <c r="F3" s="215"/>
      <c r="G3" s="215"/>
      <c r="H3" s="215"/>
      <c r="I3" s="215"/>
      <c r="J3" s="215"/>
      <c r="K3" s="215"/>
      <c r="L3" s="215"/>
      <c r="M3" s="215"/>
      <c r="N3" s="215"/>
      <c r="O3" s="215"/>
      <c r="P3" s="215"/>
      <c r="Q3" s="215"/>
    </row>
    <row r="4" spans="1:31" s="10" customFormat="1" ht="36.75" customHeight="1">
      <c r="A4" s="102" t="s">
        <v>44</v>
      </c>
      <c r="B4" s="264" t="str">
        <f>'出張等計画書（車使用の場合）'!Q25</f>
        <v>C</v>
      </c>
      <c r="C4" s="264"/>
      <c r="D4" s="264"/>
      <c r="E4" s="103"/>
      <c r="F4" s="103"/>
      <c r="G4" s="103"/>
      <c r="H4" s="103"/>
      <c r="I4" s="103"/>
      <c r="J4" s="104"/>
      <c r="K4" s="158"/>
      <c r="L4" s="265" t="s">
        <v>89</v>
      </c>
      <c r="M4" s="267"/>
      <c r="N4" s="268"/>
      <c r="O4" s="265" t="s">
        <v>90</v>
      </c>
      <c r="P4" s="267"/>
      <c r="Q4" s="268"/>
    </row>
    <row r="5" spans="1:31" s="10" customFormat="1" ht="36.75" customHeight="1">
      <c r="A5" s="102" t="s">
        <v>48</v>
      </c>
      <c r="B5" s="264">
        <f>'出張等計画書（車使用の場合）'!I25</f>
        <v>0</v>
      </c>
      <c r="C5" s="264"/>
      <c r="D5" s="264"/>
      <c r="E5" s="105"/>
      <c r="F5" s="105"/>
      <c r="G5" s="105"/>
      <c r="H5" s="105"/>
      <c r="I5" s="105"/>
      <c r="J5" s="106"/>
      <c r="K5" s="159"/>
      <c r="L5" s="157"/>
      <c r="M5" s="273" t="str">
        <f>IF(J9&lt;8,"",J16*37)</f>
        <v/>
      </c>
      <c r="N5" s="274"/>
      <c r="O5" s="157"/>
      <c r="P5" s="273" t="str">
        <f>M5</f>
        <v/>
      </c>
      <c r="Q5" s="274"/>
    </row>
    <row r="6" spans="1:31" s="10" customFormat="1" ht="36.75" customHeight="1" thickBot="1">
      <c r="A6" s="102" t="s">
        <v>49</v>
      </c>
      <c r="B6" s="269" t="str">
        <f>IF(ISNA(VLOOKUP(B5,'（参考）日当・宿泊料'!B:C,2,FALSE)),"？",VLOOKUP(B5,'（参考）日当・宿泊料'!B:C,2,FALSE))</f>
        <v>？</v>
      </c>
      <c r="C6" s="269"/>
      <c r="D6" s="269"/>
      <c r="E6" s="105"/>
      <c r="F6" s="105"/>
      <c r="G6" s="105"/>
      <c r="H6" s="105"/>
      <c r="I6" s="105"/>
      <c r="J6" s="106"/>
      <c r="K6" s="160"/>
      <c r="L6" s="270" t="s">
        <v>53</v>
      </c>
      <c r="M6" s="271"/>
      <c r="N6" s="107" t="s">
        <v>91</v>
      </c>
      <c r="O6" s="272" t="s">
        <v>53</v>
      </c>
      <c r="P6" s="271"/>
      <c r="Q6" s="107" t="s">
        <v>91</v>
      </c>
    </row>
    <row r="7" spans="1:31" s="10" customFormat="1" ht="36.75" customHeight="1">
      <c r="A7" s="108" t="s">
        <v>55</v>
      </c>
      <c r="B7" s="109" t="s">
        <v>56</v>
      </c>
      <c r="C7" s="110" t="s">
        <v>9</v>
      </c>
      <c r="D7" s="111" t="s">
        <v>57</v>
      </c>
      <c r="E7" s="112" t="s">
        <v>58</v>
      </c>
      <c r="F7" s="112" t="s">
        <v>92</v>
      </c>
      <c r="G7" s="113" t="s">
        <v>93</v>
      </c>
      <c r="H7" s="112" t="s">
        <v>92</v>
      </c>
      <c r="I7" s="112" t="s">
        <v>61</v>
      </c>
      <c r="J7" s="114" t="s">
        <v>62</v>
      </c>
      <c r="K7" s="114" t="s">
        <v>94</v>
      </c>
      <c r="L7" s="115" t="s">
        <v>95</v>
      </c>
      <c r="M7" s="115" t="s">
        <v>66</v>
      </c>
      <c r="N7" s="116" t="s">
        <v>96</v>
      </c>
      <c r="O7" s="115" t="s">
        <v>95</v>
      </c>
      <c r="P7" s="115" t="s">
        <v>66</v>
      </c>
      <c r="Q7" s="117" t="s">
        <v>96</v>
      </c>
      <c r="R7" s="149"/>
    </row>
    <row r="8" spans="1:31" s="10" customFormat="1" ht="14.25">
      <c r="A8" s="118"/>
      <c r="B8" s="119"/>
      <c r="C8" s="120"/>
      <c r="D8" s="121"/>
      <c r="E8" s="122"/>
      <c r="F8" s="122"/>
      <c r="G8" s="123"/>
      <c r="H8" s="122"/>
      <c r="I8" s="122"/>
      <c r="J8" s="124" t="s">
        <v>67</v>
      </c>
      <c r="K8" s="119"/>
      <c r="L8" s="125" t="s">
        <v>69</v>
      </c>
      <c r="M8" s="126" t="s">
        <v>68</v>
      </c>
      <c r="N8" s="127" t="s">
        <v>68</v>
      </c>
      <c r="O8" s="125" t="s">
        <v>69</v>
      </c>
      <c r="P8" s="126" t="s">
        <v>68</v>
      </c>
      <c r="Q8" s="128" t="s">
        <v>68</v>
      </c>
    </row>
    <row r="9" spans="1:31" s="10" customFormat="1" ht="45" customHeight="1">
      <c r="A9" s="194">
        <v>43560</v>
      </c>
      <c r="B9" s="164">
        <v>0.41666666666666657</v>
      </c>
      <c r="C9" s="165" t="s">
        <v>9</v>
      </c>
      <c r="D9" s="166">
        <v>0.43125000000000002</v>
      </c>
      <c r="E9" s="167" t="s">
        <v>97</v>
      </c>
      <c r="F9" s="167" t="s">
        <v>98</v>
      </c>
      <c r="G9" s="167" t="s">
        <v>99</v>
      </c>
      <c r="H9" s="167" t="s">
        <v>100</v>
      </c>
      <c r="I9" s="167" t="s">
        <v>101</v>
      </c>
      <c r="J9" s="181"/>
      <c r="K9" s="181" t="s">
        <v>102</v>
      </c>
      <c r="L9" s="182">
        <f t="shared" ref="L9:L15" si="0">IF(I9="","",1)</f>
        <v>1</v>
      </c>
      <c r="M9" s="182">
        <v>10000</v>
      </c>
      <c r="N9" s="183"/>
      <c r="O9" s="131">
        <f>L9</f>
        <v>1</v>
      </c>
      <c r="P9" s="131">
        <f>M9</f>
        <v>10000</v>
      </c>
      <c r="Q9" s="130">
        <f>N9</f>
        <v>0</v>
      </c>
    </row>
    <row r="10" spans="1:31" s="10" customFormat="1" ht="45" customHeight="1">
      <c r="A10" s="194">
        <v>43561</v>
      </c>
      <c r="B10" s="168">
        <v>0.5</v>
      </c>
      <c r="C10" s="169" t="s">
        <v>9</v>
      </c>
      <c r="D10" s="170">
        <v>0.51458333333333328</v>
      </c>
      <c r="E10" s="171" t="str">
        <f>IF(G9="","",G9)</f>
        <v>東北療護センター</v>
      </c>
      <c r="F10" s="171" t="str">
        <f>IF(H9="","",H9)</f>
        <v>宮城県仙台市太白区長町南４丁目２０−６</v>
      </c>
      <c r="G10" s="171" t="s">
        <v>97</v>
      </c>
      <c r="H10" s="171" t="s">
        <v>103</v>
      </c>
      <c r="I10" s="171"/>
      <c r="J10" s="185"/>
      <c r="K10" s="185" t="s">
        <v>102</v>
      </c>
      <c r="L10" s="186" t="str">
        <f t="shared" si="0"/>
        <v/>
      </c>
      <c r="M10" s="186"/>
      <c r="N10" s="187"/>
      <c r="O10" s="133" t="str">
        <f t="shared" ref="O10:O15" si="1">L10</f>
        <v/>
      </c>
      <c r="P10" s="131">
        <f t="shared" ref="P10:P15" si="2">M10</f>
        <v>0</v>
      </c>
      <c r="Q10" s="132">
        <f t="shared" ref="Q10:Q15" si="3">N10</f>
        <v>0</v>
      </c>
    </row>
    <row r="11" spans="1:31" s="10" customFormat="1" ht="45" customHeight="1">
      <c r="A11" s="179"/>
      <c r="B11" s="168"/>
      <c r="C11" s="169" t="s">
        <v>9</v>
      </c>
      <c r="D11" s="170"/>
      <c r="E11" s="171"/>
      <c r="F11" s="171"/>
      <c r="G11" s="173"/>
      <c r="H11" s="173"/>
      <c r="I11" s="173"/>
      <c r="J11" s="185"/>
      <c r="K11" s="185"/>
      <c r="L11" s="186" t="str">
        <f t="shared" si="0"/>
        <v/>
      </c>
      <c r="M11" s="186"/>
      <c r="N11" s="187"/>
      <c r="O11" s="133" t="str">
        <f t="shared" si="1"/>
        <v/>
      </c>
      <c r="P11" s="131">
        <f t="shared" si="2"/>
        <v>0</v>
      </c>
      <c r="Q11" s="132">
        <f t="shared" si="3"/>
        <v>0</v>
      </c>
    </row>
    <row r="12" spans="1:31" s="10" customFormat="1" ht="45" customHeight="1">
      <c r="A12" s="179"/>
      <c r="B12" s="168"/>
      <c r="C12" s="169" t="s">
        <v>9</v>
      </c>
      <c r="D12" s="170"/>
      <c r="E12" s="171"/>
      <c r="F12" s="171"/>
      <c r="G12" s="173"/>
      <c r="H12" s="173"/>
      <c r="I12" s="173"/>
      <c r="J12" s="185"/>
      <c r="K12" s="185"/>
      <c r="L12" s="186" t="str">
        <f t="shared" si="0"/>
        <v/>
      </c>
      <c r="M12" s="186"/>
      <c r="N12" s="187"/>
      <c r="O12" s="133" t="str">
        <f t="shared" si="1"/>
        <v/>
      </c>
      <c r="P12" s="131">
        <f t="shared" si="2"/>
        <v>0</v>
      </c>
      <c r="Q12" s="132">
        <f t="shared" si="3"/>
        <v>0</v>
      </c>
    </row>
    <row r="13" spans="1:31" s="10" customFormat="1" ht="45" customHeight="1">
      <c r="A13" s="179"/>
      <c r="B13" s="168"/>
      <c r="C13" s="169" t="s">
        <v>9</v>
      </c>
      <c r="D13" s="170"/>
      <c r="E13" s="171"/>
      <c r="F13" s="171"/>
      <c r="G13" s="173"/>
      <c r="H13" s="173"/>
      <c r="I13" s="173"/>
      <c r="J13" s="185"/>
      <c r="K13" s="185"/>
      <c r="L13" s="186" t="str">
        <f t="shared" si="0"/>
        <v/>
      </c>
      <c r="M13" s="186"/>
      <c r="N13" s="187"/>
      <c r="O13" s="133" t="str">
        <f t="shared" si="1"/>
        <v/>
      </c>
      <c r="P13" s="131">
        <f t="shared" si="2"/>
        <v>0</v>
      </c>
      <c r="Q13" s="132">
        <f t="shared" si="3"/>
        <v>0</v>
      </c>
    </row>
    <row r="14" spans="1:31" s="10" customFormat="1" ht="45" customHeight="1">
      <c r="A14" s="179"/>
      <c r="B14" s="168"/>
      <c r="C14" s="169" t="s">
        <v>9</v>
      </c>
      <c r="D14" s="170"/>
      <c r="E14" s="171"/>
      <c r="F14" s="171"/>
      <c r="G14" s="173"/>
      <c r="H14" s="173"/>
      <c r="I14" s="173"/>
      <c r="J14" s="185"/>
      <c r="K14" s="185"/>
      <c r="L14" s="186" t="str">
        <f t="shared" si="0"/>
        <v/>
      </c>
      <c r="M14" s="186"/>
      <c r="N14" s="187"/>
      <c r="O14" s="133" t="str">
        <f t="shared" si="1"/>
        <v/>
      </c>
      <c r="P14" s="131">
        <f t="shared" si="2"/>
        <v>0</v>
      </c>
      <c r="Q14" s="132">
        <f t="shared" si="3"/>
        <v>0</v>
      </c>
    </row>
    <row r="15" spans="1:31" s="10" customFormat="1" ht="45" customHeight="1" thickBot="1">
      <c r="A15" s="179"/>
      <c r="B15" s="168"/>
      <c r="C15" s="169" t="s">
        <v>9</v>
      </c>
      <c r="D15" s="170"/>
      <c r="E15" s="171"/>
      <c r="F15" s="171"/>
      <c r="G15" s="171"/>
      <c r="H15" s="171"/>
      <c r="I15" s="171"/>
      <c r="J15" s="185"/>
      <c r="K15" s="185"/>
      <c r="L15" s="192" t="str">
        <f t="shared" si="0"/>
        <v/>
      </c>
      <c r="M15" s="192"/>
      <c r="N15" s="193"/>
      <c r="O15" s="137" t="str">
        <f t="shared" si="1"/>
        <v/>
      </c>
      <c r="P15" s="131">
        <f t="shared" si="2"/>
        <v>0</v>
      </c>
      <c r="Q15" s="136">
        <f t="shared" si="3"/>
        <v>0</v>
      </c>
    </row>
    <row r="16" spans="1:31" s="10" customFormat="1" ht="37.5" customHeight="1" thickBot="1">
      <c r="A16" s="280" t="s">
        <v>70</v>
      </c>
      <c r="B16" s="281"/>
      <c r="C16" s="281"/>
      <c r="D16" s="281"/>
      <c r="E16" s="281"/>
      <c r="F16" s="281"/>
      <c r="G16" s="281"/>
      <c r="H16" s="282"/>
      <c r="I16" s="138"/>
      <c r="J16" s="150">
        <f>TRUNC(SUM(J9:J15),-0.1)</f>
        <v>0</v>
      </c>
      <c r="K16" s="140"/>
      <c r="L16" s="141">
        <f t="shared" ref="L16:Q16" si="4">SUM(L9:L15)</f>
        <v>1</v>
      </c>
      <c r="M16" s="141">
        <f t="shared" si="4"/>
        <v>10000</v>
      </c>
      <c r="N16" s="151">
        <f t="shared" si="4"/>
        <v>0</v>
      </c>
      <c r="O16" s="142">
        <f t="shared" si="4"/>
        <v>1</v>
      </c>
      <c r="P16" s="141">
        <f t="shared" si="4"/>
        <v>10000</v>
      </c>
      <c r="Q16" s="151">
        <f t="shared" si="4"/>
        <v>0</v>
      </c>
    </row>
    <row r="17" spans="1:17" s="10" customFormat="1" ht="15" thickBot="1">
      <c r="A17" s="283" t="s">
        <v>104</v>
      </c>
      <c r="B17" s="283"/>
      <c r="C17" s="283"/>
      <c r="D17" s="283"/>
      <c r="E17" s="283"/>
      <c r="F17" s="283"/>
      <c r="G17" s="283"/>
      <c r="H17" s="283"/>
      <c r="I17" s="283"/>
      <c r="J17" s="283"/>
      <c r="K17" s="283"/>
      <c r="L17" s="144"/>
      <c r="M17" s="144"/>
      <c r="N17" s="144"/>
      <c r="O17" s="144"/>
      <c r="P17" s="144"/>
      <c r="Q17" s="144"/>
    </row>
    <row r="18" spans="1:17" s="10" customFormat="1" ht="41.25" customHeight="1" thickBot="1">
      <c r="A18" s="105"/>
      <c r="B18" s="105"/>
      <c r="C18" s="106"/>
      <c r="D18" s="105"/>
      <c r="E18" s="105"/>
      <c r="F18" s="105"/>
      <c r="G18" s="105"/>
      <c r="H18" s="105"/>
      <c r="I18" s="105"/>
      <c r="J18" s="106"/>
      <c r="K18" s="159"/>
      <c r="L18" s="284" t="s">
        <v>156</v>
      </c>
      <c r="M18" s="295"/>
      <c r="N18" s="152">
        <f>SUM(M5,M16,N16)</f>
        <v>10000</v>
      </c>
      <c r="O18" s="284" t="s">
        <v>159</v>
      </c>
      <c r="P18" s="284"/>
      <c r="Q18" s="153">
        <f>SUM(P5,P16,Q16)</f>
        <v>10000</v>
      </c>
    </row>
    <row r="19" spans="1:17" s="10" customFormat="1" ht="41.25" customHeight="1" thickBot="1">
      <c r="A19" s="105"/>
      <c r="B19" s="105"/>
      <c r="C19" s="106"/>
      <c r="D19" s="105"/>
      <c r="E19" s="105"/>
      <c r="F19" s="105"/>
      <c r="G19" s="105"/>
      <c r="H19" s="105"/>
      <c r="I19" s="105"/>
      <c r="J19" s="106"/>
      <c r="K19" s="106"/>
      <c r="L19" s="146"/>
      <c r="M19" s="146"/>
      <c r="N19" s="161"/>
      <c r="O19" s="284" t="s">
        <v>158</v>
      </c>
      <c r="P19" s="284"/>
      <c r="Q19" s="145">
        <f>IF(N18-Q18&lt;0,"-",N18-Q18)</f>
        <v>0</v>
      </c>
    </row>
    <row r="20" spans="1:17" s="10" customFormat="1" ht="14.25" customHeight="1" thickBot="1">
      <c r="A20" s="105"/>
      <c r="B20" s="105"/>
      <c r="C20" s="106"/>
      <c r="D20" s="105"/>
      <c r="E20" s="105"/>
      <c r="F20" s="105"/>
      <c r="G20" s="105"/>
      <c r="H20" s="105"/>
      <c r="I20" s="105"/>
      <c r="J20" s="106"/>
      <c r="K20" s="106"/>
      <c r="L20" s="146"/>
      <c r="M20" s="146"/>
      <c r="N20" s="146"/>
      <c r="O20" s="104"/>
      <c r="P20" s="104"/>
      <c r="Q20" s="147"/>
    </row>
    <row r="21" spans="1:17" s="10" customFormat="1" ht="14.25">
      <c r="A21" s="285" t="s">
        <v>105</v>
      </c>
      <c r="B21" s="286"/>
      <c r="C21" s="286"/>
      <c r="D21" s="286"/>
      <c r="E21" s="286"/>
      <c r="F21" s="286"/>
      <c r="G21" s="286"/>
      <c r="H21" s="286"/>
      <c r="I21" s="286"/>
      <c r="J21" s="286"/>
      <c r="K21" s="287"/>
      <c r="L21" s="286"/>
      <c r="M21" s="286"/>
      <c r="N21" s="286"/>
      <c r="O21" s="286"/>
      <c r="P21" s="286"/>
      <c r="Q21" s="287"/>
    </row>
    <row r="22" spans="1:17" s="10" customFormat="1" ht="37.5" customHeight="1">
      <c r="A22" s="288" t="s">
        <v>106</v>
      </c>
      <c r="B22" s="289"/>
      <c r="C22" s="289"/>
      <c r="D22" s="289"/>
      <c r="E22" s="289"/>
      <c r="F22" s="289"/>
      <c r="G22" s="289"/>
      <c r="H22" s="289"/>
      <c r="I22" s="289"/>
      <c r="J22" s="289"/>
      <c r="K22" s="290"/>
      <c r="L22" s="289"/>
      <c r="M22" s="289"/>
      <c r="N22" s="289"/>
      <c r="O22" s="289"/>
      <c r="P22" s="289"/>
      <c r="Q22" s="290"/>
    </row>
    <row r="23" spans="1:17" s="10" customFormat="1" ht="37.5" customHeight="1">
      <c r="A23" s="288"/>
      <c r="B23" s="289"/>
      <c r="C23" s="289"/>
      <c r="D23" s="289"/>
      <c r="E23" s="289"/>
      <c r="F23" s="289"/>
      <c r="G23" s="289"/>
      <c r="H23" s="289"/>
      <c r="I23" s="289"/>
      <c r="J23" s="289"/>
      <c r="K23" s="290"/>
      <c r="L23" s="289"/>
      <c r="M23" s="289"/>
      <c r="N23" s="289"/>
      <c r="O23" s="289"/>
      <c r="P23" s="289"/>
      <c r="Q23" s="290"/>
    </row>
    <row r="24" spans="1:17" s="10" customFormat="1" ht="37.5" customHeight="1">
      <c r="A24" s="288"/>
      <c r="B24" s="289"/>
      <c r="C24" s="289"/>
      <c r="D24" s="289"/>
      <c r="E24" s="289"/>
      <c r="F24" s="289"/>
      <c r="G24" s="289"/>
      <c r="H24" s="289"/>
      <c r="I24" s="289"/>
      <c r="J24" s="289"/>
      <c r="K24" s="290"/>
      <c r="L24" s="289"/>
      <c r="M24" s="289"/>
      <c r="N24" s="289"/>
      <c r="O24" s="289"/>
      <c r="P24" s="289"/>
      <c r="Q24" s="290"/>
    </row>
    <row r="25" spans="1:17" s="10" customFormat="1" ht="37.5" customHeight="1">
      <c r="A25" s="288"/>
      <c r="B25" s="289"/>
      <c r="C25" s="289"/>
      <c r="D25" s="289"/>
      <c r="E25" s="289"/>
      <c r="F25" s="289"/>
      <c r="G25" s="289"/>
      <c r="H25" s="289"/>
      <c r="I25" s="289"/>
      <c r="J25" s="289"/>
      <c r="K25" s="290"/>
      <c r="L25" s="289"/>
      <c r="M25" s="289"/>
      <c r="N25" s="289"/>
      <c r="O25" s="289"/>
      <c r="P25" s="289"/>
      <c r="Q25" s="290"/>
    </row>
    <row r="26" spans="1:17" s="10" customFormat="1" ht="37.5" customHeight="1">
      <c r="A26" s="288"/>
      <c r="B26" s="289"/>
      <c r="C26" s="289"/>
      <c r="D26" s="289"/>
      <c r="E26" s="289"/>
      <c r="F26" s="289"/>
      <c r="G26" s="289"/>
      <c r="H26" s="289"/>
      <c r="I26" s="289"/>
      <c r="J26" s="289"/>
      <c r="K26" s="290"/>
      <c r="L26" s="289"/>
      <c r="M26" s="289"/>
      <c r="N26" s="289"/>
      <c r="O26" s="289"/>
      <c r="P26" s="289"/>
      <c r="Q26" s="290"/>
    </row>
    <row r="27" spans="1:17" s="10" customFormat="1" ht="37.5" customHeight="1">
      <c r="A27" s="288"/>
      <c r="B27" s="289"/>
      <c r="C27" s="289"/>
      <c r="D27" s="289"/>
      <c r="E27" s="289"/>
      <c r="F27" s="289"/>
      <c r="G27" s="289"/>
      <c r="H27" s="289"/>
      <c r="I27" s="289"/>
      <c r="J27" s="289"/>
      <c r="K27" s="290"/>
      <c r="L27" s="289"/>
      <c r="M27" s="289"/>
      <c r="N27" s="289"/>
      <c r="O27" s="289"/>
      <c r="P27" s="289"/>
      <c r="Q27" s="290"/>
    </row>
    <row r="28" spans="1:17" s="10" customFormat="1" ht="37.5" customHeight="1">
      <c r="A28" s="288"/>
      <c r="B28" s="289"/>
      <c r="C28" s="289"/>
      <c r="D28" s="289"/>
      <c r="E28" s="289"/>
      <c r="F28" s="289"/>
      <c r="G28" s="289"/>
      <c r="H28" s="289"/>
      <c r="I28" s="289"/>
      <c r="J28" s="289"/>
      <c r="K28" s="290"/>
      <c r="L28" s="289"/>
      <c r="M28" s="289"/>
      <c r="N28" s="289"/>
      <c r="O28" s="289"/>
      <c r="P28" s="289"/>
      <c r="Q28" s="290"/>
    </row>
    <row r="29" spans="1:17" s="10" customFormat="1" ht="37.5" customHeight="1">
      <c r="A29" s="288"/>
      <c r="B29" s="289"/>
      <c r="C29" s="289"/>
      <c r="D29" s="289"/>
      <c r="E29" s="289"/>
      <c r="F29" s="289"/>
      <c r="G29" s="289"/>
      <c r="H29" s="289"/>
      <c r="I29" s="289"/>
      <c r="J29" s="289"/>
      <c r="K29" s="290"/>
      <c r="L29" s="289"/>
      <c r="M29" s="289"/>
      <c r="N29" s="289"/>
      <c r="O29" s="289"/>
      <c r="P29" s="289"/>
      <c r="Q29" s="290"/>
    </row>
    <row r="30" spans="1:17" s="10" customFormat="1" ht="37.5" customHeight="1">
      <c r="A30" s="288"/>
      <c r="B30" s="289"/>
      <c r="C30" s="289"/>
      <c r="D30" s="289"/>
      <c r="E30" s="289"/>
      <c r="F30" s="289"/>
      <c r="G30" s="289"/>
      <c r="H30" s="289"/>
      <c r="I30" s="289"/>
      <c r="J30" s="289"/>
      <c r="K30" s="290"/>
      <c r="L30" s="289"/>
      <c r="M30" s="289"/>
      <c r="N30" s="289"/>
      <c r="O30" s="289"/>
      <c r="P30" s="289"/>
      <c r="Q30" s="290"/>
    </row>
    <row r="31" spans="1:17" s="10" customFormat="1" ht="37.5" customHeight="1">
      <c r="A31" s="288"/>
      <c r="B31" s="289"/>
      <c r="C31" s="289"/>
      <c r="D31" s="289"/>
      <c r="E31" s="289"/>
      <c r="F31" s="289"/>
      <c r="G31" s="289"/>
      <c r="H31" s="289"/>
      <c r="I31" s="289"/>
      <c r="J31" s="289"/>
      <c r="K31" s="290"/>
      <c r="L31" s="289"/>
      <c r="M31" s="289"/>
      <c r="N31" s="289"/>
      <c r="O31" s="289"/>
      <c r="P31" s="289"/>
      <c r="Q31" s="290"/>
    </row>
    <row r="32" spans="1:17" s="10" customFormat="1" ht="37.5" customHeight="1">
      <c r="A32" s="288"/>
      <c r="B32" s="289"/>
      <c r="C32" s="289"/>
      <c r="D32" s="289"/>
      <c r="E32" s="289"/>
      <c r="F32" s="289"/>
      <c r="G32" s="289"/>
      <c r="H32" s="289"/>
      <c r="I32" s="289"/>
      <c r="J32" s="289"/>
      <c r="K32" s="290"/>
      <c r="L32" s="289"/>
      <c r="M32" s="289"/>
      <c r="N32" s="289"/>
      <c r="O32" s="289"/>
      <c r="P32" s="289"/>
      <c r="Q32" s="290"/>
    </row>
    <row r="33" spans="1:17" s="10" customFormat="1" ht="37.5" customHeight="1">
      <c r="A33" s="288"/>
      <c r="B33" s="289"/>
      <c r="C33" s="289"/>
      <c r="D33" s="289"/>
      <c r="E33" s="289"/>
      <c r="F33" s="289"/>
      <c r="G33" s="289"/>
      <c r="H33" s="289"/>
      <c r="I33" s="289"/>
      <c r="J33" s="289"/>
      <c r="K33" s="290"/>
      <c r="L33" s="289"/>
      <c r="M33" s="289"/>
      <c r="N33" s="289"/>
      <c r="O33" s="289"/>
      <c r="P33" s="289"/>
      <c r="Q33" s="290"/>
    </row>
    <row r="34" spans="1:17" s="10" customFormat="1" ht="37.5" customHeight="1">
      <c r="A34" s="288"/>
      <c r="B34" s="289"/>
      <c r="C34" s="289"/>
      <c r="D34" s="289"/>
      <c r="E34" s="289"/>
      <c r="F34" s="289"/>
      <c r="G34" s="289"/>
      <c r="H34" s="289"/>
      <c r="I34" s="289"/>
      <c r="J34" s="289"/>
      <c r="K34" s="290"/>
      <c r="L34" s="289"/>
      <c r="M34" s="289"/>
      <c r="N34" s="289"/>
      <c r="O34" s="289"/>
      <c r="P34" s="289"/>
      <c r="Q34" s="290"/>
    </row>
    <row r="35" spans="1:17" s="10" customFormat="1" ht="37.5" customHeight="1">
      <c r="A35" s="288"/>
      <c r="B35" s="289"/>
      <c r="C35" s="289"/>
      <c r="D35" s="289"/>
      <c r="E35" s="289"/>
      <c r="F35" s="289"/>
      <c r="G35" s="289"/>
      <c r="H35" s="289"/>
      <c r="I35" s="289"/>
      <c r="J35" s="289"/>
      <c r="K35" s="290"/>
      <c r="L35" s="289"/>
      <c r="M35" s="289"/>
      <c r="N35" s="289"/>
      <c r="O35" s="289"/>
      <c r="P35" s="289"/>
      <c r="Q35" s="290"/>
    </row>
    <row r="36" spans="1:17" s="10" customFormat="1" ht="37.5" customHeight="1">
      <c r="A36" s="288"/>
      <c r="B36" s="289"/>
      <c r="C36" s="289"/>
      <c r="D36" s="289"/>
      <c r="E36" s="289"/>
      <c r="F36" s="289"/>
      <c r="G36" s="289"/>
      <c r="H36" s="289"/>
      <c r="I36" s="289"/>
      <c r="J36" s="289"/>
      <c r="K36" s="290"/>
      <c r="L36" s="289"/>
      <c r="M36" s="289"/>
      <c r="N36" s="289"/>
      <c r="O36" s="289"/>
      <c r="P36" s="289"/>
      <c r="Q36" s="290"/>
    </row>
    <row r="37" spans="1:17" s="10" customFormat="1" ht="37.5" customHeight="1">
      <c r="A37" s="288"/>
      <c r="B37" s="289"/>
      <c r="C37" s="289"/>
      <c r="D37" s="289"/>
      <c r="E37" s="289"/>
      <c r="F37" s="289"/>
      <c r="G37" s="289"/>
      <c r="H37" s="289"/>
      <c r="I37" s="289"/>
      <c r="J37" s="289"/>
      <c r="K37" s="290"/>
      <c r="L37" s="289"/>
      <c r="M37" s="289"/>
      <c r="N37" s="289"/>
      <c r="O37" s="289"/>
      <c r="P37" s="289"/>
      <c r="Q37" s="290"/>
    </row>
    <row r="38" spans="1:17" s="10" customFormat="1" ht="37.5" customHeight="1">
      <c r="A38" s="288"/>
      <c r="B38" s="289"/>
      <c r="C38" s="289"/>
      <c r="D38" s="289"/>
      <c r="E38" s="289"/>
      <c r="F38" s="289"/>
      <c r="G38" s="289"/>
      <c r="H38" s="289"/>
      <c r="I38" s="289"/>
      <c r="J38" s="289"/>
      <c r="K38" s="290"/>
      <c r="L38" s="289"/>
      <c r="M38" s="289"/>
      <c r="N38" s="289"/>
      <c r="O38" s="289"/>
      <c r="P38" s="289"/>
      <c r="Q38" s="290"/>
    </row>
    <row r="39" spans="1:17" s="10" customFormat="1" ht="37.5" customHeight="1">
      <c r="A39" s="288"/>
      <c r="B39" s="289"/>
      <c r="C39" s="289"/>
      <c r="D39" s="289"/>
      <c r="E39" s="289"/>
      <c r="F39" s="289"/>
      <c r="G39" s="289"/>
      <c r="H39" s="289"/>
      <c r="I39" s="289"/>
      <c r="J39" s="289"/>
      <c r="K39" s="290"/>
      <c r="L39" s="289"/>
      <c r="M39" s="289"/>
      <c r="N39" s="289"/>
      <c r="O39" s="289"/>
      <c r="P39" s="289"/>
      <c r="Q39" s="290"/>
    </row>
    <row r="40" spans="1:17" s="10" customFormat="1" ht="37.5" customHeight="1">
      <c r="A40" s="288"/>
      <c r="B40" s="289"/>
      <c r="C40" s="289"/>
      <c r="D40" s="289"/>
      <c r="E40" s="289"/>
      <c r="F40" s="289"/>
      <c r="G40" s="289"/>
      <c r="H40" s="289"/>
      <c r="I40" s="289"/>
      <c r="J40" s="289"/>
      <c r="K40" s="290"/>
      <c r="L40" s="289"/>
      <c r="M40" s="289"/>
      <c r="N40" s="289"/>
      <c r="O40" s="289"/>
      <c r="P40" s="289"/>
      <c r="Q40" s="290"/>
    </row>
    <row r="41" spans="1:17" s="10" customFormat="1" ht="37.5" customHeight="1">
      <c r="A41" s="288"/>
      <c r="B41" s="289"/>
      <c r="C41" s="289"/>
      <c r="D41" s="289"/>
      <c r="E41" s="289"/>
      <c r="F41" s="289"/>
      <c r="G41" s="289"/>
      <c r="H41" s="289"/>
      <c r="I41" s="289"/>
      <c r="J41" s="289"/>
      <c r="K41" s="290"/>
      <c r="L41" s="289"/>
      <c r="M41" s="289"/>
      <c r="N41" s="289"/>
      <c r="O41" s="289"/>
      <c r="P41" s="289"/>
      <c r="Q41" s="290"/>
    </row>
    <row r="42" spans="1:17" s="10" customFormat="1" ht="37.5" customHeight="1">
      <c r="A42" s="288"/>
      <c r="B42" s="289"/>
      <c r="C42" s="289"/>
      <c r="D42" s="289"/>
      <c r="E42" s="289"/>
      <c r="F42" s="289"/>
      <c r="G42" s="289"/>
      <c r="H42" s="289"/>
      <c r="I42" s="289"/>
      <c r="J42" s="289"/>
      <c r="K42" s="290"/>
      <c r="L42" s="289"/>
      <c r="M42" s="289"/>
      <c r="N42" s="289"/>
      <c r="O42" s="289"/>
      <c r="P42" s="289"/>
      <c r="Q42" s="290"/>
    </row>
    <row r="43" spans="1:17" s="10" customFormat="1" ht="37.5" customHeight="1">
      <c r="A43" s="288"/>
      <c r="B43" s="289"/>
      <c r="C43" s="289"/>
      <c r="D43" s="289"/>
      <c r="E43" s="289"/>
      <c r="F43" s="289"/>
      <c r="G43" s="289"/>
      <c r="H43" s="289"/>
      <c r="I43" s="289"/>
      <c r="J43" s="289"/>
      <c r="K43" s="290"/>
      <c r="L43" s="289"/>
      <c r="M43" s="289"/>
      <c r="N43" s="289"/>
      <c r="O43" s="289"/>
      <c r="P43" s="289"/>
      <c r="Q43" s="290"/>
    </row>
    <row r="44" spans="1:17" s="10" customFormat="1" ht="37.5" customHeight="1">
      <c r="A44" s="288"/>
      <c r="B44" s="289"/>
      <c r="C44" s="289"/>
      <c r="D44" s="289"/>
      <c r="E44" s="289"/>
      <c r="F44" s="289"/>
      <c r="G44" s="289"/>
      <c r="H44" s="289"/>
      <c r="I44" s="289"/>
      <c r="J44" s="289"/>
      <c r="K44" s="290"/>
      <c r="L44" s="289"/>
      <c r="M44" s="289"/>
      <c r="N44" s="289"/>
      <c r="O44" s="289"/>
      <c r="P44" s="289"/>
      <c r="Q44" s="290"/>
    </row>
    <row r="45" spans="1:17" s="10" customFormat="1" ht="37.5" customHeight="1">
      <c r="A45" s="288"/>
      <c r="B45" s="289"/>
      <c r="C45" s="289"/>
      <c r="D45" s="289"/>
      <c r="E45" s="289"/>
      <c r="F45" s="289"/>
      <c r="G45" s="289"/>
      <c r="H45" s="289"/>
      <c r="I45" s="289"/>
      <c r="J45" s="289"/>
      <c r="K45" s="290"/>
      <c r="L45" s="289"/>
      <c r="M45" s="289"/>
      <c r="N45" s="289"/>
      <c r="O45" s="289"/>
      <c r="P45" s="289"/>
      <c r="Q45" s="290"/>
    </row>
    <row r="46" spans="1:17" s="10" customFormat="1" ht="37.5" customHeight="1">
      <c r="A46" s="288"/>
      <c r="B46" s="289"/>
      <c r="C46" s="289"/>
      <c r="D46" s="289"/>
      <c r="E46" s="289"/>
      <c r="F46" s="289"/>
      <c r="G46" s="289"/>
      <c r="H46" s="289"/>
      <c r="I46" s="289"/>
      <c r="J46" s="289"/>
      <c r="K46" s="290"/>
      <c r="L46" s="289"/>
      <c r="M46" s="289"/>
      <c r="N46" s="289"/>
      <c r="O46" s="289"/>
      <c r="P46" s="289"/>
      <c r="Q46" s="290"/>
    </row>
    <row r="47" spans="1:17" s="10" customFormat="1" ht="37.5" customHeight="1">
      <c r="A47" s="288"/>
      <c r="B47" s="289"/>
      <c r="C47" s="289"/>
      <c r="D47" s="289"/>
      <c r="E47" s="289"/>
      <c r="F47" s="289"/>
      <c r="G47" s="289"/>
      <c r="H47" s="289"/>
      <c r="I47" s="289"/>
      <c r="J47" s="289"/>
      <c r="K47" s="290"/>
      <c r="L47" s="289"/>
      <c r="M47" s="289"/>
      <c r="N47" s="289"/>
      <c r="O47" s="289"/>
      <c r="P47" s="289"/>
      <c r="Q47" s="290"/>
    </row>
    <row r="48" spans="1:17" s="10" customFormat="1" ht="37.5" customHeight="1">
      <c r="A48" s="288"/>
      <c r="B48" s="289"/>
      <c r="C48" s="289"/>
      <c r="D48" s="289"/>
      <c r="E48" s="289"/>
      <c r="F48" s="289"/>
      <c r="G48" s="289"/>
      <c r="H48" s="289"/>
      <c r="I48" s="289"/>
      <c r="J48" s="289"/>
      <c r="K48" s="290"/>
      <c r="L48" s="289"/>
      <c r="M48" s="289"/>
      <c r="N48" s="289"/>
      <c r="O48" s="289"/>
      <c r="P48" s="289"/>
      <c r="Q48" s="290"/>
    </row>
    <row r="49" spans="1:17" s="10" customFormat="1" ht="37.5" customHeight="1">
      <c r="A49" s="288"/>
      <c r="B49" s="289"/>
      <c r="C49" s="289"/>
      <c r="D49" s="289"/>
      <c r="E49" s="289"/>
      <c r="F49" s="289"/>
      <c r="G49" s="289"/>
      <c r="H49" s="289"/>
      <c r="I49" s="289"/>
      <c r="J49" s="289"/>
      <c r="K49" s="290"/>
      <c r="L49" s="289"/>
      <c r="M49" s="289"/>
      <c r="N49" s="289"/>
      <c r="O49" s="289"/>
      <c r="P49" s="289"/>
      <c r="Q49" s="290"/>
    </row>
    <row r="50" spans="1:17" s="10" customFormat="1" ht="37.5" customHeight="1">
      <c r="A50" s="288"/>
      <c r="B50" s="289"/>
      <c r="C50" s="289"/>
      <c r="D50" s="289"/>
      <c r="E50" s="289"/>
      <c r="F50" s="289"/>
      <c r="G50" s="289"/>
      <c r="H50" s="289"/>
      <c r="I50" s="289"/>
      <c r="J50" s="289"/>
      <c r="K50" s="290"/>
      <c r="L50" s="289"/>
      <c r="M50" s="289"/>
      <c r="N50" s="289"/>
      <c r="O50" s="289"/>
      <c r="P50" s="289"/>
      <c r="Q50" s="290"/>
    </row>
    <row r="51" spans="1:17" s="10" customFormat="1" ht="37.5" customHeight="1" thickBot="1">
      <c r="A51" s="291"/>
      <c r="B51" s="292"/>
      <c r="C51" s="292"/>
      <c r="D51" s="292"/>
      <c r="E51" s="292"/>
      <c r="F51" s="292"/>
      <c r="G51" s="292"/>
      <c r="H51" s="292"/>
      <c r="I51" s="292"/>
      <c r="J51" s="292"/>
      <c r="K51" s="293"/>
      <c r="L51" s="292"/>
      <c r="M51" s="292"/>
      <c r="N51" s="292"/>
      <c r="O51" s="292"/>
      <c r="P51" s="292"/>
      <c r="Q51" s="293"/>
    </row>
    <row r="52" spans="1:17" ht="37.5" customHeight="1">
      <c r="A52" s="294" t="s">
        <v>72</v>
      </c>
      <c r="B52" s="294"/>
      <c r="C52" s="294"/>
      <c r="D52" s="294"/>
      <c r="E52" s="294"/>
      <c r="F52" s="294"/>
      <c r="G52" s="294"/>
      <c r="H52" s="294"/>
      <c r="I52" s="294"/>
      <c r="J52" s="294"/>
      <c r="K52" s="294"/>
      <c r="L52" s="154"/>
      <c r="M52" s="154"/>
      <c r="N52" s="154"/>
      <c r="O52" s="154"/>
      <c r="P52" s="154"/>
      <c r="Q52" s="154"/>
    </row>
    <row r="53" spans="1:17" ht="37.5" customHeight="1">
      <c r="A53" s="154"/>
      <c r="B53" s="154"/>
      <c r="C53" s="155"/>
      <c r="D53" s="154"/>
      <c r="E53" s="154"/>
      <c r="F53" s="154"/>
      <c r="G53" s="154"/>
      <c r="H53" s="154"/>
      <c r="I53" s="154"/>
      <c r="J53" s="155"/>
      <c r="K53" s="155"/>
      <c r="L53" s="154"/>
      <c r="M53" s="154"/>
      <c r="N53" s="154"/>
      <c r="O53" s="154"/>
      <c r="P53" s="154"/>
      <c r="Q53" s="154"/>
    </row>
    <row r="54" spans="1:17" ht="37.5" customHeight="1">
      <c r="H54" s="148"/>
    </row>
    <row r="55" spans="1:17" ht="37.5" customHeight="1">
      <c r="H55"/>
    </row>
    <row r="56" spans="1:17" ht="37.5" customHeight="1">
      <c r="H56"/>
    </row>
    <row r="57" spans="1:17" ht="37.5" customHeight="1">
      <c r="H57"/>
    </row>
    <row r="58" spans="1:17" ht="37.5" customHeight="1">
      <c r="H58"/>
    </row>
    <row r="59" spans="1:17" ht="37.5" customHeight="1">
      <c r="H59"/>
    </row>
    <row r="60" spans="1:17" ht="37.5" customHeight="1">
      <c r="H60"/>
    </row>
  </sheetData>
  <mergeCells count="22">
    <mergeCell ref="A22:K51"/>
    <mergeCell ref="L22:Q51"/>
    <mergeCell ref="A52:K52"/>
    <mergeCell ref="A16:H16"/>
    <mergeCell ref="A17:K17"/>
    <mergeCell ref="L18:M18"/>
    <mergeCell ref="O18:P18"/>
    <mergeCell ref="O19:P19"/>
    <mergeCell ref="A21:K21"/>
    <mergeCell ref="L21:Q21"/>
    <mergeCell ref="B6:D6"/>
    <mergeCell ref="L6:M6"/>
    <mergeCell ref="O6:P6"/>
    <mergeCell ref="B5:D5"/>
    <mergeCell ref="M5:N5"/>
    <mergeCell ref="P5:Q5"/>
    <mergeCell ref="A1:Q1"/>
    <mergeCell ref="A3:Q3"/>
    <mergeCell ref="B4:D4"/>
    <mergeCell ref="L4:N4"/>
    <mergeCell ref="O4:Q4"/>
    <mergeCell ref="A2:Q2"/>
  </mergeCells>
  <phoneticPr fontId="17"/>
  <printOptions horizontalCentered="1"/>
  <pageMargins left="0.74803149606299213" right="0.47244094488188976" top="0.6692913385826772" bottom="0.35433070866141736" header="0.39370078740157483" footer="0.27559055118110237"/>
  <pageSetup paperSize="9" scale="45"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
  <sheetViews>
    <sheetView view="pageBreakPreview" zoomScale="85" zoomScaleSheetLayoutView="85" workbookViewId="0">
      <selection activeCell="D22" sqref="D22"/>
    </sheetView>
  </sheetViews>
  <sheetFormatPr defaultRowHeight="13.5"/>
  <cols>
    <col min="1" max="1" width="8.375" bestFit="1" customWidth="1"/>
    <col min="2" max="2" width="21.875" bestFit="1" customWidth="1"/>
    <col min="3" max="3" width="5.25" style="82" bestFit="1" customWidth="1"/>
    <col min="4" max="4" width="5.875" bestFit="1" customWidth="1"/>
    <col min="5" max="6" width="7.125" bestFit="1" customWidth="1"/>
    <col min="7" max="7" width="8.125" bestFit="1" customWidth="1"/>
    <col min="8" max="9" width="6.875" bestFit="1" customWidth="1"/>
    <col min="10" max="10" width="13" bestFit="1" customWidth="1"/>
    <col min="11" max="11" width="26" bestFit="1" customWidth="1"/>
    <col min="12" max="12" width="4.375" bestFit="1" customWidth="1"/>
  </cols>
  <sheetData>
    <row r="1" spans="1:17">
      <c r="A1" s="296" t="s">
        <v>107</v>
      </c>
      <c r="B1" s="296" t="s">
        <v>108</v>
      </c>
      <c r="C1" s="296" t="s">
        <v>109</v>
      </c>
      <c r="D1" s="296" t="s">
        <v>110</v>
      </c>
      <c r="E1" s="300" t="s">
        <v>111</v>
      </c>
      <c r="F1" s="300"/>
      <c r="G1" s="300" t="s">
        <v>54</v>
      </c>
      <c r="H1" s="300"/>
      <c r="I1" s="300"/>
      <c r="J1" s="83" t="s">
        <v>112</v>
      </c>
      <c r="K1" t="s">
        <v>113</v>
      </c>
      <c r="L1" s="299" t="s">
        <v>114</v>
      </c>
      <c r="M1" s="299"/>
    </row>
    <row r="2" spans="1:17">
      <c r="A2" s="296"/>
      <c r="B2" s="296"/>
      <c r="C2" s="296"/>
      <c r="D2" s="296"/>
      <c r="E2" s="83" t="s">
        <v>112</v>
      </c>
      <c r="F2" s="83" t="s">
        <v>115</v>
      </c>
      <c r="G2" s="83" t="s">
        <v>70</v>
      </c>
      <c r="H2" s="83" t="s">
        <v>69</v>
      </c>
      <c r="I2" s="83" t="s">
        <v>116</v>
      </c>
      <c r="J2" s="83" t="s">
        <v>117</v>
      </c>
    </row>
    <row r="3" spans="1:17">
      <c r="A3" s="296" t="s">
        <v>118</v>
      </c>
      <c r="B3" s="85" t="s">
        <v>119</v>
      </c>
      <c r="C3" s="83" t="s">
        <v>120</v>
      </c>
      <c r="D3" s="87">
        <v>3000</v>
      </c>
      <c r="E3" s="87">
        <v>14800</v>
      </c>
      <c r="F3" s="87">
        <v>13300</v>
      </c>
      <c r="G3" s="87">
        <f t="shared" ref="G3:G25" si="0">H3+I3</f>
        <v>3000</v>
      </c>
      <c r="H3" s="87">
        <v>2000</v>
      </c>
      <c r="I3" s="87">
        <v>1000</v>
      </c>
      <c r="J3" s="83" t="s">
        <v>121</v>
      </c>
      <c r="K3" s="299"/>
      <c r="L3">
        <v>0</v>
      </c>
      <c r="M3" s="90">
        <v>0</v>
      </c>
      <c r="N3" s="92"/>
      <c r="O3" s="91"/>
      <c r="P3" s="93"/>
      <c r="Q3" s="91"/>
    </row>
    <row r="4" spans="1:17">
      <c r="A4" s="296"/>
      <c r="B4" s="85" t="s">
        <v>122</v>
      </c>
      <c r="C4" s="83" t="s">
        <v>120</v>
      </c>
      <c r="D4" s="87">
        <v>3000</v>
      </c>
      <c r="E4" s="87">
        <v>14800</v>
      </c>
      <c r="F4" s="87">
        <v>13300</v>
      </c>
      <c r="G4" s="87">
        <f t="shared" si="0"/>
        <v>3000</v>
      </c>
      <c r="H4" s="87">
        <v>2000</v>
      </c>
      <c r="I4" s="87">
        <v>1000</v>
      </c>
      <c r="J4" s="83" t="s">
        <v>123</v>
      </c>
      <c r="K4" s="299"/>
      <c r="L4">
        <v>8</v>
      </c>
      <c r="M4" s="90">
        <v>0.16700000000000001</v>
      </c>
      <c r="N4" s="92"/>
      <c r="O4" s="91"/>
      <c r="P4" s="93"/>
      <c r="Q4" s="91"/>
    </row>
    <row r="5" spans="1:17">
      <c r="A5" s="296"/>
      <c r="B5" s="85" t="s">
        <v>124</v>
      </c>
      <c r="C5" s="83" t="s">
        <v>120</v>
      </c>
      <c r="D5" s="87">
        <v>3000</v>
      </c>
      <c r="E5" s="87">
        <v>14800</v>
      </c>
      <c r="F5" s="87">
        <v>13300</v>
      </c>
      <c r="G5" s="87">
        <f t="shared" si="0"/>
        <v>3000</v>
      </c>
      <c r="H5" s="87">
        <v>2000</v>
      </c>
      <c r="I5" s="87">
        <v>1000</v>
      </c>
      <c r="J5" s="83" t="s">
        <v>125</v>
      </c>
      <c r="K5" s="299"/>
      <c r="L5">
        <v>16</v>
      </c>
      <c r="M5" s="90">
        <v>0.25</v>
      </c>
      <c r="N5" s="92"/>
      <c r="O5" s="91"/>
      <c r="P5" s="93"/>
      <c r="Q5" s="91"/>
    </row>
    <row r="6" spans="1:17">
      <c r="A6" s="296"/>
      <c r="B6" s="85" t="s">
        <v>126</v>
      </c>
      <c r="C6" s="83" t="s">
        <v>120</v>
      </c>
      <c r="D6" s="87">
        <v>3000</v>
      </c>
      <c r="E6" s="87">
        <v>14800</v>
      </c>
      <c r="F6" s="87">
        <v>13300</v>
      </c>
      <c r="G6" s="87">
        <f t="shared" si="0"/>
        <v>3000</v>
      </c>
      <c r="H6" s="87">
        <v>2000</v>
      </c>
      <c r="I6" s="87">
        <v>1000</v>
      </c>
      <c r="J6" s="83" t="s">
        <v>127</v>
      </c>
      <c r="K6" s="299"/>
      <c r="L6">
        <v>100</v>
      </c>
      <c r="M6" s="90">
        <v>0.5</v>
      </c>
      <c r="N6" s="92"/>
      <c r="O6" s="91"/>
      <c r="P6" s="93"/>
      <c r="Q6" s="91"/>
    </row>
    <row r="7" spans="1:17">
      <c r="A7" s="296"/>
      <c r="B7" s="85" t="s">
        <v>128</v>
      </c>
      <c r="C7" s="83" t="s">
        <v>120</v>
      </c>
      <c r="D7" s="87">
        <v>3000</v>
      </c>
      <c r="E7" s="87">
        <v>14800</v>
      </c>
      <c r="F7" s="87">
        <v>13300</v>
      </c>
      <c r="G7" s="87">
        <f t="shared" si="0"/>
        <v>3000</v>
      </c>
      <c r="H7" s="87">
        <v>2000</v>
      </c>
      <c r="I7" s="87">
        <v>1000</v>
      </c>
      <c r="J7" s="83" t="s">
        <v>129</v>
      </c>
      <c r="K7" s="299"/>
      <c r="M7" s="91"/>
      <c r="N7" s="92"/>
      <c r="O7" s="91"/>
      <c r="P7" s="93"/>
      <c r="Q7" s="91"/>
    </row>
    <row r="8" spans="1:17">
      <c r="A8" s="296"/>
      <c r="B8" s="85" t="s">
        <v>130</v>
      </c>
      <c r="C8" s="83" t="s">
        <v>120</v>
      </c>
      <c r="D8" s="87">
        <v>3000</v>
      </c>
      <c r="E8" s="87">
        <v>14800</v>
      </c>
      <c r="F8" s="87">
        <v>13300</v>
      </c>
      <c r="G8" s="87">
        <f t="shared" si="0"/>
        <v>3000</v>
      </c>
      <c r="H8" s="87">
        <v>2000</v>
      </c>
      <c r="I8" s="87">
        <v>1000</v>
      </c>
      <c r="J8" s="83" t="s">
        <v>131</v>
      </c>
      <c r="K8" s="299"/>
      <c r="M8" s="91"/>
      <c r="N8" s="92"/>
      <c r="O8" s="91"/>
      <c r="P8" s="93"/>
      <c r="Q8" s="91"/>
    </row>
    <row r="9" spans="1:17">
      <c r="A9" s="298" t="s">
        <v>132</v>
      </c>
      <c r="B9" s="86" t="s">
        <v>133</v>
      </c>
      <c r="C9" s="84" t="s">
        <v>134</v>
      </c>
      <c r="D9" s="88">
        <v>2600</v>
      </c>
      <c r="E9" s="88">
        <v>13100</v>
      </c>
      <c r="F9" s="88">
        <v>11800</v>
      </c>
      <c r="G9" s="87">
        <f t="shared" si="0"/>
        <v>2600</v>
      </c>
      <c r="H9" s="88">
        <v>1700</v>
      </c>
      <c r="I9" s="88">
        <v>900</v>
      </c>
      <c r="J9" s="83" t="s">
        <v>135</v>
      </c>
      <c r="K9" s="299"/>
      <c r="M9" s="91"/>
      <c r="N9" s="92"/>
      <c r="O9" s="91"/>
      <c r="P9" s="93"/>
      <c r="Q9" s="91"/>
    </row>
    <row r="10" spans="1:17">
      <c r="A10" s="298"/>
      <c r="B10" s="86" t="s">
        <v>136</v>
      </c>
      <c r="C10" s="84" t="s">
        <v>134</v>
      </c>
      <c r="D10" s="88">
        <v>2600</v>
      </c>
      <c r="E10" s="88">
        <v>13100</v>
      </c>
      <c r="F10" s="88">
        <v>11800</v>
      </c>
      <c r="G10" s="87">
        <f t="shared" si="0"/>
        <v>2600</v>
      </c>
      <c r="H10" s="88">
        <v>1700</v>
      </c>
      <c r="I10" s="88">
        <v>900</v>
      </c>
      <c r="J10" s="83" t="s">
        <v>137</v>
      </c>
      <c r="K10" s="299"/>
      <c r="M10" s="91"/>
      <c r="N10" s="92"/>
      <c r="O10" s="91"/>
      <c r="P10" s="93"/>
      <c r="Q10" s="91"/>
    </row>
    <row r="11" spans="1:17">
      <c r="A11" s="298"/>
      <c r="B11" s="86" t="s">
        <v>138</v>
      </c>
      <c r="C11" s="84" t="s">
        <v>134</v>
      </c>
      <c r="D11" s="88">
        <v>2600</v>
      </c>
      <c r="E11" s="88">
        <v>13100</v>
      </c>
      <c r="F11" s="88">
        <v>11800</v>
      </c>
      <c r="G11" s="87">
        <f t="shared" si="0"/>
        <v>2600</v>
      </c>
      <c r="H11" s="88">
        <v>1700</v>
      </c>
      <c r="I11" s="88">
        <v>900</v>
      </c>
      <c r="J11" s="83" t="s">
        <v>139</v>
      </c>
      <c r="K11" s="299"/>
      <c r="M11" s="91"/>
      <c r="N11" s="92"/>
      <c r="O11" s="91"/>
      <c r="P11" s="93"/>
      <c r="Q11" s="91"/>
    </row>
    <row r="12" spans="1:17">
      <c r="A12" s="298"/>
      <c r="B12" s="86" t="s">
        <v>81</v>
      </c>
      <c r="C12" s="84" t="s">
        <v>134</v>
      </c>
      <c r="D12" s="88">
        <v>2600</v>
      </c>
      <c r="E12" s="88">
        <v>13100</v>
      </c>
      <c r="F12" s="88">
        <v>11800</v>
      </c>
      <c r="G12" s="87">
        <f t="shared" si="0"/>
        <v>2600</v>
      </c>
      <c r="H12" s="88">
        <v>1700</v>
      </c>
      <c r="I12" s="88">
        <v>900</v>
      </c>
      <c r="J12" s="83" t="s">
        <v>140</v>
      </c>
      <c r="K12" s="299"/>
      <c r="M12" s="91"/>
      <c r="N12" s="92"/>
      <c r="O12" s="91"/>
      <c r="P12" s="93"/>
      <c r="Q12" s="91"/>
    </row>
    <row r="13" spans="1:17">
      <c r="A13" s="298"/>
      <c r="B13" s="86" t="s">
        <v>141</v>
      </c>
      <c r="C13" s="84" t="s">
        <v>134</v>
      </c>
      <c r="D13" s="88">
        <v>2600</v>
      </c>
      <c r="E13" s="88">
        <v>13100</v>
      </c>
      <c r="F13" s="88">
        <v>11800</v>
      </c>
      <c r="G13" s="87">
        <f t="shared" si="0"/>
        <v>2600</v>
      </c>
      <c r="H13" s="88">
        <v>1700</v>
      </c>
      <c r="I13" s="88">
        <v>900</v>
      </c>
      <c r="J13" s="83" t="s">
        <v>142</v>
      </c>
      <c r="K13" s="299"/>
      <c r="M13" s="91"/>
      <c r="N13" s="92"/>
      <c r="O13" s="91"/>
      <c r="P13" s="93"/>
      <c r="Q13" s="91"/>
    </row>
    <row r="14" spans="1:17">
      <c r="A14" s="298"/>
      <c r="B14" s="86" t="s">
        <v>143</v>
      </c>
      <c r="C14" s="84" t="s">
        <v>134</v>
      </c>
      <c r="D14" s="88">
        <v>2600</v>
      </c>
      <c r="E14" s="88">
        <v>13100</v>
      </c>
      <c r="F14" s="88">
        <v>11800</v>
      </c>
      <c r="G14" s="87">
        <f t="shared" si="0"/>
        <v>2600</v>
      </c>
      <c r="H14" s="88">
        <v>1700</v>
      </c>
      <c r="I14" s="88">
        <v>900</v>
      </c>
      <c r="J14" s="83" t="s">
        <v>144</v>
      </c>
      <c r="K14" s="299"/>
      <c r="M14" s="91"/>
      <c r="N14" s="92"/>
      <c r="O14" s="91"/>
      <c r="P14" s="93"/>
      <c r="Q14" s="91"/>
    </row>
    <row r="15" spans="1:17">
      <c r="A15" s="298"/>
      <c r="B15" s="86" t="s">
        <v>130</v>
      </c>
      <c r="C15" s="84" t="s">
        <v>134</v>
      </c>
      <c r="D15" s="88">
        <v>2600</v>
      </c>
      <c r="E15" s="88">
        <v>13100</v>
      </c>
      <c r="F15" s="88">
        <v>11800</v>
      </c>
      <c r="G15" s="87">
        <f t="shared" si="0"/>
        <v>2600</v>
      </c>
      <c r="H15" s="88">
        <v>1700</v>
      </c>
      <c r="I15" s="88">
        <v>900</v>
      </c>
      <c r="J15" s="89" t="s">
        <v>145</v>
      </c>
      <c r="K15" s="299"/>
      <c r="M15" s="91"/>
      <c r="N15" s="92"/>
      <c r="O15" s="91"/>
      <c r="P15" s="93"/>
      <c r="Q15" s="91"/>
    </row>
    <row r="16" spans="1:17">
      <c r="A16" s="297" t="s">
        <v>146</v>
      </c>
      <c r="B16" s="85" t="s">
        <v>82</v>
      </c>
      <c r="C16" s="83" t="s">
        <v>147</v>
      </c>
      <c r="D16" s="87">
        <v>2200</v>
      </c>
      <c r="E16" s="87">
        <v>10900</v>
      </c>
      <c r="F16" s="87">
        <v>9800</v>
      </c>
      <c r="G16" s="87">
        <f t="shared" si="0"/>
        <v>2200</v>
      </c>
      <c r="H16" s="87">
        <v>1500</v>
      </c>
      <c r="I16" s="87">
        <v>700</v>
      </c>
      <c r="K16" s="299"/>
      <c r="M16" s="91"/>
      <c r="N16" s="92"/>
      <c r="O16" s="91"/>
      <c r="P16" s="93"/>
      <c r="Q16" s="91"/>
    </row>
    <row r="17" spans="1:17">
      <c r="A17" s="296"/>
      <c r="B17" s="85" t="s">
        <v>18</v>
      </c>
      <c r="C17" s="83" t="s">
        <v>147</v>
      </c>
      <c r="D17" s="87">
        <v>2200</v>
      </c>
      <c r="E17" s="87">
        <v>10900</v>
      </c>
      <c r="F17" s="87">
        <v>9800</v>
      </c>
      <c r="G17" s="87">
        <f t="shared" si="0"/>
        <v>2200</v>
      </c>
      <c r="H17" s="87">
        <v>1500</v>
      </c>
      <c r="I17" s="87">
        <v>700</v>
      </c>
      <c r="K17" s="299"/>
      <c r="M17" s="91"/>
      <c r="N17" s="92"/>
      <c r="O17" s="91"/>
      <c r="P17" s="93"/>
      <c r="Q17" s="91"/>
    </row>
    <row r="18" spans="1:17">
      <c r="A18" s="296"/>
      <c r="B18" s="85" t="s">
        <v>148</v>
      </c>
      <c r="C18" s="83" t="s">
        <v>147</v>
      </c>
      <c r="D18" s="87">
        <v>2200</v>
      </c>
      <c r="E18" s="87">
        <v>10900</v>
      </c>
      <c r="F18" s="87">
        <v>9800</v>
      </c>
      <c r="G18" s="87">
        <f t="shared" si="0"/>
        <v>2200</v>
      </c>
      <c r="H18" s="87">
        <v>1500</v>
      </c>
      <c r="I18" s="87">
        <v>700</v>
      </c>
      <c r="K18" s="299"/>
      <c r="M18" s="91"/>
      <c r="N18" s="92"/>
      <c r="O18" s="91"/>
      <c r="P18" s="93"/>
      <c r="Q18" s="91"/>
    </row>
    <row r="19" spans="1:17">
      <c r="A19" s="296"/>
      <c r="B19" s="85" t="s">
        <v>149</v>
      </c>
      <c r="C19" s="83" t="s">
        <v>147</v>
      </c>
      <c r="D19" s="87">
        <v>2200</v>
      </c>
      <c r="E19" s="87">
        <v>10900</v>
      </c>
      <c r="F19" s="87">
        <v>9800</v>
      </c>
      <c r="G19" s="87">
        <f t="shared" si="0"/>
        <v>2200</v>
      </c>
      <c r="H19" s="87">
        <v>1500</v>
      </c>
      <c r="I19" s="87">
        <v>700</v>
      </c>
      <c r="K19" s="299"/>
      <c r="M19" s="91"/>
      <c r="N19" s="92"/>
      <c r="O19" s="91"/>
      <c r="P19" s="93"/>
      <c r="Q19" s="91"/>
    </row>
    <row r="20" spans="1:17">
      <c r="A20" s="296"/>
      <c r="B20" s="85" t="s">
        <v>150</v>
      </c>
      <c r="C20" s="83" t="s">
        <v>147</v>
      </c>
      <c r="D20" s="87">
        <v>2200</v>
      </c>
      <c r="E20" s="87">
        <v>10900</v>
      </c>
      <c r="F20" s="87">
        <v>9800</v>
      </c>
      <c r="G20" s="87">
        <f t="shared" si="0"/>
        <v>2200</v>
      </c>
      <c r="H20" s="87">
        <v>1500</v>
      </c>
      <c r="I20" s="87">
        <v>700</v>
      </c>
      <c r="K20" s="299"/>
      <c r="M20" s="91"/>
      <c r="N20" s="92"/>
      <c r="O20" s="91"/>
      <c r="P20" s="93"/>
      <c r="Q20" s="91"/>
    </row>
    <row r="21" spans="1:17">
      <c r="A21" s="296"/>
      <c r="B21" s="85" t="s">
        <v>130</v>
      </c>
      <c r="C21" s="83" t="s">
        <v>147</v>
      </c>
      <c r="D21" s="87">
        <v>2200</v>
      </c>
      <c r="E21" s="87">
        <v>10900</v>
      </c>
      <c r="F21" s="87">
        <v>9800</v>
      </c>
      <c r="G21" s="87">
        <f t="shared" si="0"/>
        <v>2200</v>
      </c>
      <c r="H21" s="87">
        <v>1500</v>
      </c>
      <c r="I21" s="87">
        <v>700</v>
      </c>
      <c r="K21" s="299"/>
      <c r="M21" s="91"/>
      <c r="N21" s="92"/>
      <c r="O21" s="91"/>
      <c r="P21" s="93"/>
      <c r="Q21" s="91"/>
    </row>
    <row r="22" spans="1:17">
      <c r="A22" s="298" t="s">
        <v>151</v>
      </c>
      <c r="B22" s="86" t="s">
        <v>152</v>
      </c>
      <c r="C22" s="84" t="s">
        <v>153</v>
      </c>
      <c r="D22" s="88">
        <v>1700</v>
      </c>
      <c r="E22" s="88">
        <v>8700</v>
      </c>
      <c r="F22" s="88">
        <v>7800</v>
      </c>
      <c r="G22" s="87">
        <f t="shared" si="0"/>
        <v>1700</v>
      </c>
      <c r="H22" s="88">
        <v>1100</v>
      </c>
      <c r="I22" s="88">
        <v>600</v>
      </c>
      <c r="K22" s="299"/>
      <c r="M22" s="91"/>
      <c r="N22" s="92"/>
      <c r="O22" s="91"/>
      <c r="P22" s="93"/>
      <c r="Q22" s="91"/>
    </row>
    <row r="23" spans="1:17">
      <c r="A23" s="298"/>
      <c r="B23" s="86" t="s">
        <v>154</v>
      </c>
      <c r="C23" s="84" t="s">
        <v>153</v>
      </c>
      <c r="D23" s="88">
        <v>1700</v>
      </c>
      <c r="E23" s="88">
        <v>8700</v>
      </c>
      <c r="F23" s="88">
        <v>7800</v>
      </c>
      <c r="G23" s="87">
        <f t="shared" si="0"/>
        <v>1700</v>
      </c>
      <c r="H23" s="88">
        <v>1100</v>
      </c>
      <c r="I23" s="88">
        <v>600</v>
      </c>
      <c r="K23" s="299"/>
      <c r="M23" s="91"/>
      <c r="N23" s="92"/>
      <c r="O23" s="91"/>
      <c r="P23" s="93"/>
      <c r="Q23" s="91"/>
    </row>
    <row r="24" spans="1:17">
      <c r="A24" s="298"/>
      <c r="B24" s="86" t="s">
        <v>155</v>
      </c>
      <c r="C24" s="84" t="s">
        <v>153</v>
      </c>
      <c r="D24" s="88">
        <v>1700</v>
      </c>
      <c r="E24" s="88">
        <v>8700</v>
      </c>
      <c r="F24" s="88">
        <v>7800</v>
      </c>
      <c r="G24" s="87">
        <f t="shared" si="0"/>
        <v>1700</v>
      </c>
      <c r="H24" s="88">
        <v>1100</v>
      </c>
      <c r="I24" s="88">
        <v>600</v>
      </c>
      <c r="K24" s="299"/>
      <c r="M24" s="91"/>
      <c r="N24" s="92"/>
      <c r="O24" s="91"/>
      <c r="P24" s="93"/>
      <c r="Q24" s="91"/>
    </row>
    <row r="25" spans="1:17">
      <c r="A25" s="298"/>
      <c r="B25" s="86" t="s">
        <v>130</v>
      </c>
      <c r="C25" s="84" t="s">
        <v>153</v>
      </c>
      <c r="D25" s="88">
        <v>1700</v>
      </c>
      <c r="E25" s="88">
        <v>8700</v>
      </c>
      <c r="F25" s="88">
        <v>7800</v>
      </c>
      <c r="G25" s="87">
        <f t="shared" si="0"/>
        <v>1700</v>
      </c>
      <c r="H25" s="88">
        <v>1100</v>
      </c>
      <c r="I25" s="88">
        <v>600</v>
      </c>
      <c r="K25" s="299"/>
      <c r="M25" s="91"/>
      <c r="N25" s="92"/>
      <c r="O25" s="91"/>
      <c r="P25" s="93"/>
      <c r="Q25" s="91"/>
    </row>
  </sheetData>
  <mergeCells count="12">
    <mergeCell ref="E1:F1"/>
    <mergeCell ref="G1:I1"/>
    <mergeCell ref="L1:M1"/>
    <mergeCell ref="A1:A2"/>
    <mergeCell ref="B1:B2"/>
    <mergeCell ref="C1:C2"/>
    <mergeCell ref="D1:D2"/>
    <mergeCell ref="A3:A8"/>
    <mergeCell ref="A16:A21"/>
    <mergeCell ref="A22:A25"/>
    <mergeCell ref="K3:K25"/>
    <mergeCell ref="A9:A15"/>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出張等計画書（公共交通機関使用の場合）</vt:lpstr>
      <vt:lpstr>行程表及び請求書A（公共交通機関使用の場合）</vt:lpstr>
      <vt:lpstr>行程表及び請求書B（公共交通機関使用の場合）</vt:lpstr>
      <vt:lpstr>行程表及び請求書C（公共交通機関使用の場合）</vt:lpstr>
      <vt:lpstr>出張等計画書（車使用の場合）</vt:lpstr>
      <vt:lpstr>行程表及び請求書A（車使用の場合）</vt:lpstr>
      <vt:lpstr>行程表及び請求書B（車使用の場合）</vt:lpstr>
      <vt:lpstr>行程表及び請求書C（車使用の場合）</vt:lpstr>
      <vt:lpstr>（参考）日当・宿泊料</vt:lpstr>
      <vt:lpstr>'行程表及び請求書A（公共交通機関使用の場合）'!Print_Area</vt:lpstr>
      <vt:lpstr>'行程表及び請求書A（車使用の場合）'!Print_Area</vt:lpstr>
      <vt:lpstr>'行程表及び請求書B（公共交通機関使用の場合）'!Print_Area</vt:lpstr>
      <vt:lpstr>'行程表及び請求書B（車使用の場合）'!Print_Area</vt:lpstr>
      <vt:lpstr>'行程表及び請求書C（公共交通機関使用の場合）'!Print_Area</vt:lpstr>
      <vt:lpstr>'行程表及び請求書C（車使用の場合）'!Print_Area</vt:lpstr>
      <vt:lpstr>'出張等計画書（公共交通機関使用の場合）'!Print_Area</vt:lpstr>
      <vt:lpstr>'出張等計画書（車使用の場合）'!Print_Area</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ㅤ</cp:lastModifiedBy>
  <cp:revision/>
  <dcterms:created xsi:type="dcterms:W3CDTF">2014-01-15T10:06:00Z</dcterms:created>
  <dcterms:modified xsi:type="dcterms:W3CDTF">2023-04-18T09:33:19Z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2021-01-15T05:59:11Z</vt:filetime>
  </property>
</Properties>
</file>