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'1-7'!$A$2:$U$12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L13" i="1"/>
  <c r="U12" i="1"/>
  <c r="N12" i="1"/>
  <c r="M12" i="1"/>
  <c r="T12" i="1" s="1"/>
  <c r="L12" i="1"/>
  <c r="I12" i="1"/>
  <c r="N11" i="1"/>
  <c r="U11" i="1" s="1"/>
  <c r="M11" i="1"/>
  <c r="T11" i="1" s="1"/>
  <c r="L11" i="1"/>
  <c r="I11" i="1"/>
  <c r="U10" i="1"/>
  <c r="N10" i="1"/>
  <c r="M10" i="1"/>
  <c r="T10" i="1" s="1"/>
  <c r="L10" i="1"/>
  <c r="I10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<sst xmlns="http://schemas.openxmlformats.org/spreadsheetml/2006/main" count="60" uniqueCount="59">
  <si>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</si>
  <si>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</si>
  <si>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</si>
  <si>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目標年度（平成27年度/令和２年度）</t>
    <phoneticPr fontId="3"/>
  </si>
  <si>
    <t>メーカー入力欄</t>
    <rPh sb="4" eb="6">
      <t>ニュウリョク</t>
    </rPh>
    <rPh sb="6" eb="7">
      <t>ラン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</si>
  <si>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</si>
  <si>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</si>
  <si>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</si>
  <si>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</si>
  <si>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</si>
  <si>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</si>
  <si>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JC08モード</t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</si>
  <si>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</si>
  <si>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</si>
  <si>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</si>
  <si>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</si>
  <si>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</si>
  <si>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</si>
  <si>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</si>
  <si>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</si>
  <si>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</si>
  <si>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</si>
  <si>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</si>
  <si>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</si>
  <si>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</si>
  <si>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</si>
  <si>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</si>
  <si>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</si>
  <si>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</si>
  <si>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</si>
  <si>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</si>
  <si>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</si>
  <si>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</si>
  <si>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</si>
  <si>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</si>
  <si>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</si>
  <si>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</si>
  <si>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</si>
  <si>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アルファロメオ</t>
    <phoneticPr fontId="3"/>
  </si>
  <si>
    <t>ステルヴィオ</t>
    <phoneticPr fontId="3"/>
  </si>
  <si>
    <t>3DA-94922</t>
    <phoneticPr fontId="3"/>
  </si>
  <si>
    <t>0031</t>
    <phoneticPr fontId="3"/>
  </si>
  <si>
    <t>8AT （Ｅ）</t>
  </si>
  <si>
    <t>I, D, TC, IC, EP</t>
    <phoneticPr fontId="3"/>
  </si>
  <si>
    <t>CCO, EGR, DF,SCR</t>
    <phoneticPr fontId="3"/>
  </si>
  <si>
    <t>A</t>
    <phoneticPr fontId="3"/>
  </si>
  <si>
    <t>0032</t>
    <phoneticPr fontId="3"/>
  </si>
  <si>
    <t>0033</t>
    <phoneticPr fontId="3"/>
  </si>
  <si>
    <t>0034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</si>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</sst>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0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sz val="8"/>
      <name val="Arial"/>
      <family val="2"/>
      <charset val="128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176" fontId="17" fillId="0" borderId="22" xfId="0" quotePrefix="1" applyNumberFormat="1" applyFont="1" applyBorder="1" applyAlignment="1" applyProtection="1">
      <alignment horizontal="center" vertical="center" wrapText="1"/>
      <protection locked="0"/>
    </xf>
    <xf numFmtId="177" fontId="17" fillId="3" borderId="25" xfId="1" applyNumberFormat="1" applyFont="1" applyFill="1" applyBorder="1" applyAlignment="1">
      <alignment horizontal="center" vertical="center" wrapText="1"/>
    </xf>
    <xf numFmtId="176" fontId="17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78" fontId="4" fillId="3" borderId="27" xfId="0" applyNumberFormat="1" applyFont="1" applyFill="1" applyBorder="1" applyAlignment="1">
      <alignment horizontal="center" vertical="center"/>
    </xf>
    <xf numFmtId="178" fontId="4" fillId="3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4" fillId="0" borderId="9" xfId="0" applyFont="1" applyBorder="1"/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13" xfId="0" applyFont="1" applyBorder="1" applyProtection="1"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17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17" fillId="0" borderId="28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29" xfId="0" applyNumberFormat="1" applyFont="1" applyBorder="1" applyAlignment="1">
      <alignment horizontal="center" vertical="center" wrapText="1"/>
    </xf>
    <xf numFmtId="176" fontId="17" fillId="0" borderId="26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/>
    </xf>
    <xf numFmtId="0" fontId="4" fillId="0" borderId="6" xfId="0" applyFont="1" applyBorder="1"/>
    <xf numFmtId="0" fontId="17" fillId="0" borderId="0" xfId="0" applyFont="1" applyAlignment="1">
      <alignment horizontal="center" vertical="center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24"/>
  <sheetViews>
    <sheetView tabSelected="1" view="pageBreakPreview" zoomScale="110" zoomScaleNormal="100" zoomScaleSheetLayoutView="110" workbookViewId="0">
      <selection activeCell="S10" sqref="S10"/>
    </sheetView>
  </sheetViews>
  <sheetFormatPr defaultColWidth="9"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0" width="8.25" style="2" bestFit="1" customWidth="1"/>
    <col min="21" max="21" width="8.25" style="2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15.75" x14ac:dyDescent="0.25">
      <c r="A1" s="1"/>
      <c r="B1" s="1"/>
      <c r="Q1" s="4"/>
    </row>
    <row r="2" spans="1:24" ht="15" x14ac:dyDescent="0.2">
      <c r="E2" s="5"/>
      <c r="F2" s="6"/>
      <c r="J2" s="7" t="s">
        <v>0</v>
      </c>
      <c r="K2" s="7"/>
      <c r="L2" s="7"/>
      <c r="M2" s="7"/>
      <c r="N2" s="7"/>
      <c r="O2" s="7"/>
      <c r="P2" s="7"/>
      <c r="Q2" s="8" t="s">
        <v>1</v>
      </c>
      <c r="R2" s="9"/>
      <c r="S2" s="10"/>
      <c r="T2" s="10"/>
      <c r="U2" s="10"/>
    </row>
    <row r="3" spans="1:24" ht="15.75" x14ac:dyDescent="0.25">
      <c r="A3" s="11" t="s">
        <v>2</v>
      </c>
      <c r="B3" s="12"/>
      <c r="E3" s="5"/>
      <c r="J3" s="7"/>
      <c r="Q3" s="13"/>
      <c r="R3" s="14" t="s">
        <v>3</v>
      </c>
      <c r="S3" s="14"/>
      <c r="T3" s="14"/>
      <c r="U3" s="14"/>
      <c r="W3" s="15" t="s">
        <v>4</v>
      </c>
      <c r="X3" s="16"/>
    </row>
    <row r="4" spans="1:24" ht="12" thickBot="1" x14ac:dyDescent="0.25">
      <c r="A4" s="17" t="s">
        <v>5</v>
      </c>
      <c r="B4" s="18" t="s">
        <v>6</v>
      </c>
      <c r="C4" s="19"/>
      <c r="D4" s="20"/>
      <c r="E4" s="21"/>
      <c r="F4" s="18" t="s">
        <v>7</v>
      </c>
      <c r="G4" s="22"/>
      <c r="H4" s="23" t="s">
        <v>8</v>
      </c>
      <c r="I4" s="23" t="s">
        <v>9</v>
      </c>
      <c r="J4" s="24" t="s">
        <v>10</v>
      </c>
      <c r="K4" s="25" t="s">
        <v>11</v>
      </c>
      <c r="L4" s="20"/>
      <c r="M4" s="20"/>
      <c r="N4" s="26"/>
      <c r="O4" s="27"/>
      <c r="P4" s="28"/>
      <c r="Q4" s="29"/>
      <c r="R4" s="30"/>
      <c r="S4" s="31"/>
      <c r="T4" s="32" t="s">
        <v>12</v>
      </c>
      <c r="U4" s="32" t="s">
        <v>13</v>
      </c>
      <c r="W4" s="33" t="s">
        <v>14</v>
      </c>
      <c r="X4" s="33" t="s">
        <v>15</v>
      </c>
    </row>
    <row r="5" spans="1:24" x14ac:dyDescent="0.2">
      <c r="A5" s="34"/>
      <c r="B5" s="35"/>
      <c r="C5" s="36"/>
      <c r="D5" s="37"/>
      <c r="E5" s="38"/>
      <c r="F5" s="39"/>
      <c r="G5" s="40"/>
      <c r="H5" s="34"/>
      <c r="I5" s="34"/>
      <c r="J5" s="35"/>
      <c r="K5" s="41" t="s">
        <v>16</v>
      </c>
      <c r="L5" s="42" t="s">
        <v>17</v>
      </c>
      <c r="M5" s="43" t="s">
        <v>18</v>
      </c>
      <c r="N5" s="44" t="s">
        <v>19</v>
      </c>
      <c r="O5" s="45" t="s">
        <v>20</v>
      </c>
      <c r="P5" s="46" t="s">
        <v>21</v>
      </c>
      <c r="Q5" s="47"/>
      <c r="R5" s="48"/>
      <c r="S5" s="49" t="s">
        <v>22</v>
      </c>
      <c r="T5" s="50"/>
      <c r="U5" s="50"/>
      <c r="W5" s="33"/>
      <c r="X5" s="33"/>
    </row>
    <row r="6" spans="1:24" x14ac:dyDescent="0.2">
      <c r="A6" s="34"/>
      <c r="B6" s="35"/>
      <c r="C6" s="36"/>
      <c r="D6" s="17" t="s">
        <v>23</v>
      </c>
      <c r="E6" s="51" t="s">
        <v>24</v>
      </c>
      <c r="F6" s="17" t="s">
        <v>23</v>
      </c>
      <c r="G6" s="23" t="s">
        <v>25</v>
      </c>
      <c r="H6" s="34"/>
      <c r="I6" s="34"/>
      <c r="J6" s="35"/>
      <c r="K6" s="52"/>
      <c r="L6" s="53"/>
      <c r="M6" s="52"/>
      <c r="N6" s="54"/>
      <c r="O6" s="55" t="s">
        <v>26</v>
      </c>
      <c r="P6" s="55" t="s">
        <v>27</v>
      </c>
      <c r="Q6" s="55"/>
      <c r="R6" s="55"/>
      <c r="S6" s="56" t="s">
        <v>28</v>
      </c>
      <c r="T6" s="50"/>
      <c r="U6" s="50"/>
      <c r="W6" s="33"/>
      <c r="X6" s="33"/>
    </row>
    <row r="7" spans="1:24" x14ac:dyDescent="0.2">
      <c r="A7" s="34"/>
      <c r="B7" s="35"/>
      <c r="C7" s="36"/>
      <c r="D7" s="34"/>
      <c r="E7" s="34"/>
      <c r="F7" s="34"/>
      <c r="G7" s="34"/>
      <c r="H7" s="34"/>
      <c r="I7" s="34"/>
      <c r="J7" s="35"/>
      <c r="K7" s="52"/>
      <c r="L7" s="53"/>
      <c r="M7" s="52"/>
      <c r="N7" s="54"/>
      <c r="O7" s="55" t="s">
        <v>29</v>
      </c>
      <c r="P7" s="55" t="s">
        <v>30</v>
      </c>
      <c r="Q7" s="55" t="s">
        <v>31</v>
      </c>
      <c r="R7" s="55" t="s">
        <v>32</v>
      </c>
      <c r="S7" s="56" t="s">
        <v>33</v>
      </c>
      <c r="T7" s="50"/>
      <c r="U7" s="50"/>
      <c r="W7" s="33"/>
      <c r="X7" s="33"/>
    </row>
    <row r="8" spans="1:24" x14ac:dyDescent="0.2">
      <c r="A8" s="57"/>
      <c r="B8" s="39"/>
      <c r="C8" s="58"/>
      <c r="D8" s="57"/>
      <c r="E8" s="57"/>
      <c r="F8" s="57"/>
      <c r="G8" s="57"/>
      <c r="H8" s="57"/>
      <c r="I8" s="57"/>
      <c r="J8" s="39"/>
      <c r="K8" s="59"/>
      <c r="L8" s="60"/>
      <c r="M8" s="59"/>
      <c r="N8" s="61"/>
      <c r="O8" s="62" t="s">
        <v>34</v>
      </c>
      <c r="P8" s="62" t="s">
        <v>35</v>
      </c>
      <c r="Q8" s="62" t="s">
        <v>36</v>
      </c>
      <c r="R8" s="63"/>
      <c r="S8" s="64" t="s">
        <v>37</v>
      </c>
      <c r="T8" s="50"/>
      <c r="U8" s="50"/>
      <c r="W8" s="65"/>
      <c r="X8" s="65"/>
    </row>
    <row r="9" spans="1:24" ht="12.75" x14ac:dyDescent="0.2">
      <c r="A9" s="66" t="s">
        <v>38</v>
      </c>
      <c r="B9" s="67" t="s">
        <v>39</v>
      </c>
      <c r="C9" s="68"/>
      <c r="D9" s="69" t="s">
        <v>40</v>
      </c>
      <c r="E9" s="70" t="s">
        <v>41</v>
      </c>
      <c r="F9" s="71">
        <v>46346359</v>
      </c>
      <c r="G9" s="71">
        <v>2142</v>
      </c>
      <c r="H9" s="72" t="s">
        <v>42</v>
      </c>
      <c r="I9" s="73" t="str">
        <f>IF(W9="","",(IF(X9-W9&gt;0,CONCATENATE(TEXT(W9,"#,##0"),"~",TEXT(X9,"#,##0")),TEXT(W9,"#,##0"))))</f>
        <v>1,820</v>
      </c>
      <c r="J9" s="74">
        <v>5</v>
      </c>
      <c r="K9" s="75">
        <v>16.7</v>
      </c>
      <c r="L9" s="76">
        <f>IF(K9&gt;0,1/K9*37.7*68.6,"")</f>
        <v>154.86347305389222</v>
      </c>
      <c r="M9" s="77">
        <f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12.299999999999999</v>
      </c>
      <c r="N9" s="78">
        <f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15.9</v>
      </c>
      <c r="O9" s="79" t="s">
        <v>43</v>
      </c>
      <c r="P9" s="79" t="s">
        <v>44</v>
      </c>
      <c r="Q9" s="80" t="s">
        <v>45</v>
      </c>
      <c r="R9" s="81"/>
      <c r="S9" s="82"/>
      <c r="T9" s="83">
        <f>IFERROR(IF(K9&lt;M9,"",(ROUNDDOWN(K9/M9*100,0))),"")</f>
        <v>135</v>
      </c>
      <c r="U9" s="84">
        <f>IFERROR(IF(K9&lt;N9,"",(ROUNDDOWN(K9/N9*100,0))),"")</f>
        <v>105</v>
      </c>
      <c r="W9" s="73">
        <v>1820</v>
      </c>
      <c r="X9" s="85"/>
    </row>
    <row r="10" spans="1:24" ht="12.75" x14ac:dyDescent="0.2">
      <c r="A10" s="66"/>
      <c r="B10" s="67"/>
      <c r="C10" s="68"/>
      <c r="D10" s="69"/>
      <c r="E10" s="70" t="s">
        <v>46</v>
      </c>
      <c r="F10" s="86"/>
      <c r="G10" s="86"/>
      <c r="H10" s="87"/>
      <c r="I10" s="73" t="str">
        <f t="shared" ref="I10:I12" si="0">IF(W10="","",(IF(X10-W10&gt;0,CONCATENATE(TEXT(W10,"#,##0"),"~",TEXT(X10,"#,##0")),TEXT(W10,"#,##0"))))</f>
        <v>1,870</v>
      </c>
      <c r="J10" s="88"/>
      <c r="K10" s="75">
        <v>16.7</v>
      </c>
      <c r="L10" s="76">
        <f t="shared" ref="L10:L12" si="1">IF(K10&gt;0,1/K10*37.7*68.6,"")</f>
        <v>154.86347305389222</v>
      </c>
      <c r="M10" s="77">
        <f t="shared" ref="M10:M12" si="2">IFERROR(VALUE(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),"")</f>
        <v>12.299999999999999</v>
      </c>
      <c r="N10" s="78">
        <f t="shared" ref="N10:N12" si="3">IFERROR(VALUE(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),"")</f>
        <v>15.9</v>
      </c>
      <c r="O10" s="89"/>
      <c r="P10" s="89"/>
      <c r="Q10" s="90"/>
      <c r="R10" s="81"/>
      <c r="S10" s="82"/>
      <c r="T10" s="83">
        <f t="shared" ref="T10:T12" si="4">IFERROR(IF(K10&lt;M10,"",(ROUNDDOWN(K10/M10*100,0))),"")</f>
        <v>135</v>
      </c>
      <c r="U10" s="84">
        <f t="shared" ref="U10:U12" si="5">IFERROR(IF(K10&lt;N10,"",(ROUNDDOWN(K10/N10*100,0))),"")</f>
        <v>105</v>
      </c>
      <c r="W10" s="73">
        <v>1870</v>
      </c>
      <c r="X10" s="91"/>
    </row>
    <row r="11" spans="1:24" ht="12.75" x14ac:dyDescent="0.2">
      <c r="A11" s="66"/>
      <c r="B11" s="67"/>
      <c r="C11" s="68"/>
      <c r="D11" s="69"/>
      <c r="E11" s="70" t="s">
        <v>47</v>
      </c>
      <c r="F11" s="86"/>
      <c r="G11" s="86"/>
      <c r="H11" s="87"/>
      <c r="I11" s="73" t="str">
        <f t="shared" si="0"/>
        <v>1,860</v>
      </c>
      <c r="J11" s="88"/>
      <c r="K11" s="75">
        <v>16.7</v>
      </c>
      <c r="L11" s="76">
        <f t="shared" si="1"/>
        <v>154.86347305389222</v>
      </c>
      <c r="M11" s="77">
        <f t="shared" si="2"/>
        <v>12.299999999999999</v>
      </c>
      <c r="N11" s="78">
        <f t="shared" si="3"/>
        <v>15.9</v>
      </c>
      <c r="O11" s="89"/>
      <c r="P11" s="89"/>
      <c r="Q11" s="90"/>
      <c r="R11" s="81"/>
      <c r="S11" s="82"/>
      <c r="T11" s="83">
        <f t="shared" si="4"/>
        <v>135</v>
      </c>
      <c r="U11" s="84">
        <f t="shared" si="5"/>
        <v>105</v>
      </c>
      <c r="W11" s="73">
        <v>1860</v>
      </c>
      <c r="X11" s="91"/>
    </row>
    <row r="12" spans="1:24" ht="12.75" x14ac:dyDescent="0.2">
      <c r="A12" s="92"/>
      <c r="B12" s="93"/>
      <c r="C12" s="94"/>
      <c r="D12" s="95"/>
      <c r="E12" s="70" t="s">
        <v>48</v>
      </c>
      <c r="F12" s="96"/>
      <c r="G12" s="96"/>
      <c r="H12" s="97"/>
      <c r="I12" s="73" t="str">
        <f t="shared" si="0"/>
        <v>1,910</v>
      </c>
      <c r="J12" s="98"/>
      <c r="K12" s="75">
        <v>16.7</v>
      </c>
      <c r="L12" s="76">
        <f t="shared" si="1"/>
        <v>154.86347305389222</v>
      </c>
      <c r="M12" s="77">
        <f t="shared" si="2"/>
        <v>11.299999999999999</v>
      </c>
      <c r="N12" s="78">
        <f t="shared" si="3"/>
        <v>14.9</v>
      </c>
      <c r="O12" s="99"/>
      <c r="P12" s="99"/>
      <c r="Q12" s="99"/>
      <c r="R12" s="81"/>
      <c r="S12" s="82"/>
      <c r="T12" s="83">
        <f t="shared" si="4"/>
        <v>147</v>
      </c>
      <c r="U12" s="84">
        <f t="shared" si="5"/>
        <v>112</v>
      </c>
      <c r="W12" s="73">
        <v>1910</v>
      </c>
      <c r="X12" s="91"/>
    </row>
    <row r="13" spans="1:24" ht="13.5" thickBot="1" x14ac:dyDescent="0.25">
      <c r="A13" s="100"/>
      <c r="B13" s="101"/>
      <c r="C13" s="102"/>
      <c r="D13" s="103"/>
      <c r="E13" s="104"/>
      <c r="F13" s="82"/>
      <c r="G13" s="105"/>
      <c r="H13" s="82"/>
      <c r="I13" s="82"/>
      <c r="J13" s="106"/>
      <c r="K13" s="107"/>
      <c r="L13" s="108" t="str">
        <f>IF(K13&gt;0,1/K13*37.7*68.6,"")</f>
        <v/>
      </c>
      <c r="M13" s="109"/>
      <c r="N13" s="110"/>
      <c r="O13" s="82"/>
      <c r="P13" s="111"/>
      <c r="Q13" s="82"/>
      <c r="R13" s="81"/>
      <c r="S13" s="82"/>
      <c r="T13" s="112" t="str">
        <f>IF(K13&lt;&gt;0, IF(K13&gt;=M13,ROUNDDOWN(K13/M13*100,0),""),"")</f>
        <v/>
      </c>
      <c r="U13" s="112" t="str">
        <f>IF(K13&lt;&gt;0, IF(K13&gt;=N13,ROUNDDOWN(K13/N13*100,0),""),"")</f>
        <v/>
      </c>
    </row>
    <row r="14" spans="1:24" x14ac:dyDescent="0.2">
      <c r="E14" s="5"/>
      <c r="J14" s="113"/>
    </row>
    <row r="15" spans="1:24" x14ac:dyDescent="0.2">
      <c r="B15" s="2" t="s">
        <v>49</v>
      </c>
      <c r="E15" s="5"/>
    </row>
    <row r="16" spans="1:24" x14ac:dyDescent="0.2">
      <c r="B16" s="2" t="s">
        <v>50</v>
      </c>
      <c r="E16" s="5"/>
    </row>
    <row r="17" spans="2:14" ht="12.75" x14ac:dyDescent="0.2">
      <c r="B17" s="2" t="s">
        <v>51</v>
      </c>
      <c r="E17" s="5"/>
      <c r="K17" s="114"/>
      <c r="N17" s="114"/>
    </row>
    <row r="18" spans="2:14" ht="12.75" x14ac:dyDescent="0.2">
      <c r="B18" s="2" t="s">
        <v>52</v>
      </c>
      <c r="E18" s="5"/>
      <c r="K18" s="114"/>
      <c r="N18" s="114"/>
    </row>
    <row r="19" spans="2:14" ht="12.75" x14ac:dyDescent="0.2">
      <c r="B19" s="2" t="s">
        <v>53</v>
      </c>
      <c r="E19" s="5"/>
      <c r="K19" s="115"/>
      <c r="N19" s="115"/>
    </row>
    <row r="20" spans="2:14" x14ac:dyDescent="0.2">
      <c r="B20" s="2" t="s">
        <v>54</v>
      </c>
      <c r="E20" s="5"/>
    </row>
    <row r="21" spans="2:14" x14ac:dyDescent="0.2">
      <c r="B21" s="2" t="s">
        <v>55</v>
      </c>
      <c r="E21" s="5"/>
    </row>
    <row r="22" spans="2:14" x14ac:dyDescent="0.2">
      <c r="B22" s="2" t="s">
        <v>56</v>
      </c>
      <c r="E22" s="5"/>
    </row>
    <row r="23" spans="2:14" x14ac:dyDescent="0.2">
      <c r="B23" s="2" t="s">
        <v>57</v>
      </c>
      <c r="E23" s="5"/>
    </row>
    <row r="24" spans="2:14" x14ac:dyDescent="0.2">
      <c r="C24" s="2" t="s">
        <v>58</v>
      </c>
      <c r="E24" s="5"/>
    </row>
  </sheetData>
  <mergeCells count="35">
    <mergeCell ref="H9:H12"/>
    <mergeCell ref="J9:J12"/>
    <mergeCell ref="O9:O12"/>
    <mergeCell ref="P9:P12"/>
    <mergeCell ref="Q9:Q12"/>
    <mergeCell ref="P5:R5"/>
    <mergeCell ref="D6:D8"/>
    <mergeCell ref="E6:E8"/>
    <mergeCell ref="F6:F8"/>
    <mergeCell ref="G6:G8"/>
    <mergeCell ref="A9:A12"/>
    <mergeCell ref="B9:C12"/>
    <mergeCell ref="D9:D12"/>
    <mergeCell ref="F9:F12"/>
    <mergeCell ref="G9:G12"/>
    <mergeCell ref="K4:N4"/>
    <mergeCell ref="P4:R4"/>
    <mergeCell ref="T4:T8"/>
    <mergeCell ref="U4:U8"/>
    <mergeCell ref="W4:W8"/>
    <mergeCell ref="X4:X8"/>
    <mergeCell ref="K5:K8"/>
    <mergeCell ref="L5:L8"/>
    <mergeCell ref="M5:M8"/>
    <mergeCell ref="N5:N8"/>
    <mergeCell ref="Q2:R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1-7</vt:lpstr>
      <vt:lpstr>'1-7'!Print_Area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2023-06-29T01:53:17Z</dcterms:created>
  <dcterms:modified xsi:type="dcterms:W3CDTF">2023-06-29T01:54:05Z</dcterms:modified>
</cp:coreProperties>
</file>